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media/image25.wmf" ContentType="image/x-wmf"/>
  <Override PartName="/xl/media/image26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<sst xmlns="http://schemas.openxmlformats.org/spreadsheetml/2006/main" count="455" uniqueCount="161">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</sst>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00000"/>
    <numFmt numFmtId="174" formatCode="0.00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102.06757867557</c:v>
                </c:pt>
                <c:pt idx="29">
                  <c:v>100.809590957148</c:v>
                </c:pt>
                <c:pt idx="30">
                  <c:v>100.66873445201</c:v>
                </c:pt>
                <c:pt idx="31">
                  <c:v>100.894026625571</c:v>
                </c:pt>
                <c:pt idx="32">
                  <c:v>101.136902536881</c:v>
                </c:pt>
                <c:pt idx="33">
                  <c:v>101.710082842688</c:v>
                </c:pt>
                <c:pt idx="34">
                  <c:v>102.845645728816</c:v>
                </c:pt>
                <c:pt idx="35">
                  <c:v>103.498920359705</c:v>
                </c:pt>
                <c:pt idx="36">
                  <c:v>104.74432514605</c:v>
                </c:pt>
                <c:pt idx="37">
                  <c:v>105.405313752091</c:v>
                </c:pt>
                <c:pt idx="38">
                  <c:v>106.588269155739</c:v>
                </c:pt>
                <c:pt idx="39">
                  <c:v>108.085620980091</c:v>
                </c:pt>
                <c:pt idx="40">
                  <c:v>109.687671302798</c:v>
                </c:pt>
                <c:pt idx="41">
                  <c:v>110.050425538096</c:v>
                </c:pt>
                <c:pt idx="42">
                  <c:v>110.593089864016</c:v>
                </c:pt>
                <c:pt idx="43">
                  <c:v>111.464419005343</c:v>
                </c:pt>
                <c:pt idx="44">
                  <c:v>112.275876847085</c:v>
                </c:pt>
                <c:pt idx="45">
                  <c:v>113.18036106952</c:v>
                </c:pt>
                <c:pt idx="46">
                  <c:v>113.867101062032</c:v>
                </c:pt>
                <c:pt idx="47">
                  <c:v>115.644501419317</c:v>
                </c:pt>
                <c:pt idx="48">
                  <c:v>116.331679310461</c:v>
                </c:pt>
                <c:pt idx="49">
                  <c:v>117.938725627451</c:v>
                </c:pt>
                <c:pt idx="50">
                  <c:v>118.534182031986</c:v>
                </c:pt>
                <c:pt idx="51">
                  <c:v>119.099807342727</c:v>
                </c:pt>
                <c:pt idx="52">
                  <c:v>120.341762263965</c:v>
                </c:pt>
                <c:pt idx="53">
                  <c:v>121.192418719819</c:v>
                </c:pt>
                <c:pt idx="54">
                  <c:v>122.044081788766</c:v>
                </c:pt>
                <c:pt idx="55">
                  <c:v>123.128003678629</c:v>
                </c:pt>
                <c:pt idx="56">
                  <c:v>124.754239778567</c:v>
                </c:pt>
                <c:pt idx="57">
                  <c:v>125.225989739087</c:v>
                </c:pt>
                <c:pt idx="58">
                  <c:v>126.229061295749</c:v>
                </c:pt>
                <c:pt idx="59">
                  <c:v>127.490363573647</c:v>
                </c:pt>
                <c:pt idx="60">
                  <c:v>128.859525075765</c:v>
                </c:pt>
                <c:pt idx="61">
                  <c:v>129.557521366996</c:v>
                </c:pt>
                <c:pt idx="62">
                  <c:v>130.998281865894</c:v>
                </c:pt>
                <c:pt idx="63">
                  <c:v>131.944492667177</c:v>
                </c:pt>
                <c:pt idx="64">
                  <c:v>132.900126131781</c:v>
                </c:pt>
                <c:pt idx="65">
                  <c:v>133.0026307594</c:v>
                </c:pt>
                <c:pt idx="66">
                  <c:v>133.629307330867</c:v>
                </c:pt>
                <c:pt idx="67">
                  <c:v>134.75827456294</c:v>
                </c:pt>
                <c:pt idx="68">
                  <c:v>135.874584659253</c:v>
                </c:pt>
                <c:pt idx="69">
                  <c:v>136.548743057288</c:v>
                </c:pt>
                <c:pt idx="70">
                  <c:v>137.340819301045</c:v>
                </c:pt>
                <c:pt idx="71">
                  <c:v>138.267300273615</c:v>
                </c:pt>
                <c:pt idx="72">
                  <c:v>139.243098576043</c:v>
                </c:pt>
                <c:pt idx="73">
                  <c:v>140.022194269345</c:v>
                </c:pt>
                <c:pt idx="74">
                  <c:v>141.114617444622</c:v>
                </c:pt>
                <c:pt idx="75">
                  <c:v>141.728702526724</c:v>
                </c:pt>
                <c:pt idx="76">
                  <c:v>142.95856637909</c:v>
                </c:pt>
                <c:pt idx="77">
                  <c:v>143.64584445003</c:v>
                </c:pt>
                <c:pt idx="78">
                  <c:v>145.067024079247</c:v>
                </c:pt>
                <c:pt idx="79">
                  <c:v>145.778750026188</c:v>
                </c:pt>
                <c:pt idx="80">
                  <c:v>145.856826422141</c:v>
                </c:pt>
                <c:pt idx="81">
                  <c:v>147.019501033595</c:v>
                </c:pt>
                <c:pt idx="82">
                  <c:v>146.673680126459</c:v>
                </c:pt>
                <c:pt idx="83">
                  <c:v>147.837066862483</c:v>
                </c:pt>
                <c:pt idx="84">
                  <c:v>149.119479854135</c:v>
                </c:pt>
                <c:pt idx="85">
                  <c:v>150.421484173311</c:v>
                </c:pt>
                <c:pt idx="86">
                  <c:v>150.884430576145</c:v>
                </c:pt>
                <c:pt idx="87">
                  <c:v>151.805928100223</c:v>
                </c:pt>
                <c:pt idx="88">
                  <c:v>152.571579716419</c:v>
                </c:pt>
                <c:pt idx="89">
                  <c:v>154.075979328745</c:v>
                </c:pt>
                <c:pt idx="90">
                  <c:v>155.122568005748</c:v>
                </c:pt>
                <c:pt idx="91">
                  <c:v>156.055552821779</c:v>
                </c:pt>
                <c:pt idx="92">
                  <c:v>157.000314985522</c:v>
                </c:pt>
                <c:pt idx="93">
                  <c:v>156.782049615294</c:v>
                </c:pt>
                <c:pt idx="94">
                  <c:v>157.761884938903</c:v>
                </c:pt>
                <c:pt idx="95">
                  <c:v>158.991021658986</c:v>
                </c:pt>
                <c:pt idx="96">
                  <c:v>160.428592892073</c:v>
                </c:pt>
                <c:pt idx="97">
                  <c:v>161.268847586558</c:v>
                </c:pt>
                <c:pt idx="98">
                  <c:v>162.317180173012</c:v>
                </c:pt>
                <c:pt idx="99">
                  <c:v>163.319235885215</c:v>
                </c:pt>
                <c:pt idx="100">
                  <c:v>163.704003376385</c:v>
                </c:pt>
                <c:pt idx="101">
                  <c:v>163.924701604838</c:v>
                </c:pt>
                <c:pt idx="102">
                  <c:v>164.393576349841</c:v>
                </c:pt>
                <c:pt idx="103">
                  <c:v>164.64751868645</c:v>
                </c:pt>
                <c:pt idx="104">
                  <c:v>164.613014413393</c:v>
                </c:pt>
                <c:pt idx="105">
                  <c:v>165.499276342955</c:v>
                </c:pt>
                <c:pt idx="106">
                  <c:v>166.72415623641</c:v>
                </c:pt>
                <c:pt idx="107">
                  <c:v>167.747458029307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861208"/>
        <c:axId val="47807814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0.0360359070236247</c:v>
                </c:pt>
                <c:pt idx="34">
                  <c:v>0.0117486439814307</c:v>
                </c:pt>
                <c:pt idx="38">
                  <c:v>0.0382021024378381</c:v>
                </c:pt>
                <c:pt idx="42">
                  <c:v>0.0399508867008271</c:v>
                </c:pt>
                <c:pt idx="46">
                  <c:v>0.0298152234142852</c:v>
                </c:pt>
                <c:pt idx="50">
                  <c:v>0.0372258265548124</c:v>
                </c:pt>
                <c:pt idx="54">
                  <c:v>0.0313662519716815</c:v>
                </c:pt>
                <c:pt idx="58">
                  <c:v>0.0349150793964053</c:v>
                </c:pt>
                <c:pt idx="62">
                  <c:v>0.035060906702969</c:v>
                </c:pt>
                <c:pt idx="66">
                  <c:v>0.0248015234180383</c:v>
                </c:pt>
                <c:pt idx="70">
                  <c:v>0.0257184296790043</c:v>
                </c:pt>
                <c:pt idx="74">
                  <c:v>0.0256867842075714</c:v>
                </c:pt>
                <c:pt idx="78">
                  <c:v>0.0272928963691634</c:v>
                </c:pt>
                <c:pt idx="82">
                  <c:v>0.0172082194609553</c:v>
                </c:pt>
                <c:pt idx="86">
                  <c:v>0.0252716631076189</c:v>
                </c:pt>
                <c:pt idx="90">
                  <c:v>0.0258942977241101</c:v>
                </c:pt>
                <c:pt idx="94">
                  <c:v>0.0205714843847751</c:v>
                </c:pt>
                <c:pt idx="98">
                  <c:v>0.0266417853298158</c:v>
                </c:pt>
                <c:pt idx="102">
                  <c:v>0.0144221461404803</c:v>
                </c:pt>
                <c:pt idx="106">
                  <c:v>0.012051879048405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489056"/>
        <c:axId val="8812957"/>
      </c:lineChart>
      <c:catAx>
        <c:axId val="5386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807814"/>
        <c:crosses val="autoZero"/>
        <c:auto val="1"/>
        <c:lblAlgn val="ctr"/>
        <c:lblOffset val="100"/>
      </c:catAx>
      <c:valAx>
        <c:axId val="4780781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861208"/>
        <c:crossesAt val="1"/>
        <c:crossBetween val="midCat"/>
      </c:valAx>
      <c:catAx>
        <c:axId val="79489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12957"/>
        <c:auto val="1"/>
        <c:lblAlgn val="ctr"/>
        <c:lblOffset val="100"/>
      </c:catAx>
      <c:valAx>
        <c:axId val="8812957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48905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102.565653632864</c:v>
                </c:pt>
                <c:pt idx="29">
                  <c:v>102.590803207072</c:v>
                </c:pt>
                <c:pt idx="30">
                  <c:v>102.578325527321</c:v>
                </c:pt>
                <c:pt idx="31">
                  <c:v>102.746441134441</c:v>
                </c:pt>
                <c:pt idx="32">
                  <c:v>103.687285127088</c:v>
                </c:pt>
                <c:pt idx="33">
                  <c:v>105.304125649562</c:v>
                </c:pt>
                <c:pt idx="34">
                  <c:v>106.501917089636</c:v>
                </c:pt>
                <c:pt idx="35">
                  <c:v>108.125000531715</c:v>
                </c:pt>
                <c:pt idx="36">
                  <c:v>109.523461248804</c:v>
                </c:pt>
                <c:pt idx="37">
                  <c:v>110.261557491123</c:v>
                </c:pt>
                <c:pt idx="38">
                  <c:v>111.679101969952</c:v>
                </c:pt>
                <c:pt idx="39">
                  <c:v>113.297251041438</c:v>
                </c:pt>
                <c:pt idx="40">
                  <c:v>114.094497406426</c:v>
                </c:pt>
                <c:pt idx="41">
                  <c:v>114.822200743621</c:v>
                </c:pt>
                <c:pt idx="42">
                  <c:v>116.322715749635</c:v>
                </c:pt>
                <c:pt idx="43">
                  <c:v>117.351844231787</c:v>
                </c:pt>
                <c:pt idx="44">
                  <c:v>118.43048379888</c:v>
                </c:pt>
                <c:pt idx="45">
                  <c:v>119.74591000126</c:v>
                </c:pt>
                <c:pt idx="46">
                  <c:v>120.882358003814</c:v>
                </c:pt>
                <c:pt idx="47">
                  <c:v>122.416006604593</c:v>
                </c:pt>
                <c:pt idx="48">
                  <c:v>123.183757886298</c:v>
                </c:pt>
                <c:pt idx="49">
                  <c:v>124.827241805339</c:v>
                </c:pt>
                <c:pt idx="50">
                  <c:v>125.524550733091</c:v>
                </c:pt>
                <c:pt idx="51">
                  <c:v>126.879073627599</c:v>
                </c:pt>
                <c:pt idx="52">
                  <c:v>127.825425463825</c:v>
                </c:pt>
                <c:pt idx="53">
                  <c:v>128.962408694644</c:v>
                </c:pt>
                <c:pt idx="54">
                  <c:v>131.011265602066</c:v>
                </c:pt>
                <c:pt idx="55">
                  <c:v>131.894729265085</c:v>
                </c:pt>
                <c:pt idx="56">
                  <c:v>133.730007930633</c:v>
                </c:pt>
                <c:pt idx="57">
                  <c:v>134.832317444632</c:v>
                </c:pt>
                <c:pt idx="58">
                  <c:v>135.758464355464</c:v>
                </c:pt>
                <c:pt idx="59">
                  <c:v>137.43249629586</c:v>
                </c:pt>
                <c:pt idx="60">
                  <c:v>138.813582594957</c:v>
                </c:pt>
                <c:pt idx="61">
                  <c:v>140.033551219262</c:v>
                </c:pt>
                <c:pt idx="62">
                  <c:v>141.696292711192</c:v>
                </c:pt>
                <c:pt idx="63">
                  <c:v>142.78343941682</c:v>
                </c:pt>
                <c:pt idx="64">
                  <c:v>144.441697760857</c:v>
                </c:pt>
                <c:pt idx="65">
                  <c:v>145.398549700948</c:v>
                </c:pt>
                <c:pt idx="66">
                  <c:v>146.13100021433</c:v>
                </c:pt>
                <c:pt idx="67">
                  <c:v>147.740459250397</c:v>
                </c:pt>
                <c:pt idx="68">
                  <c:v>148.994526665676</c:v>
                </c:pt>
                <c:pt idx="69">
                  <c:v>150.296683560764</c:v>
                </c:pt>
                <c:pt idx="70">
                  <c:v>152.025786671122</c:v>
                </c:pt>
                <c:pt idx="71">
                  <c:v>153.944097895219</c:v>
                </c:pt>
                <c:pt idx="72">
                  <c:v>155.08807579726</c:v>
                </c:pt>
                <c:pt idx="73">
                  <c:v>156.693076360759</c:v>
                </c:pt>
                <c:pt idx="74">
                  <c:v>158.022774707074</c:v>
                </c:pt>
                <c:pt idx="75">
                  <c:v>159.696845991054</c:v>
                </c:pt>
                <c:pt idx="76">
                  <c:v>160.831399855024</c:v>
                </c:pt>
                <c:pt idx="77">
                  <c:v>162.132550036817</c:v>
                </c:pt>
                <c:pt idx="78">
                  <c:v>163.430657202721</c:v>
                </c:pt>
                <c:pt idx="79">
                  <c:v>165.283130088876</c:v>
                </c:pt>
                <c:pt idx="80">
                  <c:v>167.329392672901</c:v>
                </c:pt>
                <c:pt idx="81">
                  <c:v>168.733410967722</c:v>
                </c:pt>
                <c:pt idx="82">
                  <c:v>169.251352191043</c:v>
                </c:pt>
                <c:pt idx="83">
                  <c:v>170.134859120781</c:v>
                </c:pt>
                <c:pt idx="84">
                  <c:v>171.900167055838</c:v>
                </c:pt>
                <c:pt idx="85">
                  <c:v>173.46217237333</c:v>
                </c:pt>
                <c:pt idx="86">
                  <c:v>174.499247405233</c:v>
                </c:pt>
                <c:pt idx="87">
                  <c:v>176.574286953252</c:v>
                </c:pt>
                <c:pt idx="88">
                  <c:v>177.680164920407</c:v>
                </c:pt>
                <c:pt idx="89">
                  <c:v>178.759625665455</c:v>
                </c:pt>
                <c:pt idx="90">
                  <c:v>180.246736589799</c:v>
                </c:pt>
                <c:pt idx="91">
                  <c:v>182.145119806977</c:v>
                </c:pt>
                <c:pt idx="92">
                  <c:v>182.124639099082</c:v>
                </c:pt>
                <c:pt idx="93">
                  <c:v>183.204621037366</c:v>
                </c:pt>
                <c:pt idx="94">
                  <c:v>184.883685009363</c:v>
                </c:pt>
                <c:pt idx="95">
                  <c:v>186.462662971427</c:v>
                </c:pt>
                <c:pt idx="96">
                  <c:v>188.133703513497</c:v>
                </c:pt>
                <c:pt idx="97">
                  <c:v>189.038622321488</c:v>
                </c:pt>
                <c:pt idx="98">
                  <c:v>190.580987855953</c:v>
                </c:pt>
                <c:pt idx="99">
                  <c:v>191.6014125696</c:v>
                </c:pt>
                <c:pt idx="100">
                  <c:v>192.962426028788</c:v>
                </c:pt>
                <c:pt idx="101">
                  <c:v>193.562768089633</c:v>
                </c:pt>
                <c:pt idx="102">
                  <c:v>195.853355068311</c:v>
                </c:pt>
                <c:pt idx="103">
                  <c:v>197.766893444283</c:v>
                </c:pt>
                <c:pt idx="104">
                  <c:v>198.074475460555</c:v>
                </c:pt>
                <c:pt idx="105">
                  <c:v>199.829369110223</c:v>
                </c:pt>
                <c:pt idx="106">
                  <c:v>200.400956679865</c:v>
                </c:pt>
                <c:pt idx="107">
                  <c:v>202.202114522135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855848"/>
        <c:axId val="47629748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0.0515116199329291</c:v>
                </c:pt>
                <c:pt idx="34">
                  <c:v>0.0320041554744823</c:v>
                </c:pt>
                <c:pt idx="38">
                  <c:v>0.0499105962512809</c:v>
                </c:pt>
                <c:pt idx="42">
                  <c:v>0.0400886576771342</c:v>
                </c:pt>
                <c:pt idx="46">
                  <c:v>0.0408211351709373</c:v>
                </c:pt>
                <c:pt idx="50">
                  <c:v>0.0393371933066318</c:v>
                </c:pt>
                <c:pt idx="54">
                  <c:v>0.0385264619510315</c:v>
                </c:pt>
                <c:pt idx="58">
                  <c:v>0.0424470250923108</c:v>
                </c:pt>
                <c:pt idx="62">
                  <c:v>0.0398217795297011</c:v>
                </c:pt>
                <c:pt idx="66">
                  <c:v>0.0361865236982901</c:v>
                </c:pt>
                <c:pt idx="70">
                  <c:v>0.0369178613526757</c:v>
                </c:pt>
                <c:pt idx="74">
                  <c:v>0.0400483002656309</c:v>
                </c:pt>
                <c:pt idx="78">
                  <c:v>0.0352294473391523</c:v>
                </c:pt>
                <c:pt idx="82">
                  <c:v>0.0364770444234428</c:v>
                </c:pt>
                <c:pt idx="86">
                  <c:v>0.0310709740789004</c:v>
                </c:pt>
                <c:pt idx="90">
                  <c:v>0.0321576961180681</c:v>
                </c:pt>
                <c:pt idx="94">
                  <c:v>0.0248235608567082</c:v>
                </c:pt>
                <c:pt idx="98">
                  <c:v>0.0307857595574004</c:v>
                </c:pt>
                <c:pt idx="102">
                  <c:v>0.0273794521209625</c:v>
                </c:pt>
                <c:pt idx="106">
                  <c:v>0.0260995860888393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60486"/>
        <c:axId val="85880"/>
      </c:lineChart>
      <c:catAx>
        <c:axId val="4485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629748"/>
        <c:crosses val="autoZero"/>
        <c:auto val="1"/>
        <c:lblAlgn val="ctr"/>
        <c:lblOffset val="100"/>
      </c:catAx>
      <c:valAx>
        <c:axId val="4762974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855848"/>
        <c:crossesAt val="1"/>
        <c:crossBetween val="midCat"/>
      </c:valAx>
      <c:catAx>
        <c:axId val="836048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880"/>
        <c:auto val="1"/>
        <c:lblAlgn val="ctr"/>
        <c:lblOffset val="100"/>
      </c:catAx>
      <c:valAx>
        <c:axId val="8588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6048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101.923486614795</c:v>
                </c:pt>
                <c:pt idx="29">
                  <c:v>100.69414748101</c:v>
                </c:pt>
                <c:pt idx="30">
                  <c:v>100.130762137163</c:v>
                </c:pt>
                <c:pt idx="31">
                  <c:v>99.7892107748902</c:v>
                </c:pt>
                <c:pt idx="32">
                  <c:v>100.408716153482</c:v>
                </c:pt>
                <c:pt idx="33">
                  <c:v>100.961017966856</c:v>
                </c:pt>
                <c:pt idx="34">
                  <c:v>102.013541158152</c:v>
                </c:pt>
                <c:pt idx="35">
                  <c:v>102.383179131126</c:v>
                </c:pt>
                <c:pt idx="36">
                  <c:v>102.622138956296</c:v>
                </c:pt>
                <c:pt idx="37">
                  <c:v>101.873781638488</c:v>
                </c:pt>
                <c:pt idx="38">
                  <c:v>103.012078816917</c:v>
                </c:pt>
                <c:pt idx="39">
                  <c:v>103.16687031023</c:v>
                </c:pt>
                <c:pt idx="40">
                  <c:v>103.69692447561</c:v>
                </c:pt>
                <c:pt idx="41">
                  <c:v>103.923376155099</c:v>
                </c:pt>
                <c:pt idx="42">
                  <c:v>104.662031242736</c:v>
                </c:pt>
                <c:pt idx="43">
                  <c:v>105.11007231305</c:v>
                </c:pt>
                <c:pt idx="44">
                  <c:v>105.611899953973</c:v>
                </c:pt>
                <c:pt idx="45">
                  <c:v>106.324377743963</c:v>
                </c:pt>
                <c:pt idx="46">
                  <c:v>107.327787280925</c:v>
                </c:pt>
                <c:pt idx="47">
                  <c:v>108.18874278995</c:v>
                </c:pt>
                <c:pt idx="48">
                  <c:v>109.421217198027</c:v>
                </c:pt>
                <c:pt idx="49">
                  <c:v>109.789289512923</c:v>
                </c:pt>
                <c:pt idx="50">
                  <c:v>110.914702889988</c:v>
                </c:pt>
                <c:pt idx="51">
                  <c:v>111.338530432903</c:v>
                </c:pt>
                <c:pt idx="52">
                  <c:v>111.556691108979</c:v>
                </c:pt>
                <c:pt idx="53">
                  <c:v>111.956990129259</c:v>
                </c:pt>
                <c:pt idx="54">
                  <c:v>112.545718459843</c:v>
                </c:pt>
                <c:pt idx="55">
                  <c:v>112.844302046128</c:v>
                </c:pt>
                <c:pt idx="56">
                  <c:v>113.299438764497</c:v>
                </c:pt>
                <c:pt idx="57">
                  <c:v>114.694151186302</c:v>
                </c:pt>
                <c:pt idx="58">
                  <c:v>115.959533526612</c:v>
                </c:pt>
                <c:pt idx="59">
                  <c:v>116.34337889395</c:v>
                </c:pt>
                <c:pt idx="60">
                  <c:v>116.778315858518</c:v>
                </c:pt>
                <c:pt idx="61">
                  <c:v>116.907655317954</c:v>
                </c:pt>
                <c:pt idx="62">
                  <c:v>116.948427570719</c:v>
                </c:pt>
                <c:pt idx="63">
                  <c:v>118.00056805811</c:v>
                </c:pt>
                <c:pt idx="64">
                  <c:v>119.09748760113</c:v>
                </c:pt>
                <c:pt idx="65">
                  <c:v>119.747553745356</c:v>
                </c:pt>
                <c:pt idx="66">
                  <c:v>119.599250889273</c:v>
                </c:pt>
                <c:pt idx="67">
                  <c:v>121.150439474964</c:v>
                </c:pt>
                <c:pt idx="68">
                  <c:v>121.472879735895</c:v>
                </c:pt>
                <c:pt idx="69">
                  <c:v>121.335790659575</c:v>
                </c:pt>
                <c:pt idx="70">
                  <c:v>121.719177800849</c:v>
                </c:pt>
                <c:pt idx="71">
                  <c:v>122.255048937322</c:v>
                </c:pt>
                <c:pt idx="72">
                  <c:v>122.224372739584</c:v>
                </c:pt>
                <c:pt idx="73">
                  <c:v>122.638154499818</c:v>
                </c:pt>
                <c:pt idx="74">
                  <c:v>122.254295932914</c:v>
                </c:pt>
                <c:pt idx="75">
                  <c:v>123.40734178987</c:v>
                </c:pt>
                <c:pt idx="76">
                  <c:v>123.234875047652</c:v>
                </c:pt>
                <c:pt idx="77">
                  <c:v>123.697355527765</c:v>
                </c:pt>
                <c:pt idx="78">
                  <c:v>123.946218856665</c:v>
                </c:pt>
                <c:pt idx="79">
                  <c:v>123.761206002152</c:v>
                </c:pt>
                <c:pt idx="80">
                  <c:v>123.744730378329</c:v>
                </c:pt>
                <c:pt idx="81">
                  <c:v>124.520078210504</c:v>
                </c:pt>
                <c:pt idx="82">
                  <c:v>124.914653994978</c:v>
                </c:pt>
                <c:pt idx="83">
                  <c:v>124.885882566362</c:v>
                </c:pt>
                <c:pt idx="84">
                  <c:v>125.759330869348</c:v>
                </c:pt>
                <c:pt idx="85">
                  <c:v>126.461470889826</c:v>
                </c:pt>
                <c:pt idx="86">
                  <c:v>126.450069771314</c:v>
                </c:pt>
                <c:pt idx="87">
                  <c:v>127.963648566042</c:v>
                </c:pt>
                <c:pt idx="88">
                  <c:v>127.836035794126</c:v>
                </c:pt>
                <c:pt idx="89">
                  <c:v>128.730596607487</c:v>
                </c:pt>
                <c:pt idx="90">
                  <c:v>129.224008264993</c:v>
                </c:pt>
                <c:pt idx="91">
                  <c:v>128.678030662805</c:v>
                </c:pt>
                <c:pt idx="92">
                  <c:v>129.728304726991</c:v>
                </c:pt>
                <c:pt idx="93">
                  <c:v>129.894303179617</c:v>
                </c:pt>
                <c:pt idx="94">
                  <c:v>130.435848850549</c:v>
                </c:pt>
                <c:pt idx="95">
                  <c:v>130.868646186924</c:v>
                </c:pt>
                <c:pt idx="96">
                  <c:v>131.590871022016</c:v>
                </c:pt>
                <c:pt idx="97">
                  <c:v>132.181135967643</c:v>
                </c:pt>
                <c:pt idx="98">
                  <c:v>132.007080261092</c:v>
                </c:pt>
                <c:pt idx="99">
                  <c:v>132.40383817265</c:v>
                </c:pt>
                <c:pt idx="100">
                  <c:v>133.375565311237</c:v>
                </c:pt>
                <c:pt idx="101">
                  <c:v>133.319779165489</c:v>
                </c:pt>
                <c:pt idx="102">
                  <c:v>133.287457870234</c:v>
                </c:pt>
                <c:pt idx="103">
                  <c:v>132.682595287004</c:v>
                </c:pt>
                <c:pt idx="104">
                  <c:v>133.341920018107</c:v>
                </c:pt>
                <c:pt idx="105">
                  <c:v>133.916953128828</c:v>
                </c:pt>
                <c:pt idx="106">
                  <c:v>134.436818587274</c:v>
                </c:pt>
                <c:pt idx="107">
                  <c:v>134.158908181098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201575"/>
        <c:axId val="95009747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0.0311628084177329</c:v>
                </c:pt>
                <c:pt idx="34">
                  <c:v>0.00802123167014868</c:v>
                </c:pt>
                <c:pt idx="38">
                  <c:v>0.0120966513100675</c:v>
                </c:pt>
                <c:pt idx="42">
                  <c:v>0.0163573058880178</c:v>
                </c:pt>
                <c:pt idx="46">
                  <c:v>0.0241029867372045</c:v>
                </c:pt>
                <c:pt idx="50">
                  <c:v>0.0327777289337832</c:v>
                </c:pt>
                <c:pt idx="54">
                  <c:v>0.0168529395184225</c:v>
                </c:pt>
                <c:pt idx="58">
                  <c:v>0.0253791639117367</c:v>
                </c:pt>
                <c:pt idx="62">
                  <c:v>0.0181154199325502</c:v>
                </c:pt>
                <c:pt idx="66">
                  <c:v>0.02338657095977</c:v>
                </c:pt>
                <c:pt idx="70">
                  <c:v>0.0149879991326753</c:v>
                </c:pt>
                <c:pt idx="74">
                  <c:v>0.00768570106011635</c:v>
                </c:pt>
                <c:pt idx="78">
                  <c:v>0.00838998517507217</c:v>
                </c:pt>
                <c:pt idx="82">
                  <c:v>0.00692562692518406</c:v>
                </c:pt>
                <c:pt idx="86">
                  <c:v>0.0172049210606571</c:v>
                </c:pt>
                <c:pt idx="90">
                  <c:v>0.0154631216826437</c:v>
                </c:pt>
                <c:pt idx="94">
                  <c:v>0.0125535955337805</c:v>
                </c:pt>
                <c:pt idx="98">
                  <c:v>0.0139286714749753</c:v>
                </c:pt>
                <c:pt idx="102">
                  <c:v>0.00848659052537615</c:v>
                </c:pt>
                <c:pt idx="106">
                  <c:v>0.00598725258954236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162457"/>
        <c:axId val="27479468"/>
      </c:lineChart>
      <c:catAx>
        <c:axId val="53201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009747"/>
        <c:crosses val="autoZero"/>
        <c:auto val="1"/>
        <c:lblAlgn val="ctr"/>
        <c:lblOffset val="100"/>
      </c:catAx>
      <c:valAx>
        <c:axId val="9500974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201575"/>
        <c:crossesAt val="1"/>
        <c:crossBetween val="midCat"/>
      </c:valAx>
      <c:catAx>
        <c:axId val="7416245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479468"/>
        <c:auto val="1"/>
        <c:lblAlgn val="ctr"/>
        <c:lblOffset val="100"/>
      </c:catAx>
      <c:valAx>
        <c:axId val="2747946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16245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-0.0327697671041841</c:v>
                </c:pt>
                <c:pt idx="3">
                  <c:v>-0.0365702872794049</c:v>
                </c:pt>
                <c:pt idx="4">
                  <c:v>-0.0358092776478131</c:v>
                </c:pt>
                <c:pt idx="5">
                  <c:v>-0.03652541817562</c:v>
                </c:pt>
                <c:pt idx="6">
                  <c:v>-0.0370199974353292</c:v>
                </c:pt>
                <c:pt idx="7">
                  <c:v>-0.042427483321216</c:v>
                </c:pt>
                <c:pt idx="8">
                  <c:v>-0.0461975069932162</c:v>
                </c:pt>
                <c:pt idx="9">
                  <c:v>-0.0453109280605022</c:v>
                </c:pt>
                <c:pt idx="10">
                  <c:v>-0.0444439165166305</c:v>
                </c:pt>
                <c:pt idx="11">
                  <c:v>-0.0445882514173907</c:v>
                </c:pt>
                <c:pt idx="12">
                  <c:v>-0.0424227804321389</c:v>
                </c:pt>
                <c:pt idx="13">
                  <c:v>-0.0399922196440846</c:v>
                </c:pt>
                <c:pt idx="14">
                  <c:v>-0.0379708094815126</c:v>
                </c:pt>
                <c:pt idx="15">
                  <c:v>-0.0354169951134668</c:v>
                </c:pt>
                <c:pt idx="16">
                  <c:v>-0.0345191330852008</c:v>
                </c:pt>
                <c:pt idx="17">
                  <c:v>-0.0333171939982712</c:v>
                </c:pt>
                <c:pt idx="18">
                  <c:v>-0.0321882102681267</c:v>
                </c:pt>
                <c:pt idx="19">
                  <c:v>-0.0300661356040712</c:v>
                </c:pt>
                <c:pt idx="20">
                  <c:v>-0.0298195971005515</c:v>
                </c:pt>
                <c:pt idx="21">
                  <c:v>-0.0285733811918621</c:v>
                </c:pt>
                <c:pt idx="22">
                  <c:v>-0.0263210887091171</c:v>
                </c:pt>
                <c:pt idx="23">
                  <c:v>-0.0253456234180949</c:v>
                </c:pt>
                <c:pt idx="24">
                  <c:v>-0.0236714695925401</c:v>
                </c:pt>
                <c:pt idx="25">
                  <c:v>-0.0238122476575823</c:v>
                </c:pt>
                <c:pt idx="26">
                  <c:v>-0.024353860174388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-0.0328097350766333</c:v>
                </c:pt>
                <c:pt idx="3">
                  <c:v>-0.0371139019385177</c:v>
                </c:pt>
                <c:pt idx="4">
                  <c:v>-0.0367610243865964</c:v>
                </c:pt>
                <c:pt idx="5">
                  <c:v>-0.0373836861878346</c:v>
                </c:pt>
                <c:pt idx="6">
                  <c:v>-0.0381385600424372</c:v>
                </c:pt>
                <c:pt idx="7">
                  <c:v>-0.0439709774303386</c:v>
                </c:pt>
                <c:pt idx="8">
                  <c:v>-0.048177018712303</c:v>
                </c:pt>
                <c:pt idx="9">
                  <c:v>-0.0475742517066878</c:v>
                </c:pt>
                <c:pt idx="10">
                  <c:v>-0.0470565718617647</c:v>
                </c:pt>
                <c:pt idx="11">
                  <c:v>-0.0480748883190886</c:v>
                </c:pt>
                <c:pt idx="12">
                  <c:v>-0.0469408691829949</c:v>
                </c:pt>
                <c:pt idx="13">
                  <c:v>-0.0452069178126948</c:v>
                </c:pt>
                <c:pt idx="14">
                  <c:v>-0.043978712167927</c:v>
                </c:pt>
                <c:pt idx="15">
                  <c:v>-0.0422243976792777</c:v>
                </c:pt>
                <c:pt idx="16">
                  <c:v>-0.041969000655287</c:v>
                </c:pt>
                <c:pt idx="17">
                  <c:v>-0.0414278853690342</c:v>
                </c:pt>
                <c:pt idx="18">
                  <c:v>-0.0408469016297929</c:v>
                </c:pt>
                <c:pt idx="19">
                  <c:v>-0.0393694443616711</c:v>
                </c:pt>
                <c:pt idx="20">
                  <c:v>-0.0395717874382454</c:v>
                </c:pt>
                <c:pt idx="21">
                  <c:v>-0.0388000482226595</c:v>
                </c:pt>
                <c:pt idx="22">
                  <c:v>-0.0371315757823591</c:v>
                </c:pt>
                <c:pt idx="23">
                  <c:v>-0.0367379142764194</c:v>
                </c:pt>
                <c:pt idx="24">
                  <c:v>-0.035453684387902</c:v>
                </c:pt>
                <c:pt idx="25">
                  <c:v>-0.0361437402192002</c:v>
                </c:pt>
                <c:pt idx="26">
                  <c:v>-0.0371344033242403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-0.0327692930552249</c:v>
                </c:pt>
                <c:pt idx="3">
                  <c:v>-0.0365639649224516</c:v>
                </c:pt>
                <c:pt idx="4">
                  <c:v>-0.0357632291353611</c:v>
                </c:pt>
                <c:pt idx="5">
                  <c:v>-0.0364597829119719</c:v>
                </c:pt>
                <c:pt idx="6">
                  <c:v>-0.0374027746313397</c:v>
                </c:pt>
                <c:pt idx="7">
                  <c:v>-0.0442284456878788</c:v>
                </c:pt>
                <c:pt idx="8">
                  <c:v>-0.0486890568314624</c:v>
                </c:pt>
                <c:pt idx="9">
                  <c:v>-0.0504073501250018</c:v>
                </c:pt>
                <c:pt idx="10">
                  <c:v>-0.050906686936759</c:v>
                </c:pt>
                <c:pt idx="11">
                  <c:v>-0.0505104922228994</c:v>
                </c:pt>
                <c:pt idx="12">
                  <c:v>-0.0484015639925968</c:v>
                </c:pt>
                <c:pt idx="13">
                  <c:v>-0.0476487149955159</c:v>
                </c:pt>
                <c:pt idx="14">
                  <c:v>-0.046184787479334</c:v>
                </c:pt>
                <c:pt idx="15">
                  <c:v>-0.0456204435045278</c:v>
                </c:pt>
                <c:pt idx="16">
                  <c:v>-0.0438814780865699</c:v>
                </c:pt>
                <c:pt idx="17">
                  <c:v>-0.0422021175356963</c:v>
                </c:pt>
                <c:pt idx="18">
                  <c:v>-0.0419216642600713</c:v>
                </c:pt>
                <c:pt idx="19">
                  <c:v>-0.04194909984817</c:v>
                </c:pt>
                <c:pt idx="20">
                  <c:v>-0.0421801515075573</c:v>
                </c:pt>
                <c:pt idx="21">
                  <c:v>-0.0417418231827249</c:v>
                </c:pt>
                <c:pt idx="22">
                  <c:v>-0.0400038295292974</c:v>
                </c:pt>
                <c:pt idx="23">
                  <c:v>-0.0392013714099152</c:v>
                </c:pt>
                <c:pt idx="24">
                  <c:v>-0.038468064793562</c:v>
                </c:pt>
                <c:pt idx="25">
                  <c:v>-0.0382512064777153</c:v>
                </c:pt>
                <c:pt idx="26">
                  <c:v>-0.0384084072361359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-0.0328092610276742</c:v>
                </c:pt>
                <c:pt idx="3">
                  <c:v>-0.0371075795815644</c:v>
                </c:pt>
                <c:pt idx="4">
                  <c:v>-0.0367149758741444</c:v>
                </c:pt>
                <c:pt idx="5">
                  <c:v>-0.0373180509241864</c:v>
                </c:pt>
                <c:pt idx="6">
                  <c:v>-0.0385205241000064</c:v>
                </c:pt>
                <c:pt idx="7">
                  <c:v>-0.0457647784151146</c:v>
                </c:pt>
                <c:pt idx="8">
                  <c:v>-0.0506250125633642</c:v>
                </c:pt>
                <c:pt idx="9">
                  <c:v>-0.0526642883638036</c:v>
                </c:pt>
                <c:pt idx="10">
                  <c:v>-0.0535173174380493</c:v>
                </c:pt>
                <c:pt idx="11">
                  <c:v>-0.0540459915803591</c:v>
                </c:pt>
                <c:pt idx="12">
                  <c:v>-0.0530133085532846</c:v>
                </c:pt>
                <c:pt idx="13">
                  <c:v>-0.0531986069125836</c:v>
                </c:pt>
                <c:pt idx="14">
                  <c:v>-0.0527096862513732</c:v>
                </c:pt>
                <c:pt idx="15">
                  <c:v>-0.0530743350173051</c:v>
                </c:pt>
                <c:pt idx="16">
                  <c:v>-0.0520641051896001</c:v>
                </c:pt>
                <c:pt idx="17">
                  <c:v>-0.051262233711489</c:v>
                </c:pt>
                <c:pt idx="18">
                  <c:v>-0.0519903598044479</c:v>
                </c:pt>
                <c:pt idx="19">
                  <c:v>-0.052964695698324</c:v>
                </c:pt>
                <c:pt idx="20">
                  <c:v>-0.0539274495272783</c:v>
                </c:pt>
                <c:pt idx="21">
                  <c:v>-0.0539656481962422</c:v>
                </c:pt>
                <c:pt idx="22">
                  <c:v>-0.0529851188785839</c:v>
                </c:pt>
                <c:pt idx="23">
                  <c:v>-0.0529202194242223</c:v>
                </c:pt>
                <c:pt idx="24">
                  <c:v>-0.0530794876045198</c:v>
                </c:pt>
                <c:pt idx="25">
                  <c:v>-0.0534935229911094</c:v>
                </c:pt>
                <c:pt idx="26">
                  <c:v>-0.0544746023276238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-0.0327680314743077</c:v>
                </c:pt>
                <c:pt idx="3">
                  <c:v>-0.0365591602545875</c:v>
                </c:pt>
                <c:pt idx="4">
                  <c:v>-0.0366169480848828</c:v>
                </c:pt>
                <c:pt idx="5">
                  <c:v>-0.0370734356016667</c:v>
                </c:pt>
                <c:pt idx="6">
                  <c:v>-0.0351334242059265</c:v>
                </c:pt>
                <c:pt idx="7">
                  <c:v>-0.0382079180664949</c:v>
                </c:pt>
                <c:pt idx="8">
                  <c:v>-0.0409348310713318</c:v>
                </c:pt>
                <c:pt idx="9">
                  <c:v>-0.0401569492100004</c:v>
                </c:pt>
                <c:pt idx="10">
                  <c:v>-0.0390795945719281</c:v>
                </c:pt>
                <c:pt idx="11">
                  <c:v>-0.0378016268029787</c:v>
                </c:pt>
                <c:pt idx="12">
                  <c:v>-0.035321254646276</c:v>
                </c:pt>
                <c:pt idx="13">
                  <c:v>-0.0334038545811017</c:v>
                </c:pt>
                <c:pt idx="14">
                  <c:v>-0.0295157159610382</c:v>
                </c:pt>
                <c:pt idx="15">
                  <c:v>-0.0266181950354649</c:v>
                </c:pt>
                <c:pt idx="16">
                  <c:v>-0.0245477014714796</c:v>
                </c:pt>
                <c:pt idx="17">
                  <c:v>-0.0226332281483615</c:v>
                </c:pt>
                <c:pt idx="18">
                  <c:v>-0.0200823143773977</c:v>
                </c:pt>
                <c:pt idx="19">
                  <c:v>-0.0176098652333081</c:v>
                </c:pt>
                <c:pt idx="20">
                  <c:v>-0.0150221021373978</c:v>
                </c:pt>
                <c:pt idx="21">
                  <c:v>-0.0134966496159459</c:v>
                </c:pt>
                <c:pt idx="22">
                  <c:v>-0.0115070173819503</c:v>
                </c:pt>
                <c:pt idx="23">
                  <c:v>-0.0105673047826973</c:v>
                </c:pt>
                <c:pt idx="24">
                  <c:v>-0.00931348641028586</c:v>
                </c:pt>
                <c:pt idx="25">
                  <c:v>-0.00850137634154165</c:v>
                </c:pt>
                <c:pt idx="26">
                  <c:v>-0.00744178368923294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-0.032807999446757</c:v>
                </c:pt>
                <c:pt idx="3">
                  <c:v>-0.0371027749137004</c:v>
                </c:pt>
                <c:pt idx="4">
                  <c:v>-0.0375686948236661</c:v>
                </c:pt>
                <c:pt idx="5">
                  <c:v>-0.0379249050069468</c:v>
                </c:pt>
                <c:pt idx="6">
                  <c:v>-0.0362465965748468</c:v>
                </c:pt>
                <c:pt idx="7">
                  <c:v>-0.0397536319743751</c:v>
                </c:pt>
                <c:pt idx="8">
                  <c:v>-0.0428697972784954</c:v>
                </c:pt>
                <c:pt idx="9">
                  <c:v>-0.0424059810911931</c:v>
                </c:pt>
                <c:pt idx="10">
                  <c:v>-0.0416772566552839</c:v>
                </c:pt>
                <c:pt idx="11">
                  <c:v>-0.0411955359825251</c:v>
                </c:pt>
                <c:pt idx="12">
                  <c:v>-0.0396435918963606</c:v>
                </c:pt>
                <c:pt idx="13">
                  <c:v>-0.0383746933900134</c:v>
                </c:pt>
                <c:pt idx="14">
                  <c:v>-0.0352234812025345</c:v>
                </c:pt>
                <c:pt idx="15">
                  <c:v>-0.0330400987657799</c:v>
                </c:pt>
                <c:pt idx="16">
                  <c:v>-0.031536543906288</c:v>
                </c:pt>
                <c:pt idx="17">
                  <c:v>-0.0299696096209201</c:v>
                </c:pt>
                <c:pt idx="18">
                  <c:v>-0.0279793830167304</c:v>
                </c:pt>
                <c:pt idx="19">
                  <c:v>-0.0259948497518033</c:v>
                </c:pt>
                <c:pt idx="20">
                  <c:v>-0.0238262091607523</c:v>
                </c:pt>
                <c:pt idx="21">
                  <c:v>-0.0227509091684266</c:v>
                </c:pt>
                <c:pt idx="22">
                  <c:v>-0.0211108669343906</c:v>
                </c:pt>
                <c:pt idx="23">
                  <c:v>-0.0207541969088217</c:v>
                </c:pt>
                <c:pt idx="24">
                  <c:v>-0.0198855511235327</c:v>
                </c:pt>
                <c:pt idx="25">
                  <c:v>-0.0195672655974706</c:v>
                </c:pt>
                <c:pt idx="26">
                  <c:v>-0.0188542663989451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115157"/>
        <c:axId val="96822630"/>
      </c:lineChart>
      <c:catAx>
        <c:axId val="471151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822630"/>
        <c:crosses val="autoZero"/>
        <c:auto val="1"/>
        <c:lblAlgn val="ctr"/>
        <c:lblOffset val="100"/>
      </c:catAx>
      <c:valAx>
        <c:axId val="9682263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1151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-0.032874367663993</c:v>
                </c:pt>
                <c:pt idx="24">
                  <c:v>-0.0327697671041841</c:v>
                </c:pt>
                <c:pt idx="25">
                  <c:v>-0.0365702872794049</c:v>
                </c:pt>
                <c:pt idx="26">
                  <c:v>-0.0358092776478131</c:v>
                </c:pt>
                <c:pt idx="27">
                  <c:v>-0.03652541817562</c:v>
                </c:pt>
                <c:pt idx="28">
                  <c:v>-0.0370199974353292</c:v>
                </c:pt>
                <c:pt idx="29">
                  <c:v>-0.042427483321216</c:v>
                </c:pt>
                <c:pt idx="30">
                  <c:v>-0.0461975069932162</c:v>
                </c:pt>
                <c:pt idx="31">
                  <c:v>-0.0453109280605022</c:v>
                </c:pt>
                <c:pt idx="32">
                  <c:v>-0.0444439165166305</c:v>
                </c:pt>
                <c:pt idx="33">
                  <c:v>-0.0445882514173907</c:v>
                </c:pt>
                <c:pt idx="34">
                  <c:v>-0.0424227804321389</c:v>
                </c:pt>
                <c:pt idx="35">
                  <c:v>-0.0399922196440846</c:v>
                </c:pt>
                <c:pt idx="36">
                  <c:v>-0.0379708094815126</c:v>
                </c:pt>
                <c:pt idx="37">
                  <c:v>-0.0354169951134668</c:v>
                </c:pt>
                <c:pt idx="38">
                  <c:v>-0.0345191330852008</c:v>
                </c:pt>
                <c:pt idx="39">
                  <c:v>-0.0333171939982712</c:v>
                </c:pt>
                <c:pt idx="40">
                  <c:v>-0.0321882102681267</c:v>
                </c:pt>
                <c:pt idx="41">
                  <c:v>-0.0300661356040712</c:v>
                </c:pt>
                <c:pt idx="42">
                  <c:v>-0.0298195971005515</c:v>
                </c:pt>
                <c:pt idx="43">
                  <c:v>-0.0285733811918621</c:v>
                </c:pt>
                <c:pt idx="44">
                  <c:v>-0.0263210887091171</c:v>
                </c:pt>
                <c:pt idx="45">
                  <c:v>-0.0253456234180949</c:v>
                </c:pt>
                <c:pt idx="46">
                  <c:v>-0.0236714695925401</c:v>
                </c:pt>
                <c:pt idx="47">
                  <c:v>-0.0238122476575823</c:v>
                </c:pt>
                <c:pt idx="48">
                  <c:v>-0.024353860174388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-0.0328097350766333</c:v>
                </c:pt>
                <c:pt idx="25">
                  <c:v>-0.0371139019385177</c:v>
                </c:pt>
                <c:pt idx="26">
                  <c:v>-0.0367610243865964</c:v>
                </c:pt>
                <c:pt idx="27">
                  <c:v>-0.0373836861878346</c:v>
                </c:pt>
                <c:pt idx="28">
                  <c:v>-0.0381385600424372</c:v>
                </c:pt>
                <c:pt idx="29">
                  <c:v>-0.0439709774303386</c:v>
                </c:pt>
                <c:pt idx="30">
                  <c:v>-0.048177018712303</c:v>
                </c:pt>
                <c:pt idx="31">
                  <c:v>-0.0475742517066878</c:v>
                </c:pt>
                <c:pt idx="32">
                  <c:v>-0.0470565718617647</c:v>
                </c:pt>
                <c:pt idx="33">
                  <c:v>-0.0480748883190886</c:v>
                </c:pt>
                <c:pt idx="34">
                  <c:v>-0.0469408691829949</c:v>
                </c:pt>
                <c:pt idx="35">
                  <c:v>-0.0452069178126948</c:v>
                </c:pt>
                <c:pt idx="36">
                  <c:v>-0.043978712167927</c:v>
                </c:pt>
                <c:pt idx="37">
                  <c:v>-0.0422243976792777</c:v>
                </c:pt>
                <c:pt idx="38">
                  <c:v>-0.041969000655287</c:v>
                </c:pt>
                <c:pt idx="39">
                  <c:v>-0.0414278853690342</c:v>
                </c:pt>
                <c:pt idx="40">
                  <c:v>-0.0408469016297929</c:v>
                </c:pt>
                <c:pt idx="41">
                  <c:v>-0.0393694443616711</c:v>
                </c:pt>
                <c:pt idx="42">
                  <c:v>-0.0395717874382454</c:v>
                </c:pt>
                <c:pt idx="43">
                  <c:v>-0.0388000482226595</c:v>
                </c:pt>
                <c:pt idx="44">
                  <c:v>-0.0371315757823591</c:v>
                </c:pt>
                <c:pt idx="45">
                  <c:v>-0.0367379142764194</c:v>
                </c:pt>
                <c:pt idx="46">
                  <c:v>-0.035453684387902</c:v>
                </c:pt>
                <c:pt idx="47">
                  <c:v>-0.0361437402192002</c:v>
                </c:pt>
                <c:pt idx="48">
                  <c:v>-0.0371344033242403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-0.0365639649224516</c:v>
                </c:pt>
                <c:pt idx="26">
                  <c:v>-0.0357632291353611</c:v>
                </c:pt>
                <c:pt idx="27">
                  <c:v>-0.0364597829119719</c:v>
                </c:pt>
                <c:pt idx="28">
                  <c:v>-0.0374027746313397</c:v>
                </c:pt>
                <c:pt idx="29">
                  <c:v>-0.0442284456878788</c:v>
                </c:pt>
                <c:pt idx="30">
                  <c:v>-0.0486890568314624</c:v>
                </c:pt>
                <c:pt idx="31">
                  <c:v>-0.0504073501250018</c:v>
                </c:pt>
                <c:pt idx="32">
                  <c:v>-0.050906686936759</c:v>
                </c:pt>
                <c:pt idx="33">
                  <c:v>-0.0505104922228994</c:v>
                </c:pt>
                <c:pt idx="34">
                  <c:v>-0.0484015639925968</c:v>
                </c:pt>
                <c:pt idx="35">
                  <c:v>-0.0476487149955159</c:v>
                </c:pt>
                <c:pt idx="36">
                  <c:v>-0.046184787479334</c:v>
                </c:pt>
                <c:pt idx="37">
                  <c:v>-0.0456204435045278</c:v>
                </c:pt>
                <c:pt idx="38">
                  <c:v>-0.0438814780865699</c:v>
                </c:pt>
                <c:pt idx="39">
                  <c:v>-0.0422021175356963</c:v>
                </c:pt>
                <c:pt idx="40">
                  <c:v>-0.0419216642600713</c:v>
                </c:pt>
                <c:pt idx="41">
                  <c:v>-0.04194909984817</c:v>
                </c:pt>
                <c:pt idx="42">
                  <c:v>-0.0421801515075573</c:v>
                </c:pt>
                <c:pt idx="43">
                  <c:v>-0.0417418231827249</c:v>
                </c:pt>
                <c:pt idx="44">
                  <c:v>-0.0400038295292974</c:v>
                </c:pt>
                <c:pt idx="45">
                  <c:v>-0.0392013714099152</c:v>
                </c:pt>
                <c:pt idx="46">
                  <c:v>-0.038468064793562</c:v>
                </c:pt>
                <c:pt idx="47">
                  <c:v>-0.0382512064777153</c:v>
                </c:pt>
                <c:pt idx="48">
                  <c:v>-0.0384084072361359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-0.0371075795815644</c:v>
                </c:pt>
                <c:pt idx="26">
                  <c:v>-0.0367149758741444</c:v>
                </c:pt>
                <c:pt idx="27">
                  <c:v>-0.0373180509241864</c:v>
                </c:pt>
                <c:pt idx="28">
                  <c:v>-0.0385205241000064</c:v>
                </c:pt>
                <c:pt idx="29">
                  <c:v>-0.0457647784151146</c:v>
                </c:pt>
                <c:pt idx="30">
                  <c:v>-0.0506250125633642</c:v>
                </c:pt>
                <c:pt idx="31">
                  <c:v>-0.0526642883638036</c:v>
                </c:pt>
                <c:pt idx="32">
                  <c:v>-0.0535173174380493</c:v>
                </c:pt>
                <c:pt idx="33">
                  <c:v>-0.0540459915803591</c:v>
                </c:pt>
                <c:pt idx="34">
                  <c:v>-0.0530133085532846</c:v>
                </c:pt>
                <c:pt idx="35">
                  <c:v>-0.0531986069125836</c:v>
                </c:pt>
                <c:pt idx="36">
                  <c:v>-0.0527096862513732</c:v>
                </c:pt>
                <c:pt idx="37">
                  <c:v>-0.0530743350173051</c:v>
                </c:pt>
                <c:pt idx="38">
                  <c:v>-0.0520641051896001</c:v>
                </c:pt>
                <c:pt idx="39">
                  <c:v>-0.051262233711489</c:v>
                </c:pt>
                <c:pt idx="40">
                  <c:v>-0.0519903598044479</c:v>
                </c:pt>
                <c:pt idx="41">
                  <c:v>-0.052964695698324</c:v>
                </c:pt>
                <c:pt idx="42">
                  <c:v>-0.0539274495272783</c:v>
                </c:pt>
                <c:pt idx="43">
                  <c:v>-0.0539656481962422</c:v>
                </c:pt>
                <c:pt idx="44">
                  <c:v>-0.0529851188785839</c:v>
                </c:pt>
                <c:pt idx="45">
                  <c:v>-0.0529202194242223</c:v>
                </c:pt>
                <c:pt idx="46">
                  <c:v>-0.0530794876045198</c:v>
                </c:pt>
                <c:pt idx="47">
                  <c:v>-0.0534935229911094</c:v>
                </c:pt>
                <c:pt idx="48">
                  <c:v>-0.0544746023276238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-0.0365591602545875</c:v>
                </c:pt>
                <c:pt idx="26">
                  <c:v>-0.0366169480848828</c:v>
                </c:pt>
                <c:pt idx="27">
                  <c:v>-0.0370734356016667</c:v>
                </c:pt>
                <c:pt idx="28">
                  <c:v>-0.0351334242059265</c:v>
                </c:pt>
                <c:pt idx="29">
                  <c:v>-0.0382079180664949</c:v>
                </c:pt>
                <c:pt idx="30">
                  <c:v>-0.0409348310713318</c:v>
                </c:pt>
                <c:pt idx="31">
                  <c:v>-0.0401569492100004</c:v>
                </c:pt>
                <c:pt idx="32">
                  <c:v>-0.0390795945719281</c:v>
                </c:pt>
                <c:pt idx="33">
                  <c:v>-0.0378016268029787</c:v>
                </c:pt>
                <c:pt idx="34">
                  <c:v>-0.035321254646276</c:v>
                </c:pt>
                <c:pt idx="35">
                  <c:v>-0.0334038545811017</c:v>
                </c:pt>
                <c:pt idx="36">
                  <c:v>-0.0295157159610382</c:v>
                </c:pt>
                <c:pt idx="37">
                  <c:v>-0.0266181950354649</c:v>
                </c:pt>
                <c:pt idx="38">
                  <c:v>-0.0245477014714796</c:v>
                </c:pt>
                <c:pt idx="39">
                  <c:v>-0.0226332281483615</c:v>
                </c:pt>
                <c:pt idx="40">
                  <c:v>-0.0200823143773977</c:v>
                </c:pt>
                <c:pt idx="41">
                  <c:v>-0.0176098652333081</c:v>
                </c:pt>
                <c:pt idx="42">
                  <c:v>-0.0150221021373978</c:v>
                </c:pt>
                <c:pt idx="43">
                  <c:v>-0.0134966496159459</c:v>
                </c:pt>
                <c:pt idx="44">
                  <c:v>-0.0115070173819503</c:v>
                </c:pt>
                <c:pt idx="45">
                  <c:v>-0.0105673047826973</c:v>
                </c:pt>
                <c:pt idx="46">
                  <c:v>-0.00931348641028586</c:v>
                </c:pt>
                <c:pt idx="47">
                  <c:v>-0.00850137634154165</c:v>
                </c:pt>
                <c:pt idx="48">
                  <c:v>-0.00744178368923294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-0.0371027749137004</c:v>
                </c:pt>
                <c:pt idx="26">
                  <c:v>-0.0375686948236661</c:v>
                </c:pt>
                <c:pt idx="27">
                  <c:v>-0.0379249050069468</c:v>
                </c:pt>
                <c:pt idx="28">
                  <c:v>-0.0362465965748468</c:v>
                </c:pt>
                <c:pt idx="29">
                  <c:v>-0.0397536319743751</c:v>
                </c:pt>
                <c:pt idx="30">
                  <c:v>-0.0428697972784954</c:v>
                </c:pt>
                <c:pt idx="31">
                  <c:v>-0.0424059810911931</c:v>
                </c:pt>
                <c:pt idx="32">
                  <c:v>-0.0416772566552839</c:v>
                </c:pt>
                <c:pt idx="33">
                  <c:v>-0.0411955359825251</c:v>
                </c:pt>
                <c:pt idx="34">
                  <c:v>-0.0396435918963606</c:v>
                </c:pt>
                <c:pt idx="35">
                  <c:v>-0.0383746933900134</c:v>
                </c:pt>
                <c:pt idx="36">
                  <c:v>-0.0352234812025345</c:v>
                </c:pt>
                <c:pt idx="37">
                  <c:v>-0.0330400987657799</c:v>
                </c:pt>
                <c:pt idx="38">
                  <c:v>-0.031536543906288</c:v>
                </c:pt>
                <c:pt idx="39">
                  <c:v>-0.0299696096209201</c:v>
                </c:pt>
                <c:pt idx="40">
                  <c:v>-0.0279793830167304</c:v>
                </c:pt>
                <c:pt idx="41">
                  <c:v>-0.0259948497518033</c:v>
                </c:pt>
                <c:pt idx="42">
                  <c:v>-0.0238262091607523</c:v>
                </c:pt>
                <c:pt idx="43">
                  <c:v>-0.0227509091684266</c:v>
                </c:pt>
                <c:pt idx="44">
                  <c:v>-0.0211108669343906</c:v>
                </c:pt>
                <c:pt idx="45">
                  <c:v>-0.0207541969088217</c:v>
                </c:pt>
                <c:pt idx="46">
                  <c:v>-0.0198855511235327</c:v>
                </c:pt>
                <c:pt idx="47">
                  <c:v>-0.0195672655974706</c:v>
                </c:pt>
                <c:pt idx="48">
                  <c:v>-0.0188542663989451</c:v>
                </c:pt>
              </c:numCache>
            </c:numRef>
          </c:yVal>
          <c:smooth val="0"/>
        </c:ser>
        <c:axId val="30198481"/>
        <c:axId val="10079993"/>
      </c:scatterChart>
      <c:valAx>
        <c:axId val="301984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079993"/>
        <c:crosses val="autoZero"/>
        <c:crossBetween val="midCat"/>
      </c:valAx>
      <c:valAx>
        <c:axId val="100799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19848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0.00115825366281497</c:v>
                </c:pt>
                <c:pt idx="23">
                  <c:v>-0.0116326058731308</c:v>
                </c:pt>
                <c:pt idx="24">
                  <c:v>-0.0153542305373847</c:v>
                </c:pt>
                <c:pt idx="25">
                  <c:v>-0.0181883289064561</c:v>
                </c:pt>
                <c:pt idx="26">
                  <c:v>-0.00838601701977732</c:v>
                </c:pt>
                <c:pt idx="27">
                  <c:v>-0.0127957301698339</c:v>
                </c:pt>
                <c:pt idx="28">
                  <c:v>-0.0132903094295431</c:v>
                </c:pt>
                <c:pt idx="29">
                  <c:v>-0.0186977953154299</c:v>
                </c:pt>
                <c:pt idx="30">
                  <c:v>-0.0224678189874301</c:v>
                </c:pt>
                <c:pt idx="31">
                  <c:v>-0.0215812400547161</c:v>
                </c:pt>
                <c:pt idx="32">
                  <c:v>-0.0207142285108444</c:v>
                </c:pt>
                <c:pt idx="33">
                  <c:v>-0.0208585634116046</c:v>
                </c:pt>
                <c:pt idx="34">
                  <c:v>-0.0186930924263528</c:v>
                </c:pt>
                <c:pt idx="35">
                  <c:v>-0.0162625316382985</c:v>
                </c:pt>
                <c:pt idx="36">
                  <c:v>-0.0142411214757265</c:v>
                </c:pt>
                <c:pt idx="37">
                  <c:v>-0.0116873071076807</c:v>
                </c:pt>
                <c:pt idx="38">
                  <c:v>-0.0107894450794147</c:v>
                </c:pt>
                <c:pt idx="39">
                  <c:v>-0.00958750599248511</c:v>
                </c:pt>
                <c:pt idx="40">
                  <c:v>-0.00845852226234061</c:v>
                </c:pt>
                <c:pt idx="41">
                  <c:v>-0.00633644759828511</c:v>
                </c:pt>
                <c:pt idx="42">
                  <c:v>-0.00608990909476541</c:v>
                </c:pt>
                <c:pt idx="43">
                  <c:v>-0.00484369318607601</c:v>
                </c:pt>
                <c:pt idx="44">
                  <c:v>-0.00259140070333101</c:v>
                </c:pt>
                <c:pt idx="45">
                  <c:v>-0.00161593541230881</c:v>
                </c:pt>
                <c:pt idx="46">
                  <c:v>5.82184132459883E-005</c:v>
                </c:pt>
                <c:pt idx="47">
                  <c:v>-8.25596517962102E-005</c:v>
                </c:pt>
                <c:pt idx="48">
                  <c:v>-0.000624172168601882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-0.0191982761312185</c:v>
                </c:pt>
                <c:pt idx="25">
                  <c:v>-0.0260574438211466</c:v>
                </c:pt>
                <c:pt idx="26">
                  <c:v>-0.0208807576286324</c:v>
                </c:pt>
                <c:pt idx="27">
                  <c:v>-0.0260957262271642</c:v>
                </c:pt>
                <c:pt idx="28">
                  <c:v>-0.0299610320930458</c:v>
                </c:pt>
                <c:pt idx="29">
                  <c:v>-0.0357934494809471</c:v>
                </c:pt>
                <c:pt idx="30">
                  <c:v>-0.0399994907629116</c:v>
                </c:pt>
                <c:pt idx="31">
                  <c:v>-0.0393967237572963</c:v>
                </c:pt>
                <c:pt idx="32">
                  <c:v>-0.0388790439123732</c:v>
                </c:pt>
                <c:pt idx="33">
                  <c:v>-0.0398973603696972</c:v>
                </c:pt>
                <c:pt idx="34">
                  <c:v>-0.0387633412336034</c:v>
                </c:pt>
                <c:pt idx="35">
                  <c:v>-0.0370293898633034</c:v>
                </c:pt>
                <c:pt idx="36">
                  <c:v>-0.0358011842185355</c:v>
                </c:pt>
                <c:pt idx="37">
                  <c:v>-0.0340468697298863</c:v>
                </c:pt>
                <c:pt idx="38">
                  <c:v>-0.0337914727058956</c:v>
                </c:pt>
                <c:pt idx="39">
                  <c:v>-0.0332503574196427</c:v>
                </c:pt>
                <c:pt idx="40">
                  <c:v>-0.0326693736804014</c:v>
                </c:pt>
                <c:pt idx="41">
                  <c:v>-0.0311919164122797</c:v>
                </c:pt>
                <c:pt idx="42">
                  <c:v>-0.0313942594888539</c:v>
                </c:pt>
                <c:pt idx="43">
                  <c:v>-0.0306225202732681</c:v>
                </c:pt>
                <c:pt idx="44">
                  <c:v>-0.0289540478329677</c:v>
                </c:pt>
                <c:pt idx="45">
                  <c:v>-0.0285603863270279</c:v>
                </c:pt>
                <c:pt idx="46">
                  <c:v>-0.0272761564385106</c:v>
                </c:pt>
                <c:pt idx="47">
                  <c:v>-0.0279662122698087</c:v>
                </c:pt>
                <c:pt idx="48">
                  <c:v>-0.0289568753748489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-0.0127300949061858</c:v>
                </c:pt>
                <c:pt idx="28">
                  <c:v>-0.0136730866255536</c:v>
                </c:pt>
                <c:pt idx="29">
                  <c:v>-0.0204987576820927</c:v>
                </c:pt>
                <c:pt idx="30">
                  <c:v>-0.0249593688256763</c:v>
                </c:pt>
                <c:pt idx="31">
                  <c:v>-0.0266776621192157</c:v>
                </c:pt>
                <c:pt idx="32">
                  <c:v>-0.0271769989309729</c:v>
                </c:pt>
                <c:pt idx="33">
                  <c:v>-0.0267808042171133</c:v>
                </c:pt>
                <c:pt idx="34">
                  <c:v>-0.0246718759868107</c:v>
                </c:pt>
                <c:pt idx="35">
                  <c:v>-0.0239190269897298</c:v>
                </c:pt>
                <c:pt idx="36">
                  <c:v>-0.0224550994735479</c:v>
                </c:pt>
                <c:pt idx="37">
                  <c:v>-0.0218907554987417</c:v>
                </c:pt>
                <c:pt idx="38">
                  <c:v>-0.0201517900807838</c:v>
                </c:pt>
                <c:pt idx="39">
                  <c:v>-0.0184724295299102</c:v>
                </c:pt>
                <c:pt idx="40">
                  <c:v>-0.0181919762542852</c:v>
                </c:pt>
                <c:pt idx="41">
                  <c:v>-0.0182194118423839</c:v>
                </c:pt>
                <c:pt idx="42">
                  <c:v>-0.0184504635017712</c:v>
                </c:pt>
                <c:pt idx="43">
                  <c:v>-0.0180121351769388</c:v>
                </c:pt>
                <c:pt idx="44">
                  <c:v>-0.0162741415235113</c:v>
                </c:pt>
                <c:pt idx="45">
                  <c:v>-0.0154716834041291</c:v>
                </c:pt>
                <c:pt idx="46">
                  <c:v>-0.0147383767877759</c:v>
                </c:pt>
                <c:pt idx="47">
                  <c:v>-0.0145215184719292</c:v>
                </c:pt>
                <c:pt idx="48">
                  <c:v>-0.0146787192303498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-0.026030090963516</c:v>
                </c:pt>
                <c:pt idx="28">
                  <c:v>-0.0303429961506149</c:v>
                </c:pt>
                <c:pt idx="29">
                  <c:v>-0.0375872504657232</c:v>
                </c:pt>
                <c:pt idx="30">
                  <c:v>-0.0424474846139728</c:v>
                </c:pt>
                <c:pt idx="31">
                  <c:v>-0.0444867604144122</c:v>
                </c:pt>
                <c:pt idx="32">
                  <c:v>-0.0453397894886579</c:v>
                </c:pt>
                <c:pt idx="33">
                  <c:v>-0.0458684636309676</c:v>
                </c:pt>
                <c:pt idx="34">
                  <c:v>-0.0448357806038931</c:v>
                </c:pt>
                <c:pt idx="35">
                  <c:v>-0.0450210789631922</c:v>
                </c:pt>
                <c:pt idx="36">
                  <c:v>-0.0445321583019817</c:v>
                </c:pt>
                <c:pt idx="37">
                  <c:v>-0.0448968070679137</c:v>
                </c:pt>
                <c:pt idx="38">
                  <c:v>-0.0438865772402087</c:v>
                </c:pt>
                <c:pt idx="39">
                  <c:v>-0.0430847057620976</c:v>
                </c:pt>
                <c:pt idx="40">
                  <c:v>-0.0438128318550565</c:v>
                </c:pt>
                <c:pt idx="41">
                  <c:v>-0.0447871677489326</c:v>
                </c:pt>
                <c:pt idx="42">
                  <c:v>-0.0457499215778869</c:v>
                </c:pt>
                <c:pt idx="43">
                  <c:v>-0.0457881202468507</c:v>
                </c:pt>
                <c:pt idx="44">
                  <c:v>-0.0448075909291925</c:v>
                </c:pt>
                <c:pt idx="45">
                  <c:v>-0.0447426914748309</c:v>
                </c:pt>
                <c:pt idx="46">
                  <c:v>-0.0449019596551283</c:v>
                </c:pt>
                <c:pt idx="47">
                  <c:v>-0.045315995041718</c:v>
                </c:pt>
                <c:pt idx="48">
                  <c:v>-0.0462970743782324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-0.0133437475958806</c:v>
                </c:pt>
                <c:pt idx="28">
                  <c:v>-0.0114037362001404</c:v>
                </c:pt>
                <c:pt idx="29">
                  <c:v>-0.0144782300607088</c:v>
                </c:pt>
                <c:pt idx="30">
                  <c:v>-0.0172051430655457</c:v>
                </c:pt>
                <c:pt idx="31">
                  <c:v>-0.0164272612042143</c:v>
                </c:pt>
                <c:pt idx="32">
                  <c:v>-0.015349906566142</c:v>
                </c:pt>
                <c:pt idx="33">
                  <c:v>-0.0140719387971926</c:v>
                </c:pt>
                <c:pt idx="34">
                  <c:v>-0.0115915666404899</c:v>
                </c:pt>
                <c:pt idx="35">
                  <c:v>-0.00967416657531561</c:v>
                </c:pt>
                <c:pt idx="36">
                  <c:v>-0.00578602795525211</c:v>
                </c:pt>
                <c:pt idx="37">
                  <c:v>-0.00288850702967881</c:v>
                </c:pt>
                <c:pt idx="38">
                  <c:v>-0.000818013465693511</c:v>
                </c:pt>
                <c:pt idx="39">
                  <c:v>0.00109645985742459</c:v>
                </c:pt>
                <c:pt idx="40">
                  <c:v>0.00364737362838839</c:v>
                </c:pt>
                <c:pt idx="41">
                  <c:v>0.00611982277247799</c:v>
                </c:pt>
                <c:pt idx="42">
                  <c:v>0.00870758586838829</c:v>
                </c:pt>
                <c:pt idx="43">
                  <c:v>0.0102330383898402</c:v>
                </c:pt>
                <c:pt idx="44">
                  <c:v>0.0122226706238358</c:v>
                </c:pt>
                <c:pt idx="45">
                  <c:v>0.0131623832230888</c:v>
                </c:pt>
                <c:pt idx="46">
                  <c:v>0.0144162015955002</c:v>
                </c:pt>
                <c:pt idx="47">
                  <c:v>0.0152283116642444</c:v>
                </c:pt>
                <c:pt idx="48">
                  <c:v>0.0162879043165531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-0.0266369450462764</c:v>
                </c:pt>
                <c:pt idx="28">
                  <c:v>-0.0280690686254554</c:v>
                </c:pt>
                <c:pt idx="29">
                  <c:v>-0.0315761040249836</c:v>
                </c:pt>
                <c:pt idx="30">
                  <c:v>-0.0346922693291039</c:v>
                </c:pt>
                <c:pt idx="31">
                  <c:v>-0.0342284531418016</c:v>
                </c:pt>
                <c:pt idx="32">
                  <c:v>-0.0334997287058924</c:v>
                </c:pt>
                <c:pt idx="33">
                  <c:v>-0.0330180080331336</c:v>
                </c:pt>
                <c:pt idx="34">
                  <c:v>-0.0314660639469691</c:v>
                </c:pt>
                <c:pt idx="35">
                  <c:v>-0.030197165440622</c:v>
                </c:pt>
                <c:pt idx="36">
                  <c:v>-0.027045953253143</c:v>
                </c:pt>
                <c:pt idx="37">
                  <c:v>-0.0248625708163885</c:v>
                </c:pt>
                <c:pt idx="38">
                  <c:v>-0.0233590159568966</c:v>
                </c:pt>
                <c:pt idx="39">
                  <c:v>-0.0217920816715286</c:v>
                </c:pt>
                <c:pt idx="40">
                  <c:v>-0.0198018550673389</c:v>
                </c:pt>
                <c:pt idx="41">
                  <c:v>-0.0178173218024119</c:v>
                </c:pt>
                <c:pt idx="42">
                  <c:v>-0.0156486812113609</c:v>
                </c:pt>
                <c:pt idx="43">
                  <c:v>-0.0145733812190352</c:v>
                </c:pt>
                <c:pt idx="44">
                  <c:v>-0.0129333389849992</c:v>
                </c:pt>
                <c:pt idx="45">
                  <c:v>-0.0125766689594303</c:v>
                </c:pt>
                <c:pt idx="46">
                  <c:v>-0.0117080231741413</c:v>
                </c:pt>
                <c:pt idx="47">
                  <c:v>-0.0113897376480792</c:v>
                </c:pt>
                <c:pt idx="48">
                  <c:v>-0.0106767384495536</c:v>
                </c:pt>
              </c:numCache>
            </c:numRef>
          </c:yVal>
          <c:smooth val="0"/>
        </c:ser>
        <c:axId val="71479402"/>
        <c:axId val="65602826"/>
      </c:scatterChart>
      <c:valAx>
        <c:axId val="714794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602826"/>
        <c:crosses val="autoZero"/>
        <c:crossBetween val="midCat"/>
      </c:valAx>
      <c:valAx>
        <c:axId val="656028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47940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image" Target="../media/image25.wmf"/><Relationship Id="rId3" Type="http://schemas.openxmlformats.org/officeDocument/2006/relationships/image" Target="../media/image26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399960</xdr:colOff>
      <xdr:row>141</xdr:row>
      <xdr:rowOff>112320</xdr:rowOff>
    </xdr:to>
    <xdr:graphicFrame>
      <xdr:nvGraphicFramePr>
        <xdr:cNvPr id="0" name=""/>
        <xdr:cNvGraphicFramePr/>
      </xdr:nvGraphicFramePr>
      <xdr:xfrm>
        <a:off x="2206800" y="19799280"/>
        <a:ext cx="581688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349200</xdr:colOff>
      <xdr:row>141</xdr:row>
      <xdr:rowOff>146520</xdr:rowOff>
    </xdr:to>
    <xdr:graphicFrame>
      <xdr:nvGraphicFramePr>
        <xdr:cNvPr id="1" name=""/>
        <xdr:cNvGraphicFramePr/>
      </xdr:nvGraphicFramePr>
      <xdr:xfrm>
        <a:off x="10202400" y="19833480"/>
        <a:ext cx="582156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69120</xdr:colOff>
      <xdr:row>141</xdr:row>
      <xdr:rowOff>145800</xdr:rowOff>
    </xdr:to>
    <xdr:graphicFrame>
      <xdr:nvGraphicFramePr>
        <xdr:cNvPr id="2" name=""/>
        <xdr:cNvGraphicFramePr/>
      </xdr:nvGraphicFramePr>
      <xdr:xfrm>
        <a:off x="17319960" y="19832760"/>
        <a:ext cx="582480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550080</xdr:colOff>
      <xdr:row>35</xdr:row>
      <xdr:rowOff>59400</xdr:rowOff>
    </xdr:to>
    <xdr:graphicFrame>
      <xdr:nvGraphicFramePr>
        <xdr:cNvPr id="3" name="Chart 1"/>
        <xdr:cNvGraphicFramePr/>
      </xdr:nvGraphicFramePr>
      <xdr:xfrm>
        <a:off x="5968440" y="55080"/>
        <a:ext cx="7205400" cy="68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697680</xdr:colOff>
      <xdr:row>36</xdr:row>
      <xdr:rowOff>159840</xdr:rowOff>
    </xdr:to>
    <xdr:graphicFrame>
      <xdr:nvGraphicFramePr>
        <xdr:cNvPr id="4" name="Chart 1"/>
        <xdr:cNvGraphicFramePr/>
      </xdr:nvGraphicFramePr>
      <xdr:xfrm>
        <a:off x="6519240" y="336960"/>
        <a:ext cx="13502520" cy="705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225720</xdr:colOff>
      <xdr:row>78</xdr:row>
      <xdr:rowOff>120960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7246440" y="13698000"/>
          <a:ext cx="9887760" cy="1263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404640</xdr:colOff>
      <xdr:row>69</xdr:row>
      <xdr:rowOff>168480</xdr:rowOff>
    </xdr:to>
    <xdr:pic>
      <xdr:nvPicPr>
        <xdr:cNvPr id="6" name="Image 1" descr=""/>
        <xdr:cNvPicPr/>
      </xdr:nvPicPr>
      <xdr:blipFill>
        <a:blip r:embed="rId3"/>
        <a:stretch/>
      </xdr:blipFill>
      <xdr:spPr>
        <a:xfrm>
          <a:off x="8374320" y="7853400"/>
          <a:ext cx="12964680" cy="544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720</xdr:colOff>
      <xdr:row>2</xdr:row>
      <xdr:rowOff>15480</xdr:rowOff>
    </xdr:from>
    <xdr:to>
      <xdr:col>28</xdr:col>
      <xdr:colOff>620280</xdr:colOff>
      <xdr:row>41</xdr:row>
      <xdr:rowOff>3240</xdr:rowOff>
    </xdr:to>
    <xdr:graphicFrame>
      <xdr:nvGraphicFramePr>
        <xdr:cNvPr id="7" name="Chart 1"/>
        <xdr:cNvGraphicFramePr/>
      </xdr:nvGraphicFramePr>
      <xdr:xfrm>
        <a:off x="9662760" y="1342440"/>
        <a:ext cx="13502520" cy="705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85" colorId="64" zoomScale="75" zoomScaleNormal="75" zoomScalePageLayoutView="100" workbookViewId="0">
      <selection pane="topLeft" activeCell="W121" activeCellId="0" sqref="W121"/>
    </sheetView>
  </sheetViews>
  <sheetFormatPr defaultColWidth="11.66796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98.3730386805929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95.7915449053094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96.4895707520439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98.871778161006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98.8996849647311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98.8996849647312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98.8996849647311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96.8544396544644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96.8544396544645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96.8544396544644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98.9377533319836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98.9377533319837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98.9377533319836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89.5151101575091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92.7134695742798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92.7134695742799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92.7134695742798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100.032954014354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100.032954014355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100.032954014354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5230375545.84321</v>
      </c>
      <c r="F35" s="6" t="n">
        <f aca="false">E35/$B$14*100</f>
        <v>102.06757867557</v>
      </c>
      <c r="G35" s="7"/>
      <c r="H35" s="11" t="n">
        <f aca="false">'Central scenario'!BB38</f>
        <v>48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5222991657.63104</v>
      </c>
      <c r="Q35" s="6" t="n">
        <f aca="false">P35/$B$14*100</f>
        <v>101.923486614795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5165910920.69205</v>
      </c>
      <c r="F36" s="9" t="n">
        <f aca="false">E36/$B$14*100</f>
        <v>100.809590957148</v>
      </c>
      <c r="G36" s="7"/>
      <c r="H36" s="12" t="n">
        <f aca="false">'Central scenario'!BB39</f>
        <v>49</v>
      </c>
      <c r="K36" s="9" t="n">
        <f aca="false">'High scenario'!AG39</f>
        <v>5257187789.55528</v>
      </c>
      <c r="L36" s="9" t="n">
        <f aca="false">K36/$B$14*100</f>
        <v>102.590803207072</v>
      </c>
      <c r="M36" s="7"/>
      <c r="O36" s="7" t="n">
        <f aca="false">O32+1</f>
        <v>2021</v>
      </c>
      <c r="P36" s="9" t="n">
        <f aca="false">'Low scenario'!AG39</f>
        <v>5159995107.44014</v>
      </c>
      <c r="Q36" s="9" t="n">
        <f aca="false">P36/$B$14*100</f>
        <v>100.69414748101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5158692836.07098</v>
      </c>
      <c r="F37" s="9" t="n">
        <f aca="false">E37/$B$14*100</f>
        <v>100.66873445201</v>
      </c>
      <c r="G37" s="10" t="n">
        <f aca="false">AVERAGE(E35:E38)/AVERAGE(E31:E34)-1</f>
        <v>0.0360359070236247</v>
      </c>
      <c r="H37" s="12" t="n">
        <f aca="false">'Central scenario'!BB40</f>
        <v>50</v>
      </c>
      <c r="K37" s="9" t="n">
        <f aca="false">'High scenario'!AG40</f>
        <v>5256548380.33363</v>
      </c>
      <c r="L37" s="9" t="n">
        <f aca="false">K37/$B$14*100</f>
        <v>102.578325527321</v>
      </c>
      <c r="M37" s="10" t="n">
        <f aca="false">AVERAGE(K35:K38)/AVERAGE(K31:K34)-1</f>
        <v>0.0515116199329291</v>
      </c>
      <c r="O37" s="7" t="n">
        <f aca="false">O33+1</f>
        <v>2021</v>
      </c>
      <c r="P37" s="9" t="n">
        <f aca="false">'Low scenario'!AG40</f>
        <v>5131124853.40273</v>
      </c>
      <c r="Q37" s="9" t="n">
        <f aca="false">P37/$B$14*100</f>
        <v>100.130762137163</v>
      </c>
      <c r="R37" s="10" t="n">
        <f aca="false">AVERAGE(P35:P38)/AVERAGE(P31:P34)-1</f>
        <v>0.0311628084177329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5170237762.38898</v>
      </c>
      <c r="F38" s="9" t="n">
        <f aca="false">E38/$B$14*100</f>
        <v>100.894026625571</v>
      </c>
      <c r="G38" s="7"/>
      <c r="H38" s="12" t="n">
        <f aca="false">'Central scenario'!BB41</f>
        <v>51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5113622313.26159</v>
      </c>
      <c r="Q38" s="9" t="n">
        <f aca="false">P38/$B$14*100</f>
        <v>99.7892107748902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5182683753.99249</v>
      </c>
      <c r="F39" s="6" t="n">
        <f aca="false">E39/$B$14*100</f>
        <v>101.136902536881</v>
      </c>
      <c r="G39" s="7"/>
      <c r="H39" s="11" t="n">
        <f aca="false">'Central scenario'!BB42</f>
        <v>51.125</v>
      </c>
      <c r="K39" s="6" t="n">
        <f aca="false">'High scenario'!AG42</f>
        <v>5313376172.73563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5145368395.85461</v>
      </c>
      <c r="Q39" s="6" t="n">
        <f aca="false">P39/$B$14*100</f>
        <v>100.408716153482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5212055943.41598</v>
      </c>
      <c r="F40" s="9" t="n">
        <f aca="false">E40/$B$14*100</f>
        <v>101.710082842688</v>
      </c>
      <c r="G40" s="7"/>
      <c r="H40" s="12" t="n">
        <f aca="false">'Central scenario'!BB43</f>
        <v>51.25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5173670682.79119</v>
      </c>
      <c r="Q40" s="9" t="n">
        <f aca="false">P40/$B$14*100</f>
        <v>100.961017966856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5270247001.0215</v>
      </c>
      <c r="F41" s="9" t="n">
        <f aca="false">E41/$B$14*100</f>
        <v>102.845645728816</v>
      </c>
      <c r="G41" s="10" t="n">
        <f aca="false">AVERAGE(E39:E42)/AVERAGE(E35:E38)-1</f>
        <v>0.0117486439814307</v>
      </c>
      <c r="H41" s="12" t="n">
        <f aca="false">'Central scenario'!BB44</f>
        <v>51.375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0.0320041554744823</v>
      </c>
      <c r="O41" s="7" t="n">
        <f aca="false">O37+1</f>
        <v>2022</v>
      </c>
      <c r="P41" s="9" t="n">
        <f aca="false">'Low scenario'!AG44</f>
        <v>5227606434.30621</v>
      </c>
      <c r="Q41" s="9" t="n">
        <f aca="false">P41/$B$14*100</f>
        <v>102.013541158152</v>
      </c>
      <c r="R41" s="10" t="n">
        <f aca="false">AVERAGE(P39:P42)/AVERAGE(P35:P38)-1</f>
        <v>0.00802123167014868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5303723563.29975</v>
      </c>
      <c r="F42" s="9" t="n">
        <f aca="false">E42/$B$14*100</f>
        <v>103.498920359705</v>
      </c>
      <c r="G42" s="7"/>
      <c r="H42" s="12" t="n">
        <f aca="false">'Central scenario'!BB45</f>
        <v>51.5</v>
      </c>
      <c r="K42" s="9" t="n">
        <f aca="false">'High scenario'!AG45</f>
        <v>5540783528.06782</v>
      </c>
      <c r="L42" s="9" t="n">
        <f aca="false">K42/$B$14*100</f>
        <v>108.125000531715</v>
      </c>
      <c r="M42" s="7"/>
      <c r="O42" s="7" t="n">
        <f aca="false">O38+1</f>
        <v>2022</v>
      </c>
      <c r="P42" s="9" t="n">
        <f aca="false">'Low scenario'!AG45</f>
        <v>5246548251.48013</v>
      </c>
      <c r="Q42" s="9" t="n">
        <f aca="false">P42/$B$14*100</f>
        <v>102.383179131126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5367543385.65375</v>
      </c>
      <c r="F43" s="6" t="n">
        <f aca="false">E43/$B$14*100</f>
        <v>104.74432514605</v>
      </c>
      <c r="G43" s="7"/>
      <c r="H43" s="11" t="n">
        <f aca="false">'Central scenario'!BB46</f>
        <v>51.625</v>
      </c>
      <c r="K43" s="6" t="n">
        <f aca="false">'High scenario'!AG46</f>
        <v>5612446585.34219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5258793566.22381</v>
      </c>
      <c r="Q43" s="6" t="n">
        <f aca="false">P43/$B$14*100</f>
        <v>102.622138956296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5401415244.72964</v>
      </c>
      <c r="F44" s="9" t="n">
        <f aca="false">E44/$B$14*100</f>
        <v>105.405313752091</v>
      </c>
      <c r="G44" s="7"/>
      <c r="H44" s="12" t="n">
        <f aca="false">'Central scenario'!BB47</f>
        <v>51.75</v>
      </c>
      <c r="K44" s="9" t="n">
        <f aca="false">'High scenario'!AG47</f>
        <v>5650269766.67361</v>
      </c>
      <c r="L44" s="9" t="n">
        <f aca="false">K44/$B$14*100</f>
        <v>110.261557491123</v>
      </c>
      <c r="M44" s="7"/>
      <c r="O44" s="7" t="n">
        <f aca="false">O40+1</f>
        <v>2023</v>
      </c>
      <c r="P44" s="9" t="n">
        <f aca="false">'Low scenario'!AG47</f>
        <v>5220444563.8726</v>
      </c>
      <c r="Q44" s="9" t="n">
        <f aca="false">P44/$B$14*100</f>
        <v>101.873781638488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5462034895.8995</v>
      </c>
      <c r="F45" s="9" t="n">
        <f aca="false">E45/$B$14*100</f>
        <v>106.588269155739</v>
      </c>
      <c r="G45" s="10" t="n">
        <f aca="false">AVERAGE(E43:E46)/AVERAGE(E39:E42)-1</f>
        <v>0.0382021024378381</v>
      </c>
      <c r="H45" s="12" t="n">
        <f aca="false">'Central scenario'!BB48</f>
        <v>51.875</v>
      </c>
      <c r="K45" s="9" t="n">
        <f aca="false">'High scenario'!AG48</f>
        <v>5722910756.82365</v>
      </c>
      <c r="L45" s="9" t="n">
        <f aca="false">K45/$B$14*100</f>
        <v>111.679101969952</v>
      </c>
      <c r="M45" s="10" t="n">
        <f aca="false">AVERAGE(K43:K46)/AVERAGE(K39:K42)-1</f>
        <v>0.0499105962512809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0.0120966513100675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5538765552.85478</v>
      </c>
      <c r="F46" s="9" t="n">
        <f aca="false">E46/$B$14*100</f>
        <v>108.085620980091</v>
      </c>
      <c r="G46" s="7"/>
      <c r="H46" s="12" t="n">
        <f aca="false">'Central scenario'!BB49</f>
        <v>52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</v>
      </c>
      <c r="Q46" s="9" t="n">
        <f aca="false">P46/$B$14*100</f>
        <v>103.16687031023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5620861404.83666</v>
      </c>
      <c r="F47" s="6" t="n">
        <f aca="false">E47/$B$14*100</f>
        <v>109.687671302798</v>
      </c>
      <c r="G47" s="7"/>
      <c r="H47" s="11" t="n">
        <f aca="false">'Central scenario'!BB50</f>
        <v>52</v>
      </c>
      <c r="K47" s="6" t="n">
        <f aca="false">'High scenario'!AG50</f>
        <v>5846685861.40054</v>
      </c>
      <c r="L47" s="6" t="n">
        <f aca="false">K47/$B$14*100</f>
        <v>114.094497406427</v>
      </c>
      <c r="M47" s="7"/>
      <c r="O47" s="5" t="n">
        <f aca="false">O43+1</f>
        <v>2024</v>
      </c>
      <c r="P47" s="6" t="n">
        <f aca="false">'Low scenario'!AG50</f>
        <v>5313870133.82927</v>
      </c>
      <c r="Q47" s="6" t="n">
        <f aca="false">P47/$B$14*100</f>
        <v>103.69692447561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5639450470.10179</v>
      </c>
      <c r="F48" s="9" t="n">
        <f aca="false">E48/$B$14*100</f>
        <v>110.050425538096</v>
      </c>
      <c r="G48" s="7"/>
      <c r="H48" s="12" t="n">
        <f aca="false">'Central scenario'!BB51</f>
        <v>52</v>
      </c>
      <c r="K48" s="9" t="n">
        <f aca="false">'High scenario'!AG51</f>
        <v>5883976466.20256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5325474478.1478</v>
      </c>
      <c r="Q48" s="9" t="n">
        <f aca="false">P48/$B$14*100</f>
        <v>103.923376155099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5667258891.31372</v>
      </c>
      <c r="F49" s="9" t="n">
        <f aca="false">E49/$B$14*100</f>
        <v>110.593089864016</v>
      </c>
      <c r="G49" s="10" t="n">
        <f aca="false">AVERAGE(E47:E50)/AVERAGE(E43:E46)-1</f>
        <v>0.0399508867008271</v>
      </c>
      <c r="H49" s="12" t="n">
        <f aca="false">'Central scenario'!BB52</f>
        <v>52</v>
      </c>
      <c r="K49" s="9" t="n">
        <f aca="false">'High scenario'!AG52</f>
        <v>5960869217.9996</v>
      </c>
      <c r="L49" s="9" t="n">
        <f aca="false">K49/$B$14*100</f>
        <v>116.322715749635</v>
      </c>
      <c r="M49" s="10" t="n">
        <f aca="false">AVERAGE(K47:K50)/AVERAGE(K43:K46)-1</f>
        <v>0.0400886576771342</v>
      </c>
      <c r="O49" s="7" t="n">
        <f aca="false">O45+1</f>
        <v>2024</v>
      </c>
      <c r="P49" s="9" t="n">
        <f aca="false">'Low scenario'!AG52</f>
        <v>5363326297.08309</v>
      </c>
      <c r="Q49" s="9" t="n">
        <f aca="false">P49/$B$14*100</f>
        <v>104.662031242736</v>
      </c>
      <c r="R49" s="10" t="n">
        <f aca="false">AVERAGE(P47:P50)/AVERAGE(P43:P46)-1</f>
        <v>0.0163573058880178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5711909491.36042</v>
      </c>
      <c r="F50" s="9" t="n">
        <f aca="false">E50/$B$14*100</f>
        <v>111.464419005343</v>
      </c>
      <c r="G50" s="7"/>
      <c r="H50" s="7" t="n">
        <v>52</v>
      </c>
      <c r="K50" s="9" t="n">
        <f aca="false">'High scenario'!AG53</f>
        <v>6013606125.41354</v>
      </c>
      <c r="L50" s="9" t="n">
        <f aca="false">K50/$B$14*100</f>
        <v>117.351844231787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5753492032.13395</v>
      </c>
      <c r="F51" s="6" t="n">
        <f aca="false">E51/$B$14*100</f>
        <v>112.275876847085</v>
      </c>
      <c r="G51" s="7"/>
      <c r="H51" s="3" t="n">
        <f aca="false">H50</f>
        <v>52</v>
      </c>
      <c r="K51" s="6" t="n">
        <f aca="false">'High scenario'!AG54</f>
        <v>6068880190.77014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5412001597.73667</v>
      </c>
      <c r="Q51" s="6" t="n">
        <f aca="false">P51/$B$14*100</f>
        <v>105.611899953973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5799841639.12972</v>
      </c>
      <c r="F52" s="9" t="n">
        <f aca="false">E52/$B$14*100</f>
        <v>113.18036106952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5835033108.44637</v>
      </c>
      <c r="F53" s="9" t="n">
        <f aca="false">E53/$B$14*100</f>
        <v>113.867101062032</v>
      </c>
      <c r="G53" s="10" t="n">
        <f aca="false">AVERAGE(E51:E54)/AVERAGE(E47:E50)-1</f>
        <v>0.0298152234142852</v>
      </c>
      <c r="H53" s="3" t="n">
        <f aca="false">H52</f>
        <v>52</v>
      </c>
      <c r="K53" s="9" t="n">
        <f aca="false">'High scenario'!AG56</f>
        <v>6194524622.12999</v>
      </c>
      <c r="L53" s="9" t="n">
        <f aca="false">K53/$B$14*100</f>
        <v>120.882358003814</v>
      </c>
      <c r="M53" s="10" t="n">
        <f aca="false">AVERAGE(K51:K54)/AVERAGE(K47:K50)-1</f>
        <v>0.0408211351709373</v>
      </c>
      <c r="O53" s="7" t="n">
        <f aca="false">O49+1</f>
        <v>2025</v>
      </c>
      <c r="P53" s="9" t="n">
        <f aca="false">'Low scenario'!AG56</f>
        <v>5499930940.53847</v>
      </c>
      <c r="Q53" s="9" t="n">
        <f aca="false">P53/$B$14*100</f>
        <v>107.327787280925</v>
      </c>
      <c r="R53" s="10" t="n">
        <f aca="false">AVERAGE(P51:P54)/AVERAGE(P47:P50)-1</f>
        <v>0.0241029867372045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5926114639.76658</v>
      </c>
      <c r="F54" s="9" t="n">
        <f aca="false">E54/$B$14*100</f>
        <v>115.644501419317</v>
      </c>
      <c r="G54" s="7"/>
      <c r="H54" s="3" t="n">
        <f aca="false">H53</f>
        <v>52</v>
      </c>
      <c r="K54" s="9" t="n">
        <f aca="false">'High scenario'!AG57</f>
        <v>6273115279.82486</v>
      </c>
      <c r="L54" s="9" t="n">
        <f aca="false">K54/$B$14*100</f>
        <v>122.416006604594</v>
      </c>
      <c r="M54" s="7"/>
      <c r="O54" s="7" t="n">
        <f aca="false">O50+1</f>
        <v>2025</v>
      </c>
      <c r="P54" s="9" t="n">
        <f aca="false">'Low scenario'!AG57</f>
        <v>5544049951.67693</v>
      </c>
      <c r="Q54" s="9" t="n">
        <f aca="false">P54/$B$14*100</f>
        <v>108.18874278995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5961328548.86606</v>
      </c>
      <c r="F55" s="6" t="n">
        <f aca="false">E55/$B$14*100</f>
        <v>116.331679310461</v>
      </c>
      <c r="G55" s="7"/>
      <c r="H55" s="3" t="n">
        <f aca="false">H54</f>
        <v>52</v>
      </c>
      <c r="K55" s="6" t="n">
        <f aca="false">'High scenario'!AG58</f>
        <v>6312458111.12568</v>
      </c>
      <c r="L55" s="6" t="n">
        <f aca="false">K55/$B$14*100</f>
        <v>123.183757886298</v>
      </c>
      <c r="M55" s="7"/>
      <c r="O55" s="5" t="n">
        <f aca="false">O51+1</f>
        <v>2026</v>
      </c>
      <c r="P55" s="6" t="n">
        <f aca="false">'Low scenario'!AG58</f>
        <v>5607207166.61758</v>
      </c>
      <c r="Q55" s="6" t="n">
        <f aca="false">P55/$B$14*100</f>
        <v>109.421217198027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6043680416.78034</v>
      </c>
      <c r="F56" s="9" t="n">
        <f aca="false">E56/$B$14*100</f>
        <v>117.938725627451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5626068752.83244</v>
      </c>
      <c r="Q56" s="9" t="n">
        <f aca="false">P56/$B$14*100</f>
        <v>109.789289512923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6074194127.96377</v>
      </c>
      <c r="F57" s="9" t="n">
        <f aca="false">E57/$B$14*100</f>
        <v>118.534182031986</v>
      </c>
      <c r="G57" s="10" t="n">
        <f aca="false">AVERAGE(E55:E58)/AVERAGE(E51:E54)-1</f>
        <v>0.0372258265548124</v>
      </c>
      <c r="H57" s="3" t="n">
        <f aca="false">H56</f>
        <v>52</v>
      </c>
      <c r="K57" s="9" t="n">
        <f aca="false">'High scenario'!AG60</f>
        <v>6432410262.65725</v>
      </c>
      <c r="L57" s="9" t="n">
        <f aca="false">K57/$B$14*100</f>
        <v>125.524550733091</v>
      </c>
      <c r="M57" s="10" t="n">
        <f aca="false">AVERAGE(K55:K58)/AVERAGE(K51:K54)-1</f>
        <v>0.0393371933066318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0.0327777289337832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6103179167.40328</v>
      </c>
      <c r="F58" s="9" t="n">
        <f aca="false">E58/$B$14*100</f>
        <v>119.099807342727</v>
      </c>
      <c r="G58" s="7"/>
      <c r="H58" s="3" t="n">
        <f aca="false">H57</f>
        <v>52</v>
      </c>
      <c r="K58" s="9" t="n">
        <f aca="false">'High scenario'!AG61</f>
        <v>6501821759.58558</v>
      </c>
      <c r="L58" s="9" t="n">
        <f aca="false">K58/$B$14*100</f>
        <v>126.8790736276</v>
      </c>
      <c r="M58" s="7"/>
      <c r="O58" s="7" t="n">
        <f aca="false">O54+1</f>
        <v>2026</v>
      </c>
      <c r="P58" s="9" t="n">
        <f aca="false">'Low scenario'!AG61</f>
        <v>5705458427.0819</v>
      </c>
      <c r="Q58" s="9" t="n">
        <f aca="false">P58/$B$14*100</f>
        <v>111.338530432903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6166822204.0401</v>
      </c>
      <c r="F59" s="6" t="n">
        <f aca="false">E59/$B$14*100</f>
        <v>120.341762263965</v>
      </c>
      <c r="G59" s="7"/>
      <c r="H59" s="3" t="n">
        <f aca="false">H58</f>
        <v>52</v>
      </c>
      <c r="K59" s="6" t="n">
        <f aca="false">'High scenario'!AG62</f>
        <v>6550316840.65037</v>
      </c>
      <c r="L59" s="6" t="n">
        <f aca="false">K59/$B$14*100</f>
        <v>127.825425463825</v>
      </c>
      <c r="M59" s="7"/>
      <c r="O59" s="5" t="n">
        <f aca="false">O55+1</f>
        <v>2027</v>
      </c>
      <c r="P59" s="6" t="n">
        <f aca="false">'Low scenario'!AG62</f>
        <v>5716637905.22782</v>
      </c>
      <c r="Q59" s="6" t="n">
        <f aca="false">P59/$B$14*100</f>
        <v>111.556691108979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6210413448.02128</v>
      </c>
      <c r="F60" s="9" t="n">
        <f aca="false">E60/$B$14*100</f>
        <v>121.192418719819</v>
      </c>
      <c r="G60" s="7"/>
      <c r="H60" s="3" t="n">
        <f aca="false">H59</f>
        <v>52</v>
      </c>
      <c r="K60" s="9" t="n">
        <f aca="false">'High scenario'!AG63</f>
        <v>6608580682.7408</v>
      </c>
      <c r="L60" s="9" t="n">
        <f aca="false">K60/$B$14*100</f>
        <v>128.962408694644</v>
      </c>
      <c r="M60" s="7"/>
      <c r="O60" s="7" t="n">
        <f aca="false">O56+1</f>
        <v>2027</v>
      </c>
      <c r="P60" s="9" t="n">
        <f aca="false">'Low scenario'!AG63</f>
        <v>5737150924.48294</v>
      </c>
      <c r="Q60" s="9" t="n">
        <f aca="false">P60/$B$14*100</f>
        <v>111.956990129259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6254056275.12584</v>
      </c>
      <c r="F61" s="9" t="n">
        <f aca="false">E61/$B$14*100</f>
        <v>122.044081788766</v>
      </c>
      <c r="G61" s="10" t="n">
        <f aca="false">AVERAGE(E59:E62)/AVERAGE(E55:E58)-1</f>
        <v>0.0313662519716815</v>
      </c>
      <c r="H61" s="3" t="n">
        <f aca="false">H60</f>
        <v>52</v>
      </c>
      <c r="K61" s="9" t="n">
        <f aca="false">'High scenario'!AG64</f>
        <v>6713572798.79342</v>
      </c>
      <c r="L61" s="9" t="n">
        <f aca="false">K61/$B$14*100</f>
        <v>131.011265602066</v>
      </c>
      <c r="M61" s="10" t="n">
        <f aca="false">AVERAGE(K59:K62)/AVERAGE(K55:K58)-1</f>
        <v>0.0385264619510315</v>
      </c>
      <c r="O61" s="7" t="n">
        <f aca="false">O57+1</f>
        <v>2027</v>
      </c>
      <c r="P61" s="9" t="n">
        <f aca="false">'Low scenario'!AG64</f>
        <v>5767319860.62693</v>
      </c>
      <c r="Q61" s="9" t="n">
        <f aca="false">P61/$B$14*100</f>
        <v>112.545718459843</v>
      </c>
      <c r="R61" s="10" t="n">
        <f aca="false">AVERAGE(P59:P62)/AVERAGE(P55:P58)-1</f>
        <v>0.0168529395184225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6309601029.1007</v>
      </c>
      <c r="F62" s="9" t="n">
        <f aca="false">E62/$B$14*100</f>
        <v>123.128003678629</v>
      </c>
      <c r="G62" s="7"/>
      <c r="H62" s="3" t="n">
        <f aca="false">H61</f>
        <v>52</v>
      </c>
      <c r="K62" s="9" t="n">
        <f aca="false">'High scenario'!AG65</f>
        <v>6758845223.18766</v>
      </c>
      <c r="L62" s="9" t="n">
        <f aca="false">K62/$B$14*100</f>
        <v>131.894729265085</v>
      </c>
      <c r="M62" s="7"/>
      <c r="O62" s="7" t="n">
        <f aca="false">O58+1</f>
        <v>2027</v>
      </c>
      <c r="P62" s="9" t="n">
        <f aca="false">'Low scenario'!AG65</f>
        <v>5782620549.72293</v>
      </c>
      <c r="Q62" s="9" t="n">
        <f aca="false">P62/$B$14*100</f>
        <v>112.844302046128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6392936262.86695</v>
      </c>
      <c r="F63" s="6" t="n">
        <f aca="false">E63/$B$14*100</f>
        <v>124.754239778567</v>
      </c>
      <c r="G63" s="7"/>
      <c r="H63" s="3" t="n">
        <f aca="false">H62</f>
        <v>52</v>
      </c>
      <c r="K63" s="6" t="n">
        <f aca="false">'High scenario'!AG66</f>
        <v>6852892684.45453</v>
      </c>
      <c r="L63" s="6" t="n">
        <f aca="false">K63/$B$14*100</f>
        <v>133.730007930634</v>
      </c>
      <c r="M63" s="7"/>
      <c r="O63" s="5" t="n">
        <f aca="false">O59+1</f>
        <v>2028</v>
      </c>
      <c r="P63" s="6" t="n">
        <f aca="false">'Low scenario'!AG66</f>
        <v>5805943685.16572</v>
      </c>
      <c r="Q63" s="6" t="n">
        <f aca="false">P63/$B$14*100</f>
        <v>113.299438764497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6417110731.28554</v>
      </c>
      <c r="F64" s="9" t="n">
        <f aca="false">E64/$B$14*100</f>
        <v>125.225989739087</v>
      </c>
      <c r="G64" s="7"/>
      <c r="H64" s="3" t="n">
        <f aca="false">H63</f>
        <v>52</v>
      </c>
      <c r="K64" s="9" t="n">
        <f aca="false">'High scenario'!AG67</f>
        <v>6909379698.26227</v>
      </c>
      <c r="L64" s="9" t="n">
        <f aca="false">K64/$B$14*100</f>
        <v>134.832317444632</v>
      </c>
      <c r="M64" s="7"/>
      <c r="O64" s="7" t="n">
        <f aca="false">O60+1</f>
        <v>2028</v>
      </c>
      <c r="P64" s="9" t="n">
        <f aca="false">'Low scenario'!AG67</f>
        <v>5877414663.89526</v>
      </c>
      <c r="Q64" s="9" t="n">
        <f aca="false">P64/$B$14*100</f>
        <v>114.694151186302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6468512371.34375</v>
      </c>
      <c r="F65" s="9" t="n">
        <f aca="false">E65/$B$14*100</f>
        <v>126.229061295749</v>
      </c>
      <c r="G65" s="10" t="n">
        <f aca="false">AVERAGE(E63:E66)/AVERAGE(E59:E62)-1</f>
        <v>0.0349150793964053</v>
      </c>
      <c r="H65" s="3" t="n">
        <f aca="false">H64</f>
        <v>52</v>
      </c>
      <c r="K65" s="9" t="n">
        <f aca="false">'High scenario'!AG68</f>
        <v>6956839393.27149</v>
      </c>
      <c r="L65" s="9" t="n">
        <f aca="false">K65/$B$14*100</f>
        <v>135.758464355464</v>
      </c>
      <c r="M65" s="10" t="n">
        <f aca="false">AVERAGE(K63:K66)/AVERAGE(K59:K62)-1</f>
        <v>0.0424470250923108</v>
      </c>
      <c r="O65" s="7" t="n">
        <f aca="false">O61+1</f>
        <v>2028</v>
      </c>
      <c r="P65" s="9" t="n">
        <f aca="false">'Low scenario'!AG68</f>
        <v>5942258220.8286</v>
      </c>
      <c r="Q65" s="9" t="n">
        <f aca="false">P65/$B$14*100</f>
        <v>115.959533526612</v>
      </c>
      <c r="R65" s="10" t="n">
        <f aca="false">AVERAGE(P63:P66)/AVERAGE(P59:P62)-1</f>
        <v>0.0253791639117367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6533146848.57772</v>
      </c>
      <c r="F66" s="9" t="n">
        <f aca="false">E66/$B$14*100</f>
        <v>127.490363573647</v>
      </c>
      <c r="G66" s="7"/>
      <c r="H66" s="3" t="n">
        <f aca="false">H65</f>
        <v>52</v>
      </c>
      <c r="K66" s="9" t="n">
        <f aca="false">'High scenario'!AG69</f>
        <v>7042623888.57963</v>
      </c>
      <c r="L66" s="9" t="n">
        <f aca="false">K66/$B$14*100</f>
        <v>137.43249629586</v>
      </c>
      <c r="M66" s="7"/>
      <c r="O66" s="7" t="n">
        <f aca="false">O62+1</f>
        <v>2028</v>
      </c>
      <c r="P66" s="9" t="n">
        <f aca="false">'Low scenario'!AG69</f>
        <v>5961928085.13574</v>
      </c>
      <c r="Q66" s="9" t="n">
        <f aca="false">P66/$B$14*100</f>
        <v>116.34337889395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6603308489.83458</v>
      </c>
      <c r="F67" s="6" t="n">
        <f aca="false">E67/$B$14*100</f>
        <v>128.859525075765</v>
      </c>
      <c r="G67" s="7"/>
      <c r="H67" s="3" t="n">
        <f aca="false">H66</f>
        <v>52</v>
      </c>
      <c r="K67" s="6" t="n">
        <f aca="false">'High scenario'!AG70</f>
        <v>7113396607.0004</v>
      </c>
      <c r="L67" s="6" t="n">
        <f aca="false">K67/$B$14*100</f>
        <v>138.813582594957</v>
      </c>
      <c r="M67" s="7"/>
      <c r="O67" s="5" t="n">
        <f aca="false">O63+1</f>
        <v>2029</v>
      </c>
      <c r="P67" s="6" t="n">
        <f aca="false">'Low scenario'!AG70</f>
        <v>5984216099.53741</v>
      </c>
      <c r="Q67" s="6" t="n">
        <f aca="false">P67/$B$14*100</f>
        <v>116.778315858518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6639076779.62957</v>
      </c>
      <c r="F68" s="9" t="n">
        <f aca="false">E68/$B$14*100</f>
        <v>129.557521366996</v>
      </c>
      <c r="G68" s="7"/>
      <c r="H68" s="3" t="n">
        <f aca="false">H67</f>
        <v>52</v>
      </c>
      <c r="K68" s="9" t="n">
        <f aca="false">'High scenario'!AG71</f>
        <v>7175912972.55016</v>
      </c>
      <c r="L68" s="9" t="n">
        <f aca="false">K68/$B$14*100</f>
        <v>140.033551219262</v>
      </c>
      <c r="M68" s="7"/>
      <c r="O68" s="7" t="n">
        <f aca="false">O64+1</f>
        <v>2029</v>
      </c>
      <c r="P68" s="9" t="n">
        <f aca="false">'Low scenario'!AG71</f>
        <v>5990844001.899</v>
      </c>
      <c r="Q68" s="9" t="n">
        <f aca="false">P68/$B$14*100</f>
        <v>116.907655317954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6712907457.09482</v>
      </c>
      <c r="F69" s="9" t="n">
        <f aca="false">E69/$B$14*100</f>
        <v>130.998281865894</v>
      </c>
      <c r="G69" s="10" t="n">
        <f aca="false">AVERAGE(E67:E70)/AVERAGE(E63:E66)-1</f>
        <v>0.035060906702969</v>
      </c>
      <c r="H69" s="3" t="n">
        <f aca="false">H68</f>
        <v>52</v>
      </c>
      <c r="K69" s="9" t="n">
        <f aca="false">'High scenario'!AG72</f>
        <v>7261118897.40212</v>
      </c>
      <c r="L69" s="9" t="n">
        <f aca="false">K69/$B$14*100</f>
        <v>141.696292711192</v>
      </c>
      <c r="M69" s="10" t="n">
        <f aca="false">AVERAGE(K67:K70)/AVERAGE(K63:K66)-1</f>
        <v>0.0398217795297011</v>
      </c>
      <c r="O69" s="7" t="n">
        <f aca="false">O65+1</f>
        <v>2029</v>
      </c>
      <c r="P69" s="9" t="n">
        <f aca="false">'Low scenario'!AG72</f>
        <v>5992933345.02418</v>
      </c>
      <c r="Q69" s="9" t="n">
        <f aca="false">P69/$B$14*100</f>
        <v>116.948427570719</v>
      </c>
      <c r="R69" s="10" t="n">
        <f aca="false">AVERAGE(P67:P70)/AVERAGE(P63:P66)-1</f>
        <v>0.0181154199325502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6761395310.93109</v>
      </c>
      <c r="F70" s="9" t="n">
        <f aca="false">E70/$B$14*100</f>
        <v>131.944492667177</v>
      </c>
      <c r="G70" s="7"/>
      <c r="H70" s="3" t="n">
        <f aca="false">H69</f>
        <v>52</v>
      </c>
      <c r="K70" s="9" t="n">
        <f aca="false">'High scenario'!AG73</f>
        <v>7316828904.6115</v>
      </c>
      <c r="L70" s="9" t="n">
        <f aca="false">K70/$B$14*100</f>
        <v>142.78343941682</v>
      </c>
      <c r="M70" s="7"/>
      <c r="O70" s="7" t="n">
        <f aca="false">O66+1</f>
        <v>2029</v>
      </c>
      <c r="P70" s="9" t="n">
        <f aca="false">'Low scenario'!AG73</f>
        <v>6046849485.1683</v>
      </c>
      <c r="Q70" s="9" t="n">
        <f aca="false">P70/$B$14*100</f>
        <v>118.00056805811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6810366021.99247</v>
      </c>
      <c r="F71" s="6" t="n">
        <f aca="false">E71/$B$14*100</f>
        <v>132.900126131781</v>
      </c>
      <c r="G71" s="7"/>
      <c r="H71" s="3" t="n">
        <f aca="false">H70</f>
        <v>52</v>
      </c>
      <c r="K71" s="6" t="n">
        <f aca="false">'High scenario'!AG74</f>
        <v>7401805093.95474</v>
      </c>
      <c r="L71" s="6" t="n">
        <f aca="false">K71/$B$14*100</f>
        <v>144.441697760857</v>
      </c>
      <c r="M71" s="7"/>
      <c r="O71" s="5" t="n">
        <f aca="false">O67+1</f>
        <v>2030</v>
      </c>
      <c r="P71" s="6" t="n">
        <f aca="false">'Low scenario'!AG74</f>
        <v>6103060294.00708</v>
      </c>
      <c r="Q71" s="6" t="n">
        <f aca="false">P71/$B$14*100</f>
        <v>119.09748760113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6815618793.77946</v>
      </c>
      <c r="F72" s="9" t="n">
        <f aca="false">E72/$B$14*100</f>
        <v>133.0026307594</v>
      </c>
      <c r="G72" s="7"/>
      <c r="H72" s="3" t="n">
        <f aca="false">H71</f>
        <v>52</v>
      </c>
      <c r="K72" s="9" t="n">
        <f aca="false">'High scenario'!AG75</f>
        <v>7450838244.86697</v>
      </c>
      <c r="L72" s="9" t="n">
        <f aca="false">K72/$B$14*100</f>
        <v>145.398549700948</v>
      </c>
      <c r="M72" s="7"/>
      <c r="O72" s="7" t="n">
        <f aca="false">O68+1</f>
        <v>2030</v>
      </c>
      <c r="P72" s="9" t="n">
        <f aca="false">'Low scenario'!AG75</f>
        <v>6136372439.82321</v>
      </c>
      <c r="Q72" s="9" t="n">
        <f aca="false">P72/$B$14*100</f>
        <v>119.747553745356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6847732358.70462</v>
      </c>
      <c r="F73" s="9" t="n">
        <f aca="false">E73/$B$14*100</f>
        <v>133.629307330867</v>
      </c>
      <c r="G73" s="10" t="n">
        <f aca="false">AVERAGE(E71:E74)/AVERAGE(E67:E70)-1</f>
        <v>0.0248015234180383</v>
      </c>
      <c r="H73" s="3" t="n">
        <f aca="false">H72</f>
        <v>52</v>
      </c>
      <c r="K73" s="9" t="n">
        <f aca="false">'High scenario'!AG76</f>
        <v>7488372115.10712</v>
      </c>
      <c r="L73" s="9" t="n">
        <f aca="false">K73/$B$14*100</f>
        <v>146.131000214331</v>
      </c>
      <c r="M73" s="10" t="n">
        <f aca="false">AVERAGE(K71:K74)/AVERAGE(K67:K70)-1</f>
        <v>0.0361865236982901</v>
      </c>
      <c r="O73" s="7" t="n">
        <f aca="false">O69+1</f>
        <v>2030</v>
      </c>
      <c r="P73" s="9" t="n">
        <f aca="false">'Low scenario'!AG76</f>
        <v>6128772772.60368</v>
      </c>
      <c r="Q73" s="9" t="n">
        <f aca="false">P73/$B$14*100</f>
        <v>119.599250889273</v>
      </c>
      <c r="R73" s="10" t="n">
        <f aca="false">AVERAGE(P71:P74)/AVERAGE(P67:P70)-1</f>
        <v>0.02338657095977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6905585427.02773</v>
      </c>
      <c r="F74" s="9" t="n">
        <f aca="false">E74/$B$14*100</f>
        <v>134.75827456294</v>
      </c>
      <c r="G74" s="7"/>
      <c r="H74" s="3" t="n">
        <f aca="false">H73</f>
        <v>52</v>
      </c>
      <c r="K74" s="9" t="n">
        <f aca="false">'High scenario'!AG77</f>
        <v>7570847620.97797</v>
      </c>
      <c r="L74" s="9" t="n">
        <f aca="false">K74/$B$14*100</f>
        <v>147.740459250398</v>
      </c>
      <c r="M74" s="7"/>
      <c r="O74" s="7" t="n">
        <f aca="false">O70+1</f>
        <v>2030</v>
      </c>
      <c r="P74" s="9" t="n">
        <f aca="false">'Low scenario'!AG77</f>
        <v>6208262253.50319</v>
      </c>
      <c r="Q74" s="9" t="n">
        <f aca="false">P74/$B$14*100</f>
        <v>121.150439474964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6962789890.04232</v>
      </c>
      <c r="F75" s="6" t="n">
        <f aca="false">E75/$B$14*100</f>
        <v>135.874584659253</v>
      </c>
      <c r="G75" s="7"/>
      <c r="H75" s="3" t="n">
        <f aca="false">H74</f>
        <v>52</v>
      </c>
      <c r="K75" s="6" t="n">
        <f aca="false">'High scenario'!AG78</f>
        <v>7635111353.1721</v>
      </c>
      <c r="L75" s="6" t="n">
        <f aca="false">K75/$B$14*100</f>
        <v>148.994526665676</v>
      </c>
      <c r="M75" s="7"/>
      <c r="O75" s="5" t="n">
        <f aca="false">O71+1</f>
        <v>2031</v>
      </c>
      <c r="P75" s="6" t="n">
        <f aca="false">'Low scenario'!AG78</f>
        <v>6224785459.77153</v>
      </c>
      <c r="Q75" s="6" t="n">
        <f aca="false">P75/$B$14*100</f>
        <v>121.472879735895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6997336625.10611</v>
      </c>
      <c r="F76" s="9" t="n">
        <f aca="false">E76/$B$14*100</f>
        <v>136.548743057288</v>
      </c>
      <c r="G76" s="7"/>
      <c r="H76" s="3" t="n">
        <f aca="false">H75</f>
        <v>52</v>
      </c>
      <c r="K76" s="9" t="n">
        <f aca="false">'High scenario'!AG79</f>
        <v>7701839394.23372</v>
      </c>
      <c r="L76" s="9" t="n">
        <f aca="false">K76/$B$14*100</f>
        <v>150.296683560765</v>
      </c>
      <c r="M76" s="7"/>
      <c r="O76" s="7" t="n">
        <f aca="false">O72+1</f>
        <v>2031</v>
      </c>
      <c r="P76" s="9" t="n">
        <f aca="false">'Low scenario'!AG79</f>
        <v>6217760434.17878</v>
      </c>
      <c r="Q76" s="9" t="n">
        <f aca="false">P76/$B$14*100</f>
        <v>121.335790659575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7037925970.61179</v>
      </c>
      <c r="F77" s="9" t="n">
        <f aca="false">E77/$B$14*100</f>
        <v>137.340819301045</v>
      </c>
      <c r="G77" s="10" t="n">
        <f aca="false">AVERAGE(E75:E78)/AVERAGE(E71:E74)-1</f>
        <v>0.0257184296790043</v>
      </c>
      <c r="H77" s="3" t="n">
        <f aca="false">H76</f>
        <v>52</v>
      </c>
      <c r="K77" s="9" t="n">
        <f aca="false">'High scenario'!AG80</f>
        <v>7790445969.81833</v>
      </c>
      <c r="L77" s="9" t="n">
        <f aca="false">K77/$B$14*100</f>
        <v>152.025786671122</v>
      </c>
      <c r="M77" s="10" t="n">
        <f aca="false">AVERAGE(K75:K78)/AVERAGE(K71:K74)-1</f>
        <v>0.0369178613526757</v>
      </c>
      <c r="O77" s="7" t="n">
        <f aca="false">O73+1</f>
        <v>2031</v>
      </c>
      <c r="P77" s="9" t="n">
        <f aca="false">'Low scenario'!AG80</f>
        <v>6237406817.03933</v>
      </c>
      <c r="Q77" s="9" t="n">
        <f aca="false">P77/$B$14*100</f>
        <v>121.719177800849</v>
      </c>
      <c r="R77" s="10" t="n">
        <f aca="false">AVERAGE(P75:P78)/AVERAGE(P71:P74)-1</f>
        <v>0.0149879991326753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7085402784.36104</v>
      </c>
      <c r="F78" s="9" t="n">
        <f aca="false">E78/$B$14*100</f>
        <v>138.267300273615</v>
      </c>
      <c r="G78" s="7"/>
      <c r="H78" s="3" t="n">
        <f aca="false">H77</f>
        <v>52</v>
      </c>
      <c r="K78" s="9" t="n">
        <f aca="false">'High scenario'!AG81</f>
        <v>7888748371.48227</v>
      </c>
      <c r="L78" s="9" t="n">
        <f aca="false">K78/$B$14*100</f>
        <v>153.944097895219</v>
      </c>
      <c r="M78" s="7"/>
      <c r="O78" s="7" t="n">
        <f aca="false">O74+1</f>
        <v>2031</v>
      </c>
      <c r="P78" s="9" t="n">
        <f aca="false">'Low scenario'!AG81</f>
        <v>6264867126.41769</v>
      </c>
      <c r="Q78" s="9" t="n">
        <f aca="false">P78/$B$14*100</f>
        <v>122.255048937322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7135406827.22089</v>
      </c>
      <c r="F79" s="6" t="n">
        <f aca="false">E79/$B$14*100</f>
        <v>139.243098576043</v>
      </c>
      <c r="G79" s="7"/>
      <c r="H79" s="3" t="n">
        <f aca="false">H78</f>
        <v>52</v>
      </c>
      <c r="K79" s="6" t="n">
        <f aca="false">'High scenario'!AG82</f>
        <v>7947370650.18686</v>
      </c>
      <c r="L79" s="6" t="n">
        <f aca="false">K79/$B$14*100</f>
        <v>155.08807579726</v>
      </c>
      <c r="M79" s="7"/>
      <c r="O79" s="5" t="n">
        <f aca="false">O75+1</f>
        <v>2032</v>
      </c>
      <c r="P79" s="6" t="n">
        <f aca="false">'Low scenario'!AG82</f>
        <v>6263295147.96412</v>
      </c>
      <c r="Q79" s="6" t="n">
        <f aca="false">P79/$B$14*100</f>
        <v>122.224372739584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7175330994.2776</v>
      </c>
      <c r="F80" s="9" t="n">
        <f aca="false">E80/$B$14*100</f>
        <v>140.022194269345</v>
      </c>
      <c r="G80" s="7"/>
      <c r="H80" s="3" t="n">
        <f aca="false">H79</f>
        <v>52</v>
      </c>
      <c r="K80" s="9" t="n">
        <f aca="false">'High scenario'!AG83</f>
        <v>8029617685.01731</v>
      </c>
      <c r="L80" s="9" t="n">
        <f aca="false">K80/$B$14*100</f>
        <v>156.693076360759</v>
      </c>
      <c r="M80" s="7"/>
      <c r="O80" s="7" t="n">
        <f aca="false">O76+1</f>
        <v>2032</v>
      </c>
      <c r="P80" s="9" t="n">
        <f aca="false">'Low scenario'!AG83</f>
        <v>6284499079.98766</v>
      </c>
      <c r="Q80" s="9" t="n">
        <f aca="false">P80/$B$14*100</f>
        <v>122.638154499818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7231311390.16653</v>
      </c>
      <c r="F81" s="9" t="n">
        <f aca="false">E81/$B$14*100</f>
        <v>141.114617444622</v>
      </c>
      <c r="G81" s="10" t="n">
        <f aca="false">AVERAGE(E79:E82)/AVERAGE(E75:E78)-1</f>
        <v>0.0256867842075714</v>
      </c>
      <c r="H81" s="3" t="n">
        <f aca="false">H80</f>
        <v>52</v>
      </c>
      <c r="K81" s="9" t="n">
        <f aca="false">'High scenario'!AG84</f>
        <v>8097757066.82847</v>
      </c>
      <c r="L81" s="9" t="n">
        <f aca="false">K81/$B$14*100</f>
        <v>158.022774707074</v>
      </c>
      <c r="M81" s="10" t="n">
        <f aca="false">AVERAGE(K79:K82)/AVERAGE(K75:K78)-1</f>
        <v>0.0400483002656309</v>
      </c>
      <c r="O81" s="7" t="n">
        <f aca="false">O77+1</f>
        <v>2032</v>
      </c>
      <c r="P81" s="9" t="n">
        <f aca="false">'Low scenario'!AG84</f>
        <v>6264828539.27877</v>
      </c>
      <c r="Q81" s="9" t="n">
        <f aca="false">P81/$B$14*100</f>
        <v>122.254295932914</v>
      </c>
      <c r="R81" s="10" t="n">
        <f aca="false">AVERAGE(P79:P82)/AVERAGE(P75:P78)-1</f>
        <v>0.00768570106011635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7262779713.78283</v>
      </c>
      <c r="F82" s="9" t="n">
        <f aca="false">E82/$B$14*100</f>
        <v>141.728702526724</v>
      </c>
      <c r="G82" s="7"/>
      <c r="H82" s="3" t="n">
        <f aca="false">H81</f>
        <v>52</v>
      </c>
      <c r="K82" s="9" t="n">
        <f aca="false">'High scenario'!AG85</f>
        <v>8183543578.26868</v>
      </c>
      <c r="L82" s="9" t="n">
        <f aca="false">K82/$B$14*100</f>
        <v>159.696845991054</v>
      </c>
      <c r="M82" s="7"/>
      <c r="O82" s="7" t="n">
        <f aca="false">O78+1</f>
        <v>2032</v>
      </c>
      <c r="P82" s="9" t="n">
        <f aca="false">'Low scenario'!AG85</f>
        <v>6323915498.44555</v>
      </c>
      <c r="Q82" s="9" t="n">
        <f aca="false">P82/$B$14*100</f>
        <v>123.40734178987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7325803152.77883</v>
      </c>
      <c r="F83" s="6" t="n">
        <f aca="false">E83/$B$14*100</f>
        <v>142.95856637909</v>
      </c>
      <c r="G83" s="7"/>
      <c r="H83" s="3" t="n">
        <f aca="false">H82</f>
        <v>52</v>
      </c>
      <c r="K83" s="6" t="n">
        <f aca="false">'High scenario'!AG86</f>
        <v>8241682929.30014</v>
      </c>
      <c r="L83" s="6" t="n">
        <f aca="false">K83/$B$14*100</f>
        <v>160.831399855024</v>
      </c>
      <c r="M83" s="7"/>
      <c r="O83" s="5" t="n">
        <f aca="false">O79+1</f>
        <v>2033</v>
      </c>
      <c r="P83" s="6" t="n">
        <f aca="false">'Low scenario'!AG86</f>
        <v>6315077571.23423</v>
      </c>
      <c r="Q83" s="6" t="n">
        <f aca="false">P83/$B$14*100</f>
        <v>123.234875047652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7361022195.51588</v>
      </c>
      <c r="F84" s="9" t="n">
        <f aca="false">E84/$B$14*100</f>
        <v>143.64584445003</v>
      </c>
      <c r="G84" s="7"/>
      <c r="H84" s="3" t="n">
        <f aca="false">H83</f>
        <v>52</v>
      </c>
      <c r="K84" s="9" t="n">
        <f aca="false">'High scenario'!AG87</f>
        <v>8308359382.10355</v>
      </c>
      <c r="L84" s="9" t="n">
        <f aca="false">K84/$B$14*100</f>
        <v>162.132550036817</v>
      </c>
      <c r="M84" s="7"/>
      <c r="O84" s="7" t="n">
        <f aca="false">O80+1</f>
        <v>2033</v>
      </c>
      <c r="P84" s="9" t="n">
        <f aca="false">'Low scenario'!AG87</f>
        <v>6338777032.16988</v>
      </c>
      <c r="Q84" s="9" t="n">
        <f aca="false">P84/$B$14*100</f>
        <v>123.697355527765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7433849466.18654</v>
      </c>
      <c r="F85" s="9" t="n">
        <f aca="false">E85/$B$14*100</f>
        <v>145.067024079247</v>
      </c>
      <c r="G85" s="10" t="n">
        <f aca="false">AVERAGE(E83:E86)/AVERAGE(E79:E82)-1</f>
        <v>0.0272928963691634</v>
      </c>
      <c r="H85" s="3" t="n">
        <f aca="false">H84</f>
        <v>52</v>
      </c>
      <c r="K85" s="9" t="n">
        <f aca="false">'High scenario'!AG88</f>
        <v>8374879897.869</v>
      </c>
      <c r="L85" s="9" t="n">
        <f aca="false">K85/$B$14*100</f>
        <v>163.430657202721</v>
      </c>
      <c r="M85" s="10" t="n">
        <f aca="false">AVERAGE(K83:K86)/AVERAGE(K79:K82)-1</f>
        <v>0.0352294473391523</v>
      </c>
      <c r="O85" s="7" t="n">
        <f aca="false">O81+1</f>
        <v>2033</v>
      </c>
      <c r="P85" s="9" t="n">
        <f aca="false">'Low scenario'!AG88</f>
        <v>6351529844.44018</v>
      </c>
      <c r="Q85" s="9" t="n">
        <f aca="false">P85/$B$14*100</f>
        <v>123.946218856665</v>
      </c>
      <c r="R85" s="10" t="n">
        <f aca="false">AVERAGE(P83:P86)/AVERAGE(P79:P82)-1</f>
        <v>0.00838998517507217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7470321321.76033</v>
      </c>
      <c r="F86" s="9" t="n">
        <f aca="false">E86/$B$14*100</f>
        <v>145.778750026188</v>
      </c>
      <c r="G86" s="7"/>
      <c r="H86" s="3" t="n">
        <f aca="false">H85</f>
        <v>52</v>
      </c>
      <c r="K86" s="9" t="n">
        <f aca="false">'High scenario'!AG89</f>
        <v>8469808463.9113</v>
      </c>
      <c r="L86" s="9" t="n">
        <f aca="false">K86/$B$14*100</f>
        <v>165.283130088876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7474322287.36959</v>
      </c>
      <c r="F87" s="6" t="n">
        <f aca="false">E87/$B$14*100</f>
        <v>145.856826422141</v>
      </c>
      <c r="G87" s="7"/>
      <c r="H87" s="3" t="n">
        <f aca="false">H86</f>
        <v>52</v>
      </c>
      <c r="K87" s="6" t="n">
        <f aca="false">'High scenario'!AG90</f>
        <v>8574667635.83187</v>
      </c>
      <c r="L87" s="6" t="n">
        <f aca="false">K87/$B$14*100</f>
        <v>167.329392672901</v>
      </c>
      <c r="M87" s="7"/>
      <c r="O87" s="5" t="n">
        <f aca="false">O83+1</f>
        <v>2034</v>
      </c>
      <c r="P87" s="6" t="n">
        <f aca="false">'Low scenario'!AG90</f>
        <v>6341204720.40441</v>
      </c>
      <c r="Q87" s="6" t="n">
        <f aca="false">P87/$B$14*100</f>
        <v>123.744730378329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7533902664.74734</v>
      </c>
      <c r="F88" s="9" t="n">
        <f aca="false">E88/$B$14*100</f>
        <v>147.019501033595</v>
      </c>
      <c r="G88" s="7"/>
      <c r="H88" s="3" t="n">
        <f aca="false">H87</f>
        <v>52</v>
      </c>
      <c r="K88" s="9" t="n">
        <f aca="false">'High scenario'!AG91</f>
        <v>8646615486.956</v>
      </c>
      <c r="L88" s="9" t="n">
        <f aca="false">K88/$B$14*100</f>
        <v>168.733410967722</v>
      </c>
      <c r="M88" s="7"/>
      <c r="O88" s="7" t="n">
        <f aca="false">O84+1</f>
        <v>2034</v>
      </c>
      <c r="P88" s="9" t="n">
        <f aca="false">'Low scenario'!AG91</f>
        <v>6380936831.16428</v>
      </c>
      <c r="Q88" s="9" t="n">
        <f aca="false">P88/$B$14*100</f>
        <v>124.520078210504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7516181335.02248</v>
      </c>
      <c r="F89" s="9" t="n">
        <f aca="false">E89/$B$14*100</f>
        <v>146.673680126459</v>
      </c>
      <c r="G89" s="10" t="n">
        <f aca="false">AVERAGE(E87:E90)/AVERAGE(E83:E86)-1</f>
        <v>0.0172082194609553</v>
      </c>
      <c r="H89" s="3" t="n">
        <f aca="false">H88</f>
        <v>52</v>
      </c>
      <c r="K89" s="9" t="n">
        <f aca="false">'High scenario'!AG92</f>
        <v>8673156991.55316</v>
      </c>
      <c r="L89" s="9" t="n">
        <f aca="false">K89/$B$14*100</f>
        <v>169.251352191043</v>
      </c>
      <c r="M89" s="10" t="n">
        <f aca="false">AVERAGE(K87:K90)/AVERAGE(K83:K86)-1</f>
        <v>0.0364770444234428</v>
      </c>
      <c r="O89" s="7" t="n">
        <f aca="false">O85+1</f>
        <v>2034</v>
      </c>
      <c r="P89" s="9" t="n">
        <f aca="false">'Low scenario'!AG92</f>
        <v>6401156567.54749</v>
      </c>
      <c r="Q89" s="9" t="n">
        <f aca="false">P89/$B$14*100</f>
        <v>124.914653994978</v>
      </c>
      <c r="R89" s="10" t="n">
        <f aca="false">AVERAGE(P87:P90)/AVERAGE(P83:P86)-1</f>
        <v>0.00692562692518406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7575798204.6829</v>
      </c>
      <c r="F90" s="9" t="n">
        <f aca="false">E90/$B$14*100</f>
        <v>147.837066862483</v>
      </c>
      <c r="G90" s="7"/>
      <c r="H90" s="3" t="n">
        <f aca="false">H89</f>
        <v>52</v>
      </c>
      <c r="K90" s="9" t="n">
        <f aca="false">'High scenario'!AG93</f>
        <v>8718431633.11761</v>
      </c>
      <c r="L90" s="9" t="n">
        <f aca="false">K90/$B$14*100</f>
        <v>170.134859120781</v>
      </c>
      <c r="M90" s="7"/>
      <c r="O90" s="7" t="n">
        <f aca="false">O86+1</f>
        <v>2034</v>
      </c>
      <c r="P90" s="9" t="n">
        <f aca="false">'Low scenario'!AG93</f>
        <v>6399682197.54081</v>
      </c>
      <c r="Q90" s="9" t="n">
        <f aca="false">P90/$B$14*100</f>
        <v>124.885882566362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7641514484.40901</v>
      </c>
      <c r="F91" s="6" t="n">
        <f aca="false">E91/$B$14*100</f>
        <v>149.119479854135</v>
      </c>
      <c r="G91" s="7"/>
      <c r="H91" s="3" t="n">
        <f aca="false">H90</f>
        <v>52</v>
      </c>
      <c r="K91" s="6" t="n">
        <f aca="false">'High scenario'!AG94</f>
        <v>8808893497.4453</v>
      </c>
      <c r="L91" s="6" t="n">
        <f aca="false">K91/$B$14*100</f>
        <v>171.900167055838</v>
      </c>
      <c r="M91" s="7"/>
      <c r="O91" s="5" t="n">
        <f aca="false">O87+1</f>
        <v>2035</v>
      </c>
      <c r="P91" s="6" t="n">
        <f aca="false">'Low scenario'!AG94</f>
        <v>6444441392.41718</v>
      </c>
      <c r="Q91" s="6" t="n">
        <f aca="false">P91/$B$14*100</f>
        <v>125.759330869348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7708234706.83384</v>
      </c>
      <c r="F92" s="9" t="n">
        <f aca="false">E92/$B$14*100</f>
        <v>150.421484173311</v>
      </c>
      <c r="G92" s="7"/>
      <c r="H92" s="3" t="n">
        <f aca="false">H91</f>
        <v>52</v>
      </c>
      <c r="K92" s="9" t="n">
        <f aca="false">'High scenario'!AG95</f>
        <v>8888937273.55028</v>
      </c>
      <c r="L92" s="9" t="n">
        <f aca="false">K92/$B$14*100</f>
        <v>173.46217237333</v>
      </c>
      <c r="M92" s="7"/>
      <c r="O92" s="7" t="n">
        <f aca="false">O88+1</f>
        <v>2035</v>
      </c>
      <c r="P92" s="9" t="n">
        <f aca="false">'Low scenario'!AG95</f>
        <v>6480422024.47019</v>
      </c>
      <c r="Q92" s="9" t="n">
        <f aca="false">P92/$B$14*100</f>
        <v>126.461470889826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7731958043.62543</v>
      </c>
      <c r="F93" s="9" t="n">
        <f aca="false">E93/$B$14*100</f>
        <v>150.884430576145</v>
      </c>
      <c r="G93" s="10" t="n">
        <f aca="false">AVERAGE(E91:E94)/AVERAGE(E87:E90)-1</f>
        <v>0.0252716631076189</v>
      </c>
      <c r="H93" s="3" t="n">
        <f aca="false">H92</f>
        <v>52</v>
      </c>
      <c r="K93" s="9" t="n">
        <f aca="false">'High scenario'!AG96</f>
        <v>8942081395.87057</v>
      </c>
      <c r="L93" s="9" t="n">
        <f aca="false">K93/$B$14*100</f>
        <v>174.499247405233</v>
      </c>
      <c r="M93" s="10" t="n">
        <f aca="false">AVERAGE(K91:K94)/AVERAGE(K87:K90)-1</f>
        <v>0.0310709740789004</v>
      </c>
      <c r="O93" s="7" t="n">
        <f aca="false">O89+1</f>
        <v>2035</v>
      </c>
      <c r="P93" s="9" t="n">
        <f aca="false">'Low scenario'!AG96</f>
        <v>6479837782.81154</v>
      </c>
      <c r="Q93" s="9" t="n">
        <f aca="false">P93/$B$14*100</f>
        <v>126.450069771314</v>
      </c>
      <c r="R93" s="10" t="n">
        <f aca="false">AVERAGE(P91:P94)/AVERAGE(P87:P90)-1</f>
        <v>0.0172049210606571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7779179484.3418</v>
      </c>
      <c r="F94" s="9" t="n">
        <f aca="false">E94/$B$14*100</f>
        <v>151.805928100223</v>
      </c>
      <c r="G94" s="7"/>
      <c r="H94" s="3" t="n">
        <f aca="false">H93</f>
        <v>52</v>
      </c>
      <c r="K94" s="9" t="n">
        <f aca="false">'High scenario'!AG97</f>
        <v>9048415221.45408</v>
      </c>
      <c r="L94" s="9" t="n">
        <f aca="false">K94/$B$14*100</f>
        <v>176.574286953253</v>
      </c>
      <c r="M94" s="7"/>
      <c r="O94" s="7" t="n">
        <f aca="false">O90+1</f>
        <v>2035</v>
      </c>
      <c r="P94" s="9" t="n">
        <f aca="false">'Low scenario'!AG97</f>
        <v>6557399978.53887</v>
      </c>
      <c r="Q94" s="9" t="n">
        <f aca="false">P94/$B$14*100</f>
        <v>127.963648566042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7818414719.8784</v>
      </c>
      <c r="F95" s="6" t="n">
        <f aca="false">E95/$B$14*100</f>
        <v>152.571579716419</v>
      </c>
      <c r="G95" s="7"/>
      <c r="H95" s="3" t="n">
        <f aca="false">H94</f>
        <v>52</v>
      </c>
      <c r="K95" s="6" t="n">
        <f aca="false">'High scenario'!AG98</f>
        <v>9105085097.93347</v>
      </c>
      <c r="L95" s="6" t="n">
        <f aca="false">K95/$B$14*100</f>
        <v>177.680164920408</v>
      </c>
      <c r="M95" s="7"/>
      <c r="O95" s="5" t="n">
        <f aca="false">O91+1</f>
        <v>2036</v>
      </c>
      <c r="P95" s="6" t="n">
        <f aca="false">'Low scenario'!AG98</f>
        <v>6550860558.96779</v>
      </c>
      <c r="Q95" s="6" t="n">
        <f aca="false">P95/$B$14*100</f>
        <v>127.836035794126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7895506535.37545</v>
      </c>
      <c r="F96" s="9" t="n">
        <f aca="false">E96/$B$14*100</f>
        <v>154.075979328745</v>
      </c>
      <c r="G96" s="7"/>
      <c r="H96" s="3" t="n">
        <f aca="false">H95</f>
        <v>52</v>
      </c>
      <c r="K96" s="9" t="n">
        <f aca="false">'High scenario'!AG99</f>
        <v>9160401243.93061</v>
      </c>
      <c r="L96" s="9" t="n">
        <f aca="false">K96/$B$14*100</f>
        <v>178.759625665455</v>
      </c>
      <c r="M96" s="7"/>
      <c r="O96" s="7" t="n">
        <f aca="false">O92+1</f>
        <v>2036</v>
      </c>
      <c r="P96" s="9" t="n">
        <f aca="false">'Low scenario'!AG99</f>
        <v>6596701648.4027</v>
      </c>
      <c r="Q96" s="9" t="n">
        <f aca="false">P96/$B$14*100</f>
        <v>128.730596607487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7949138177.21294</v>
      </c>
      <c r="F97" s="9" t="n">
        <f aca="false">E97/$B$14*100</f>
        <v>155.122568005748</v>
      </c>
      <c r="G97" s="10" t="n">
        <f aca="false">AVERAGE(E95:E98)/AVERAGE(E91:E94)-1</f>
        <v>0.0258942977241101</v>
      </c>
      <c r="H97" s="3" t="n">
        <f aca="false">H96</f>
        <v>52</v>
      </c>
      <c r="K97" s="9" t="n">
        <f aca="false">'High scenario'!AG100</f>
        <v>9236607113.74328</v>
      </c>
      <c r="L97" s="9" t="n">
        <f aca="false">K97/$B$14*100</f>
        <v>180.246736589799</v>
      </c>
      <c r="M97" s="10" t="n">
        <f aca="false">AVERAGE(K95:K98)/AVERAGE(K91:K94)-1</f>
        <v>0.0321576961180681</v>
      </c>
      <c r="O97" s="7" t="n">
        <f aca="false">O93+1</f>
        <v>2036</v>
      </c>
      <c r="P97" s="9" t="n">
        <f aca="false">'Low scenario'!AG100</f>
        <v>6621986154.03063</v>
      </c>
      <c r="Q97" s="9" t="n">
        <f aca="false">P97/$B$14*100</f>
        <v>129.224008264993</v>
      </c>
      <c r="R97" s="10" t="n">
        <f aca="false">AVERAGE(P95:P98)/AVERAGE(P91:P94)-1</f>
        <v>0.0154631216826437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7996948275.48054</v>
      </c>
      <c r="F98" s="9" t="n">
        <f aca="false">E98/$B$14*100</f>
        <v>156.055552821779</v>
      </c>
      <c r="G98" s="7"/>
      <c r="H98" s="3" t="n">
        <f aca="false">H97</f>
        <v>52</v>
      </c>
      <c r="K98" s="9" t="n">
        <f aca="false">'High scenario'!AG101</f>
        <v>9333888319.8286</v>
      </c>
      <c r="L98" s="9" t="n">
        <f aca="false">K98/$B$14*100</f>
        <v>182.145119806977</v>
      </c>
      <c r="M98" s="7"/>
      <c r="O98" s="7" t="n">
        <f aca="false">O94+1</f>
        <v>2036</v>
      </c>
      <c r="P98" s="9" t="n">
        <f aca="false">'Low scenario'!AG101</f>
        <v>6594007946.49286</v>
      </c>
      <c r="Q98" s="9" t="n">
        <f aca="false">P98/$B$14*100</f>
        <v>128.678030662805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8045361894.98637</v>
      </c>
      <c r="F99" s="6" t="n">
        <f aca="false">E99/$B$14*100</f>
        <v>157.000314985522</v>
      </c>
      <c r="G99" s="7"/>
      <c r="H99" s="3" t="n">
        <f aca="false">H98</f>
        <v>52</v>
      </c>
      <c r="K99" s="6" t="n">
        <f aca="false">'High scenario'!AG102</f>
        <v>9332838801.50823</v>
      </c>
      <c r="L99" s="6" t="n">
        <f aca="false">K99/$B$14*100</f>
        <v>182.124639099082</v>
      </c>
      <c r="M99" s="7"/>
      <c r="O99" s="5" t="n">
        <f aca="false">O95+1</f>
        <v>2037</v>
      </c>
      <c r="P99" s="6" t="n">
        <f aca="false">'Low scenario'!AG102</f>
        <v>6647828443.19747</v>
      </c>
      <c r="Q99" s="6" t="n">
        <f aca="false">P99/$B$14*100</f>
        <v>129.728304726991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8034177051.8681</v>
      </c>
      <c r="F100" s="9" t="n">
        <f aca="false">E100/$B$14*100</f>
        <v>156.782049615294</v>
      </c>
      <c r="G100" s="7"/>
      <c r="H100" s="3" t="n">
        <f aca="false">H99</f>
        <v>52</v>
      </c>
      <c r="K100" s="9" t="n">
        <f aca="false">'High scenario'!AG103</f>
        <v>9388181655.65696</v>
      </c>
      <c r="L100" s="9" t="n">
        <f aca="false">K100/$B$14*100</f>
        <v>183.204621037366</v>
      </c>
      <c r="M100" s="7"/>
      <c r="O100" s="7" t="n">
        <f aca="false">O96+1</f>
        <v>2037</v>
      </c>
      <c r="P100" s="9" t="n">
        <f aca="false">'Low scenario'!AG103</f>
        <v>6656334907.82148</v>
      </c>
      <c r="Q100" s="9" t="n">
        <f aca="false">P100/$B$14*100</f>
        <v>129.894303179617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8084387968.81213</v>
      </c>
      <c r="F101" s="9" t="n">
        <f aca="false">E101/$B$14*100</f>
        <v>157.761884938903</v>
      </c>
      <c r="G101" s="10" t="n">
        <f aca="false">AVERAGE(E99:E102)/AVERAGE(E95:E98)-1</f>
        <v>0.0205714843847751</v>
      </c>
      <c r="H101" s="3" t="n">
        <f aca="false">H100</f>
        <v>52</v>
      </c>
      <c r="K101" s="9" t="n">
        <f aca="false">'High scenario'!AG104</f>
        <v>9474224013.60251</v>
      </c>
      <c r="L101" s="9" t="n">
        <f aca="false">K101/$B$14*100</f>
        <v>184.883685009363</v>
      </c>
      <c r="M101" s="10" t="n">
        <f aca="false">AVERAGE(K99:K102)/AVERAGE(K95:K98)-1</f>
        <v>0.0248235608567082</v>
      </c>
      <c r="O101" s="7" t="n">
        <f aca="false">O97+1</f>
        <v>2037</v>
      </c>
      <c r="P101" s="9" t="n">
        <f aca="false">'Low scenario'!AG104</f>
        <v>6684086004.40822</v>
      </c>
      <c r="Q101" s="9" t="n">
        <f aca="false">P101/$B$14*100</f>
        <v>130.435848850549</v>
      </c>
      <c r="R101" s="10" t="n">
        <f aca="false">AVERAGE(P99:P102)/AVERAGE(P95:P98)-1</f>
        <v>0.0125535955337805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8147374146.46662</v>
      </c>
      <c r="F102" s="9" t="n">
        <f aca="false">E102/$B$14*100</f>
        <v>158.991021658986</v>
      </c>
      <c r="G102" s="7"/>
      <c r="H102" s="3" t="n">
        <f aca="false">H101</f>
        <v>52</v>
      </c>
      <c r="K102" s="9" t="n">
        <f aca="false">'High scenario'!AG105</f>
        <v>9555137539.98737</v>
      </c>
      <c r="L102" s="9" t="n">
        <f aca="false">K102/$B$14*100</f>
        <v>186.462662971427</v>
      </c>
      <c r="M102" s="7"/>
      <c r="O102" s="7" t="n">
        <f aca="false">O98+1</f>
        <v>2037</v>
      </c>
      <c r="P102" s="9" t="n">
        <f aca="false">'Low scenario'!AG105</f>
        <v>6706264375.18816</v>
      </c>
      <c r="Q102" s="9" t="n">
        <f aca="false">P102/$B$14*100</f>
        <v>130.868646186924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8221041392.4277</v>
      </c>
      <c r="F103" s="6" t="n">
        <f aca="false">E103/$B$14*100</f>
        <v>160.428592892073</v>
      </c>
      <c r="G103" s="7"/>
      <c r="H103" s="3" t="n">
        <f aca="false">H102</f>
        <v>52</v>
      </c>
      <c r="K103" s="6" t="n">
        <f aca="false">'High scenario'!AG106</f>
        <v>9640768743.36035</v>
      </c>
      <c r="L103" s="6" t="n">
        <f aca="false">K103/$B$14*100</f>
        <v>188.133703513497</v>
      </c>
      <c r="M103" s="7"/>
      <c r="O103" s="5" t="n">
        <f aca="false">O99+1</f>
        <v>2038</v>
      </c>
      <c r="P103" s="6" t="n">
        <f aca="false">'Low scenario'!AG106</f>
        <v>6743274238.31103</v>
      </c>
      <c r="Q103" s="6" t="n">
        <f aca="false">P103/$B$14*100</f>
        <v>131.590871022016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8264099606.04796</v>
      </c>
      <c r="F104" s="9" t="n">
        <f aca="false">E104/$B$14*100</f>
        <v>161.268847586558</v>
      </c>
      <c r="G104" s="7"/>
      <c r="H104" s="3" t="n">
        <f aca="false">H103</f>
        <v>52</v>
      </c>
      <c r="K104" s="9" t="n">
        <f aca="false">'High scenario'!AG107</f>
        <v>9687140620.36286</v>
      </c>
      <c r="L104" s="9" t="n">
        <f aca="false">K104/$B$14*100</f>
        <v>189.038622321488</v>
      </c>
      <c r="M104" s="7"/>
      <c r="O104" s="7" t="n">
        <f aca="false">O100+1</f>
        <v>2038</v>
      </c>
      <c r="P104" s="9" t="n">
        <f aca="false">'Low scenario'!AG107</f>
        <v>6773521917.12581</v>
      </c>
      <c r="Q104" s="9" t="n">
        <f aca="false">P104/$B$14*100</f>
        <v>132.181135967643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8317820613.20074</v>
      </c>
      <c r="F105" s="9" t="n">
        <f aca="false">E105/$B$14*100</f>
        <v>162.317180173012</v>
      </c>
      <c r="G105" s="10" t="n">
        <f aca="false">AVERAGE(E103:E106)/AVERAGE(E99:E102)-1</f>
        <v>0.0266417853298158</v>
      </c>
      <c r="H105" s="3" t="n">
        <f aca="false">H104</f>
        <v>52</v>
      </c>
      <c r="K105" s="9" t="n">
        <f aca="false">'High scenario'!AG108</f>
        <v>9766177970.70366</v>
      </c>
      <c r="L105" s="9" t="n">
        <f aca="false">K105/$B$14*100</f>
        <v>190.580987855953</v>
      </c>
      <c r="M105" s="10" t="n">
        <f aca="false">AVERAGE(K103:K106)/AVERAGE(K99:K102)-1</f>
        <v>0.0307857595574004</v>
      </c>
      <c r="O105" s="7" t="n">
        <f aca="false">O101+1</f>
        <v>2038</v>
      </c>
      <c r="P105" s="9" t="n">
        <f aca="false">'Low scenario'!AG108</f>
        <v>6764602564.6441</v>
      </c>
      <c r="Q105" s="9" t="n">
        <f aca="false">P105/$B$14*100</f>
        <v>132.007080261092</v>
      </c>
      <c r="R105" s="10" t="n">
        <f aca="false">AVERAGE(P103:P106)/AVERAGE(P99:P102)-1</f>
        <v>0.0139286714749753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8369170197.08124</v>
      </c>
      <c r="F106" s="9" t="n">
        <f aca="false">E106/$B$14*100</f>
        <v>163.319235885215</v>
      </c>
      <c r="G106" s="7"/>
      <c r="H106" s="3" t="n">
        <f aca="false">H105</f>
        <v>52</v>
      </c>
      <c r="K106" s="9" t="n">
        <f aca="false">'High scenario'!AG109</f>
        <v>9818468860.11134</v>
      </c>
      <c r="L106" s="9" t="n">
        <f aca="false">K106/$B$14*100</f>
        <v>191.6014125696</v>
      </c>
      <c r="M106" s="7"/>
      <c r="O106" s="7" t="n">
        <f aca="false">O102+1</f>
        <v>2038</v>
      </c>
      <c r="P106" s="9" t="n">
        <f aca="false">'Low scenario'!AG109</f>
        <v>6784934122.47235</v>
      </c>
      <c r="Q106" s="9" t="n">
        <f aca="false">P106/$B$14*100</f>
        <v>132.40383817265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8388887314.92377</v>
      </c>
      <c r="F107" s="6" t="n">
        <f aca="false">E107/$B$14*100</f>
        <v>163.704003376385</v>
      </c>
      <c r="G107" s="7"/>
      <c r="H107" s="3" t="n">
        <f aca="false">H106</f>
        <v>52</v>
      </c>
      <c r="K107" s="6" t="n">
        <f aca="false">'High scenario'!AG110</f>
        <v>9888212961.0969</v>
      </c>
      <c r="L107" s="6" t="n">
        <f aca="false">K107/$B$14*100</f>
        <v>192.962426028788</v>
      </c>
      <c r="M107" s="7"/>
      <c r="O107" s="5" t="n">
        <f aca="false">O103+1</f>
        <v>2039</v>
      </c>
      <c r="P107" s="6" t="n">
        <f aca="false">'Low scenario'!AG110</f>
        <v>6834729541.63338</v>
      </c>
      <c r="Q107" s="6" t="n">
        <f aca="false">P107/$B$14*100</f>
        <v>133.375565311237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8400196828.01396</v>
      </c>
      <c r="F108" s="9" t="n">
        <f aca="false">E108/$B$14*100</f>
        <v>163.924701604838</v>
      </c>
      <c r="G108" s="7"/>
      <c r="H108" s="3" t="n">
        <f aca="false">H107</f>
        <v>52</v>
      </c>
      <c r="K108" s="9" t="n">
        <f aca="false">'High scenario'!AG111</f>
        <v>9918977034.02707</v>
      </c>
      <c r="L108" s="9" t="n">
        <f aca="false">K108/$B$14*100</f>
        <v>193.562768089633</v>
      </c>
      <c r="M108" s="7"/>
      <c r="O108" s="7" t="n">
        <f aca="false">O104+1</f>
        <v>2039</v>
      </c>
      <c r="P108" s="9" t="n">
        <f aca="false">'Low scenario'!AG111</f>
        <v>6831870822.96575</v>
      </c>
      <c r="Q108" s="9" t="n">
        <f aca="false">P108/$B$14*100</f>
        <v>133.319779165489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8424223958.19721</v>
      </c>
      <c r="F109" s="9" t="n">
        <f aca="false">E109/$B$14*100</f>
        <v>164.393576349841</v>
      </c>
      <c r="G109" s="10" t="n">
        <f aca="false">AVERAGE(E107:E110)/AVERAGE(E103:E106)-1</f>
        <v>0.0144221461404803</v>
      </c>
      <c r="H109" s="3" t="n">
        <f aca="false">H108</f>
        <v>52</v>
      </c>
      <c r="K109" s="9" t="n">
        <f aca="false">'High scenario'!AG112</f>
        <v>10036356423.98</v>
      </c>
      <c r="L109" s="9" t="n">
        <f aca="false">K109/$B$14*100</f>
        <v>195.853355068312</v>
      </c>
      <c r="M109" s="10" t="n">
        <f aca="false">AVERAGE(K107:K110)/AVERAGE(K103:K106)-1</f>
        <v>0.0273794521209625</v>
      </c>
      <c r="O109" s="7" t="n">
        <f aca="false">O105+1</f>
        <v>2039</v>
      </c>
      <c r="P109" s="9" t="n">
        <f aca="false">'Low scenario'!AG112</f>
        <v>6830214542.73941</v>
      </c>
      <c r="Q109" s="9" t="n">
        <f aca="false">P109/$B$14*100</f>
        <v>133.287457870234</v>
      </c>
      <c r="R109" s="10" t="n">
        <f aca="false">AVERAGE(P107:P110)/AVERAGE(P103:P106)-1</f>
        <v>0.00848659052537615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8437237040.35989</v>
      </c>
      <c r="F110" s="9" t="n">
        <f aca="false">E110/$B$14*100</f>
        <v>164.64751868645</v>
      </c>
      <c r="G110" s="7"/>
      <c r="H110" s="3" t="n">
        <f aca="false">H109</f>
        <v>52</v>
      </c>
      <c r="K110" s="9" t="n">
        <f aca="false">'High scenario'!AG113</f>
        <v>10134414244.6669</v>
      </c>
      <c r="L110" s="9" t="n">
        <f aca="false">K110/$B$14*100</f>
        <v>197.766893444284</v>
      </c>
      <c r="M110" s="7"/>
      <c r="O110" s="7" t="n">
        <f aca="false">O106+1</f>
        <v>2039</v>
      </c>
      <c r="P110" s="9" t="n">
        <f aca="false">'Low scenario'!AG113</f>
        <v>6799218819.07304</v>
      </c>
      <c r="Q110" s="9" t="n">
        <f aca="false">P110/$B$14*100</f>
        <v>132.682595287004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8435468895.09414</v>
      </c>
      <c r="F111" s="6" t="n">
        <f aca="false">E111/$B$14*100</f>
        <v>164.613014413393</v>
      </c>
      <c r="G111" s="7"/>
      <c r="H111" s="3" t="n">
        <f aca="false">H110</f>
        <v>52</v>
      </c>
      <c r="K111" s="6" t="n">
        <f aca="false">'High scenario'!AG114</f>
        <v>10150176051.473</v>
      </c>
      <c r="L111" s="6" t="n">
        <f aca="false">K111/$B$14*100</f>
        <v>198.074475460556</v>
      </c>
      <c r="M111" s="7"/>
      <c r="O111" s="5" t="n">
        <f aca="false">O107+1</f>
        <v>2040</v>
      </c>
      <c r="P111" s="6" t="n">
        <f aca="false">'Low scenario'!AG114</f>
        <v>6833005414.14153</v>
      </c>
      <c r="Q111" s="6" t="n">
        <f aca="false">P111/$B$14*100</f>
        <v>133.341920018107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8480884714.53204</v>
      </c>
      <c r="F112" s="9" t="n">
        <f aca="false">E112/$B$14*100</f>
        <v>165.499276342955</v>
      </c>
      <c r="G112" s="7"/>
      <c r="H112" s="3" t="n">
        <f aca="false">H111</f>
        <v>52</v>
      </c>
      <c r="K112" s="9" t="n">
        <f aca="false">'High scenario'!AG115</f>
        <v>10240104243.6559</v>
      </c>
      <c r="L112" s="9" t="n">
        <f aca="false">K112/$B$14*100</f>
        <v>199.829369110224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8543652754.3391</v>
      </c>
      <c r="F113" s="9" t="n">
        <f aca="false">E113/$B$14*100</f>
        <v>166.72415623641</v>
      </c>
      <c r="G113" s="10" t="n">
        <f aca="false">AVERAGE(E111:E114)/AVERAGE(E107:E110)-1</f>
        <v>0.012051879048405</v>
      </c>
      <c r="H113" s="3" t="n">
        <f aca="false">H112</f>
        <v>52</v>
      </c>
      <c r="K113" s="9" t="n">
        <f aca="false">'High scenario'!AG116</f>
        <v>10269394814.5243</v>
      </c>
      <c r="L113" s="9" t="n">
        <f aca="false">K113/$B$14*100</f>
        <v>200.400956679866</v>
      </c>
      <c r="M113" s="10" t="n">
        <f aca="false">AVERAGE(K111:K114)/AVERAGE(K107:K110)-1</f>
        <v>0.0260995860888393</v>
      </c>
      <c r="O113" s="7" t="n">
        <f aca="false">O109+1</f>
        <v>2040</v>
      </c>
      <c r="P113" s="9" t="n">
        <f aca="false">'Low scenario'!AG116</f>
        <v>6889112659.7102</v>
      </c>
      <c r="Q113" s="9" t="n">
        <f aca="false">P113/$B$14*100</f>
        <v>134.436818587274</v>
      </c>
      <c r="R113" s="10" t="n">
        <f aca="false">AVERAGE(P111:P114)/AVERAGE(P107:P110)-1</f>
        <v>0.00598725258954236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8596091077.48773</v>
      </c>
      <c r="F114" s="9" t="n">
        <f aca="false">E114/$B$14*100</f>
        <v>167.747458029307</v>
      </c>
      <c r="G114" s="7"/>
      <c r="H114" s="3" t="n">
        <f aca="false">H113</f>
        <v>52</v>
      </c>
      <c r="K114" s="9" t="n">
        <f aca="false">'High scenario'!AG117</f>
        <v>10361693780.118</v>
      </c>
      <c r="L114" s="9" t="n">
        <f aca="false">K114/$B$14*100</f>
        <v>202.202114522135</v>
      </c>
      <c r="M114" s="7"/>
      <c r="O114" s="7" t="n">
        <f aca="false">O110+1</f>
        <v>2040</v>
      </c>
      <c r="P114" s="9" t="n">
        <f aca="false">'Low scenario'!AG117</f>
        <v>6874871352.02701</v>
      </c>
      <c r="Q114" s="9" t="n">
        <f aca="false">P114/$B$14*100</f>
        <v>134.158908181098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true" showOutlineSymbols="true" defaultGridColor="true" view="normal" topLeftCell="H1" colorId="64" zoomScale="75" zoomScaleNormal="75" zoomScalePageLayoutView="100" workbookViewId="0">
      <selection pane="topLeft" activeCell="I29" activeCellId="0" sqref="I29"/>
    </sheetView>
  </sheetViews>
  <sheetFormatPr defaultColWidth="8.9765625" defaultRowHeight="12.8" zeroHeight="false" outlineLevelRow="0" outlineLevelCol="0"/>
  <cols>
    <col collapsed="false" customWidth="true" hidden="false" outlineLevel="0" max="7" min="6" style="33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3" width="17.35"/>
    <col collapsed="false" customWidth="true" hidden="false" outlineLevel="0" max="11" min="11" style="33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33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04"/>
      <c r="B1" s="105"/>
      <c r="C1" s="104"/>
      <c r="D1" s="104"/>
      <c r="E1" s="104"/>
      <c r="F1" s="106" t="s">
        <v>105</v>
      </c>
      <c r="G1" s="106" t="s">
        <v>106</v>
      </c>
      <c r="H1" s="104"/>
      <c r="I1" s="104"/>
      <c r="J1" s="107" t="s">
        <v>107</v>
      </c>
      <c r="K1" s="107" t="s">
        <v>108</v>
      </c>
      <c r="L1" s="104"/>
      <c r="M1" s="108"/>
      <c r="N1" s="109" t="s">
        <v>109</v>
      </c>
      <c r="O1" s="104"/>
      <c r="P1" s="105"/>
      <c r="Q1" s="104"/>
      <c r="R1" s="104"/>
      <c r="S1" s="104"/>
      <c r="T1" s="104"/>
      <c r="U1" s="105"/>
      <c r="V1" s="104"/>
      <c r="W1" s="104"/>
      <c r="X1" s="104"/>
      <c r="Y1" s="104"/>
      <c r="Z1" s="104"/>
      <c r="AA1" s="104"/>
      <c r="AB1" s="104"/>
      <c r="AC1" s="104"/>
      <c r="AD1" s="104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</row>
    <row r="2" customFormat="false" ht="12.8" hidden="false" customHeight="true" outlineLevel="0" collapsed="false">
      <c r="A2" s="104"/>
      <c r="B2" s="105"/>
      <c r="C2" s="104"/>
      <c r="D2" s="104"/>
      <c r="E2" s="104"/>
      <c r="F2" s="107" t="s">
        <v>110</v>
      </c>
      <c r="G2" s="107" t="s">
        <v>111</v>
      </c>
      <c r="H2" s="104"/>
      <c r="I2" s="104"/>
      <c r="J2" s="109"/>
      <c r="K2" s="109"/>
      <c r="L2" s="104"/>
      <c r="M2" s="108"/>
      <c r="N2" s="109" t="s">
        <v>112</v>
      </c>
      <c r="O2" s="104"/>
      <c r="P2" s="105"/>
      <c r="Q2" s="104"/>
      <c r="R2" s="104"/>
      <c r="S2" s="104"/>
      <c r="T2" s="104"/>
      <c r="U2" s="105"/>
      <c r="V2" s="104"/>
      <c r="W2" s="104"/>
      <c r="X2" s="104"/>
      <c r="Y2" s="104"/>
      <c r="Z2" s="104"/>
      <c r="AA2" s="104"/>
      <c r="AB2" s="104"/>
      <c r="AC2" s="104"/>
      <c r="AD2" s="104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</row>
    <row r="3" customFormat="false" ht="50.25" hidden="false" customHeight="true" outlineLevel="0" collapsed="false">
      <c r="A3" s="111" t="s">
        <v>113</v>
      </c>
      <c r="B3" s="112"/>
      <c r="C3" s="111" t="s">
        <v>114</v>
      </c>
      <c r="D3" s="111" t="s">
        <v>115</v>
      </c>
      <c r="E3" s="111" t="s">
        <v>116</v>
      </c>
      <c r="F3" s="113" t="s">
        <v>117</v>
      </c>
      <c r="G3" s="113" t="s">
        <v>118</v>
      </c>
      <c r="H3" s="111" t="s">
        <v>119</v>
      </c>
      <c r="I3" s="111" t="s">
        <v>120</v>
      </c>
      <c r="J3" s="113" t="s">
        <v>121</v>
      </c>
      <c r="K3" s="113" t="s">
        <v>122</v>
      </c>
      <c r="L3" s="111" t="s">
        <v>123</v>
      </c>
      <c r="M3" s="114" t="s">
        <v>124</v>
      </c>
      <c r="N3" s="113" t="s">
        <v>125</v>
      </c>
      <c r="O3" s="111" t="s">
        <v>126</v>
      </c>
      <c r="P3" s="112" t="s">
        <v>127</v>
      </c>
      <c r="Q3" s="111" t="s">
        <v>128</v>
      </c>
      <c r="R3" s="111" t="s">
        <v>129</v>
      </c>
      <c r="S3" s="111" t="s">
        <v>130</v>
      </c>
      <c r="T3" s="111" t="s">
        <v>131</v>
      </c>
      <c r="U3" s="112" t="s">
        <v>132</v>
      </c>
      <c r="V3" s="111" t="s">
        <v>133</v>
      </c>
      <c r="W3" s="111" t="s">
        <v>134</v>
      </c>
      <c r="X3" s="111" t="s">
        <v>135</v>
      </c>
      <c r="Y3" s="111" t="s">
        <v>136</v>
      </c>
      <c r="Z3" s="111" t="s">
        <v>137</v>
      </c>
      <c r="AA3" s="111"/>
      <c r="AB3" s="111"/>
      <c r="AC3" s="111"/>
      <c r="AD3" s="111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A4" s="116" t="s">
        <v>138</v>
      </c>
      <c r="B4" s="117"/>
      <c r="C4" s="116" t="n">
        <v>2014</v>
      </c>
      <c r="D4" s="116" t="n">
        <v>1</v>
      </c>
      <c r="E4" s="116" t="n">
        <v>1005</v>
      </c>
      <c r="F4" s="118" t="n">
        <v>13919743</v>
      </c>
      <c r="G4" s="118" t="n">
        <v>13367098</v>
      </c>
      <c r="H4" s="119" t="n">
        <f aca="false">F4-J4</f>
        <v>13919743</v>
      </c>
      <c r="I4" s="119" t="n">
        <f aca="false">G4-K4</f>
        <v>13367098</v>
      </c>
      <c r="J4" s="120"/>
      <c r="K4" s="120"/>
      <c r="L4" s="119" t="n">
        <f aca="false">H4-I4</f>
        <v>552645</v>
      </c>
      <c r="M4" s="119" t="n">
        <f aca="false">J4-K4</f>
        <v>0</v>
      </c>
      <c r="N4" s="118" t="n">
        <v>2431521</v>
      </c>
      <c r="O4" s="121" t="n">
        <v>68064666.1181856</v>
      </c>
      <c r="P4" s="116" t="n">
        <f aca="false">O4/I4</f>
        <v>5.09195534574412</v>
      </c>
      <c r="Q4" s="119" t="n">
        <f aca="false">I4*5.5017049523</f>
        <v>73541829.2644794</v>
      </c>
      <c r="R4" s="119" t="n">
        <v>11018747.8054275</v>
      </c>
      <c r="S4" s="119" t="n">
        <v>2463940.91347832</v>
      </c>
      <c r="T4" s="121" t="n">
        <v>13733232.3112091</v>
      </c>
      <c r="U4" s="116" t="n">
        <f aca="false">R4/N4</f>
        <v>4.53162765422445</v>
      </c>
      <c r="V4" s="117"/>
      <c r="W4" s="117"/>
      <c r="X4" s="119" t="n">
        <f aca="false">N4*U12+L4*P13</f>
        <v>15657663.7612308</v>
      </c>
      <c r="Y4" s="119" t="n">
        <f aca="false">N4*5.1890047538</f>
        <v>12617174.0279645</v>
      </c>
      <c r="Z4" s="119" t="n">
        <f aca="false">L4*5.5017049523</f>
        <v>3040489.73336383</v>
      </c>
      <c r="AA4" s="119"/>
      <c r="AB4" s="119"/>
      <c r="AC4" s="119"/>
      <c r="AD4" s="119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</row>
    <row r="5" customFormat="false" ht="12.8" hidden="false" customHeight="false" outlineLevel="0" collapsed="false">
      <c r="B5" s="117"/>
      <c r="C5" s="116" t="n">
        <v>2014</v>
      </c>
      <c r="D5" s="116" t="n">
        <v>2</v>
      </c>
      <c r="E5" s="116" t="n">
        <v>1004</v>
      </c>
      <c r="F5" s="118" t="n">
        <v>14482790</v>
      </c>
      <c r="G5" s="118" t="n">
        <v>13911325</v>
      </c>
      <c r="H5" s="119" t="n">
        <f aca="false">F5-J5</f>
        <v>14482790</v>
      </c>
      <c r="I5" s="119" t="n">
        <f aca="false">G5-K5</f>
        <v>13911325</v>
      </c>
      <c r="J5" s="120"/>
      <c r="K5" s="120"/>
      <c r="L5" s="119" t="n">
        <f aca="false">H5-I5</f>
        <v>571465</v>
      </c>
      <c r="M5" s="119" t="n">
        <f aca="false">J5-K5</f>
        <v>0</v>
      </c>
      <c r="N5" s="118" t="n">
        <v>2156056</v>
      </c>
      <c r="O5" s="121" t="n">
        <v>80470827.8892677</v>
      </c>
      <c r="P5" s="116" t="n">
        <f aca="false">O5/I5</f>
        <v>5.78455523749662</v>
      </c>
      <c r="Q5" s="119" t="n">
        <f aca="false">I5*5.5017049523</f>
        <v>76536005.6455548</v>
      </c>
      <c r="R5" s="119" t="n">
        <v>13090128.797517</v>
      </c>
      <c r="S5" s="119" t="n">
        <v>2913043.96959149</v>
      </c>
      <c r="T5" s="121" t="n">
        <v>16270046.9661959</v>
      </c>
      <c r="U5" s="116" t="n">
        <f aca="false">R5/N5</f>
        <v>6.07133061363759</v>
      </c>
      <c r="V5" s="117"/>
      <c r="W5" s="117"/>
      <c r="X5" s="119" t="n">
        <f aca="false">N5*5.1890047538+L5*5.5017049523</f>
        <v>14331816.6540251</v>
      </c>
      <c r="Y5" s="119" t="n">
        <f aca="false">N5*5.1890047538</f>
        <v>11187784.833459</v>
      </c>
      <c r="Z5" s="119" t="n">
        <f aca="false">L5*5.5017049523</f>
        <v>3144031.82056612</v>
      </c>
      <c r="AA5" s="119"/>
      <c r="AB5" s="119"/>
      <c r="AC5" s="119"/>
      <c r="AD5" s="119"/>
    </row>
    <row r="6" customFormat="false" ht="12.8" hidden="false" customHeight="false" outlineLevel="0" collapsed="false">
      <c r="B6" s="117"/>
      <c r="C6" s="116" t="n">
        <v>2014</v>
      </c>
      <c r="D6" s="116" t="n">
        <v>3</v>
      </c>
      <c r="E6" s="116" t="n">
        <v>1003</v>
      </c>
      <c r="F6" s="118" t="n">
        <v>15149966</v>
      </c>
      <c r="G6" s="118" t="n">
        <v>14531608</v>
      </c>
      <c r="H6" s="119" t="n">
        <f aca="false">F6-J6</f>
        <v>15149966</v>
      </c>
      <c r="I6" s="119" t="n">
        <f aca="false">G6-K6</f>
        <v>14531608</v>
      </c>
      <c r="J6" s="120"/>
      <c r="K6" s="120"/>
      <c r="L6" s="119" t="n">
        <f aca="false">H6-I6</f>
        <v>618358</v>
      </c>
      <c r="M6" s="119" t="n">
        <f aca="false">J6-K6</f>
        <v>0</v>
      </c>
      <c r="N6" s="118" t="n">
        <v>2697106</v>
      </c>
      <c r="O6" s="121" t="n">
        <v>71025009.1540406</v>
      </c>
      <c r="P6" s="116" t="n">
        <f aca="false">O6/I6</f>
        <v>4.88762215124717</v>
      </c>
      <c r="Q6" s="119" t="n">
        <f aca="false">I6*5.5017049523</f>
        <v>79948619.6984823</v>
      </c>
      <c r="R6" s="119" t="n">
        <v>13303482.9648562</v>
      </c>
      <c r="S6" s="119" t="n">
        <v>2571105.33137627</v>
      </c>
      <c r="T6" s="121" t="n">
        <v>17670963.688597</v>
      </c>
      <c r="U6" s="116" t="n">
        <f aca="false">R6/N6</f>
        <v>4.93250282519716</v>
      </c>
      <c r="V6" s="117"/>
      <c r="W6" s="117"/>
      <c r="X6" s="119" t="n">
        <f aca="false">N6*5.1890047538+L6*5.5017049523</f>
        <v>17397319.1263968</v>
      </c>
      <c r="Y6" s="119" t="n">
        <f aca="false">N6*5.1890047538</f>
        <v>13995295.8555025</v>
      </c>
      <c r="Z6" s="119" t="n">
        <f aca="false">L6*5.5017049523</f>
        <v>3402023.27089432</v>
      </c>
      <c r="AA6" s="119"/>
      <c r="AB6" s="119"/>
      <c r="AC6" s="119"/>
      <c r="AD6" s="119"/>
    </row>
    <row r="7" customFormat="false" ht="12.8" hidden="false" customHeight="false" outlineLevel="0" collapsed="false">
      <c r="C7" s="116" t="n">
        <v>2014</v>
      </c>
      <c r="D7" s="116" t="n">
        <v>4</v>
      </c>
      <c r="E7" s="116" t="n">
        <v>160</v>
      </c>
      <c r="F7" s="118" t="n">
        <v>15745971</v>
      </c>
      <c r="G7" s="118" t="n">
        <v>15148486</v>
      </c>
      <c r="H7" s="119" t="n">
        <f aca="false">F7-J7</f>
        <v>15745971</v>
      </c>
      <c r="I7" s="119" t="n">
        <f aca="false">G7-K7</f>
        <v>15148486</v>
      </c>
      <c r="J7" s="120"/>
      <c r="K7" s="120"/>
      <c r="L7" s="119" t="n">
        <f aca="false">H7-I7</f>
        <v>597485</v>
      </c>
      <c r="M7" s="119" t="n">
        <f aca="false">J7-K7</f>
        <v>0</v>
      </c>
      <c r="N7" s="118" t="n">
        <v>2598761</v>
      </c>
      <c r="O7" s="121" t="n">
        <v>90838150.786</v>
      </c>
      <c r="P7" s="116" t="n">
        <f aca="false">O7/I7</f>
        <v>5.99651679950062</v>
      </c>
      <c r="Q7" s="119" t="n">
        <f aca="false">I7*5.5017049523</f>
        <v>83342500.4460472</v>
      </c>
      <c r="R7" s="119" t="n">
        <v>12713686.068</v>
      </c>
      <c r="S7" s="119" t="n">
        <v>3288341.0584532</v>
      </c>
      <c r="T7" s="121" t="n">
        <v>17161490.7544532</v>
      </c>
      <c r="U7" s="116" t="n">
        <f aca="false">R7/N7</f>
        <v>4.89221058342803</v>
      </c>
      <c r="V7" s="117"/>
      <c r="W7" s="117"/>
      <c r="X7" s="119" t="n">
        <f aca="false">N7*5.1890047538+L7*5.5017049523</f>
        <v>16772169.366415</v>
      </c>
      <c r="Y7" s="119" t="n">
        <f aca="false">N7*5.1890047538</f>
        <v>13484983.18299</v>
      </c>
      <c r="Z7" s="119" t="n">
        <f aca="false">L7*5.5017049523</f>
        <v>3287186.18342497</v>
      </c>
      <c r="AA7" s="119"/>
      <c r="AB7" s="119"/>
      <c r="AC7" s="119"/>
      <c r="AD7" s="119"/>
    </row>
    <row r="8" customFormat="false" ht="12.8" hidden="false" customHeight="false" outlineLevel="0" collapsed="false">
      <c r="B8" s="117"/>
      <c r="C8" s="116" t="n">
        <f aca="false">C4+1</f>
        <v>2015</v>
      </c>
      <c r="D8" s="116" t="n">
        <f aca="false">D4</f>
        <v>1</v>
      </c>
      <c r="E8" s="116" t="n">
        <v>1001</v>
      </c>
      <c r="F8" s="118" t="n">
        <v>16507879</v>
      </c>
      <c r="G8" s="118" t="n">
        <v>15853349</v>
      </c>
      <c r="H8" s="119" t="n">
        <f aca="false">F8-J8</f>
        <v>16507879</v>
      </c>
      <c r="I8" s="119" t="n">
        <f aca="false">G8-K8</f>
        <v>15853349</v>
      </c>
      <c r="J8" s="120"/>
      <c r="K8" s="120"/>
      <c r="L8" s="119" t="n">
        <f aca="false">H8-I8</f>
        <v>654530</v>
      </c>
      <c r="M8" s="119" t="n">
        <f aca="false">J8-K8</f>
        <v>0</v>
      </c>
      <c r="N8" s="118" t="n">
        <v>3002195</v>
      </c>
      <c r="O8" s="121" t="n">
        <v>81897043.9675653</v>
      </c>
      <c r="P8" s="116" t="n">
        <f aca="false">O8/I8</f>
        <v>5.16591440506137</v>
      </c>
      <c r="Q8" s="119" t="n">
        <f aca="false">I8*5.5017049523</f>
        <v>87220448.7038403</v>
      </c>
      <c r="R8" s="119" t="n">
        <v>13986686.083894</v>
      </c>
      <c r="S8" s="119" t="n">
        <v>2964672.99162586</v>
      </c>
      <c r="T8" s="121" t="n">
        <v>18231627.4986104</v>
      </c>
      <c r="U8" s="116" t="n">
        <f aca="false">R8/N8</f>
        <v>4.65881999133767</v>
      </c>
      <c r="V8" s="117"/>
      <c r="W8" s="117"/>
      <c r="X8" s="119" t="n">
        <f aca="false">N8*5.1890047538+L8*5.5017049523</f>
        <v>19179435.0692635</v>
      </c>
      <c r="Y8" s="119" t="n">
        <f aca="false">N8*5.1890047538</f>
        <v>15578404.1268346</v>
      </c>
      <c r="Z8" s="119" t="n">
        <f aca="false">L8*5.5017049523</f>
        <v>3601030.94242892</v>
      </c>
      <c r="AA8" s="119"/>
      <c r="AB8" s="119"/>
      <c r="AC8" s="119"/>
      <c r="AD8" s="119"/>
    </row>
    <row r="9" customFormat="false" ht="12.8" hidden="false" customHeight="false" outlineLevel="0" collapsed="false">
      <c r="B9" s="117"/>
      <c r="C9" s="116" t="n">
        <f aca="false">C5+1</f>
        <v>2015</v>
      </c>
      <c r="D9" s="116" t="n">
        <f aca="false">D5</f>
        <v>2</v>
      </c>
      <c r="E9" s="116" t="n">
        <v>1000</v>
      </c>
      <c r="F9" s="118" t="n">
        <v>17877475</v>
      </c>
      <c r="G9" s="118" t="n">
        <v>17180984</v>
      </c>
      <c r="H9" s="119" t="n">
        <f aca="false">F9-J9</f>
        <v>17877475</v>
      </c>
      <c r="I9" s="119" t="n">
        <f aca="false">G9-K9</f>
        <v>17180984</v>
      </c>
      <c r="J9" s="120"/>
      <c r="K9" s="120"/>
      <c r="L9" s="119" t="n">
        <f aca="false">H9-I9</f>
        <v>696491</v>
      </c>
      <c r="M9" s="119" t="n">
        <f aca="false">J9-K9</f>
        <v>0</v>
      </c>
      <c r="N9" s="118" t="n">
        <v>2371185</v>
      </c>
      <c r="O9" s="121" t="n">
        <v>104523364.336654</v>
      </c>
      <c r="P9" s="116" t="n">
        <f aca="false">O9/I9</f>
        <v>6.08366577471081</v>
      </c>
      <c r="Q9" s="119" t="n">
        <f aca="false">I9*5.5017049523</f>
        <v>94524704.7581871</v>
      </c>
      <c r="R9" s="119" t="n">
        <v>14339828.6769147</v>
      </c>
      <c r="S9" s="119" t="n">
        <v>3783745.78898687</v>
      </c>
      <c r="T9" s="121" t="n">
        <v>19687951.5296409</v>
      </c>
      <c r="U9" s="116" t="n">
        <f aca="false">R9/N9</f>
        <v>6.04753685474339</v>
      </c>
      <c r="V9" s="117"/>
      <c r="W9" s="117"/>
      <c r="X9" s="119" t="n">
        <f aca="false">N9*5.1890047538+L9*5.5017049523</f>
        <v>16135978.2210716</v>
      </c>
      <c r="Y9" s="119" t="n">
        <f aca="false">N9*5.1890047538</f>
        <v>12304090.2371393</v>
      </c>
      <c r="Z9" s="119" t="n">
        <f aca="false">L9*5.5017049523</f>
        <v>3831887.98393238</v>
      </c>
      <c r="AA9" s="119"/>
      <c r="AB9" s="119"/>
      <c r="AC9" s="119"/>
      <c r="AD9" s="119"/>
    </row>
    <row r="10" customFormat="false" ht="12.8" hidden="false" customHeight="false" outlineLevel="0" collapsed="false">
      <c r="B10" s="117"/>
      <c r="C10" s="116" t="n">
        <v>2016</v>
      </c>
      <c r="D10" s="116" t="n">
        <v>2</v>
      </c>
      <c r="E10" s="116" t="n">
        <v>996</v>
      </c>
      <c r="F10" s="118" t="n">
        <v>18529945</v>
      </c>
      <c r="G10" s="118" t="n">
        <v>17797215</v>
      </c>
      <c r="H10" s="119" t="n">
        <f aca="false">F10-J10</f>
        <v>18529945</v>
      </c>
      <c r="I10" s="119" t="n">
        <f aca="false">G10-K10</f>
        <v>17797215</v>
      </c>
      <c r="J10" s="120"/>
      <c r="K10" s="120"/>
      <c r="L10" s="119" t="n">
        <f aca="false">H10-I10</f>
        <v>732730</v>
      </c>
      <c r="M10" s="119" t="n">
        <f aca="false">J10-K10</f>
        <v>0</v>
      </c>
      <c r="N10" s="120"/>
      <c r="O10" s="117"/>
      <c r="P10" s="117"/>
      <c r="Q10" s="119" t="n">
        <f aca="false">I10*5.5017049523</f>
        <v>97915025.9026478</v>
      </c>
      <c r="R10" s="119"/>
      <c r="S10" s="119"/>
      <c r="T10" s="117"/>
      <c r="U10" s="117"/>
      <c r="V10" s="117"/>
      <c r="W10" s="117"/>
      <c r="X10" s="119"/>
      <c r="Y10" s="119"/>
      <c r="Z10" s="119"/>
      <c r="AA10" s="119"/>
      <c r="AB10" s="119"/>
      <c r="AC10" s="119"/>
      <c r="AD10" s="119"/>
    </row>
    <row r="11" customFormat="false" ht="12.8" hidden="false" customHeight="false" outlineLevel="0" collapsed="false">
      <c r="B11" s="117"/>
      <c r="C11" s="116" t="n">
        <v>2016</v>
      </c>
      <c r="D11" s="116" t="n">
        <v>3</v>
      </c>
      <c r="E11" s="116" t="n">
        <v>995</v>
      </c>
      <c r="F11" s="118" t="n">
        <v>19118239</v>
      </c>
      <c r="G11" s="118" t="n">
        <v>18342944</v>
      </c>
      <c r="H11" s="119" t="n">
        <f aca="false">F11-J11</f>
        <v>19118239</v>
      </c>
      <c r="I11" s="119" t="n">
        <f aca="false">G11-K11</f>
        <v>18342944</v>
      </c>
      <c r="J11" s="120"/>
      <c r="K11" s="120"/>
      <c r="L11" s="119" t="n">
        <f aca="false">H11-I11</f>
        <v>775295</v>
      </c>
      <c r="M11" s="119" t="n">
        <f aca="false">J11-K11</f>
        <v>0</v>
      </c>
      <c r="N11" s="120"/>
      <c r="O11" s="117"/>
      <c r="P11" s="117"/>
      <c r="Q11" s="119" t="n">
        <f aca="false">I11*5.5017049523</f>
        <v>100917465.844562</v>
      </c>
      <c r="R11" s="119"/>
      <c r="S11" s="119"/>
      <c r="T11" s="117"/>
      <c r="U11" s="117"/>
      <c r="V11" s="117"/>
      <c r="W11" s="117"/>
      <c r="X11" s="119"/>
      <c r="Y11" s="119"/>
      <c r="Z11" s="119"/>
      <c r="AA11" s="119"/>
      <c r="AB11" s="119"/>
      <c r="AC11" s="119"/>
      <c r="AD11" s="119"/>
    </row>
    <row r="12" customFormat="false" ht="12.8" hidden="false" customHeight="false" outlineLevel="0" collapsed="false">
      <c r="B12" s="117"/>
      <c r="C12" s="116" t="n">
        <v>2016</v>
      </c>
      <c r="D12" s="116" t="n">
        <v>4</v>
      </c>
      <c r="E12" s="116" t="n">
        <v>994</v>
      </c>
      <c r="F12" s="118" t="n">
        <v>20592277</v>
      </c>
      <c r="G12" s="118" t="n">
        <v>19759371</v>
      </c>
      <c r="H12" s="119" t="n">
        <f aca="false">F12-J12</f>
        <v>20592277</v>
      </c>
      <c r="I12" s="119" t="n">
        <f aca="false">G12-K12</f>
        <v>19759371</v>
      </c>
      <c r="J12" s="120"/>
      <c r="K12" s="120"/>
      <c r="L12" s="119" t="n">
        <f aca="false">H12-I12</f>
        <v>832906</v>
      </c>
      <c r="M12" s="119" t="n">
        <f aca="false">J12-K12</f>
        <v>0</v>
      </c>
      <c r="N12" s="120"/>
      <c r="O12" s="117"/>
      <c r="P12" s="117" t="s">
        <v>139</v>
      </c>
      <c r="Q12" s="119" t="n">
        <f aca="false">I12*5.5017049523</f>
        <v>108710229.285033</v>
      </c>
      <c r="R12" s="119"/>
      <c r="S12" s="119"/>
      <c r="T12" s="117"/>
      <c r="U12" s="116" t="n">
        <f aca="false">AVERAGE(U4:U9)</f>
        <v>5.18900475376138</v>
      </c>
      <c r="V12" s="117"/>
      <c r="W12" s="117"/>
      <c r="X12" s="119"/>
      <c r="Y12" s="119"/>
      <c r="Z12" s="119"/>
      <c r="AA12" s="119"/>
      <c r="AB12" s="119"/>
      <c r="AC12" s="119"/>
      <c r="AD12" s="119"/>
    </row>
    <row r="13" customFormat="false" ht="12.8" hidden="false" customHeight="false" outlineLevel="0" collapsed="false">
      <c r="B13" s="117"/>
      <c r="C13" s="116" t="n">
        <v>2017</v>
      </c>
      <c r="D13" s="116" t="n">
        <v>1</v>
      </c>
      <c r="E13" s="116" t="n">
        <v>993</v>
      </c>
      <c r="F13" s="118" t="n">
        <v>20242858</v>
      </c>
      <c r="G13" s="118" t="n">
        <v>19409870</v>
      </c>
      <c r="H13" s="119" t="n">
        <f aca="false">F13-J13</f>
        <v>20242858</v>
      </c>
      <c r="I13" s="119" t="n">
        <f aca="false">G13-K13</f>
        <v>19409870</v>
      </c>
      <c r="J13" s="120"/>
      <c r="K13" s="120"/>
      <c r="L13" s="119" t="n">
        <f aca="false">H13-I13</f>
        <v>832988</v>
      </c>
      <c r="M13" s="119" t="n">
        <f aca="false">J13-K13</f>
        <v>0</v>
      </c>
      <c r="N13" s="120"/>
      <c r="O13" s="117"/>
      <c r="P13" s="116" t="n">
        <f aca="false">AVERAGE(P4:P9)</f>
        <v>5.50170495229345</v>
      </c>
      <c r="Q13" s="119" t="n">
        <f aca="false">I13*5.5017049523</f>
        <v>106787377.902499</v>
      </c>
      <c r="R13" s="119"/>
      <c r="S13" s="119"/>
      <c r="T13" s="117"/>
      <c r="U13" s="117"/>
      <c r="V13" s="117"/>
      <c r="W13" s="117"/>
      <c r="X13" s="119"/>
      <c r="Y13" s="119"/>
      <c r="Z13" s="119"/>
      <c r="AA13" s="119"/>
      <c r="AB13" s="119"/>
      <c r="AC13" s="119"/>
      <c r="AD13" s="119"/>
    </row>
    <row r="14" customFormat="false" ht="12.8" hidden="false" customHeight="false" outlineLevel="0" collapsed="false">
      <c r="A14" s="122" t="s">
        <v>140</v>
      </c>
      <c r="B14" s="5"/>
      <c r="C14" s="122" t="n">
        <v>2015</v>
      </c>
      <c r="D14" s="122" t="n">
        <v>1</v>
      </c>
      <c r="E14" s="122" t="n">
        <v>161</v>
      </c>
      <c r="F14" s="123" t="n">
        <v>17715091.2971215</v>
      </c>
      <c r="G14" s="123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4" t="n">
        <v>0</v>
      </c>
      <c r="K14" s="124" t="n">
        <v>0</v>
      </c>
      <c r="L14" s="8" t="n">
        <f aca="false">H14-I14</f>
        <v>691939.443819597</v>
      </c>
      <c r="M14" s="8" t="n">
        <f aca="false">J14-K14</f>
        <v>0</v>
      </c>
      <c r="N14" s="124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8"/>
      <c r="AB14" s="8"/>
      <c r="AC14" s="8"/>
      <c r="AD14" s="8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5" t="n">
        <v>20422747.1350974</v>
      </c>
      <c r="G15" s="125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6" t="n">
        <v>0</v>
      </c>
      <c r="K15" s="126" t="n">
        <v>0</v>
      </c>
      <c r="L15" s="42" t="n">
        <f aca="false">H15-I15</f>
        <v>799976.431236599</v>
      </c>
      <c r="M15" s="42" t="n">
        <f aca="false">J15-K15</f>
        <v>0</v>
      </c>
      <c r="N15" s="126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5" t="n">
        <v>19803746.8364793</v>
      </c>
      <c r="G16" s="125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6" t="n">
        <v>0</v>
      </c>
      <c r="K16" s="126" t="n">
        <v>0</v>
      </c>
      <c r="L16" s="42" t="n">
        <f aca="false">H16-I16</f>
        <v>777485.531692199</v>
      </c>
      <c r="M16" s="42" t="n">
        <f aca="false">J16-K16</f>
        <v>0</v>
      </c>
      <c r="N16" s="126" t="n">
        <v>2919136.76234831</v>
      </c>
      <c r="O16" s="127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7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5" t="n">
        <v>21428421.3166265</v>
      </c>
      <c r="G17" s="125" t="n"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126" t="n">
        <v>0</v>
      </c>
      <c r="K17" s="126" t="n">
        <v>0</v>
      </c>
      <c r="L17" s="42" t="n">
        <f aca="false">H17-I17</f>
        <v>842483.122443501</v>
      </c>
      <c r="M17" s="42" t="n">
        <f aca="false">J17-K17</f>
        <v>0</v>
      </c>
      <c r="N17" s="126" t="n">
        <v>2757062.56989139</v>
      </c>
      <c r="O17" s="127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127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18941504.348667</v>
      </c>
      <c r="Y17" s="42" t="n">
        <f aca="false">N17*5.1890047538</f>
        <v>14306410.7816905</v>
      </c>
      <c r="Z17" s="42" t="n">
        <f aca="false">L17*5.5017049523</f>
        <v>4635093.56697658</v>
      </c>
      <c r="AA17" s="42"/>
      <c r="AB17" s="42"/>
      <c r="AC17" s="42"/>
      <c r="AD17" s="42"/>
    </row>
    <row r="18" customFormat="false" ht="12.8" hidden="false" customHeight="false" outlineLevel="0" collapsed="false">
      <c r="A18" s="122"/>
      <c r="B18" s="5"/>
      <c r="C18" s="122" t="n">
        <f aca="false">C14+1</f>
        <v>2016</v>
      </c>
      <c r="D18" s="122" t="n">
        <f aca="false">D14</f>
        <v>1</v>
      </c>
      <c r="E18" s="122" t="n">
        <v>165</v>
      </c>
      <c r="F18" s="123" t="n">
        <v>18797781.9121755</v>
      </c>
      <c r="G18" s="123" t="n"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24" t="n">
        <v>0</v>
      </c>
      <c r="K18" s="124" t="n">
        <v>0</v>
      </c>
      <c r="L18" s="8" t="n">
        <f aca="false">H18-I18</f>
        <v>737462.751726598</v>
      </c>
      <c r="M18" s="8" t="n">
        <f aca="false">J18-K18</f>
        <v>0</v>
      </c>
      <c r="N18" s="124" t="n">
        <v>2795658.97722293</v>
      </c>
      <c r="O18" s="128" t="n">
        <v>91414555.2301573</v>
      </c>
      <c r="P18" s="5"/>
      <c r="Q18" s="8" t="n">
        <f aca="false">I18*5.5017049523</f>
        <v>99362547.3651603</v>
      </c>
      <c r="R18" s="8" t="n">
        <v>17527446.3296216</v>
      </c>
      <c r="S18" s="8" t="n">
        <v>3309206.89933169</v>
      </c>
      <c r="T18" s="128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18563990.1961244</v>
      </c>
      <c r="Y18" s="8" t="n">
        <f aca="false">N18*5.1890047538</f>
        <v>14506687.7228134</v>
      </c>
      <c r="Z18" s="8" t="n">
        <f aca="false">L18*5.5017049523</f>
        <v>4057302.47331101</v>
      </c>
      <c r="AA18" s="8"/>
      <c r="AB18" s="8"/>
      <c r="AC18" s="8"/>
      <c r="AD18" s="8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5" t="n">
        <v>19382726.663389</v>
      </c>
      <c r="G19" s="125" t="n">
        <v>18620395.5505172</v>
      </c>
      <c r="H19" s="42" t="n">
        <f aca="false">F19-J19</f>
        <v>19382726.663389</v>
      </c>
      <c r="I19" s="42" t="n">
        <f aca="false">G19-K19</f>
        <v>18620395.5505172</v>
      </c>
      <c r="J19" s="126" t="n">
        <v>0</v>
      </c>
      <c r="K19" s="126" t="n">
        <v>0</v>
      </c>
      <c r="L19" s="42" t="n">
        <f aca="false">H19-I19</f>
        <v>762331.1128718</v>
      </c>
      <c r="M19" s="42" t="n">
        <f aca="false">J19-K19</f>
        <v>0</v>
      </c>
      <c r="N19" s="126" t="n">
        <v>2828183.68633319</v>
      </c>
      <c r="O19" s="127" t="n">
        <v>104116643.411142</v>
      </c>
      <c r="P19" s="7" t="n">
        <v>5.91</v>
      </c>
      <c r="Q19" s="42" t="n">
        <f aca="false">I19*5.5017049523</f>
        <v>102443922.414065</v>
      </c>
      <c r="R19" s="42" t="n">
        <v>18813591.3018501</v>
      </c>
      <c r="S19" s="42" t="n">
        <v>3769022.49148334</v>
      </c>
      <c r="T19" s="127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18869579.4519817</v>
      </c>
      <c r="Y19" s="42" t="n">
        <f aca="false">N19*5.1890047538</f>
        <v>14675458.5930025</v>
      </c>
      <c r="Z19" s="42" t="n">
        <f aca="false">L19*5.5017049523</f>
        <v>4194120.85897915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6" t="n">
        <v>18504303.1925063</v>
      </c>
      <c r="G20" s="126" t="n"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126" t="n">
        <v>0</v>
      </c>
      <c r="K20" s="126" t="n">
        <v>0</v>
      </c>
      <c r="L20" s="42" t="n">
        <f aca="false">H20-I20</f>
        <v>730280.3389313</v>
      </c>
      <c r="M20" s="42" t="n">
        <f aca="false">J20-K20</f>
        <v>0</v>
      </c>
      <c r="N20" s="126" t="n">
        <v>2477813.00409058</v>
      </c>
      <c r="O20" s="127" t="n">
        <v>90764685.8571572</v>
      </c>
      <c r="P20" s="7" t="n">
        <v>5.43</v>
      </c>
      <c r="Q20" s="42" t="n">
        <f aca="false">I20*5.5017049523</f>
        <v>97787429.555807</v>
      </c>
      <c r="R20" s="42" t="n">
        <v>16989362.3248539</v>
      </c>
      <c r="S20" s="42" t="n">
        <v>3285681.62802909</v>
      </c>
      <c r="T20" s="127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16875170.4145191</v>
      </c>
      <c r="Y20" s="42" t="n">
        <f aca="false">N20*5.1890047538</f>
        <v>12857383.4572535</v>
      </c>
      <c r="Z20" s="42" t="n">
        <f aca="false">L20*5.5017049523</f>
        <v>4017786.95726565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6" t="n">
        <v>20255770.5244997</v>
      </c>
      <c r="G21" s="126" t="n"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126" t="n">
        <v>37448.2927964077</v>
      </c>
      <c r="K21" s="126" t="n">
        <v>36324.8440125154</v>
      </c>
      <c r="L21" s="42" t="n">
        <f aca="false">H21-I21</f>
        <v>800602.401472293</v>
      </c>
      <c r="M21" s="42" t="n">
        <f aca="false">J21-K21</f>
        <v>1123.4487838923</v>
      </c>
      <c r="N21" s="126" t="n">
        <v>3910348.4398605</v>
      </c>
      <c r="O21" s="127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127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24695494.8404539</v>
      </c>
      <c r="Y21" s="42" t="n">
        <f aca="false">N21*5.1890047538</f>
        <v>20290816.6434505</v>
      </c>
      <c r="Z21" s="42" t="n">
        <f aca="false">L21*5.5017049523</f>
        <v>4404678.19700339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2"/>
      <c r="B22" s="5"/>
      <c r="C22" s="122" t="n">
        <f aca="false">C18+1</f>
        <v>2017</v>
      </c>
      <c r="D22" s="122" t="n">
        <f aca="false">D18</f>
        <v>1</v>
      </c>
      <c r="E22" s="122" t="n">
        <v>169</v>
      </c>
      <c r="F22" s="124" t="n">
        <v>19378703.2560285</v>
      </c>
      <c r="G22" s="124" t="n">
        <v>18611555.0477446</v>
      </c>
      <c r="H22" s="8" t="n">
        <f aca="false">F22-J22</f>
        <v>19309958.771897</v>
      </c>
      <c r="I22" s="8" t="n">
        <f aca="false">G22-K22</f>
        <v>18544872.898137</v>
      </c>
      <c r="J22" s="124" t="n">
        <v>68744.4841315014</v>
      </c>
      <c r="K22" s="124" t="n">
        <v>66682.1496075563</v>
      </c>
      <c r="L22" s="8" t="n">
        <f aca="false">H22-I22</f>
        <v>765085.87376</v>
      </c>
      <c r="M22" s="8" t="n">
        <f aca="false">J22-K22</f>
        <v>2062.3345239451</v>
      </c>
      <c r="N22" s="124" t="n">
        <v>4299591.36744104</v>
      </c>
      <c r="O22" s="128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28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26519876.7856492</v>
      </c>
      <c r="Y22" s="8" t="n">
        <f aca="false">N22*5.1890047538</f>
        <v>22310600.045049</v>
      </c>
      <c r="Z22" s="8" t="n">
        <f aca="false">L22*5.5017049523</f>
        <v>4209276.74060016</v>
      </c>
      <c r="AA22" s="8"/>
      <c r="AB22" s="8"/>
      <c r="AC22" s="8"/>
      <c r="AD22" s="8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6" t="n">
        <v>20711369.2321362</v>
      </c>
      <c r="G23" s="126" t="n">
        <v>19889627.5289472</v>
      </c>
      <c r="H23" s="42" t="n">
        <f aca="false">F23-J23</f>
        <v>20605962.8217596</v>
      </c>
      <c r="I23" s="42" t="n">
        <f aca="false">G23-K23</f>
        <v>19787383.3108819</v>
      </c>
      <c r="J23" s="126" t="n">
        <v>105406.410376622</v>
      </c>
      <c r="K23" s="126" t="n">
        <v>102244.218065323</v>
      </c>
      <c r="L23" s="42" t="n">
        <f aca="false">H23-I23</f>
        <v>818579.510877676</v>
      </c>
      <c r="M23" s="42" t="n">
        <f aca="false">J23-K23</f>
        <v>3162.192311299</v>
      </c>
      <c r="N23" s="126" t="n">
        <v>3939404.98436416</v>
      </c>
      <c r="O23" s="127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127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24945174.1398561</v>
      </c>
      <c r="Y23" s="42" t="n">
        <f aca="false">N23*5.1890047538</f>
        <v>20441591.191009</v>
      </c>
      <c r="Z23" s="42" t="n">
        <f aca="false">L23*5.5017049523</f>
        <v>4503582.94884702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6" t="n">
        <v>19898364.4949311</v>
      </c>
      <c r="G24" s="126" t="n"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126" t="n">
        <v>153068.271140567</v>
      </c>
      <c r="K24" s="126" t="n">
        <v>148476.22300635</v>
      </c>
      <c r="L24" s="42" t="n">
        <f aca="false">H24-I24</f>
        <v>785544.065131634</v>
      </c>
      <c r="M24" s="42" t="n">
        <f aca="false">J24-K24</f>
        <v>4592.04813421701</v>
      </c>
      <c r="N24" s="126" t="n">
        <v>3599614.55233288</v>
      </c>
      <c r="O24" s="127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127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23000248.6972876</v>
      </c>
      <c r="Y24" s="42" t="n">
        <f aca="false">N24*5.1890047538</f>
        <v>18678417.023903</v>
      </c>
      <c r="Z24" s="42" t="n">
        <f aca="false">L24*5.5017049523</f>
        <v>4321831.67338459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6" t="n">
        <v>21659293.098367</v>
      </c>
      <c r="G25" s="126" t="n">
        <v>20796911.2885284</v>
      </c>
      <c r="H25" s="42" t="n">
        <f aca="false">F25-J25</f>
        <v>21463576.1140758</v>
      </c>
      <c r="I25" s="42" t="n">
        <f aca="false">G25-K25</f>
        <v>20607065.8137659</v>
      </c>
      <c r="J25" s="126" t="n">
        <v>195716.984291222</v>
      </c>
      <c r="K25" s="126" t="n">
        <v>189845.474762486</v>
      </c>
      <c r="L25" s="42" t="n">
        <f aca="false">H25-I25</f>
        <v>856510.300309882</v>
      </c>
      <c r="M25" s="42" t="n">
        <f aca="false">J25-K25</f>
        <v>5871.509528736</v>
      </c>
      <c r="N25" s="126" t="n">
        <v>4012507.36812272</v>
      </c>
      <c r="O25" s="129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29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25533186.7687572</v>
      </c>
      <c r="Y25" s="42" t="n">
        <f aca="false">N25*5.1890047538</f>
        <v>20820919.8078463</v>
      </c>
      <c r="Z25" s="42" t="n">
        <f aca="false">L25*5.5017049523</f>
        <v>4712266.96091084</v>
      </c>
      <c r="AA25" s="42"/>
      <c r="AB25" s="42"/>
      <c r="AC25" s="42"/>
      <c r="AD25" s="42"/>
    </row>
    <row r="26" customFormat="false" ht="12.8" hidden="false" customHeight="false" outlineLevel="0" collapsed="false">
      <c r="A26" s="122"/>
      <c r="B26" s="5"/>
      <c r="C26" s="122" t="n">
        <f aca="false">C22+1</f>
        <v>2018</v>
      </c>
      <c r="D26" s="122" t="n">
        <f aca="false">D22</f>
        <v>1</v>
      </c>
      <c r="E26" s="122" t="n">
        <v>173</v>
      </c>
      <c r="F26" s="124" t="n">
        <v>20174391.26279</v>
      </c>
      <c r="G26" s="124" t="n">
        <v>19371112.7687214</v>
      </c>
      <c r="H26" s="8" t="n">
        <f aca="false">F26-J26</f>
        <v>19974770.1617219</v>
      </c>
      <c r="I26" s="8" t="n">
        <f aca="false">G26-K26</f>
        <v>19177480.3006854</v>
      </c>
      <c r="J26" s="124" t="n">
        <v>199621.10106806</v>
      </c>
      <c r="K26" s="124" t="n">
        <v>193632.468036018</v>
      </c>
      <c r="L26" s="8" t="n">
        <f aca="false">H26-I26</f>
        <v>797289.861036539</v>
      </c>
      <c r="M26" s="8" t="n">
        <f aca="false">J26-K26</f>
        <v>5988.63303204201</v>
      </c>
      <c r="N26" s="124" t="n"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26523936.1366115</v>
      </c>
      <c r="Y26" s="8" t="n">
        <f aca="false">N26*5.1890047538</f>
        <v>22137482.5597282</v>
      </c>
      <c r="Z26" s="8" t="n">
        <f aca="false">L26*5.5017049523</f>
        <v>4386453.57688331</v>
      </c>
      <c r="AA26" s="8"/>
      <c r="AB26" s="8"/>
      <c r="AC26" s="8"/>
      <c r="AD26" s="8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6" t="n">
        <v>20014710.2499966</v>
      </c>
      <c r="G27" s="126" t="n">
        <v>19217190.4754933</v>
      </c>
      <c r="H27" s="42" t="n">
        <f aca="false">F27-J27</f>
        <v>19796948.3514157</v>
      </c>
      <c r="I27" s="42" t="n">
        <f aca="false">G27-K27</f>
        <v>19005961.4338698</v>
      </c>
      <c r="J27" s="126" t="n">
        <v>217761.898580891</v>
      </c>
      <c r="K27" s="126" t="n">
        <v>211229.041623464</v>
      </c>
      <c r="L27" s="42" t="n">
        <f aca="false">H27-I27</f>
        <v>790986.917545907</v>
      </c>
      <c r="M27" s="42" t="n">
        <f aca="false">J27-K27</f>
        <v>6532.85695742699</v>
      </c>
      <c r="N27" s="126" t="n">
        <v>3381171.90764194</v>
      </c>
      <c r="O27" s="7"/>
      <c r="P27" s="7"/>
      <c r="Q27" s="42" t="n">
        <f aca="false">I27*5.5017049523</f>
        <v>104565192.143944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21896693.7436359</v>
      </c>
      <c r="Y27" s="42" t="n">
        <f aca="false">N27*5.1890047538</f>
        <v>17544917.102169</v>
      </c>
      <c r="Z27" s="42" t="n">
        <f aca="false">L27*5.5017049523</f>
        <v>4351776.64146683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6" t="n">
        <v>19050994.9160722</v>
      </c>
      <c r="G28" s="126" t="n">
        <v>18292973.2702277</v>
      </c>
      <c r="H28" s="42" t="n">
        <f aca="false">F28-J28</f>
        <v>18815947.792848</v>
      </c>
      <c r="I28" s="42" t="n">
        <f aca="false">G28-K28</f>
        <v>18064977.5607003</v>
      </c>
      <c r="J28" s="126" t="n">
        <v>235047.123224172</v>
      </c>
      <c r="K28" s="126" t="n">
        <v>227995.709527446</v>
      </c>
      <c r="L28" s="42" t="n">
        <f aca="false">H28-I28</f>
        <v>750970.232147727</v>
      </c>
      <c r="M28" s="42" t="n">
        <f aca="false">J28-K28</f>
        <v>7051.41369672603</v>
      </c>
      <c r="N28" s="126" t="n">
        <v>3202211.13417862</v>
      </c>
      <c r="O28" s="7"/>
      <c r="P28" s="7"/>
      <c r="Q28" s="42" t="n">
        <f aca="false">I28*5.5017049523</f>
        <v>99388176.508893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20747905.4431612</v>
      </c>
      <c r="Y28" s="42" t="n">
        <f aca="false">N28*5.1890047538</f>
        <v>16616288.7979241</v>
      </c>
      <c r="Z28" s="42" t="n">
        <f aca="false">L28*5.5017049523</f>
        <v>4131616.64523703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6" t="n">
        <v>17490439.3900687</v>
      </c>
      <c r="G29" s="126" t="n">
        <v>16796377.2975098</v>
      </c>
      <c r="H29" s="42" t="n">
        <f aca="false">F29-J29</f>
        <v>17250048.0680316</v>
      </c>
      <c r="I29" s="42" t="n">
        <f aca="false">G29-K29</f>
        <v>16563197.7151338</v>
      </c>
      <c r="J29" s="126" t="n">
        <v>240391.322037069</v>
      </c>
      <c r="K29" s="126" t="n">
        <v>233179.582375956</v>
      </c>
      <c r="L29" s="42" t="n">
        <f aca="false">H29-I29</f>
        <v>686850.352897832</v>
      </c>
      <c r="M29" s="42" t="n">
        <f aca="false">J29-K29</f>
        <v>7211.73966111301</v>
      </c>
      <c r="N29" s="126" t="n">
        <v>3094461.00226498</v>
      </c>
      <c r="O29" s="7"/>
      <c r="P29" s="7"/>
      <c r="Q29" s="42" t="n">
        <f aca="false">I29*5.5017049523</f>
        <v>91125826.8952759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19836020.8392287</v>
      </c>
      <c r="Y29" s="42" t="n">
        <f aca="false">N29*5.1890047538</f>
        <v>16057172.8512017</v>
      </c>
      <c r="Z29" s="42" t="n">
        <f aca="false">L29*5.5017049523</f>
        <v>3778847.98802701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2"/>
      <c r="B30" s="5"/>
      <c r="C30" s="122" t="n">
        <f aca="false">C26+1</f>
        <v>2019</v>
      </c>
      <c r="D30" s="122" t="n">
        <f aca="false">D26</f>
        <v>1</v>
      </c>
      <c r="E30" s="122" t="n">
        <v>177</v>
      </c>
      <c r="F30" s="124" t="n">
        <v>17349305.2240574</v>
      </c>
      <c r="G30" s="124" t="n"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24" t="n">
        <v>195752.530770185</v>
      </c>
      <c r="K30" s="124" t="n">
        <v>189879.95484708</v>
      </c>
      <c r="L30" s="8" t="n">
        <f aca="false">H30-I30</f>
        <v>683471.593930813</v>
      </c>
      <c r="M30" s="8" t="n">
        <f aca="false">J30-K30</f>
        <v>5872.575923105</v>
      </c>
      <c r="N30" s="124" t="n">
        <v>3259887.13066368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20675828.8709508</v>
      </c>
      <c r="Y30" s="8" t="n">
        <f aca="false">N30*5.1890047538</f>
        <v>16915569.8178653</v>
      </c>
      <c r="Z30" s="8" t="n">
        <f aca="false">L30*5.5017049523</f>
        <v>3760259.05308553</v>
      </c>
      <c r="AA30" s="8"/>
      <c r="AB30" s="8"/>
      <c r="AC30" s="8"/>
      <c r="AD30" s="8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6" t="n">
        <v>17521550.7640707</v>
      </c>
      <c r="G31" s="126" t="n">
        <v>16824379.883013</v>
      </c>
      <c r="H31" s="42" t="n">
        <f aca="false">F31-J31</f>
        <v>17322941.9219588</v>
      </c>
      <c r="I31" s="42" t="n">
        <f aca="false">G31-K31</f>
        <v>16631729.3061645</v>
      </c>
      <c r="J31" s="126" t="n">
        <v>198608.842111893</v>
      </c>
      <c r="K31" s="126" t="n">
        <v>192650.576848536</v>
      </c>
      <c r="L31" s="42" t="n">
        <f aca="false">H31-I31</f>
        <v>691212.615794309</v>
      </c>
      <c r="M31" s="42" t="n">
        <f aca="false">J31-K31</f>
        <v>5958.265263357</v>
      </c>
      <c r="N31" s="126" t="n">
        <v>2983997.22603285</v>
      </c>
      <c r="O31" s="7"/>
      <c r="P31" s="7"/>
      <c r="Q31" s="42" t="n">
        <f aca="false">I31*5.5017049523</f>
        <v>91502867.4890381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19286823.6626183</v>
      </c>
      <c r="Y31" s="42" t="n">
        <f aca="false">N31*5.1890047538</f>
        <v>15483975.7912105</v>
      </c>
      <c r="Z31" s="42" t="n">
        <f aca="false">L31*5.5017049523</f>
        <v>3802847.87140778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6" t="n">
        <v>17915628.8173191</v>
      </c>
      <c r="G32" s="126" t="n">
        <v>17201282.5913561</v>
      </c>
      <c r="H32" s="42" t="n">
        <f aca="false">F32-J32</f>
        <v>17726054.232851</v>
      </c>
      <c r="I32" s="42" t="n">
        <f aca="false">G32-K32</f>
        <v>17017395.2444221</v>
      </c>
      <c r="J32" s="126" t="n">
        <v>189574.584468079</v>
      </c>
      <c r="K32" s="126" t="n">
        <v>183887.346934037</v>
      </c>
      <c r="L32" s="42" t="n">
        <f aca="false">H32-I32</f>
        <v>708658.988428921</v>
      </c>
      <c r="M32" s="42" t="n">
        <f aca="false">J32-K32</f>
        <v>5687.23753404201</v>
      </c>
      <c r="N32" s="126" t="n">
        <v>2899259.23462991</v>
      </c>
      <c r="O32" s="7"/>
      <c r="P32" s="7"/>
      <c r="Q32" s="42" t="n">
        <f aca="false">I32*5.5017049523</f>
        <v>93624687.6914833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18943102.6171245</v>
      </c>
      <c r="Y32" s="42" t="n">
        <f aca="false">N32*5.1890047538</f>
        <v>15044269.9509932</v>
      </c>
      <c r="Z32" s="42" t="n">
        <f aca="false">L32*5.5017049523</f>
        <v>3898832.6661313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6" t="n">
        <v>17714330.6935091</v>
      </c>
      <c r="G33" s="126" t="n">
        <v>17006673.484385</v>
      </c>
      <c r="H33" s="42" t="n">
        <f aca="false">F33-J33</f>
        <v>17518095.4416104</v>
      </c>
      <c r="I33" s="42" t="n">
        <f aca="false">G33-K33</f>
        <v>16816325.2900432</v>
      </c>
      <c r="J33" s="126" t="n">
        <v>196235.251898718</v>
      </c>
      <c r="K33" s="126" t="n">
        <v>190348.194341756</v>
      </c>
      <c r="L33" s="42" t="n">
        <f aca="false">H33-I33</f>
        <v>701770.15156718</v>
      </c>
      <c r="M33" s="42" t="n">
        <f aca="false">J33-K33</f>
        <v>5887.05755696201</v>
      </c>
      <c r="N33" s="126" t="n">
        <v>2797639.4243223</v>
      </c>
      <c r="O33" s="7"/>
      <c r="P33" s="7"/>
      <c r="Q33" s="42" t="n">
        <f aca="false">I33*5.5017049523</f>
        <v>92518460.1277186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18377896.5904802</v>
      </c>
      <c r="Y33" s="42" t="n">
        <f aca="false">N33*5.1890047538</f>
        <v>14516964.2722267</v>
      </c>
      <c r="Z33" s="42" t="n">
        <f aca="false">L33*5.5017049523</f>
        <v>3860932.31825347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2"/>
      <c r="B34" s="5"/>
      <c r="C34" s="122" t="n">
        <f aca="false">C30+1</f>
        <v>2020</v>
      </c>
      <c r="D34" s="122" t="n">
        <f aca="false">D30</f>
        <v>1</v>
      </c>
      <c r="E34" s="122" t="n">
        <v>181</v>
      </c>
      <c r="F34" s="124" t="n">
        <v>17424849.9345753</v>
      </c>
      <c r="G34" s="124" t="n">
        <v>16728144.0344635</v>
      </c>
      <c r="H34" s="8" t="n">
        <f aca="false">F34-J34</f>
        <v>17208824.3896621</v>
      </c>
      <c r="I34" s="8" t="n">
        <f aca="false">G34-K34</f>
        <v>16518599.2558977</v>
      </c>
      <c r="J34" s="124" t="n">
        <v>216025.544913186</v>
      </c>
      <c r="K34" s="124" t="n">
        <v>209544.77856579</v>
      </c>
      <c r="L34" s="8" t="n">
        <f aca="false">H34-I34</f>
        <v>690225.133764412</v>
      </c>
      <c r="M34" s="8" t="n">
        <f aca="false">J34-K34</f>
        <v>6480.76634739598</v>
      </c>
      <c r="N34" s="124" t="n">
        <v>3135773.56041473</v>
      </c>
      <c r="O34" s="5"/>
      <c r="P34" s="5"/>
      <c r="Q34" s="8" t="n">
        <f aca="false">I34*5.5017049523</f>
        <v>90880459.3312315</v>
      </c>
      <c r="R34" s="8"/>
      <c r="S34" s="8"/>
      <c r="T34" s="5"/>
      <c r="U34" s="5"/>
      <c r="V34" s="8" t="n">
        <f aca="false">K34*5.5017049523</f>
        <v>1152853.54596401</v>
      </c>
      <c r="W34" s="8" t="n">
        <f aca="false">M34*5.5017049523</f>
        <v>35655.2643081677</v>
      </c>
      <c r="X34" s="8" t="n">
        <f aca="false">N34*5.1890047538+L34*5.5017049523</f>
        <v>20068958.948466</v>
      </c>
      <c r="Y34" s="8" t="n">
        <f aca="false">N34*5.1890047538</f>
        <v>16271543.9118324</v>
      </c>
      <c r="Z34" s="8" t="n">
        <f aca="false">L34*5.5017049523</f>
        <v>3797415.0366336</v>
      </c>
      <c r="AA34" s="8"/>
      <c r="AB34" s="8"/>
      <c r="AC34" s="8"/>
      <c r="AD34" s="8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6" t="n">
        <v>17534962.0175236</v>
      </c>
      <c r="G35" s="126" t="n">
        <v>16832271.1527721</v>
      </c>
      <c r="H35" s="42" t="n">
        <f aca="false">F35-J35</f>
        <v>17293191.2476322</v>
      </c>
      <c r="I35" s="42" t="n">
        <f aca="false">G35-K35</f>
        <v>16597753.5059774</v>
      </c>
      <c r="J35" s="126" t="n">
        <v>241770.769891451</v>
      </c>
      <c r="K35" s="126" t="n">
        <v>234517.646794707</v>
      </c>
      <c r="L35" s="42" t="n">
        <f aca="false">H35-I35</f>
        <v>695437.74165475</v>
      </c>
      <c r="M35" s="42" t="n">
        <f aca="false">J35-K35</f>
        <v>7253.12309674401</v>
      </c>
      <c r="N35" s="126" t="n">
        <v>2482078.90605875</v>
      </c>
      <c r="O35" s="7"/>
      <c r="P35" s="7"/>
      <c r="Q35" s="42" t="n">
        <f aca="false">I35*5.5017049523</f>
        <v>91315942.6608905</v>
      </c>
      <c r="R35" s="42"/>
      <c r="S35" s="42"/>
      <c r="T35" s="7"/>
      <c r="U35" s="7"/>
      <c r="V35" s="42" t="n">
        <f aca="false">K35*5.5017049523</f>
        <v>1290246.89877218</v>
      </c>
      <c r="W35" s="42" t="n">
        <f aca="false">M35*5.5017049523</f>
        <v>39904.543260998</v>
      </c>
      <c r="X35" s="42" t="n">
        <f aca="false">N35*5.1890047538+L35*5.5017049523</f>
        <v>16705612.5101238</v>
      </c>
      <c r="Y35" s="42" t="n">
        <f aca="false">N35*5.1890047538</f>
        <v>12879519.2428456</v>
      </c>
      <c r="Z35" s="42" t="n">
        <f aca="false">L35*5.5017049523</f>
        <v>3826093.26727827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6" t="n">
        <v>17446889.5579988</v>
      </c>
      <c r="G36" s="126" t="n">
        <v>16746346.1897067</v>
      </c>
      <c r="H36" s="42" t="n">
        <f aca="false">F36-J36</f>
        <v>17182279.4378663</v>
      </c>
      <c r="I36" s="42" t="n">
        <f aca="false">G36-K36</f>
        <v>16489674.3731782</v>
      </c>
      <c r="J36" s="126" t="n">
        <v>264610.12013247</v>
      </c>
      <c r="K36" s="126" t="n">
        <v>256671.816528496</v>
      </c>
      <c r="L36" s="42" t="n">
        <f aca="false">H36-I36</f>
        <v>692605.064688129</v>
      </c>
      <c r="M36" s="42" t="n">
        <f aca="false">J36-K36</f>
        <v>7938.30360397397</v>
      </c>
      <c r="N36" s="126" t="n">
        <v>2446998.96783298</v>
      </c>
      <c r="O36" s="7"/>
      <c r="P36" s="7"/>
      <c r="Q36" s="42" t="n">
        <f aca="false">I36*5.5017049523</f>
        <v>90721323.1607289</v>
      </c>
      <c r="R36" s="42"/>
      <c r="S36" s="42"/>
      <c r="T36" s="7"/>
      <c r="U36" s="7"/>
      <c r="V36" s="42" t="n">
        <f aca="false">K36*5.5017049523</f>
        <v>1412132.60411066</v>
      </c>
      <c r="W36" s="42" t="n">
        <f aca="false">M36*5.5017049523</f>
        <v>43674.2042508445</v>
      </c>
      <c r="X36" s="42" t="n">
        <f aca="false">N36*5.1890047538+L36*5.5017049523</f>
        <v>16507997.9910118</v>
      </c>
      <c r="Y36" s="42" t="n">
        <f aca="false">N36*5.1890047538</f>
        <v>12697489.276629</v>
      </c>
      <c r="Z36" s="42" t="n">
        <f aca="false">L36*5.5017049523</f>
        <v>3810508.71438274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6" t="n">
        <v>17815079.0037963</v>
      </c>
      <c r="G37" s="126" t="n">
        <v>17098385.8688201</v>
      </c>
      <c r="H37" s="42" t="n">
        <f aca="false">F37-J37</f>
        <v>17520704.7485661</v>
      </c>
      <c r="I37" s="42" t="n">
        <f aca="false">G37-K37</f>
        <v>16812842.8412468</v>
      </c>
      <c r="J37" s="126" t="n">
        <v>294374.255230236</v>
      </c>
      <c r="K37" s="126" t="n">
        <v>285543.027573329</v>
      </c>
      <c r="L37" s="42" t="n">
        <f aca="false">H37-I37</f>
        <v>707861.907319266</v>
      </c>
      <c r="M37" s="42" t="n">
        <f aca="false">J37-K37</f>
        <v>8831.227656907</v>
      </c>
      <c r="N37" s="126" t="n">
        <v>2416925.95658841</v>
      </c>
      <c r="O37" s="7"/>
      <c r="P37" s="7"/>
      <c r="Q37" s="42" t="n">
        <f aca="false">I37*5.5017049523</f>
        <v>92499300.721929</v>
      </c>
      <c r="R37" s="42"/>
      <c r="S37" s="42"/>
      <c r="T37" s="7"/>
      <c r="U37" s="7"/>
      <c r="V37" s="42" t="n">
        <f aca="false">K37*5.5017049523</f>
        <v>1570973.48889492</v>
      </c>
      <c r="W37" s="42" t="n">
        <f aca="false">M37*5.5017049523</f>
        <v>48586.8089348939</v>
      </c>
      <c r="X37" s="42" t="n">
        <f aca="false">N37*5.1890047538+L37*5.5017049523</f>
        <v>16435887.6393628</v>
      </c>
      <c r="Y37" s="42" t="n">
        <f aca="false">N37*5.1890047538</f>
        <v>12541440.2783199</v>
      </c>
      <c r="Z37" s="42" t="n">
        <f aca="false">L37*5.5017049523</f>
        <v>3894447.36104293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2"/>
      <c r="B38" s="5"/>
      <c r="C38" s="122" t="n">
        <f aca="false">C34+1</f>
        <v>2021</v>
      </c>
      <c r="D38" s="122" t="n">
        <f aca="false">D34</f>
        <v>1</v>
      </c>
      <c r="E38" s="122" t="n">
        <v>185</v>
      </c>
      <c r="F38" s="124" t="n">
        <v>18954644.2450143</v>
      </c>
      <c r="G38" s="124" t="n">
        <v>18189544.5907034</v>
      </c>
      <c r="H38" s="8" t="n">
        <f aca="false">F38-J38</f>
        <v>18620188.1382825</v>
      </c>
      <c r="I38" s="8" t="n">
        <f aca="false">G38-K38</f>
        <v>17865122.1671735</v>
      </c>
      <c r="J38" s="124" t="n">
        <v>334456.106731821</v>
      </c>
      <c r="K38" s="124" t="n">
        <v>324422.423529867</v>
      </c>
      <c r="L38" s="8" t="n">
        <f aca="false">H38-I38</f>
        <v>755065.971108977</v>
      </c>
      <c r="M38" s="8" t="n">
        <f aca="false">J38-K38</f>
        <v>10033.683201954</v>
      </c>
      <c r="N38" s="124" t="n">
        <v>2981971.31164796</v>
      </c>
      <c r="O38" s="5"/>
      <c r="P38" s="5"/>
      <c r="Q38" s="8" t="n">
        <f aca="false">I38*5.5017049523</f>
        <v>98288631.1005831</v>
      </c>
      <c r="R38" s="8"/>
      <c r="S38" s="8"/>
      <c r="T38" s="5"/>
      <c r="U38" s="5"/>
      <c r="V38" s="8" t="n">
        <f aca="false">K38*5.5017049523</f>
        <v>1784876.45417144</v>
      </c>
      <c r="W38" s="8" t="n">
        <f aca="false">M38*5.5017049523</f>
        <v>55202.3645619997</v>
      </c>
      <c r="X38" s="8" t="n">
        <f aca="false">N38*5.1890047538+L38*5.5017049523</f>
        <v>19627613.5044</v>
      </c>
      <c r="Y38" s="8" t="n">
        <f aca="false">N38*5.1890047538</f>
        <v>15473463.3118365</v>
      </c>
      <c r="Z38" s="8" t="n">
        <f aca="false">L38*5.5017049523</f>
        <v>4154150.19256347</v>
      </c>
      <c r="AA38" s="8"/>
      <c r="AB38" s="8"/>
      <c r="AC38" s="8"/>
      <c r="AD38" s="8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6" t="n">
        <v>18799441.8506492</v>
      </c>
      <c r="G39" s="126" t="n">
        <v>18038391.5549907</v>
      </c>
      <c r="H39" s="42" t="n">
        <f aca="false">F39-J39</f>
        <v>18457076.0264634</v>
      </c>
      <c r="I39" s="42" t="n">
        <f aca="false">G39-K39</f>
        <v>17706296.7055305</v>
      </c>
      <c r="J39" s="126" t="n">
        <v>342365.824185803</v>
      </c>
      <c r="K39" s="126" t="n">
        <v>332094.849460229</v>
      </c>
      <c r="L39" s="42" t="n">
        <f aca="false">H39-I39</f>
        <v>750779.320932899</v>
      </c>
      <c r="M39" s="42" t="n">
        <f aca="false">J39-K39</f>
        <v>10270.974725574</v>
      </c>
      <c r="N39" s="126" t="n">
        <v>2699190.88057423</v>
      </c>
      <c r="O39" s="7"/>
      <c r="P39" s="7"/>
      <c r="Q39" s="42" t="n">
        <f aca="false">I39*5.5017049523</f>
        <v>97414820.2717102</v>
      </c>
      <c r="R39" s="42"/>
      <c r="S39" s="42"/>
      <c r="T39" s="7"/>
      <c r="U39" s="7"/>
      <c r="V39" s="42" t="n">
        <f aca="false">K39*5.5017049523</f>
        <v>1827087.87790866</v>
      </c>
      <c r="W39" s="42" t="n">
        <f aca="false">M39*5.5017049523</f>
        <v>56507.8725126387</v>
      </c>
      <c r="X39" s="42" t="n">
        <f aca="false">N39*5.1890047538+L39*5.5017049523</f>
        <v>18136680.6187742</v>
      </c>
      <c r="Y39" s="42" t="n">
        <f aca="false">N39*5.1890047538</f>
        <v>14006114.3107133</v>
      </c>
      <c r="Z39" s="42" t="n">
        <f aca="false">L39*5.5017049523</f>
        <v>4130566.30806096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6" t="n">
        <v>19041354.2259786</v>
      </c>
      <c r="G40" s="126" t="n">
        <v>18268684.0043613</v>
      </c>
      <c r="H40" s="42" t="n">
        <f aca="false">F40-J40</f>
        <v>18669628.1414598</v>
      </c>
      <c r="I40" s="42" t="n">
        <f aca="false">G40-K40</f>
        <v>17908109.702378</v>
      </c>
      <c r="J40" s="126" t="n">
        <v>371726.084518821</v>
      </c>
      <c r="K40" s="126" t="n">
        <v>360574.301983256</v>
      </c>
      <c r="L40" s="42" t="n">
        <f aca="false">H40-I40</f>
        <v>761518.439081781</v>
      </c>
      <c r="M40" s="42" t="n">
        <f aca="false">J40-K40</f>
        <v>11151.782535565</v>
      </c>
      <c r="N40" s="126" t="n">
        <v>2553035.51670591</v>
      </c>
      <c r="O40" s="7"/>
      <c r="P40" s="7"/>
      <c r="Q40" s="42" t="n">
        <f aca="false">I40*5.5017049523</f>
        <v>98525135.835905</v>
      </c>
      <c r="R40" s="42"/>
      <c r="S40" s="42"/>
      <c r="T40" s="7"/>
      <c r="U40" s="7"/>
      <c r="V40" s="42" t="n">
        <f aca="false">K40*5.5017049523</f>
        <v>1983773.4228934</v>
      </c>
      <c r="W40" s="42" t="n">
        <f aca="false">M40*5.5017049523</f>
        <v>61353.8172028904</v>
      </c>
      <c r="X40" s="42" t="n">
        <f aca="false">N40*5.1890047538+L40*5.5017049523</f>
        <v>17437363.2003712</v>
      </c>
      <c r="Y40" s="42" t="n">
        <f aca="false">N40*5.1890047538</f>
        <v>13247713.4328072</v>
      </c>
      <c r="Z40" s="42" t="n">
        <f aca="false">L40*5.5017049523</f>
        <v>4189649.767564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6" t="n">
        <v>19273488.261252</v>
      </c>
      <c r="G41" s="126" t="n">
        <v>18490198.9611416</v>
      </c>
      <c r="H41" s="42" t="n">
        <f aca="false">F41-J41</f>
        <v>18868430.0433728</v>
      </c>
      <c r="I41" s="42" t="n">
        <f aca="false">G41-K41</f>
        <v>18097292.4897988</v>
      </c>
      <c r="J41" s="126" t="n">
        <v>405058.217879168</v>
      </c>
      <c r="K41" s="126" t="n">
        <v>392906.471342793</v>
      </c>
      <c r="L41" s="42" t="n">
        <f aca="false">H41-I41</f>
        <v>771137.553574033</v>
      </c>
      <c r="M41" s="42" t="n">
        <f aca="false">J41-K41</f>
        <v>12151.746536375</v>
      </c>
      <c r="N41" s="126" t="n">
        <v>2593166.69482328</v>
      </c>
      <c r="O41" s="7"/>
      <c r="P41" s="7"/>
      <c r="Q41" s="42" t="n">
        <f aca="false">I41*5.5017049523</f>
        <v>99565963.7143477</v>
      </c>
      <c r="R41" s="42"/>
      <c r="S41" s="42"/>
      <c r="T41" s="7"/>
      <c r="U41" s="7"/>
      <c r="V41" s="42" t="n">
        <f aca="false">K41*5.5017049523</f>
        <v>2161655.47917736</v>
      </c>
      <c r="W41" s="42" t="n">
        <f aca="false">M41*5.5017049523</f>
        <v>66855.3240982685</v>
      </c>
      <c r="X41" s="42" t="n">
        <f aca="false">N41*5.1890047538+L41*5.5017049523</f>
        <v>17698525.6042366</v>
      </c>
      <c r="Y41" s="42" t="n">
        <f aca="false">N41*5.1890047538</f>
        <v>13455954.3068338</v>
      </c>
      <c r="Z41" s="42" t="n">
        <f aca="false">L41*5.5017049523</f>
        <v>4242571.29740276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2"/>
      <c r="B42" s="5"/>
      <c r="C42" s="122" t="n">
        <f aca="false">C38+1</f>
        <v>2022</v>
      </c>
      <c r="D42" s="122" t="n">
        <f aca="false">D38</f>
        <v>1</v>
      </c>
      <c r="E42" s="122" t="n">
        <v>189</v>
      </c>
      <c r="F42" s="124" t="n">
        <v>19498902.7446793</v>
      </c>
      <c r="G42" s="124" t="n">
        <v>18704734.1897327</v>
      </c>
      <c r="H42" s="8" t="n">
        <f aca="false">F42-J42</f>
        <v>19075594.6229418</v>
      </c>
      <c r="I42" s="8" t="n">
        <f aca="false">G42-K42</f>
        <v>18294125.3116473</v>
      </c>
      <c r="J42" s="124" t="n">
        <v>423308.1217375</v>
      </c>
      <c r="K42" s="124" t="n">
        <v>410608.878085375</v>
      </c>
      <c r="L42" s="8" t="n">
        <f aca="false">H42-I42</f>
        <v>781469.3112945</v>
      </c>
      <c r="M42" s="8" t="n">
        <f aca="false">J42-K42</f>
        <v>12699.243652125</v>
      </c>
      <c r="N42" s="124" t="n">
        <v>3171760.59467515</v>
      </c>
      <c r="O42" s="5"/>
      <c r="P42" s="5"/>
      <c r="Q42" s="8" t="n">
        <f aca="false">I42*5.5017049523</f>
        <v>100648879.825087</v>
      </c>
      <c r="R42" s="8"/>
      <c r="S42" s="8"/>
      <c r="T42" s="5"/>
      <c r="U42" s="5"/>
      <c r="V42" s="8" t="n">
        <f aca="false">K42*5.5017049523</f>
        <v>2259048.89802065</v>
      </c>
      <c r="W42" s="8" t="n">
        <f aca="false">M42*5.5017049523</f>
        <v>69867.4916913605</v>
      </c>
      <c r="X42" s="8" t="n">
        <f aca="false">N42*5.1890047538+L42*5.5017049523</f>
        <v>20757694.3837043</v>
      </c>
      <c r="Y42" s="8" t="n">
        <f aca="false">N42*5.1890047538</f>
        <v>16458280.8036849</v>
      </c>
      <c r="Z42" s="8" t="n">
        <f aca="false">L42*5.5017049523</f>
        <v>4299413.58001942</v>
      </c>
      <c r="AA42" s="8"/>
      <c r="AB42" s="8"/>
      <c r="AC42" s="8"/>
      <c r="AD42" s="8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6" t="n">
        <v>19709202.9428602</v>
      </c>
      <c r="G43" s="126" t="n">
        <v>18904996.6847215</v>
      </c>
      <c r="H43" s="42" t="n">
        <f aca="false">F43-J43</f>
        <v>19246771.1005553</v>
      </c>
      <c r="I43" s="42" t="n">
        <f aca="false">G43-K43</f>
        <v>18456437.7976858</v>
      </c>
      <c r="J43" s="126" t="n">
        <v>462431.84230486</v>
      </c>
      <c r="K43" s="126" t="n">
        <v>448558.887035714</v>
      </c>
      <c r="L43" s="42" t="n">
        <f aca="false">H43-I43</f>
        <v>790333.302869543</v>
      </c>
      <c r="M43" s="42" t="n">
        <f aca="false">J43-K43</f>
        <v>13872.955269146</v>
      </c>
      <c r="N43" s="126" t="n">
        <v>2656689.78833763</v>
      </c>
      <c r="O43" s="7"/>
      <c r="P43" s="7"/>
      <c r="Q43" s="42" t="n">
        <f aca="false">I43*5.5017049523</f>
        <v>101541875.233345</v>
      </c>
      <c r="R43" s="42"/>
      <c r="S43" s="42"/>
      <c r="T43" s="7"/>
      <c r="U43" s="7"/>
      <c r="V43" s="42" t="n">
        <f aca="false">K43*5.5017049523</f>
        <v>2467838.65020256</v>
      </c>
      <c r="W43" s="42" t="n">
        <f aca="false">M43*5.5017049523</f>
        <v>76324.906707297</v>
      </c>
      <c r="X43" s="42" t="n">
        <f aca="false">N43*5.1890047538+L43*5.5017049523</f>
        <v>18133756.5874209</v>
      </c>
      <c r="Y43" s="42" t="n">
        <f aca="false">N43*5.1890047538</f>
        <v>13785575.9410559</v>
      </c>
      <c r="Z43" s="42" t="n">
        <f aca="false">L43*5.5017049523</f>
        <v>4348180.64636498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6" t="n">
        <v>20030532.8925074</v>
      </c>
      <c r="G44" s="126" t="n">
        <v>19212115.0697976</v>
      </c>
      <c r="H44" s="42" t="n">
        <f aca="false">F44-J44</f>
        <v>19546280.147619</v>
      </c>
      <c r="I44" s="42" t="n">
        <f aca="false">G44-K44</f>
        <v>18742389.9072559</v>
      </c>
      <c r="J44" s="126" t="n">
        <v>484252.744888379</v>
      </c>
      <c r="K44" s="126" t="n">
        <v>469725.162541728</v>
      </c>
      <c r="L44" s="42" t="n">
        <f aca="false">H44-I44</f>
        <v>803890.240363121</v>
      </c>
      <c r="M44" s="42" t="n">
        <f aca="false">J44-K44</f>
        <v>14527.582346651</v>
      </c>
      <c r="N44" s="126" t="n">
        <v>2652521.78871221</v>
      </c>
      <c r="O44" s="7"/>
      <c r="P44" s="7"/>
      <c r="Q44" s="42" t="n">
        <f aca="false">I44*5.5017049523</f>
        <v>103115099.370687</v>
      </c>
      <c r="R44" s="42"/>
      <c r="S44" s="42"/>
      <c r="T44" s="7"/>
      <c r="U44" s="7"/>
      <c r="V44" s="42" t="n">
        <f aca="false">K44*5.5017049523</f>
        <v>2584289.25297575</v>
      </c>
      <c r="W44" s="42" t="n">
        <f aca="false">M44*5.5017049523</f>
        <v>79926.4717415159</v>
      </c>
      <c r="X44" s="42" t="n">
        <f aca="false">N44*5.1890047538+L44*5.5017049523</f>
        <v>18186715.0876972</v>
      </c>
      <c r="Y44" s="42" t="n">
        <f aca="false">N44*5.1890047538</f>
        <v>13763948.1711857</v>
      </c>
      <c r="Z44" s="42" t="n">
        <f aca="false">L44*5.5017049523</f>
        <v>4422766.91651142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6" t="n">
        <v>20340512.7375309</v>
      </c>
      <c r="G45" s="126" t="n">
        <v>19507916.2645956</v>
      </c>
      <c r="H45" s="42" t="n">
        <f aca="false">F45-J45</f>
        <v>19824371.5999039</v>
      </c>
      <c r="I45" s="42" t="n">
        <f aca="false">G45-K45</f>
        <v>19007259.3610974</v>
      </c>
      <c r="J45" s="126" t="n">
        <v>516141.137627029</v>
      </c>
      <c r="K45" s="126" t="n">
        <v>500656.903498219</v>
      </c>
      <c r="L45" s="42" t="n">
        <f aca="false">H45-I45</f>
        <v>817112.238806471</v>
      </c>
      <c r="M45" s="42" t="n">
        <f aca="false">J45-K45</f>
        <v>15484.23412881</v>
      </c>
      <c r="N45" s="126" t="n">
        <v>2690461.15451246</v>
      </c>
      <c r="O45" s="7"/>
      <c r="P45" s="7"/>
      <c r="Q45" s="42" t="n">
        <f aca="false">I45*5.5017049523</f>
        <v>104572332.9566</v>
      </c>
      <c r="R45" s="42"/>
      <c r="S45" s="42"/>
      <c r="T45" s="7"/>
      <c r="U45" s="7"/>
      <c r="V45" s="42" t="n">
        <f aca="false">K45*5.5017049523</f>
        <v>2754466.56537933</v>
      </c>
      <c r="W45" s="42" t="n">
        <f aca="false">M45*5.5017049523</f>
        <v>85189.6875890466</v>
      </c>
      <c r="X45" s="42" t="n">
        <f aca="false">N45*5.1890047538+L45*5.5017049523</f>
        <v>18456326.1715059</v>
      </c>
      <c r="Y45" s="42" t="n">
        <f aca="false">N45*5.1890047538</f>
        <v>13960815.7206794</v>
      </c>
      <c r="Z45" s="42" t="n">
        <f aca="false">L45*5.5017049523</f>
        <v>4495510.4508265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2"/>
      <c r="B46" s="5"/>
      <c r="C46" s="122" t="n">
        <f aca="false">C42+1</f>
        <v>2023</v>
      </c>
      <c r="D46" s="122" t="n">
        <f aca="false">D42</f>
        <v>1</v>
      </c>
      <c r="E46" s="122" t="n">
        <v>193</v>
      </c>
      <c r="F46" s="124" t="n">
        <v>20538675.5914323</v>
      </c>
      <c r="G46" s="124" t="n">
        <v>19695952.421749</v>
      </c>
      <c r="H46" s="8" t="n">
        <f aca="false">F46-J46</f>
        <v>20003216.9627748</v>
      </c>
      <c r="I46" s="8" t="n">
        <f aca="false">G46-K46</f>
        <v>19176557.5519512</v>
      </c>
      <c r="J46" s="124" t="n">
        <v>535458.62865754</v>
      </c>
      <c r="K46" s="124" t="n">
        <v>519394.869797814</v>
      </c>
      <c r="L46" s="8" t="n">
        <f aca="false">H46-I46</f>
        <v>826659.410823561</v>
      </c>
      <c r="M46" s="8" t="n">
        <f aca="false">J46-K46</f>
        <v>16063.758859726</v>
      </c>
      <c r="N46" s="124" t="n">
        <v>3213040.19409913</v>
      </c>
      <c r="O46" s="5"/>
      <c r="P46" s="5"/>
      <c r="Q46" s="8" t="n">
        <f aca="false">I46*5.5017049523</f>
        <v>105503761.651636</v>
      </c>
      <c r="R46" s="8"/>
      <c r="S46" s="8"/>
      <c r="T46" s="5"/>
      <c r="U46" s="5"/>
      <c r="V46" s="8" t="n">
        <f aca="false">K46*5.5017049523</f>
        <v>2857557.32736585</v>
      </c>
      <c r="W46" s="8" t="n">
        <f aca="false">M46*5.5017049523</f>
        <v>88378.0616711073</v>
      </c>
      <c r="X46" s="8" t="n">
        <f aca="false">N46*5.1890047538+L46*5.5017049523</f>
        <v>21220517.0157242</v>
      </c>
      <c r="Y46" s="8" t="n">
        <f aca="false">N46*5.1890047538</f>
        <v>16672480.8413309</v>
      </c>
      <c r="Z46" s="8" t="n">
        <f aca="false">L46*5.5017049523</f>
        <v>4548036.17439339</v>
      </c>
      <c r="AA46" s="8"/>
      <c r="AB46" s="8"/>
      <c r="AC46" s="8"/>
      <c r="AD46" s="8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6" t="n">
        <v>20698723.9043502</v>
      </c>
      <c r="G47" s="126" t="n">
        <v>19848306.0471099</v>
      </c>
      <c r="H47" s="42" t="n">
        <f aca="false">F47-J47</f>
        <v>20156553.3386898</v>
      </c>
      <c r="I47" s="42" t="n">
        <f aca="false">G47-K47</f>
        <v>19322400.5984193</v>
      </c>
      <c r="J47" s="126" t="n">
        <v>542170.565660386</v>
      </c>
      <c r="K47" s="126" t="n">
        <v>525905.448690574</v>
      </c>
      <c r="L47" s="42" t="n">
        <f aca="false">H47-I47</f>
        <v>834152.74027051</v>
      </c>
      <c r="M47" s="42" t="n">
        <f aca="false">J47-K47</f>
        <v>16265.116969812</v>
      </c>
      <c r="N47" s="126" t="n">
        <v>2654206.00321875</v>
      </c>
      <c r="O47" s="7"/>
      <c r="P47" s="7"/>
      <c r="Q47" s="42" t="n">
        <f aca="false">I47*5.5017049523</f>
        <v>106306147.062648</v>
      </c>
      <c r="R47" s="42"/>
      <c r="S47" s="42"/>
      <c r="T47" s="7"/>
      <c r="U47" s="7"/>
      <c r="V47" s="42" t="n">
        <f aca="false">K47*5.5017049523</f>
        <v>2893376.61150248</v>
      </c>
      <c r="W47" s="42" t="n">
        <f aca="false">M47*5.5017049523</f>
        <v>89485.8745825532</v>
      </c>
      <c r="X47" s="42" t="n">
        <f aca="false">N47*5.1890047538+L47*5.5017049523</f>
        <v>18361949.8303875</v>
      </c>
      <c r="Y47" s="42" t="n">
        <f aca="false">N47*5.1890047538</f>
        <v>13772687.5682666</v>
      </c>
      <c r="Z47" s="42" t="n">
        <f aca="false">L47*5.5017049523</f>
        <v>4589262.26212088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6" t="n">
        <v>20771374.6963169</v>
      </c>
      <c r="G48" s="126" t="n">
        <v>19918307.1891571</v>
      </c>
      <c r="H48" s="42" t="n">
        <f aca="false">F48-J48</f>
        <v>20202036.3343853</v>
      </c>
      <c r="I48" s="42" t="n">
        <f aca="false">G48-K48</f>
        <v>19366048.9780834</v>
      </c>
      <c r="J48" s="126" t="n">
        <v>569338.361931651</v>
      </c>
      <c r="K48" s="126" t="n">
        <v>552258.211073702</v>
      </c>
      <c r="L48" s="42" t="n">
        <f aca="false">H48-I48</f>
        <v>835987.356301852</v>
      </c>
      <c r="M48" s="42" t="n">
        <f aca="false">J48-K48</f>
        <v>17080.150857949</v>
      </c>
      <c r="N48" s="126" t="n">
        <v>2675456.47579908</v>
      </c>
      <c r="O48" s="7"/>
      <c r="P48" s="7"/>
      <c r="Q48" s="42" t="n">
        <f aca="false">I48*5.5017049523</f>
        <v>106546287.569206</v>
      </c>
      <c r="R48" s="42"/>
      <c r="S48" s="42"/>
      <c r="T48" s="7"/>
      <c r="U48" s="7"/>
      <c r="V48" s="42" t="n">
        <f aca="false">K48*5.5017049523</f>
        <v>3038361.73481252</v>
      </c>
      <c r="W48" s="42" t="n">
        <f aca="false">M48*5.5017049523</f>
        <v>93969.9505612094</v>
      </c>
      <c r="X48" s="42" t="n">
        <f aca="false">N48*5.1890047538+L48*5.5017049523</f>
        <v>18482312.1497325</v>
      </c>
      <c r="Y48" s="42" t="n">
        <f aca="false">N48*5.1890047538</f>
        <v>13882956.3715064</v>
      </c>
      <c r="Z48" s="42" t="n">
        <f aca="false">L48*5.5017049523</f>
        <v>4599355.77822608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6" t="n">
        <v>20959343.539732</v>
      </c>
      <c r="G49" s="126" t="n">
        <v>20097411.2001395</v>
      </c>
      <c r="H49" s="42" t="n">
        <f aca="false">F49-J49</f>
        <v>20367368.30812</v>
      </c>
      <c r="I49" s="42" t="n">
        <f aca="false">G49-K49</f>
        <v>19523195.2254759</v>
      </c>
      <c r="J49" s="126" t="n">
        <v>591975.231611989</v>
      </c>
      <c r="K49" s="126" t="n">
        <v>574215.97466363</v>
      </c>
      <c r="L49" s="42" t="n">
        <f aca="false">H49-I49</f>
        <v>844173.082644112</v>
      </c>
      <c r="M49" s="42" t="n">
        <f aca="false">J49-K49</f>
        <v>17759.256948359</v>
      </c>
      <c r="N49" s="126" t="n">
        <v>2681835.30128036</v>
      </c>
      <c r="O49" s="7"/>
      <c r="P49" s="7"/>
      <c r="Q49" s="42" t="n">
        <f aca="false">I49*5.5017049523</f>
        <v>107410859.85672</v>
      </c>
      <c r="R49" s="42"/>
      <c r="S49" s="42"/>
      <c r="T49" s="7"/>
      <c r="U49" s="7"/>
      <c r="V49" s="42" t="n">
        <f aca="false">K49*5.5017049523</f>
        <v>3159166.87149666</v>
      </c>
      <c r="W49" s="42" t="n">
        <f aca="false">M49*5.5017049523</f>
        <v>97706.1919019547</v>
      </c>
      <c r="X49" s="42" t="n">
        <f aca="false">N49*5.1890047538+L49*5.5017049523</f>
        <v>18560447.3566339</v>
      </c>
      <c r="Y49" s="42" t="n">
        <f aca="false">N49*5.1890047538</f>
        <v>13916056.1272524</v>
      </c>
      <c r="Z49" s="42" t="n">
        <f aca="false">L49*5.5017049523</f>
        <v>4644391.22938147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2"/>
      <c r="B50" s="5"/>
      <c r="C50" s="122" t="n">
        <f aca="false">C46+1</f>
        <v>2024</v>
      </c>
      <c r="D50" s="122" t="n">
        <f aca="false">D46</f>
        <v>1</v>
      </c>
      <c r="E50" s="122" t="n">
        <v>197</v>
      </c>
      <c r="F50" s="124" t="n">
        <v>21269525.9739345</v>
      </c>
      <c r="G50" s="124" t="n">
        <v>20392566.5186362</v>
      </c>
      <c r="H50" s="8" t="n">
        <f aca="false">F50-J50</f>
        <v>20651106.568682</v>
      </c>
      <c r="I50" s="8" t="n">
        <f aca="false">G50-K50</f>
        <v>19792699.6955413</v>
      </c>
      <c r="J50" s="124" t="n">
        <v>618419.405252465</v>
      </c>
      <c r="K50" s="124" t="n">
        <v>599866.823094891</v>
      </c>
      <c r="L50" s="8" t="n">
        <f aca="false">H50-I50</f>
        <v>858406.873140737</v>
      </c>
      <c r="M50" s="8" t="n">
        <f aca="false">J50-K50</f>
        <v>18552.582157574</v>
      </c>
      <c r="N50" s="124" t="n">
        <v>3242687.24429545</v>
      </c>
      <c r="O50" s="5"/>
      <c r="P50" s="5"/>
      <c r="Q50" s="8" t="n">
        <f aca="false">I50*5.5017049523</f>
        <v>108893593.934346</v>
      </c>
      <c r="R50" s="8"/>
      <c r="S50" s="8"/>
      <c r="T50" s="5"/>
      <c r="U50" s="5"/>
      <c r="V50" s="8" t="n">
        <f aca="false">K50*5.5017049523</f>
        <v>3300290.27134163</v>
      </c>
      <c r="W50" s="8" t="n">
        <f aca="false">M50*5.5017049523</f>
        <v>102070.833134278</v>
      </c>
      <c r="X50" s="8" t="n">
        <f aca="false">N50*5.1890047538+L50*5.5017049523</f>
        <v>21549020.8707825</v>
      </c>
      <c r="Y50" s="8" t="n">
        <f aca="false">N50*5.1890047538</f>
        <v>16826319.5257357</v>
      </c>
      <c r="Z50" s="8" t="n">
        <f aca="false">L50*5.5017049523</f>
        <v>4722701.34504675</v>
      </c>
      <c r="AA50" s="8"/>
      <c r="AB50" s="8"/>
      <c r="AC50" s="8"/>
      <c r="AD50" s="8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6" t="n">
        <v>21484230.5731917</v>
      </c>
      <c r="G51" s="126" t="n">
        <v>20595561.1247942</v>
      </c>
      <c r="H51" s="42" t="n">
        <f aca="false">F51-J51</f>
        <v>20842551.3942605</v>
      </c>
      <c r="I51" s="42" t="n">
        <f aca="false">G51-K51</f>
        <v>19973132.321231</v>
      </c>
      <c r="J51" s="126" t="n">
        <v>641679.178931152</v>
      </c>
      <c r="K51" s="126" t="n">
        <v>622428.803563218</v>
      </c>
      <c r="L51" s="42" t="n">
        <f aca="false">H51-I51</f>
        <v>869419.073029548</v>
      </c>
      <c r="M51" s="42" t="n">
        <f aca="false">J51-K51</f>
        <v>19250.375367934</v>
      </c>
      <c r="N51" s="126" t="n">
        <v>2680700.74248609</v>
      </c>
      <c r="O51" s="7"/>
      <c r="P51" s="7"/>
      <c r="Q51" s="42" t="n">
        <f aca="false">I51*5.5017049523</f>
        <v>109886281.00466</v>
      </c>
      <c r="R51" s="42"/>
      <c r="S51" s="42"/>
      <c r="T51" s="7"/>
      <c r="U51" s="7"/>
      <c r="V51" s="42" t="n">
        <f aca="false">K51*5.5017049523</f>
        <v>3424419.63101792</v>
      </c>
      <c r="W51" s="42" t="n">
        <f aca="false">M51*5.5017049523</f>
        <v>105909.885495396</v>
      </c>
      <c r="X51" s="42" t="n">
        <f aca="false">N51*5.1890047538+L51*5.5017049523</f>
        <v>18693456.1159863</v>
      </c>
      <c r="Y51" s="42" t="n">
        <f aca="false">N51*5.1890047538</f>
        <v>13910168.8962755</v>
      </c>
      <c r="Z51" s="42" t="n">
        <f aca="false">L51*5.5017049523</f>
        <v>4783287.21971074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6" t="n">
        <v>21808797.0352237</v>
      </c>
      <c r="G52" s="126" t="n">
        <v>20904754.0726455</v>
      </c>
      <c r="H52" s="42" t="n">
        <f aca="false">F52-J52</f>
        <v>21129480.697486</v>
      </c>
      <c r="I52" s="42" t="n">
        <f aca="false">G52-K52</f>
        <v>20245817.2250399</v>
      </c>
      <c r="J52" s="126" t="n">
        <v>679316.337737695</v>
      </c>
      <c r="K52" s="126" t="n">
        <v>658936.847605565</v>
      </c>
      <c r="L52" s="42" t="n">
        <f aca="false">H52-I52</f>
        <v>883663.472446106</v>
      </c>
      <c r="M52" s="42" t="n">
        <f aca="false">J52-K52</f>
        <v>20379.49013213</v>
      </c>
      <c r="N52" s="126" t="n">
        <v>2714321.54907609</v>
      </c>
      <c r="O52" s="7"/>
      <c r="P52" s="7"/>
      <c r="Q52" s="42" t="n">
        <f aca="false">I52*5.5017049523</f>
        <v>111386512.890363</v>
      </c>
      <c r="R52" s="42"/>
      <c r="S52" s="42"/>
      <c r="T52" s="7"/>
      <c r="U52" s="7"/>
      <c r="V52" s="42" t="n">
        <f aca="false">K52*5.5017049523</f>
        <v>3625276.11772449</v>
      </c>
      <c r="W52" s="42" t="n">
        <f aca="false">M52*5.5017049523</f>
        <v>112121.941785289</v>
      </c>
      <c r="X52" s="42" t="n">
        <f aca="false">N52*5.1890047538+L52*5.5017049523</f>
        <v>18946283.124021</v>
      </c>
      <c r="Y52" s="42" t="n">
        <f aca="false">N52*5.1890047538</f>
        <v>14084627.4214976</v>
      </c>
      <c r="Z52" s="42" t="n">
        <f aca="false">L52*5.5017049523</f>
        <v>4861655.70252336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6" t="n">
        <v>22036624.3915065</v>
      </c>
      <c r="G53" s="126" t="n">
        <v>21122122.7540994</v>
      </c>
      <c r="H53" s="42" t="n">
        <f aca="false">F53-J53</f>
        <v>21288274.3560674</v>
      </c>
      <c r="I53" s="42" t="n">
        <f aca="false">G53-K53</f>
        <v>20396223.2197235</v>
      </c>
      <c r="J53" s="126" t="n">
        <v>748350.035439109</v>
      </c>
      <c r="K53" s="126" t="n">
        <v>725899.534375936</v>
      </c>
      <c r="L53" s="42" t="n">
        <f aca="false">H53-I53</f>
        <v>892051.136343893</v>
      </c>
      <c r="M53" s="42" t="n">
        <f aca="false">J53-K53</f>
        <v>22450.5010631729</v>
      </c>
      <c r="N53" s="126" t="n">
        <v>2711373.65193619</v>
      </c>
      <c r="O53" s="7"/>
      <c r="P53" s="7"/>
      <c r="Q53" s="42" t="n">
        <f aca="false">I53*5.5017049523</f>
        <v>112214002.296169</v>
      </c>
      <c r="R53" s="42"/>
      <c r="S53" s="42"/>
      <c r="T53" s="7"/>
      <c r="U53" s="7"/>
      <c r="V53" s="42" t="n">
        <f aca="false">K53*5.5017049523</f>
        <v>3993685.06314835</v>
      </c>
      <c r="W53" s="42" t="n">
        <f aca="false">M53*5.5017049523</f>
        <v>123516.032880875</v>
      </c>
      <c r="X53" s="42" t="n">
        <f aca="false">N53*5.1890047538+L53*5.5017049523</f>
        <v>18977132.923753</v>
      </c>
      <c r="Y53" s="42" t="n">
        <f aca="false">N53*5.1890047538</f>
        <v>14069330.769225</v>
      </c>
      <c r="Z53" s="42" t="n">
        <f aca="false">L53*5.5017049523</f>
        <v>4907802.15452804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2"/>
      <c r="B54" s="5"/>
      <c r="C54" s="122" t="n">
        <f aca="false">C50+1</f>
        <v>2025</v>
      </c>
      <c r="D54" s="122" t="n">
        <f aca="false">D50</f>
        <v>1</v>
      </c>
      <c r="E54" s="122" t="n">
        <v>201</v>
      </c>
      <c r="F54" s="124" t="n">
        <v>22312165.0157392</v>
      </c>
      <c r="G54" s="124" t="n">
        <v>21385165.3413883</v>
      </c>
      <c r="H54" s="8" t="n">
        <f aca="false">F54-J54</f>
        <v>21508499.0556013</v>
      </c>
      <c r="I54" s="8" t="n">
        <f aca="false">G54-K54</f>
        <v>20605609.3600545</v>
      </c>
      <c r="J54" s="124" t="n">
        <v>803665.960137909</v>
      </c>
      <c r="K54" s="124" t="n">
        <v>779555.981333771</v>
      </c>
      <c r="L54" s="8" t="n">
        <f aca="false">H54-I54</f>
        <v>902889.695546791</v>
      </c>
      <c r="M54" s="8" t="n">
        <f aca="false">J54-K54</f>
        <v>24109.978804138</v>
      </c>
      <c r="N54" s="124" t="n">
        <v>3274685.56819534</v>
      </c>
      <c r="O54" s="5"/>
      <c r="P54" s="5"/>
      <c r="Q54" s="8" t="n">
        <f aca="false">I54*5.5017049523</f>
        <v>113365983.061371</v>
      </c>
      <c r="R54" s="8"/>
      <c r="S54" s="8"/>
      <c r="T54" s="5"/>
      <c r="U54" s="5"/>
      <c r="V54" s="8" t="n">
        <f aca="false">K54*5.5017049523</f>
        <v>4288887.00309909</v>
      </c>
      <c r="W54" s="8" t="n">
        <f aca="false">M54*5.5017049523</f>
        <v>132645.989786574</v>
      </c>
      <c r="X54" s="8" t="n">
        <f aca="false">N54*5.1890047538+L54*5.5017049523</f>
        <v>21959791.6899363</v>
      </c>
      <c r="Y54" s="8" t="n">
        <f aca="false">N54*5.1890047538</f>
        <v>16992358.9805659</v>
      </c>
      <c r="Z54" s="8" t="n">
        <f aca="false">L54*5.5017049523</f>
        <v>4967432.70937042</v>
      </c>
      <c r="AA54" s="8"/>
      <c r="AB54" s="8"/>
      <c r="AC54" s="8"/>
      <c r="AD54" s="8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6" t="n">
        <v>22509226.8162611</v>
      </c>
      <c r="G55" s="126" t="n">
        <v>21572139.326135</v>
      </c>
      <c r="H55" s="42" t="n">
        <f aca="false">F55-J55</f>
        <v>21612818.4414362</v>
      </c>
      <c r="I55" s="42" t="n">
        <f aca="false">G55-K55</f>
        <v>20702623.2025548</v>
      </c>
      <c r="J55" s="126" t="n">
        <v>896408.374824914</v>
      </c>
      <c r="K55" s="126" t="n">
        <v>869516.123580167</v>
      </c>
      <c r="L55" s="42" t="n">
        <f aca="false">H55-I55</f>
        <v>910195.238881387</v>
      </c>
      <c r="M55" s="42" t="n">
        <f aca="false">J55-K55</f>
        <v>26892.2512447471</v>
      </c>
      <c r="N55" s="126" t="n">
        <v>2730250.30388069</v>
      </c>
      <c r="O55" s="7"/>
      <c r="P55" s="7"/>
      <c r="Q55" s="42" t="n">
        <f aca="false">I55*5.5017049523</f>
        <v>113899724.599097</v>
      </c>
      <c r="R55" s="42"/>
      <c r="S55" s="42"/>
      <c r="T55" s="7"/>
      <c r="U55" s="7"/>
      <c r="V55" s="42" t="n">
        <f aca="false">K55*5.5017049523</f>
        <v>4783821.1632057</v>
      </c>
      <c r="W55" s="42" t="n">
        <f aca="false">M55*5.5017049523</f>
        <v>147953.231851721</v>
      </c>
      <c r="X55" s="42" t="n">
        <f aca="false">N55*5.1890047538+L55*5.5017049523</f>
        <v>19174907.4592144</v>
      </c>
      <c r="Y55" s="42" t="n">
        <f aca="false">N55*5.1890047538</f>
        <v>14167281.8059008</v>
      </c>
      <c r="Z55" s="42" t="n">
        <f aca="false">L55*5.5017049523</f>
        <v>5007625.65331361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6" t="n">
        <v>22768688.8014083</v>
      </c>
      <c r="G56" s="126" t="n">
        <v>21820071.3107151</v>
      </c>
      <c r="H56" s="42" t="n">
        <f aca="false">F56-J56</f>
        <v>21818484.5765138</v>
      </c>
      <c r="I56" s="42" t="n">
        <f aca="false">G56-K56</f>
        <v>20898373.2125674</v>
      </c>
      <c r="J56" s="126" t="n">
        <v>950204.22489451</v>
      </c>
      <c r="K56" s="126" t="n">
        <v>921698.098147674</v>
      </c>
      <c r="L56" s="42" t="n">
        <f aca="false">H56-I56</f>
        <v>920111.363946389</v>
      </c>
      <c r="M56" s="42" t="n">
        <f aca="false">J56-K56</f>
        <v>28506.126746836</v>
      </c>
      <c r="N56" s="126" t="n">
        <v>2795082.64709948</v>
      </c>
      <c r="O56" s="7"/>
      <c r="P56" s="7"/>
      <c r="Q56" s="42" t="n">
        <f aca="false">I56*5.5017049523</f>
        <v>114976683.398596</v>
      </c>
      <c r="R56" s="42"/>
      <c r="S56" s="42"/>
      <c r="T56" s="7"/>
      <c r="U56" s="7"/>
      <c r="V56" s="42" t="n">
        <f aca="false">K56*5.5017049523</f>
        <v>5070910.99110455</v>
      </c>
      <c r="W56" s="42" t="n">
        <f aca="false">M56*5.5017049523</f>
        <v>156832.298693959</v>
      </c>
      <c r="X56" s="42" t="n">
        <f aca="false">N56*5.1890047538+L56*5.5017049523</f>
        <v>19565878.3907544</v>
      </c>
      <c r="Y56" s="42" t="n">
        <f aca="false">N56*5.1890047538</f>
        <v>14503697.1430631</v>
      </c>
      <c r="Z56" s="42" t="n">
        <f aca="false">L56*5.5017049523</f>
        <v>5062181.24769136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6" t="n">
        <v>23024937.3951935</v>
      </c>
      <c r="G57" s="126" t="n">
        <v>22064411.6690807</v>
      </c>
      <c r="H57" s="42" t="n">
        <f aca="false">F57-J57</f>
        <v>21981400.4939403</v>
      </c>
      <c r="I57" s="42" t="n">
        <f aca="false">G57-K57</f>
        <v>21052180.8748651</v>
      </c>
      <c r="J57" s="126" t="n">
        <v>1043536.90125321</v>
      </c>
      <c r="K57" s="126" t="n">
        <v>1012230.79421562</v>
      </c>
      <c r="L57" s="42" t="n">
        <f aca="false">H57-I57</f>
        <v>929219.61907519</v>
      </c>
      <c r="M57" s="42" t="n">
        <f aca="false">J57-K57</f>
        <v>31306.10703759</v>
      </c>
      <c r="N57" s="126" t="n">
        <v>2746801.90259439</v>
      </c>
      <c r="O57" s="7"/>
      <c r="P57" s="7"/>
      <c r="Q57" s="42" t="n">
        <f aca="false">I57*5.5017049523</f>
        <v>115822887.775961</v>
      </c>
      <c r="R57" s="42"/>
      <c r="S57" s="42"/>
      <c r="T57" s="7"/>
      <c r="U57" s="7"/>
      <c r="V57" s="42" t="n">
        <f aca="false">K57*5.5017049523</f>
        <v>5568995.17340664</v>
      </c>
      <c r="W57" s="42" t="n">
        <f aca="false">M57*5.5017049523</f>
        <v>172236.964125943</v>
      </c>
      <c r="X57" s="42" t="n">
        <f aca="false">N57*5.1890047538+L57*5.5017049523</f>
        <v>19365460.3103495</v>
      </c>
      <c r="Y57" s="42" t="n">
        <f aca="false">N57*5.1890047538</f>
        <v>14253168.1303092</v>
      </c>
      <c r="Z57" s="42" t="n">
        <f aca="false">L57*5.5017049523</f>
        <v>5112292.18004029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2"/>
      <c r="B58" s="5"/>
      <c r="C58" s="122" t="n">
        <f aca="false">C54+1</f>
        <v>2026</v>
      </c>
      <c r="D58" s="122" t="n">
        <f aca="false">D54</f>
        <v>1</v>
      </c>
      <c r="E58" s="122" t="n">
        <v>205</v>
      </c>
      <c r="F58" s="124" t="n">
        <v>23215095.5827931</v>
      </c>
      <c r="G58" s="124" t="n">
        <v>22245923.5394532</v>
      </c>
      <c r="H58" s="8" t="n">
        <f aca="false">F58-J58</f>
        <v>22058876.8673249</v>
      </c>
      <c r="I58" s="8" t="n">
        <f aca="false">G58-K58</f>
        <v>21124391.385449</v>
      </c>
      <c r="J58" s="124" t="n">
        <v>1156218.7154682</v>
      </c>
      <c r="K58" s="124" t="n">
        <v>1121532.15400416</v>
      </c>
      <c r="L58" s="8" t="n">
        <f aca="false">H58-I58</f>
        <v>934485.481875904</v>
      </c>
      <c r="M58" s="8" t="n">
        <f aca="false">J58-K58</f>
        <v>34686.5614640398</v>
      </c>
      <c r="N58" s="124" t="n">
        <v>3334452.57354773</v>
      </c>
      <c r="O58" s="5"/>
      <c r="P58" s="5"/>
      <c r="Q58" s="8" t="n">
        <f aca="false">I58*5.5017049523</f>
        <v>116220168.699648</v>
      </c>
      <c r="R58" s="8"/>
      <c r="S58" s="8"/>
      <c r="T58" s="5"/>
      <c r="U58" s="5"/>
      <c r="V58" s="8" t="n">
        <f aca="false">K58*5.5017049523</f>
        <v>6170339.00584837</v>
      </c>
      <c r="W58" s="8" t="n">
        <f aca="false">M58*5.5017049523</f>
        <v>190835.226984966</v>
      </c>
      <c r="X58" s="8" t="n">
        <f aca="false">N58*5.1890047538+L58*5.5017049523</f>
        <v>22443753.6589489</v>
      </c>
      <c r="Y58" s="8" t="n">
        <f aca="false">N58*5.1890047538</f>
        <v>17302490.2554598</v>
      </c>
      <c r="Z58" s="8" t="n">
        <f aca="false">L58*5.5017049523</f>
        <v>5141263.40348911</v>
      </c>
      <c r="AA58" s="8"/>
      <c r="AB58" s="8"/>
      <c r="AC58" s="8"/>
      <c r="AD58" s="8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6" t="n">
        <v>23395138.9957356</v>
      </c>
      <c r="G59" s="126" t="n">
        <v>22416976.9377186</v>
      </c>
      <c r="H59" s="42" t="n">
        <f aca="false">F59-J59</f>
        <v>22166168.3481432</v>
      </c>
      <c r="I59" s="42" t="n">
        <f aca="false">G59-K59</f>
        <v>21224875.4095539</v>
      </c>
      <c r="J59" s="126" t="n">
        <v>1228970.64759243</v>
      </c>
      <c r="K59" s="126" t="n">
        <v>1192101.52816466</v>
      </c>
      <c r="L59" s="42" t="n">
        <f aca="false">H59-I59</f>
        <v>941292.938589271</v>
      </c>
      <c r="M59" s="42" t="n">
        <f aca="false">J59-K59</f>
        <v>36869.1194277699</v>
      </c>
      <c r="N59" s="126" t="n">
        <v>2735392.72511036</v>
      </c>
      <c r="O59" s="7"/>
      <c r="P59" s="7"/>
      <c r="Q59" s="42" t="n">
        <f aca="false">I59*5.5017049523</f>
        <v>116773002.152693</v>
      </c>
      <c r="R59" s="42"/>
      <c r="S59" s="42"/>
      <c r="T59" s="7"/>
      <c r="U59" s="7"/>
      <c r="V59" s="42" t="n">
        <f aca="false">K59*5.5017049523</f>
        <v>6558590.88114791</v>
      </c>
      <c r="W59" s="42" t="n">
        <f aca="false">M59*5.5017049523</f>
        <v>202843.016942702</v>
      </c>
      <c r="X59" s="42" t="n">
        <f aca="false">N59*5.1890047538+L59*5.5017049523</f>
        <v>19372681.8759092</v>
      </c>
      <c r="Y59" s="42" t="n">
        <f aca="false">N59*5.1890047538</f>
        <v>14193965.8541076</v>
      </c>
      <c r="Z59" s="42" t="n">
        <f aca="false">L59*5.5017049523</f>
        <v>5178716.02180161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6" t="n">
        <v>23437347.5144188</v>
      </c>
      <c r="G60" s="126" t="n">
        <v>22456412.6598917</v>
      </c>
      <c r="H60" s="42" t="n">
        <f aca="false">F60-J60</f>
        <v>22171181.4091028</v>
      </c>
      <c r="I60" s="42" t="n">
        <f aca="false">G60-K60</f>
        <v>21228231.5377352</v>
      </c>
      <c r="J60" s="126" t="n">
        <v>1266166.105316</v>
      </c>
      <c r="K60" s="126" t="n">
        <v>1228181.12215652</v>
      </c>
      <c r="L60" s="42" t="n">
        <f aca="false">H60-I60</f>
        <v>942949.871367596</v>
      </c>
      <c r="M60" s="42" t="n">
        <f aca="false">J60-K60</f>
        <v>37984.9831594802</v>
      </c>
      <c r="N60" s="126" t="n">
        <v>2728794.66364549</v>
      </c>
      <c r="O60" s="7"/>
      <c r="P60" s="7"/>
      <c r="Q60" s="42" t="n">
        <f aca="false">I60*5.5017049523</f>
        <v>116791466.579729</v>
      </c>
      <c r="R60" s="42"/>
      <c r="S60" s="42"/>
      <c r="T60" s="7"/>
      <c r="U60" s="7"/>
      <c r="V60" s="42" t="n">
        <f aca="false">K60*5.5017049523</f>
        <v>6757090.1620899</v>
      </c>
      <c r="W60" s="42" t="n">
        <f aca="false">M60*5.5017049523</f>
        <v>208982.169961544</v>
      </c>
      <c r="X60" s="42" t="n">
        <f aca="false">N60*5.1890047538+L60*5.5017049523</f>
        <v>19347560.4588743</v>
      </c>
      <c r="Y60" s="42" t="n">
        <f aca="false">N60*5.1890047538</f>
        <v>14159728.4818005</v>
      </c>
      <c r="Z60" s="42" t="n">
        <f aca="false">L60*5.5017049523</f>
        <v>5187831.97707375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6" t="n">
        <v>23517384.5217153</v>
      </c>
      <c r="G61" s="126" t="n">
        <v>22531734.2953275</v>
      </c>
      <c r="H61" s="42" t="n">
        <f aca="false">F61-J61</f>
        <v>22203999.504658</v>
      </c>
      <c r="I61" s="42" t="n">
        <f aca="false">G61-K61</f>
        <v>21257750.8287819</v>
      </c>
      <c r="J61" s="126" t="n">
        <v>1313385.0170573</v>
      </c>
      <c r="K61" s="126" t="n">
        <v>1273983.46654558</v>
      </c>
      <c r="L61" s="42" t="n">
        <f aca="false">H61-I61</f>
        <v>946248.6758761</v>
      </c>
      <c r="M61" s="42" t="n">
        <f aca="false">J61-K61</f>
        <v>39401.5505117201</v>
      </c>
      <c r="N61" s="126" t="n">
        <v>2689080.78006287</v>
      </c>
      <c r="O61" s="7"/>
      <c r="P61" s="7"/>
      <c r="Q61" s="42" t="n">
        <f aca="false">I61*5.5017049523</f>
        <v>116953873.009469</v>
      </c>
      <c r="R61" s="42"/>
      <c r="S61" s="42"/>
      <c r="T61" s="7"/>
      <c r="U61" s="7"/>
      <c r="V61" s="42" t="n">
        <f aca="false">K61*5.5017049523</f>
        <v>7009081.14704214</v>
      </c>
      <c r="W61" s="42" t="n">
        <f aca="false">M61*5.5017049523</f>
        <v>216775.705578629</v>
      </c>
      <c r="X61" s="42" t="n">
        <f aca="false">N61*5.1890047538+L61*5.5017049523</f>
        <v>19159633.9772733</v>
      </c>
      <c r="Y61" s="42" t="n">
        <f aca="false">N61*5.1890047538</f>
        <v>13953652.9510984</v>
      </c>
      <c r="Z61" s="42" t="n">
        <f aca="false">L61*5.5017049523</f>
        <v>5205981.02617486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2"/>
      <c r="B62" s="5"/>
      <c r="C62" s="122" t="n">
        <f aca="false">C58+1</f>
        <v>2027</v>
      </c>
      <c r="D62" s="122" t="n">
        <f aca="false">D58</f>
        <v>1</v>
      </c>
      <c r="E62" s="122" t="n">
        <v>209</v>
      </c>
      <c r="F62" s="124" t="n">
        <v>23691480.5147474</v>
      </c>
      <c r="G62" s="124" t="n">
        <v>22697740.5014345</v>
      </c>
      <c r="H62" s="8" t="n">
        <f aca="false">F62-J62</f>
        <v>22306069.6925603</v>
      </c>
      <c r="I62" s="8" t="n">
        <f aca="false">G62-K62</f>
        <v>21353892.003913</v>
      </c>
      <c r="J62" s="124" t="n">
        <v>1385410.82218714</v>
      </c>
      <c r="K62" s="124" t="n">
        <v>1343848.49752152</v>
      </c>
      <c r="L62" s="8" t="n">
        <f aca="false">H62-I62</f>
        <v>952177.688647259</v>
      </c>
      <c r="M62" s="8" t="n">
        <f aca="false">J62-K62</f>
        <v>41562.32466562</v>
      </c>
      <c r="N62" s="124" t="n">
        <v>3238413.27107492</v>
      </c>
      <c r="O62" s="5"/>
      <c r="P62" s="5"/>
      <c r="Q62" s="8" t="n">
        <f aca="false">I62*5.5017049523</f>
        <v>117482813.388807</v>
      </c>
      <c r="R62" s="8"/>
      <c r="S62" s="8"/>
      <c r="T62" s="5"/>
      <c r="U62" s="5"/>
      <c r="V62" s="8" t="n">
        <f aca="false">K62*5.5017049523</f>
        <v>7393457.93395506</v>
      </c>
      <c r="W62" s="8" t="n">
        <f aca="false">M62*5.5017049523</f>
        <v>228663.647441942</v>
      </c>
      <c r="X62" s="8" t="n">
        <f aca="false">N62*5.1890047538+L62*5.5017049523</f>
        <v>22042742.563477</v>
      </c>
      <c r="Y62" s="8" t="n">
        <f aca="false">N62*5.1890047538</f>
        <v>16804141.8583768</v>
      </c>
      <c r="Z62" s="8" t="n">
        <f aca="false">L62*5.5017049523</f>
        <v>5238600.70510019</v>
      </c>
      <c r="AA62" s="8"/>
      <c r="AB62" s="8"/>
      <c r="AC62" s="8"/>
      <c r="AD62" s="8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6" t="n">
        <v>23788864.1382716</v>
      </c>
      <c r="G63" s="126" t="n">
        <v>22790085.9753129</v>
      </c>
      <c r="H63" s="42" t="n">
        <f aca="false">F63-J63</f>
        <v>22348759.5458316</v>
      </c>
      <c r="I63" s="42" t="n">
        <f aca="false">G63-K63</f>
        <v>21393184.5206461</v>
      </c>
      <c r="J63" s="126" t="n">
        <v>1440104.59244001</v>
      </c>
      <c r="K63" s="126" t="n">
        <v>1396901.45466681</v>
      </c>
      <c r="L63" s="42" t="n">
        <f aca="false">H63-I63</f>
        <v>955575.025185492</v>
      </c>
      <c r="M63" s="42" t="n">
        <f aca="false">J63-K63</f>
        <v>43203.1377731999</v>
      </c>
      <c r="N63" s="126" t="n">
        <v>2659292.10664834</v>
      </c>
      <c r="O63" s="7"/>
      <c r="P63" s="7"/>
      <c r="Q63" s="42" t="n">
        <f aca="false">I63*5.5017049523</f>
        <v>117698989.222706</v>
      </c>
      <c r="R63" s="42"/>
      <c r="S63" s="42"/>
      <c r="T63" s="7"/>
      <c r="U63" s="7"/>
      <c r="V63" s="42" t="n">
        <f aca="false">K63*5.5017049523</f>
        <v>7685339.65101546</v>
      </c>
      <c r="W63" s="42" t="n">
        <f aca="false">M63*5.5017049523</f>
        <v>237690.917041713</v>
      </c>
      <c r="X63" s="42" t="n">
        <f aca="false">N63*5.1890047538+L63*5.5017049523</f>
        <v>19056371.2314983</v>
      </c>
      <c r="Y63" s="42" t="n">
        <f aca="false">N63*5.1890047538</f>
        <v>13799079.3831411</v>
      </c>
      <c r="Z63" s="42" t="n">
        <f aca="false">L63*5.5017049523</f>
        <v>5257291.84835722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6" t="n">
        <v>23945044.3340641</v>
      </c>
      <c r="G64" s="126" t="n">
        <v>22938194.3500053</v>
      </c>
      <c r="H64" s="42" t="n">
        <f aca="false">F64-J64</f>
        <v>22461115.5164758</v>
      </c>
      <c r="I64" s="42" t="n">
        <f aca="false">G64-K64</f>
        <v>21498783.3969447</v>
      </c>
      <c r="J64" s="126" t="n">
        <v>1483928.81758828</v>
      </c>
      <c r="K64" s="126" t="n">
        <v>1439410.95306063</v>
      </c>
      <c r="L64" s="42" t="n">
        <f aca="false">H64-I64</f>
        <v>962332.119531117</v>
      </c>
      <c r="M64" s="42" t="n">
        <f aca="false">J64-K64</f>
        <v>44517.8645276499</v>
      </c>
      <c r="N64" s="126" t="n">
        <v>2587079.9344034</v>
      </c>
      <c r="O64" s="7"/>
      <c r="P64" s="7"/>
      <c r="Q64" s="42" t="n">
        <f aca="false">I64*5.5017049523</f>
        <v>118279963.083396</v>
      </c>
      <c r="R64" s="42"/>
      <c r="S64" s="42"/>
      <c r="T64" s="7"/>
      <c r="U64" s="7"/>
      <c r="V64" s="42" t="n">
        <f aca="false">K64*5.5017049523</f>
        <v>7919214.36884853</v>
      </c>
      <c r="W64" s="42" t="n">
        <f aca="false">M64*5.5017049523</f>
        <v>244924.155737592</v>
      </c>
      <c r="X64" s="42" t="n">
        <f aca="false">N64*5.1890047538+L64*5.5017049523</f>
        <v>18718837.4658615</v>
      </c>
      <c r="Y64" s="42" t="n">
        <f aca="false">N64*5.1890047538</f>
        <v>13424370.0780798</v>
      </c>
      <c r="Z64" s="42" t="n">
        <f aca="false">L64*5.5017049523</f>
        <v>5294467.3877817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6" t="n">
        <v>24120965.7849649</v>
      </c>
      <c r="G65" s="126" t="n">
        <v>23106390.270639</v>
      </c>
      <c r="H65" s="42" t="n">
        <f aca="false">F65-J65</f>
        <v>22520458.9224617</v>
      </c>
      <c r="I65" s="42" t="n">
        <f aca="false">G65-K65</f>
        <v>21553898.6140109</v>
      </c>
      <c r="J65" s="126" t="n">
        <v>1600506.8625032</v>
      </c>
      <c r="K65" s="126" t="n">
        <v>1552491.65662811</v>
      </c>
      <c r="L65" s="42" t="n">
        <f aca="false">H65-I65</f>
        <v>966560.308450799</v>
      </c>
      <c r="M65" s="42" t="n">
        <f aca="false">J65-K65</f>
        <v>48015.2058750901</v>
      </c>
      <c r="N65" s="126" t="n">
        <v>2611741.83323118</v>
      </c>
      <c r="O65" s="7"/>
      <c r="P65" s="7"/>
      <c r="Q65" s="42" t="n">
        <f aca="false">I65*5.5017049523</f>
        <v>118583190.746076</v>
      </c>
      <c r="R65" s="42"/>
      <c r="S65" s="42"/>
      <c r="T65" s="7"/>
      <c r="U65" s="7"/>
      <c r="V65" s="42" t="n">
        <f aca="false">K65*5.5017049523</f>
        <v>8541351.0356753</v>
      </c>
      <c r="W65" s="42" t="n">
        <f aca="false">M65*5.5017049523</f>
        <v>264165.495948687</v>
      </c>
      <c r="X65" s="42" t="n">
        <f aca="false">N65*5.1890047538+L65*5.5017049523</f>
        <v>18870070.4240353</v>
      </c>
      <c r="Y65" s="42" t="n">
        <f aca="false">N65*5.1890047538</f>
        <v>13552340.7883349</v>
      </c>
      <c r="Z65" s="42" t="n">
        <f aca="false">L65*5.5017049523</f>
        <v>5317729.63570038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2"/>
      <c r="B66" s="5"/>
      <c r="C66" s="122" t="n">
        <f aca="false">C62+1</f>
        <v>2028</v>
      </c>
      <c r="D66" s="122" t="n">
        <f aca="false">D62</f>
        <v>1</v>
      </c>
      <c r="E66" s="122" t="n">
        <v>213</v>
      </c>
      <c r="F66" s="124" t="n">
        <v>24291549.2440202</v>
      </c>
      <c r="G66" s="124" t="n">
        <v>23267807.3562661</v>
      </c>
      <c r="H66" s="8" t="n">
        <f aca="false">F66-J66</f>
        <v>22642672.8403584</v>
      </c>
      <c r="I66" s="8" t="n">
        <f aca="false">G66-K66</f>
        <v>21668397.2447142</v>
      </c>
      <c r="J66" s="124" t="n">
        <v>1648876.40366176</v>
      </c>
      <c r="K66" s="124" t="n">
        <v>1599410.11155191</v>
      </c>
      <c r="L66" s="8" t="n">
        <f aca="false">H66-I66</f>
        <v>974275.595644239</v>
      </c>
      <c r="M66" s="8" t="n">
        <f aca="false">J66-K66</f>
        <v>49466.2921098501</v>
      </c>
      <c r="N66" s="124" t="n">
        <v>3172186.23481454</v>
      </c>
      <c r="O66" s="5"/>
      <c r="P66" s="5"/>
      <c r="Q66" s="8" t="n">
        <f aca="false">I66*5.5017049523</f>
        <v>119213128.429648</v>
      </c>
      <c r="R66" s="8"/>
      <c r="S66" s="8"/>
      <c r="T66" s="5"/>
      <c r="U66" s="5"/>
      <c r="V66" s="8" t="n">
        <f aca="false">K66*5.5017049523</f>
        <v>8799482.53148384</v>
      </c>
      <c r="W66" s="8" t="n">
        <f aca="false">M66*5.5017049523</f>
        <v>272148.944272681</v>
      </c>
      <c r="X66" s="8" t="n">
        <f aca="false">N66*5.1890047538+L66*5.5017049523</f>
        <v>21820666.3218525</v>
      </c>
      <c r="Y66" s="8" t="n">
        <f aca="false">N66*5.1890047538</f>
        <v>16460489.4523916</v>
      </c>
      <c r="Z66" s="8" t="n">
        <f aca="false">L66*5.5017049523</f>
        <v>5360176.86946094</v>
      </c>
      <c r="AA66" s="8"/>
      <c r="AB66" s="8"/>
      <c r="AC66" s="8"/>
      <c r="AD66" s="8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6" t="n">
        <v>24494829.2527323</v>
      </c>
      <c r="G67" s="126" t="n">
        <v>23461130.3620622</v>
      </c>
      <c r="H67" s="42" t="n">
        <f aca="false">F67-J67</f>
        <v>22764480.1296308</v>
      </c>
      <c r="I67" s="42" t="n">
        <f aca="false">G67-K67</f>
        <v>21782691.7126537</v>
      </c>
      <c r="J67" s="126" t="n">
        <v>1730349.12310152</v>
      </c>
      <c r="K67" s="126" t="n">
        <v>1678438.64940848</v>
      </c>
      <c r="L67" s="42" t="n">
        <f aca="false">H67-I67</f>
        <v>981788.416977078</v>
      </c>
      <c r="M67" s="42" t="n">
        <f aca="false">J67-K67</f>
        <v>51910.47369304</v>
      </c>
      <c r="N67" s="126" t="n">
        <v>2631343.85514276</v>
      </c>
      <c r="O67" s="7"/>
      <c r="P67" s="7"/>
      <c r="Q67" s="42" t="n">
        <f aca="false">I67*5.5017049523</f>
        <v>119841942.869931</v>
      </c>
      <c r="R67" s="42"/>
      <c r="S67" s="42"/>
      <c r="T67" s="7"/>
      <c r="U67" s="7"/>
      <c r="V67" s="42" t="n">
        <f aca="false">K67*5.5017049523</f>
        <v>9234274.22958236</v>
      </c>
      <c r="W67" s="42" t="n">
        <f aca="false">M67*5.5017049523</f>
        <v>285596.110193237</v>
      </c>
      <c r="X67" s="42" t="n">
        <f aca="false">N67*5.1890047538+L67*5.5017049523</f>
        <v>19055565.9690118</v>
      </c>
      <c r="Y67" s="42" t="n">
        <f aca="false">N67*5.1890047538</f>
        <v>13654055.7732182</v>
      </c>
      <c r="Z67" s="42" t="n">
        <f aca="false">L67*5.5017049523</f>
        <v>5401510.19579357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6" t="n">
        <v>24638055.1219573</v>
      </c>
      <c r="G68" s="126" t="n">
        <v>23596970.8855736</v>
      </c>
      <c r="H68" s="42" t="n">
        <f aca="false">F68-J68</f>
        <v>22856000.2008912</v>
      </c>
      <c r="I68" s="42" t="n">
        <f aca="false">G68-K68</f>
        <v>21868377.6121395</v>
      </c>
      <c r="J68" s="126" t="n">
        <v>1782054.92106607</v>
      </c>
      <c r="K68" s="126" t="n">
        <v>1728593.27343409</v>
      </c>
      <c r="L68" s="42" t="n">
        <f aca="false">H68-I68</f>
        <v>987622.588751726</v>
      </c>
      <c r="M68" s="42" t="n">
        <f aca="false">J68-K68</f>
        <v>53461.64763198</v>
      </c>
      <c r="N68" s="126" t="n">
        <v>2630404.15697475</v>
      </c>
      <c r="O68" s="7"/>
      <c r="P68" s="7"/>
      <c r="Q68" s="42" t="n">
        <f aca="false">I68*5.5017049523</f>
        <v>120313361.407474</v>
      </c>
      <c r="R68" s="42"/>
      <c r="S68" s="42"/>
      <c r="T68" s="7"/>
      <c r="U68" s="7"/>
      <c r="V68" s="42" t="n">
        <f aca="false">K68*5.5017049523</f>
        <v>9510210.1729648</v>
      </c>
      <c r="W68" s="42" t="n">
        <f aca="false">M68*5.5017049523</f>
        <v>294130.211534982</v>
      </c>
      <c r="X68" s="42" t="n">
        <f aca="false">N68*5.1890047538+L68*5.5017049523</f>
        <v>19082787.762496</v>
      </c>
      <c r="Y68" s="42" t="n">
        <f aca="false">N68*5.1890047538</f>
        <v>13649179.6749573</v>
      </c>
      <c r="Z68" s="42" t="n">
        <f aca="false">L68*5.5017049523</f>
        <v>5433608.08753872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6" t="n">
        <v>24755945.200531</v>
      </c>
      <c r="G69" s="126" t="n">
        <v>23709173.7706409</v>
      </c>
      <c r="H69" s="42" t="n">
        <f aca="false">F69-J69</f>
        <v>22870581.9056945</v>
      </c>
      <c r="I69" s="42" t="n">
        <f aca="false">G69-K69</f>
        <v>21880371.3746495</v>
      </c>
      <c r="J69" s="126" t="n">
        <v>1885363.29483653</v>
      </c>
      <c r="K69" s="126" t="n">
        <v>1828802.39599143</v>
      </c>
      <c r="L69" s="42" t="n">
        <f aca="false">H69-I69</f>
        <v>990210.531044971</v>
      </c>
      <c r="M69" s="42" t="n">
        <f aca="false">J69-K69</f>
        <v>56560.8988451001</v>
      </c>
      <c r="N69" s="126" t="n">
        <v>2591096.00810784</v>
      </c>
      <c r="O69" s="7"/>
      <c r="P69" s="7"/>
      <c r="Q69" s="42" t="n">
        <f aca="false">I69*5.5017049523</f>
        <v>120379347.550072</v>
      </c>
      <c r="R69" s="42"/>
      <c r="S69" s="42"/>
      <c r="T69" s="7"/>
      <c r="U69" s="7"/>
      <c r="V69" s="42" t="n">
        <f aca="false">K69*5.5017049523</f>
        <v>10061531.1988042</v>
      </c>
      <c r="W69" s="42" t="n">
        <f aca="false">M69*5.5017049523</f>
        <v>311181.377282626</v>
      </c>
      <c r="X69" s="42" t="n">
        <f aca="false">N69*5.1890047538+L69*5.5017049523</f>
        <v>18893055.6860935</v>
      </c>
      <c r="Y69" s="42" t="n">
        <f aca="false">N69*5.1890047538</f>
        <v>13445209.5036238</v>
      </c>
      <c r="Z69" s="42" t="n">
        <f aca="false">L69*5.5017049523</f>
        <v>5447846.18246973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2"/>
      <c r="B70" s="5"/>
      <c r="C70" s="122" t="n">
        <f aca="false">C66+1</f>
        <v>2029</v>
      </c>
      <c r="D70" s="122" t="n">
        <f aca="false">D66</f>
        <v>1</v>
      </c>
      <c r="E70" s="122" t="n">
        <v>217</v>
      </c>
      <c r="F70" s="124" t="n">
        <v>24954835.345006</v>
      </c>
      <c r="G70" s="124" t="n">
        <v>23898828.3059639</v>
      </c>
      <c r="H70" s="8" t="n">
        <f aca="false">F70-J70</f>
        <v>22994270.9954129</v>
      </c>
      <c r="I70" s="8" t="n">
        <f aca="false">G70-K70</f>
        <v>21997080.8868586</v>
      </c>
      <c r="J70" s="124" t="n">
        <v>1960564.34959309</v>
      </c>
      <c r="K70" s="124" t="n">
        <v>1901747.4191053</v>
      </c>
      <c r="L70" s="8" t="n">
        <f aca="false">H70-I70</f>
        <v>997190.108554307</v>
      </c>
      <c r="M70" s="8" t="n">
        <f aca="false">J70-K70</f>
        <v>58816.9304877899</v>
      </c>
      <c r="N70" s="124" t="n">
        <v>3152436.47166032</v>
      </c>
      <c r="O70" s="5"/>
      <c r="P70" s="5"/>
      <c r="Q70" s="8" t="n">
        <f aca="false">I70*5.5017049523</f>
        <v>121021448.851374</v>
      </c>
      <c r="R70" s="8"/>
      <c r="S70" s="8"/>
      <c r="T70" s="5"/>
      <c r="U70" s="5"/>
      <c r="V70" s="8" t="n">
        <f aca="false">K70*5.5017049523</f>
        <v>10462853.1937154</v>
      </c>
      <c r="W70" s="8" t="n">
        <f aca="false">M70*5.5017049523</f>
        <v>323593.397743759</v>
      </c>
      <c r="X70" s="8" t="n">
        <f aca="false">N70*5.1890047538+L70*5.5017049523</f>
        <v>21844253.5961157</v>
      </c>
      <c r="Y70" s="8" t="n">
        <f aca="false">N70*5.1890047538</f>
        <v>16358007.8374979</v>
      </c>
      <c r="Z70" s="8" t="n">
        <f aca="false">L70*5.5017049523</f>
        <v>5486245.75861781</v>
      </c>
      <c r="AA70" s="8"/>
      <c r="AB70" s="8"/>
      <c r="AC70" s="8"/>
      <c r="AD70" s="8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6" t="n">
        <v>25094922.8841001</v>
      </c>
      <c r="G71" s="126" t="n">
        <v>24031958.7332504</v>
      </c>
      <c r="H71" s="42" t="n">
        <f aca="false">F71-J71</f>
        <v>23068750.1430441</v>
      </c>
      <c r="I71" s="42" t="n">
        <f aca="false">G71-K71</f>
        <v>22066571.1744261</v>
      </c>
      <c r="J71" s="126" t="n">
        <v>2026172.74105597</v>
      </c>
      <c r="K71" s="126" t="n">
        <v>1965387.55882429</v>
      </c>
      <c r="L71" s="42" t="n">
        <f aca="false">H71-I71</f>
        <v>1002178.96861803</v>
      </c>
      <c r="M71" s="42" t="n">
        <f aca="false">J71-K71</f>
        <v>60785.18223168</v>
      </c>
      <c r="N71" s="126" t="n">
        <v>2578881.85317229</v>
      </c>
      <c r="O71" s="7"/>
      <c r="P71" s="7"/>
      <c r="Q71" s="42" t="n">
        <f aca="false">I71*5.5017049523</f>
        <v>121403763.910621</v>
      </c>
      <c r="R71" s="42"/>
      <c r="S71" s="42"/>
      <c r="T71" s="7"/>
      <c r="U71" s="7"/>
      <c r="V71" s="42" t="n">
        <f aca="false">K71*5.5017049523</f>
        <v>10812982.4655724</v>
      </c>
      <c r="W71" s="42" t="n">
        <f aca="false">M71*5.5017049523</f>
        <v>334422.138110492</v>
      </c>
      <c r="X71" s="42" t="n">
        <f aca="false">N71*5.1890047538+L71*5.5017049523</f>
        <v>18895523.1903363</v>
      </c>
      <c r="Y71" s="42" t="n">
        <f aca="false">N71*5.1890047538</f>
        <v>13381830.1955996</v>
      </c>
      <c r="Z71" s="42" t="n">
        <f aca="false">L71*5.5017049523</f>
        <v>5513692.99473671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6" t="n">
        <v>25250466.9639458</v>
      </c>
      <c r="G72" s="126" t="n">
        <v>24179874.4452339</v>
      </c>
      <c r="H72" s="42" t="n">
        <f aca="false">F72-J72</f>
        <v>23155004.4404705</v>
      </c>
      <c r="I72" s="42" t="n">
        <f aca="false">G72-K72</f>
        <v>22147275.7974629</v>
      </c>
      <c r="J72" s="126" t="n">
        <v>2095462.52347526</v>
      </c>
      <c r="K72" s="126" t="n">
        <v>2032598.647771</v>
      </c>
      <c r="L72" s="42" t="n">
        <f aca="false">H72-I72</f>
        <v>1007728.64300764</v>
      </c>
      <c r="M72" s="42" t="n">
        <f aca="false">J72-K72</f>
        <v>62863.8757042601</v>
      </c>
      <c r="N72" s="126" t="n">
        <v>2579901.36615696</v>
      </c>
      <c r="O72" s="7"/>
      <c r="P72" s="7"/>
      <c r="Q72" s="42" t="n">
        <f aca="false">I72*5.5017049523</f>
        <v>121847776.934856</v>
      </c>
      <c r="R72" s="42"/>
      <c r="S72" s="42"/>
      <c r="T72" s="7"/>
      <c r="U72" s="7"/>
      <c r="V72" s="42" t="n">
        <f aca="false">K72*5.5017049523</f>
        <v>11182758.04648</v>
      </c>
      <c r="W72" s="42" t="n">
        <f aca="false">M72*5.5017049523</f>
        <v>345858.496282899</v>
      </c>
      <c r="X72" s="42" t="n">
        <f aca="false">N72*5.1890047538+L72*5.5017049523</f>
        <v>18931346.1191333</v>
      </c>
      <c r="Y72" s="42" t="n">
        <f aca="false">N72*5.1890047538</f>
        <v>13387120.4533236</v>
      </c>
      <c r="Z72" s="42" t="n">
        <f aca="false">L72*5.5017049523</f>
        <v>5544225.66580969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6" t="n">
        <v>25347911.9811962</v>
      </c>
      <c r="G73" s="126" t="n">
        <v>24273503.64692</v>
      </c>
      <c r="H73" s="42" t="n">
        <f aca="false">F73-J73</f>
        <v>23165798.4290743</v>
      </c>
      <c r="I73" s="42" t="n">
        <f aca="false">G73-K73</f>
        <v>22156853.5013617</v>
      </c>
      <c r="J73" s="126" t="n">
        <v>2182113.55212191</v>
      </c>
      <c r="K73" s="126" t="n">
        <v>2116650.14555825</v>
      </c>
      <c r="L73" s="42" t="n">
        <f aca="false">H73-I73</f>
        <v>1008944.92771259</v>
      </c>
      <c r="M73" s="42" t="n">
        <f aca="false">J73-K73</f>
        <v>65463.4065636597</v>
      </c>
      <c r="N73" s="126" t="n">
        <v>2556782.08747498</v>
      </c>
      <c r="O73" s="7"/>
      <c r="P73" s="7"/>
      <c r="Q73" s="42" t="n">
        <f aca="false">I73*5.5017049523</f>
        <v>121900470.635828</v>
      </c>
      <c r="R73" s="42"/>
      <c r="S73" s="42"/>
      <c r="T73" s="7"/>
      <c r="U73" s="7"/>
      <c r="V73" s="42" t="n">
        <f aca="false">K73*5.5017049523</f>
        <v>11645184.5881043</v>
      </c>
      <c r="W73" s="42" t="n">
        <f aca="false">M73*5.5017049523</f>
        <v>360160.348085715</v>
      </c>
      <c r="X73" s="42" t="n">
        <f aca="false">N73*5.1890047538+L73*5.5017049523</f>
        <v>18818071.7117327</v>
      </c>
      <c r="Y73" s="42" t="n">
        <f aca="false">N73*5.1890047538</f>
        <v>13267154.4063384</v>
      </c>
      <c r="Z73" s="42" t="n">
        <f aca="false">L73*5.5017049523</f>
        <v>5550917.3053943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2"/>
      <c r="B74" s="5"/>
      <c r="C74" s="122" t="n">
        <f aca="false">C70+1</f>
        <v>2030</v>
      </c>
      <c r="D74" s="122" t="n">
        <f aca="false">D70</f>
        <v>1</v>
      </c>
      <c r="E74" s="122" t="n">
        <v>221</v>
      </c>
      <c r="F74" s="124" t="n">
        <v>25515909.5149809</v>
      </c>
      <c r="G74" s="124" t="n">
        <v>24433797.7617342</v>
      </c>
      <c r="H74" s="8" t="n">
        <f aca="false">F74-J74</f>
        <v>23279813.9287797</v>
      </c>
      <c r="I74" s="8" t="n">
        <f aca="false">G74-K74</f>
        <v>22264785.043119</v>
      </c>
      <c r="J74" s="124" t="n">
        <v>2236095.5862012</v>
      </c>
      <c r="K74" s="124" t="n">
        <v>2169012.71861517</v>
      </c>
      <c r="L74" s="8" t="n">
        <f aca="false">H74-I74</f>
        <v>1015028.8856607</v>
      </c>
      <c r="M74" s="8" t="n">
        <f aca="false">J74-K74</f>
        <v>67082.8675860297</v>
      </c>
      <c r="N74" s="124" t="n">
        <v>3098729.69245496</v>
      </c>
      <c r="O74" s="5"/>
      <c r="P74" s="5"/>
      <c r="Q74" s="8" t="n">
        <f aca="false">I74*5.5017049523</f>
        <v>122494278.133623</v>
      </c>
      <c r="R74" s="8"/>
      <c r="S74" s="8"/>
      <c r="T74" s="5"/>
      <c r="U74" s="5"/>
      <c r="V74" s="8" t="n">
        <f aca="false">K74*5.5017049523</f>
        <v>11933268.0156068</v>
      </c>
      <c r="W74" s="8" t="n">
        <f aca="false">M74*5.5017049523</f>
        <v>369070.144812545</v>
      </c>
      <c r="X74" s="8" t="n">
        <f aca="false">N74*5.1890047538+L74*5.5017049523</f>
        <v>21663712.551857</v>
      </c>
      <c r="Y74" s="8" t="n">
        <f aca="false">N74*5.1890047538</f>
        <v>16079323.10489</v>
      </c>
      <c r="Z74" s="8" t="n">
        <f aca="false">L74*5.5017049523</f>
        <v>5584389.44696705</v>
      </c>
      <c r="AA74" s="8"/>
      <c r="AB74" s="8"/>
      <c r="AC74" s="8"/>
      <c r="AD74" s="8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6" t="n">
        <v>25844976.3892016</v>
      </c>
      <c r="G75" s="126" t="n">
        <v>24746181.5118196</v>
      </c>
      <c r="H75" s="42" t="n">
        <f aca="false">F75-J75</f>
        <v>23547299.5077129</v>
      </c>
      <c r="I75" s="42" t="n">
        <f aca="false">G75-K75</f>
        <v>22517434.9367756</v>
      </c>
      <c r="J75" s="126" t="n">
        <v>2297676.88148869</v>
      </c>
      <c r="K75" s="126" t="n">
        <v>2228746.57504403</v>
      </c>
      <c r="L75" s="42" t="n">
        <f aca="false">H75-I75</f>
        <v>1029864.57093731</v>
      </c>
      <c r="M75" s="42" t="n">
        <f aca="false">J75-K75</f>
        <v>68930.3064446603</v>
      </c>
      <c r="N75" s="126" t="n">
        <v>2546954.38180283</v>
      </c>
      <c r="O75" s="7"/>
      <c r="P75" s="7"/>
      <c r="Q75" s="42" t="n">
        <f aca="false">I75*5.5017049523</f>
        <v>123884283.304751</v>
      </c>
      <c r="R75" s="42"/>
      <c r="S75" s="42"/>
      <c r="T75" s="7"/>
      <c r="U75" s="7"/>
      <c r="V75" s="42" t="n">
        <f aca="false">K75*5.5017049523</f>
        <v>12261906.0693414</v>
      </c>
      <c r="W75" s="42" t="n">
        <f aca="false">M75*5.5017049523</f>
        <v>379234.208330144</v>
      </c>
      <c r="X75" s="42" t="n">
        <f aca="false">N75*5.1890047538+L75*5.5017049523</f>
        <v>18882169.4050107</v>
      </c>
      <c r="Y75" s="42" t="n">
        <f aca="false">N75*5.1890047538</f>
        <v>13216158.3948866</v>
      </c>
      <c r="Z75" s="42" t="n">
        <f aca="false">L75*5.5017049523</f>
        <v>5666011.01012411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6" t="n">
        <v>26123405.3046907</v>
      </c>
      <c r="G76" s="126" t="n">
        <v>25010375.9812367</v>
      </c>
      <c r="H76" s="42" t="n">
        <f aca="false">F76-J76</f>
        <v>23779695.7123204</v>
      </c>
      <c r="I76" s="42" t="n">
        <f aca="false">G76-K76</f>
        <v>22736977.6766375</v>
      </c>
      <c r="J76" s="126" t="n">
        <v>2343709.59237027</v>
      </c>
      <c r="K76" s="126" t="n">
        <v>2273398.30459916</v>
      </c>
      <c r="L76" s="42" t="n">
        <f aca="false">H76-I76</f>
        <v>1042718.03568293</v>
      </c>
      <c r="M76" s="42" t="n">
        <f aca="false">J76-K76</f>
        <v>70311.28777111</v>
      </c>
      <c r="N76" s="126" t="n">
        <v>2516257.49644901</v>
      </c>
      <c r="O76" s="7"/>
      <c r="P76" s="7"/>
      <c r="Q76" s="42" t="n">
        <f aca="false">I76*5.5017049523</f>
        <v>125092142.683891</v>
      </c>
      <c r="R76" s="42"/>
      <c r="S76" s="42"/>
      <c r="T76" s="7"/>
      <c r="U76" s="7"/>
      <c r="V76" s="42" t="n">
        <f aca="false">K76*5.5017049523</f>
        <v>12507566.7109636</v>
      </c>
      <c r="W76" s="42" t="n">
        <f aca="false">M76*5.5017049523</f>
        <v>386831.960132906</v>
      </c>
      <c r="X76" s="42" t="n">
        <f aca="false">N76*5.1890047538+L76*5.5017049523</f>
        <v>18793599.0916281</v>
      </c>
      <c r="Y76" s="42" t="n">
        <f aca="false">N76*5.1890047538</f>
        <v>13056872.1108588</v>
      </c>
      <c r="Z76" s="42" t="n">
        <f aca="false">L76*5.5017049523</f>
        <v>5736726.98076931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6" t="n">
        <v>26268730.4257275</v>
      </c>
      <c r="G77" s="126" t="n">
        <v>25148040.6341151</v>
      </c>
      <c r="H77" s="42" t="n">
        <f aca="false">F77-J77</f>
        <v>23877623.0071182</v>
      </c>
      <c r="I77" s="42" t="n">
        <f aca="false">G77-K77</f>
        <v>22828666.4380641</v>
      </c>
      <c r="J77" s="126" t="n">
        <v>2391107.41860926</v>
      </c>
      <c r="K77" s="126" t="n">
        <v>2319374.19605098</v>
      </c>
      <c r="L77" s="42" t="n">
        <f aca="false">H77-I77</f>
        <v>1048956.56905414</v>
      </c>
      <c r="M77" s="42" t="n">
        <f aca="false">J77-K77</f>
        <v>71733.22255828</v>
      </c>
      <c r="N77" s="126" t="n">
        <v>2495470.20134259</v>
      </c>
      <c r="O77" s="7"/>
      <c r="P77" s="7"/>
      <c r="Q77" s="42" t="n">
        <f aca="false">I77*5.5017049523</f>
        <v>125596587.196702</v>
      </c>
      <c r="R77" s="42"/>
      <c r="S77" s="42"/>
      <c r="T77" s="7"/>
      <c r="U77" s="7"/>
      <c r="V77" s="42" t="n">
        <f aca="false">K77*5.5017049523</f>
        <v>12760512.5006505</v>
      </c>
      <c r="W77" s="42" t="n">
        <f aca="false">M77*5.5017049523</f>
        <v>394655.025793327</v>
      </c>
      <c r="X77" s="42" t="n">
        <f aca="false">N77*5.1890047538+L77*5.5017049523</f>
        <v>18720056.2884457</v>
      </c>
      <c r="Y77" s="42" t="n">
        <f aca="false">N77*5.1890047538</f>
        <v>12949006.7377329</v>
      </c>
      <c r="Z77" s="42" t="n">
        <f aca="false">L77*5.5017049523</f>
        <v>5771049.55071279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2"/>
      <c r="B78" s="5"/>
      <c r="C78" s="122" t="n">
        <f aca="false">C74+1</f>
        <v>2031</v>
      </c>
      <c r="D78" s="122" t="n">
        <f aca="false">D74</f>
        <v>1</v>
      </c>
      <c r="E78" s="122" t="n">
        <v>225</v>
      </c>
      <c r="F78" s="124" t="n">
        <v>26464127.8895021</v>
      </c>
      <c r="G78" s="124" t="n">
        <v>25333566.5059992</v>
      </c>
      <c r="H78" s="8" t="n">
        <f aca="false">F78-J78</f>
        <v>23987942.6051025</v>
      </c>
      <c r="I78" s="8" t="n">
        <f aca="false">G78-K78</f>
        <v>22931666.7801316</v>
      </c>
      <c r="J78" s="124" t="n">
        <v>2476185.28439958</v>
      </c>
      <c r="K78" s="124" t="n">
        <v>2401899.72586759</v>
      </c>
      <c r="L78" s="8" t="n">
        <f aca="false">H78-I78</f>
        <v>1056275.82497092</v>
      </c>
      <c r="M78" s="8" t="n">
        <f aca="false">J78-K78</f>
        <v>74285.5585319903</v>
      </c>
      <c r="N78" s="124" t="n">
        <v>3021301.21223056</v>
      </c>
      <c r="O78" s="5"/>
      <c r="P78" s="5"/>
      <c r="Q78" s="8" t="n">
        <f aca="false">I78*5.5017049523</f>
        <v>126163264.688743</v>
      </c>
      <c r="R78" s="8"/>
      <c r="S78" s="8"/>
      <c r="T78" s="5"/>
      <c r="U78" s="5"/>
      <c r="V78" s="8" t="n">
        <f aca="false">K78*5.5017049523</f>
        <v>13214543.6167337</v>
      </c>
      <c r="W78" s="8" t="n">
        <f aca="false">M78*5.5017049523</f>
        <v>408697.225259822</v>
      </c>
      <c r="X78" s="8" t="n">
        <f aca="false">N78*5.1890047538+L78*5.5017049523</f>
        <v>21488864.2901634</v>
      </c>
      <c r="Y78" s="8" t="n">
        <f aca="false">N78*5.1890047538</f>
        <v>15677546.3529261</v>
      </c>
      <c r="Z78" s="8" t="n">
        <f aca="false">L78*5.5017049523</f>
        <v>5811317.93723728</v>
      </c>
      <c r="AA78" s="8"/>
      <c r="AB78" s="8"/>
      <c r="AC78" s="8"/>
      <c r="AD78" s="8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2"/>
      <c r="BA78" s="122"/>
      <c r="BB78" s="122"/>
      <c r="BC78" s="122"/>
      <c r="BD78" s="122"/>
      <c r="BE78" s="122"/>
      <c r="BF78" s="122"/>
      <c r="BG78" s="122"/>
      <c r="BH78" s="122"/>
      <c r="BI78" s="122"/>
      <c r="BJ78" s="122"/>
      <c r="BK78" s="122"/>
      <c r="BL78" s="122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6" t="n">
        <v>26607256.9195143</v>
      </c>
      <c r="G79" s="126" t="n">
        <v>25470156.888483</v>
      </c>
      <c r="H79" s="42" t="n">
        <f aca="false">F79-J79</f>
        <v>24033227.0695406</v>
      </c>
      <c r="I79" s="42" t="n">
        <f aca="false">G79-K79</f>
        <v>22973347.9340085</v>
      </c>
      <c r="J79" s="126" t="n">
        <v>2574029.84997367</v>
      </c>
      <c r="K79" s="126" t="n">
        <v>2496808.95447446</v>
      </c>
      <c r="L79" s="42" t="n">
        <f aca="false">H79-I79</f>
        <v>1059879.13553213</v>
      </c>
      <c r="M79" s="42" t="n">
        <f aca="false">J79-K79</f>
        <v>77220.8954992103</v>
      </c>
      <c r="N79" s="126" t="n">
        <v>2467217.04406362</v>
      </c>
      <c r="O79" s="7"/>
      <c r="P79" s="7"/>
      <c r="Q79" s="42" t="n">
        <f aca="false">I79*5.5017049523</f>
        <v>126392582.099446</v>
      </c>
      <c r="R79" s="42"/>
      <c r="S79" s="42"/>
      <c r="T79" s="7"/>
      <c r="U79" s="7"/>
      <c r="V79" s="42" t="n">
        <f aca="false">K79*5.5017049523</f>
        <v>13736706.1897791</v>
      </c>
      <c r="W79" s="42" t="n">
        <f aca="false">M79*5.5017049523</f>
        <v>424846.583189046</v>
      </c>
      <c r="X79" s="42" t="n">
        <f aca="false">N79*5.1890047538+L79*5.5017049523</f>
        <v>18633543.259099</v>
      </c>
      <c r="Y79" s="42" t="n">
        <f aca="false">N79*5.1890047538</f>
        <v>12802400.9703025</v>
      </c>
      <c r="Z79" s="42" t="n">
        <f aca="false">L79*5.5017049523</f>
        <v>5831142.28879654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6" t="n">
        <v>26723458.4437933</v>
      </c>
      <c r="G80" s="126" t="n">
        <v>25581073.7726816</v>
      </c>
      <c r="H80" s="42" t="n">
        <f aca="false">F80-J80</f>
        <v>24091197.9818238</v>
      </c>
      <c r="I80" s="42" t="n">
        <f aca="false">G80-K80</f>
        <v>23027781.1245712</v>
      </c>
      <c r="J80" s="126" t="n">
        <v>2632260.46196953</v>
      </c>
      <c r="K80" s="126" t="n">
        <v>2553292.64811044</v>
      </c>
      <c r="L80" s="42" t="n">
        <f aca="false">H80-I80</f>
        <v>1063416.85725257</v>
      </c>
      <c r="M80" s="42" t="n">
        <f aca="false">J80-K80</f>
        <v>78967.8138590902</v>
      </c>
      <c r="N80" s="126" t="n">
        <v>2445526.17517835</v>
      </c>
      <c r="O80" s="7"/>
      <c r="P80" s="7"/>
      <c r="Q80" s="42" t="n">
        <f aca="false">I80*5.5017049523</f>
        <v>126692057.453534</v>
      </c>
      <c r="R80" s="42"/>
      <c r="S80" s="42"/>
      <c r="T80" s="7"/>
      <c r="U80" s="7"/>
      <c r="V80" s="42" t="n">
        <f aca="false">K80*5.5017049523</f>
        <v>14047462.8067804</v>
      </c>
      <c r="W80" s="42" t="n">
        <f aca="false">M80*5.5017049523</f>
        <v>434457.612580861</v>
      </c>
      <c r="X80" s="42" t="n">
        <f aca="false">N80*5.1890047538+L80*5.5017049523</f>
        <v>18540452.7384486</v>
      </c>
      <c r="Y80" s="42" t="n">
        <f aca="false">N80*5.1890047538</f>
        <v>12689846.9485428</v>
      </c>
      <c r="Z80" s="42" t="n">
        <f aca="false">L80*5.5017049523</f>
        <v>5850605.78990578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6" t="n">
        <v>26888105.4306303</v>
      </c>
      <c r="G81" s="126" t="n">
        <v>25737379.638315</v>
      </c>
      <c r="H81" s="42" t="n">
        <f aca="false">F81-J81</f>
        <v>24220324.1386353</v>
      </c>
      <c r="I81" s="42" t="n">
        <f aca="false">G81-K81</f>
        <v>23149631.7850798</v>
      </c>
      <c r="J81" s="126" t="n">
        <v>2667781.29199501</v>
      </c>
      <c r="K81" s="126" t="n">
        <v>2587747.85323516</v>
      </c>
      <c r="L81" s="42" t="n">
        <f aca="false">H81-I81</f>
        <v>1070692.35355549</v>
      </c>
      <c r="M81" s="42" t="n">
        <f aca="false">J81-K81</f>
        <v>80033.4387598499</v>
      </c>
      <c r="N81" s="126" t="n">
        <v>2423335.11299826</v>
      </c>
      <c r="O81" s="7"/>
      <c r="P81" s="7"/>
      <c r="Q81" s="42" t="n">
        <f aca="false">I81*5.5017049523</f>
        <v>127362443.835895</v>
      </c>
      <c r="R81" s="42"/>
      <c r="S81" s="42"/>
      <c r="T81" s="7"/>
      <c r="U81" s="7"/>
      <c r="V81" s="42" t="n">
        <f aca="false">K81*5.5017049523</f>
        <v>14237025.1794476</v>
      </c>
      <c r="W81" s="42" t="n">
        <f aca="false">M81*5.5017049523</f>
        <v>440320.366374665</v>
      </c>
      <c r="X81" s="42" t="n">
        <f aca="false">N81*5.1890047538+L81*5.5017049523</f>
        <v>18465330.8453444</v>
      </c>
      <c r="Y81" s="42" t="n">
        <f aca="false">N81*5.1890047538</f>
        <v>12574697.4213984</v>
      </c>
      <c r="Z81" s="42" t="n">
        <f aca="false">L81*5.5017049523</f>
        <v>5890633.42394598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2"/>
      <c r="B82" s="5"/>
      <c r="C82" s="122" t="n">
        <f aca="false">C78+1</f>
        <v>2032</v>
      </c>
      <c r="D82" s="122" t="n">
        <f aca="false">D78</f>
        <v>1</v>
      </c>
      <c r="E82" s="122" t="n">
        <v>229</v>
      </c>
      <c r="F82" s="124" t="n">
        <v>27041967.6989326</v>
      </c>
      <c r="G82" s="124" t="n">
        <v>25883463.8660486</v>
      </c>
      <c r="H82" s="8" t="n">
        <f aca="false">F82-J82</f>
        <v>24300650.9948415</v>
      </c>
      <c r="I82" s="8" t="n">
        <f aca="false">G82-K82</f>
        <v>23224386.6630802</v>
      </c>
      <c r="J82" s="124" t="n">
        <v>2741316.70409114</v>
      </c>
      <c r="K82" s="124" t="n">
        <v>2659077.2029684</v>
      </c>
      <c r="L82" s="8" t="n">
        <f aca="false">H82-I82</f>
        <v>1076264.33176126</v>
      </c>
      <c r="M82" s="8" t="n">
        <f aca="false">J82-K82</f>
        <v>82239.5011227401</v>
      </c>
      <c r="N82" s="124" t="n">
        <v>2897387.69240735</v>
      </c>
      <c r="O82" s="5"/>
      <c r="P82" s="5"/>
      <c r="Q82" s="8" t="n">
        <f aca="false">I82*5.5017049523</f>
        <v>127773723.118398</v>
      </c>
      <c r="R82" s="8"/>
      <c r="S82" s="8"/>
      <c r="T82" s="5"/>
      <c r="U82" s="5"/>
      <c r="V82" s="8" t="n">
        <f aca="false">K82*5.5017049523</f>
        <v>14629458.2161193</v>
      </c>
      <c r="W82" s="8" t="n">
        <f aca="false">M82*5.5017049523</f>
        <v>452457.470601661</v>
      </c>
      <c r="X82" s="8" t="n">
        <f aca="false">N82*5.1890047538+L82*5.5017049523</f>
        <v>20955847.3135381</v>
      </c>
      <c r="Y82" s="8" t="n">
        <f aca="false">N82*5.1890047538</f>
        <v>15034558.5095034</v>
      </c>
      <c r="Z82" s="8" t="n">
        <f aca="false">L82*5.5017049523</f>
        <v>5921288.80403477</v>
      </c>
      <c r="AA82" s="8"/>
      <c r="AB82" s="8"/>
      <c r="AC82" s="8"/>
      <c r="AD82" s="8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2"/>
      <c r="BA82" s="122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6" t="n">
        <v>27171795.8704792</v>
      </c>
      <c r="G83" s="126" t="n">
        <v>26006857.3248094</v>
      </c>
      <c r="H83" s="42" t="n">
        <f aca="false">F83-J83</f>
        <v>24391724.0305041</v>
      </c>
      <c r="I83" s="42" t="n">
        <f aca="false">G83-K83</f>
        <v>23310187.6400336</v>
      </c>
      <c r="J83" s="126" t="n">
        <v>2780071.83997509</v>
      </c>
      <c r="K83" s="126" t="n">
        <v>2696669.68477583</v>
      </c>
      <c r="L83" s="42" t="n">
        <f aca="false">H83-I83</f>
        <v>1081536.39047051</v>
      </c>
      <c r="M83" s="42" t="n">
        <f aca="false">J83-K83</f>
        <v>83402.1551992605</v>
      </c>
      <c r="N83" s="126" t="n">
        <v>2409557.47524891</v>
      </c>
      <c r="O83" s="7"/>
      <c r="P83" s="7"/>
      <c r="Q83" s="42" t="n">
        <f aca="false">I83*5.5017049523</f>
        <v>128245774.778215</v>
      </c>
      <c r="R83" s="42"/>
      <c r="S83" s="42"/>
      <c r="T83" s="7"/>
      <c r="U83" s="7"/>
      <c r="V83" s="42" t="n">
        <f aca="false">K83*5.5017049523</f>
        <v>14836280.9594485</v>
      </c>
      <c r="W83" s="42" t="n">
        <f aca="false">M83*5.5017049523</f>
        <v>458854.050292264</v>
      </c>
      <c r="X83" s="42" t="n">
        <f aca="false">N83*5.1890047538+L83*5.5017049523</f>
        <v>18453499.3091652</v>
      </c>
      <c r="Y83" s="42" t="n">
        <f aca="false">N83*5.1890047538</f>
        <v>12503205.1936209</v>
      </c>
      <c r="Z83" s="42" t="n">
        <f aca="false">L83*5.5017049523</f>
        <v>5950294.11554428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6" t="n">
        <v>27490799.1576004</v>
      </c>
      <c r="G84" s="126" t="n">
        <v>26310919.8406094</v>
      </c>
      <c r="H84" s="42" t="n">
        <f aca="false">F84-J84</f>
        <v>24619980.6086411</v>
      </c>
      <c r="I84" s="42" t="n">
        <f aca="false">G84-K84</f>
        <v>23526225.8481189</v>
      </c>
      <c r="J84" s="126" t="n">
        <v>2870818.5489593</v>
      </c>
      <c r="K84" s="126" t="n">
        <v>2784693.99249052</v>
      </c>
      <c r="L84" s="42" t="n">
        <f aca="false">H84-I84</f>
        <v>1093754.7605222</v>
      </c>
      <c r="M84" s="42" t="n">
        <f aca="false">J84-K84</f>
        <v>86124.5564687802</v>
      </c>
      <c r="N84" s="126" t="n">
        <v>2399655.1815806</v>
      </c>
      <c r="O84" s="7"/>
      <c r="P84" s="7"/>
      <c r="Q84" s="42" t="n">
        <f aca="false">I84*5.5017049523</f>
        <v>129434353.257524</v>
      </c>
      <c r="R84" s="42"/>
      <c r="S84" s="42"/>
      <c r="T84" s="7"/>
      <c r="U84" s="7"/>
      <c r="V84" s="42" t="n">
        <f aca="false">K84*5.5017049523</f>
        <v>15320564.7291252</v>
      </c>
      <c r="W84" s="42" t="n">
        <f aca="false">M84*5.5017049523</f>
        <v>473831.898838929</v>
      </c>
      <c r="X84" s="42" t="n">
        <f aca="false">N84*5.1890047538+L84*5.5017049523</f>
        <v>18469338.1272692</v>
      </c>
      <c r="Y84" s="42" t="n">
        <f aca="false">N84*5.1890047538</f>
        <v>12451822.1447025</v>
      </c>
      <c r="Z84" s="42" t="n">
        <f aca="false">L84*5.5017049523</f>
        <v>6017515.98256668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6" t="n">
        <v>27646529.3538629</v>
      </c>
      <c r="G85" s="126" t="n">
        <v>26458296.5303745</v>
      </c>
      <c r="H85" s="42" t="n">
        <f aca="false">F85-J85</f>
        <v>24705335.0034513</v>
      </c>
      <c r="I85" s="42" t="n">
        <f aca="false">G85-K85</f>
        <v>23605338.0104752</v>
      </c>
      <c r="J85" s="126" t="n">
        <v>2941194.35041161</v>
      </c>
      <c r="K85" s="126" t="n">
        <v>2852958.51989926</v>
      </c>
      <c r="L85" s="42" t="n">
        <f aca="false">H85-I85</f>
        <v>1099996.99297609</v>
      </c>
      <c r="M85" s="42" t="n">
        <f aca="false">J85-K85</f>
        <v>88235.8305123504</v>
      </c>
      <c r="N85" s="126" t="n">
        <v>2379592.88868496</v>
      </c>
      <c r="O85" s="7"/>
      <c r="P85" s="7"/>
      <c r="Q85" s="42" t="n">
        <f aca="false">I85*5.5017049523</f>
        <v>129869605.032947</v>
      </c>
      <c r="R85" s="42"/>
      <c r="S85" s="42"/>
      <c r="T85" s="7"/>
      <c r="U85" s="7"/>
      <c r="V85" s="42" t="n">
        <f aca="false">K85*5.5017049523</f>
        <v>15696136.0176362</v>
      </c>
      <c r="W85" s="42" t="n">
        <f aca="false">M85*5.5017049523</f>
        <v>485447.505700102</v>
      </c>
      <c r="X85" s="42" t="n">
        <f aca="false">N85*5.1890047538+L85*5.5017049523</f>
        <v>18399577.7152666</v>
      </c>
      <c r="Y85" s="42" t="n">
        <f aca="false">N85*5.1890047538</f>
        <v>12347718.8114949</v>
      </c>
      <c r="Z85" s="42" t="n">
        <f aca="false">L85*5.5017049523</f>
        <v>6051858.90377167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2"/>
      <c r="B86" s="5"/>
      <c r="C86" s="122" t="n">
        <f aca="false">C82+1</f>
        <v>2033</v>
      </c>
      <c r="D86" s="122" t="n">
        <f aca="false">D82</f>
        <v>1</v>
      </c>
      <c r="E86" s="122" t="n">
        <v>233</v>
      </c>
      <c r="F86" s="124" t="n">
        <v>27699576.9046958</v>
      </c>
      <c r="G86" s="124" t="n">
        <v>26509088.1536057</v>
      </c>
      <c r="H86" s="8" t="n">
        <f aca="false">F86-J86</f>
        <v>24679137.2543504</v>
      </c>
      <c r="I86" s="8" t="n">
        <f aca="false">G86-K86</f>
        <v>23579261.6927707</v>
      </c>
      <c r="J86" s="124" t="n">
        <v>3020439.65034537</v>
      </c>
      <c r="K86" s="124" t="n">
        <v>2929826.460835</v>
      </c>
      <c r="L86" s="8" t="n">
        <f aca="false">H86-I86</f>
        <v>1099875.56157973</v>
      </c>
      <c r="M86" s="8" t="n">
        <f aca="false">J86-K86</f>
        <v>90613.1895103701</v>
      </c>
      <c r="N86" s="124" t="n">
        <v>2895092.95659555</v>
      </c>
      <c r="O86" s="5"/>
      <c r="P86" s="5"/>
      <c r="Q86" s="8" t="n">
        <f aca="false">I86*5.5017049523</f>
        <v>129726140.826694</v>
      </c>
      <c r="R86" s="8"/>
      <c r="S86" s="8"/>
      <c r="T86" s="5"/>
      <c r="U86" s="5"/>
      <c r="V86" s="8" t="n">
        <f aca="false">K86*5.5017049523</f>
        <v>16119040.7489555</v>
      </c>
      <c r="W86" s="8" t="n">
        <f aca="false">M86*5.5017049523</f>
        <v>498527.033472902</v>
      </c>
      <c r="X86" s="8" t="n">
        <f aca="false">N86*5.1890047538+L86*5.5017049523</f>
        <v>21073841.9385242</v>
      </c>
      <c r="Y86" s="8" t="n">
        <f aca="false">N86*5.1890047538</f>
        <v>15022651.1144672</v>
      </c>
      <c r="Z86" s="8" t="n">
        <f aca="false">L86*5.5017049523</f>
        <v>6051190.82405695</v>
      </c>
      <c r="AA86" s="8"/>
      <c r="AB86" s="8"/>
      <c r="AC86" s="8"/>
      <c r="AD86" s="8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6" t="n">
        <v>27800426.9958788</v>
      </c>
      <c r="G87" s="126" t="n">
        <v>26606126.1341793</v>
      </c>
      <c r="H87" s="42" t="n">
        <f aca="false">F87-J87</f>
        <v>24697417.1233488</v>
      </c>
      <c r="I87" s="42" t="n">
        <f aca="false">G87-K87</f>
        <v>23596206.5578252</v>
      </c>
      <c r="J87" s="126" t="n">
        <v>3103009.87252999</v>
      </c>
      <c r="K87" s="126" t="n">
        <v>3009919.57635409</v>
      </c>
      <c r="L87" s="42" t="n">
        <f aca="false">H87-I87</f>
        <v>1101210.56552361</v>
      </c>
      <c r="M87" s="42" t="n">
        <f aca="false">J87-K87</f>
        <v>93090.2961758999</v>
      </c>
      <c r="N87" s="126" t="n">
        <v>2322954.87123103</v>
      </c>
      <c r="O87" s="7"/>
      <c r="P87" s="7"/>
      <c r="Q87" s="42" t="n">
        <f aca="false">I87*5.5017049523</f>
        <v>129819366.474681</v>
      </c>
      <c r="R87" s="42"/>
      <c r="S87" s="42"/>
      <c r="T87" s="7"/>
      <c r="U87" s="7"/>
      <c r="V87" s="42" t="n">
        <f aca="false">K87*5.5017049523</f>
        <v>16559689.439252</v>
      </c>
      <c r="W87" s="42" t="n">
        <f aca="false">M87*5.5017049523</f>
        <v>512155.343482022</v>
      </c>
      <c r="X87" s="42" t="n">
        <f aca="false">N87*5.1890047538+L87*5.5017049523</f>
        <v>18112359.491547</v>
      </c>
      <c r="Y87" s="42" t="n">
        <f aca="false">N87*5.1890047538</f>
        <v>12053823.8696807</v>
      </c>
      <c r="Z87" s="42" t="n">
        <f aca="false">L87*5.5017049523</f>
        <v>6058535.62186633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6" t="n">
        <v>27876113.6909426</v>
      </c>
      <c r="G88" s="126" t="n">
        <v>26678552.1089191</v>
      </c>
      <c r="H88" s="42" t="n">
        <f aca="false">F88-J88</f>
        <v>24708234.298719</v>
      </c>
      <c r="I88" s="42" t="n">
        <f aca="false">G88-K88</f>
        <v>23605709.0984622</v>
      </c>
      <c r="J88" s="126" t="n">
        <v>3167879.39222363</v>
      </c>
      <c r="K88" s="126" t="n">
        <v>3072843.01045692</v>
      </c>
      <c r="L88" s="42" t="n">
        <f aca="false">H88-I88</f>
        <v>1102525.20025677</v>
      </c>
      <c r="M88" s="42" t="n">
        <f aca="false">J88-K88</f>
        <v>95036.38176671</v>
      </c>
      <c r="N88" s="126" t="n">
        <v>2379356.77854868</v>
      </c>
      <c r="O88" s="7"/>
      <c r="P88" s="7"/>
      <c r="Q88" s="42" t="n">
        <f aca="false">I88*5.5017049523</f>
        <v>129871646.649563</v>
      </c>
      <c r="R88" s="42"/>
      <c r="S88" s="42"/>
      <c r="T88" s="7"/>
      <c r="U88" s="7"/>
      <c r="V88" s="42" t="n">
        <f aca="false">K88*5.5017049523</f>
        <v>16905875.6082713</v>
      </c>
      <c r="W88" s="42" t="n">
        <f aca="false">M88*5.5017049523</f>
        <v>522862.132214582</v>
      </c>
      <c r="X88" s="42" t="n">
        <f aca="false">N88*5.1890047538+L88*5.5017049523</f>
        <v>18412261.9891636</v>
      </c>
      <c r="Y88" s="42" t="n">
        <f aca="false">N88*5.1890047538</f>
        <v>12346493.6348754</v>
      </c>
      <c r="Z88" s="42" t="n">
        <f aca="false">L88*5.5017049523</f>
        <v>6065768.35428821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6" t="n">
        <v>27975939.823174</v>
      </c>
      <c r="G89" s="126" t="n">
        <v>26773277.9288903</v>
      </c>
      <c r="H89" s="42" t="n">
        <f aca="false">F89-J89</f>
        <v>24757775.0500794</v>
      </c>
      <c r="I89" s="42" t="n">
        <f aca="false">G89-K89</f>
        <v>23651658.0989885</v>
      </c>
      <c r="J89" s="126" t="n">
        <v>3218164.77309463</v>
      </c>
      <c r="K89" s="126" t="n">
        <v>3121619.82990179</v>
      </c>
      <c r="L89" s="42" t="n">
        <f aca="false">H89-I89</f>
        <v>1106116.95109087</v>
      </c>
      <c r="M89" s="42" t="n">
        <f aca="false">J89-K89</f>
        <v>96544.9431928401</v>
      </c>
      <c r="N89" s="126" t="n">
        <v>2367842.63408294</v>
      </c>
      <c r="O89" s="7"/>
      <c r="P89" s="7"/>
      <c r="Q89" s="42" t="n">
        <f aca="false">I89*5.5017049523</f>
        <v>130124444.493311</v>
      </c>
      <c r="R89" s="42"/>
      <c r="S89" s="42"/>
      <c r="T89" s="7"/>
      <c r="U89" s="7"/>
      <c r="V89" s="42" t="n">
        <f aca="false">K89*5.5017049523</f>
        <v>17174231.2773686</v>
      </c>
      <c r="W89" s="42" t="n">
        <f aca="false">M89*5.5017049523</f>
        <v>531161.79208357</v>
      </c>
      <c r="X89" s="42" t="n">
        <f aca="false">N89*5.1890047538+L89*5.5017049523</f>
        <v>18372275.7921463</v>
      </c>
      <c r="Y89" s="42" t="n">
        <f aca="false">N89*5.1890047538</f>
        <v>12286746.6845067</v>
      </c>
      <c r="Z89" s="42" t="n">
        <f aca="false">L89*5.5017049523</f>
        <v>6085529.10763961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2"/>
      <c r="B90" s="5"/>
      <c r="C90" s="122" t="n">
        <f aca="false">C86+1</f>
        <v>2034</v>
      </c>
      <c r="D90" s="122" t="n">
        <f aca="false">D86</f>
        <v>1</v>
      </c>
      <c r="E90" s="122" t="n">
        <v>237</v>
      </c>
      <c r="F90" s="124" t="n">
        <v>28186021.7395481</v>
      </c>
      <c r="G90" s="124" t="n">
        <v>26973363.6379484</v>
      </c>
      <c r="H90" s="8" t="n">
        <f aca="false">F90-J90</f>
        <v>24907248.2497472</v>
      </c>
      <c r="I90" s="8" t="n">
        <f aca="false">G90-K90</f>
        <v>23792953.3528415</v>
      </c>
      <c r="J90" s="124" t="n">
        <v>3278773.48980088</v>
      </c>
      <c r="K90" s="124" t="n">
        <v>3180410.28510685</v>
      </c>
      <c r="L90" s="8" t="n">
        <f aca="false">H90-I90</f>
        <v>1114294.89690572</v>
      </c>
      <c r="M90" s="8" t="n">
        <f aca="false">J90-K90</f>
        <v>98363.2046940303</v>
      </c>
      <c r="N90" s="124" t="n">
        <v>2872050.21343796</v>
      </c>
      <c r="O90" s="5"/>
      <c r="P90" s="5"/>
      <c r="Q90" s="8" t="n">
        <f aca="false">I90*5.5017049523</f>
        <v>130901809.291171</v>
      </c>
      <c r="R90" s="8"/>
      <c r="S90" s="8"/>
      <c r="T90" s="5"/>
      <c r="U90" s="5"/>
      <c r="V90" s="8" t="n">
        <f aca="false">K90*5.5017049523</f>
        <v>17497679.0159182</v>
      </c>
      <c r="W90" s="8" t="n">
        <f aca="false">M90*5.5017049523</f>
        <v>541165.330389245</v>
      </c>
      <c r="X90" s="8" t="n">
        <f aca="false">N90*5.1890047538+L90*5.5017049523</f>
        <v>21033603.9633107</v>
      </c>
      <c r="Y90" s="8" t="n">
        <f aca="false">N90*5.1890047538</f>
        <v>14903082.2106819</v>
      </c>
      <c r="Z90" s="8" t="n">
        <f aca="false">L90*5.5017049523</f>
        <v>6130521.7526288</v>
      </c>
      <c r="AA90" s="8"/>
      <c r="AB90" s="8"/>
      <c r="AC90" s="8"/>
      <c r="AD90" s="8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  <c r="BH90" s="122"/>
      <c r="BI90" s="122"/>
      <c r="BJ90" s="122"/>
      <c r="BK90" s="122"/>
      <c r="BL90" s="122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6" t="n">
        <v>28430306.3192921</v>
      </c>
      <c r="G91" s="126" t="n">
        <v>27206620.3230875</v>
      </c>
      <c r="H91" s="42" t="n">
        <f aca="false">F91-J91</f>
        <v>25116742.5120101</v>
      </c>
      <c r="I91" s="42" t="n">
        <f aca="false">G91-K91</f>
        <v>23992463.4300239</v>
      </c>
      <c r="J91" s="126" t="n">
        <v>3313563.80728202</v>
      </c>
      <c r="K91" s="126" t="n">
        <v>3214156.89306356</v>
      </c>
      <c r="L91" s="42" t="n">
        <f aca="false">H91-I91</f>
        <v>1124279.08198618</v>
      </c>
      <c r="M91" s="42" t="n">
        <f aca="false">J91-K91</f>
        <v>99406.9142184597</v>
      </c>
      <c r="N91" s="126" t="n">
        <v>2340949.16548344</v>
      </c>
      <c r="O91" s="7"/>
      <c r="P91" s="7"/>
      <c r="Q91" s="42" t="n">
        <f aca="false">I91*5.5017049523</f>
        <v>131999454.870839</v>
      </c>
      <c r="R91" s="42"/>
      <c r="S91" s="42"/>
      <c r="T91" s="7"/>
      <c r="U91" s="7"/>
      <c r="V91" s="42" t="n">
        <f aca="false">K91*5.5017049523</f>
        <v>17683342.896037</v>
      </c>
      <c r="W91" s="42" t="n">
        <f aca="false">M91*5.5017049523</f>
        <v>546907.512248561</v>
      </c>
      <c r="X91" s="42" t="n">
        <f aca="false">N91*5.1890047538+L91*5.5017049523</f>
        <v>18332648.1412284</v>
      </c>
      <c r="Y91" s="42" t="n">
        <f aca="false">N91*5.1890047538</f>
        <v>12147196.3480977</v>
      </c>
      <c r="Z91" s="42" t="n">
        <f aca="false">L91*5.5017049523</f>
        <v>6185451.79313065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6" t="n">
        <v>28576593.4032229</v>
      </c>
      <c r="G92" s="126" t="n">
        <v>27345562.7386426</v>
      </c>
      <c r="H92" s="42" t="n">
        <f aca="false">F92-J92</f>
        <v>25229098.9509269</v>
      </c>
      <c r="I92" s="42" t="n">
        <f aca="false">G92-K92</f>
        <v>24098493.1199155</v>
      </c>
      <c r="J92" s="126" t="n">
        <v>3347494.45229601</v>
      </c>
      <c r="K92" s="126" t="n">
        <v>3247069.61872713</v>
      </c>
      <c r="L92" s="42" t="n">
        <f aca="false">H92-I92</f>
        <v>1130605.83101139</v>
      </c>
      <c r="M92" s="42" t="n">
        <f aca="false">J92-K92</f>
        <v>100424.83356888</v>
      </c>
      <c r="N92" s="126" t="n">
        <v>2395409.23230696</v>
      </c>
      <c r="O92" s="7"/>
      <c r="P92" s="7"/>
      <c r="Q92" s="42" t="n">
        <f aca="false">I92*5.5017049523</f>
        <v>132582798.940806</v>
      </c>
      <c r="R92" s="42"/>
      <c r="S92" s="42"/>
      <c r="T92" s="7"/>
      <c r="U92" s="7"/>
      <c r="V92" s="42" t="n">
        <f aca="false">K92*5.5017049523</f>
        <v>17864419.0018139</v>
      </c>
      <c r="W92" s="42" t="n">
        <f aca="false">M92*5.5017049523</f>
        <v>552507.804179812</v>
      </c>
      <c r="X92" s="42" t="n">
        <f aca="false">N92*5.1890047538+L92*5.5017049523</f>
        <v>18650049.5933118</v>
      </c>
      <c r="Y92" s="42" t="n">
        <f aca="false">N92*5.1890047538</f>
        <v>12429789.8937372</v>
      </c>
      <c r="Z92" s="42" t="n">
        <f aca="false">L92*5.5017049523</f>
        <v>6220259.69957461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6" t="n">
        <v>28722486.9910471</v>
      </c>
      <c r="G93" s="126" t="n">
        <v>27484939.1802713</v>
      </c>
      <c r="H93" s="42" t="n">
        <f aca="false">F93-J93</f>
        <v>25323593.474677</v>
      </c>
      <c r="I93" s="42" t="n">
        <f aca="false">G93-K93</f>
        <v>24188012.4693923</v>
      </c>
      <c r="J93" s="126" t="n">
        <v>3398893.51637006</v>
      </c>
      <c r="K93" s="126" t="n">
        <v>3296926.71087896</v>
      </c>
      <c r="L93" s="42" t="n">
        <f aca="false">H93-I93</f>
        <v>1135581.00528474</v>
      </c>
      <c r="M93" s="42" t="n">
        <f aca="false">J93-K93</f>
        <v>101966.8054911</v>
      </c>
      <c r="N93" s="126" t="n">
        <v>2314735.86549027</v>
      </c>
      <c r="O93" s="7"/>
      <c r="P93" s="7"/>
      <c r="Q93" s="42" t="n">
        <f aca="false">I93*5.5017049523</f>
        <v>133075307.98915</v>
      </c>
      <c r="R93" s="42"/>
      <c r="S93" s="42"/>
      <c r="T93" s="7"/>
      <c r="U93" s="7"/>
      <c r="V93" s="42" t="n">
        <f aca="false">K93*5.5017049523</f>
        <v>18138718.0126129</v>
      </c>
      <c r="W93" s="42" t="n">
        <f aca="false">M93*5.5017049523</f>
        <v>560991.278740596</v>
      </c>
      <c r="X93" s="42" t="n">
        <f aca="false">N93*5.1890047538+L93*5.5017049523</f>
        <v>18258807.0503332</v>
      </c>
      <c r="Y93" s="42" t="n">
        <f aca="false">N93*5.1890047538</f>
        <v>12011175.4098204</v>
      </c>
      <c r="Z93" s="42" t="n">
        <f aca="false">L93*5.5017049523</f>
        <v>6247631.64051287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2"/>
      <c r="B94" s="5"/>
      <c r="C94" s="122" t="n">
        <f aca="false">C90+1</f>
        <v>2035</v>
      </c>
      <c r="D94" s="122" t="n">
        <f aca="false">D90</f>
        <v>1</v>
      </c>
      <c r="E94" s="122" t="n">
        <v>241</v>
      </c>
      <c r="F94" s="124" t="n">
        <v>28872737.4614296</v>
      </c>
      <c r="G94" s="124" t="n">
        <v>27628787.8720788</v>
      </c>
      <c r="H94" s="8" t="n">
        <f aca="false">F94-J94</f>
        <v>25399665.6194162</v>
      </c>
      <c r="I94" s="8" t="n">
        <f aca="false">G94-K94</f>
        <v>24259908.1853258</v>
      </c>
      <c r="J94" s="124" t="n">
        <v>3473071.8420134</v>
      </c>
      <c r="K94" s="124" t="n">
        <v>3368879.686753</v>
      </c>
      <c r="L94" s="8" t="n">
        <f aca="false">H94-I94</f>
        <v>1139757.4340904</v>
      </c>
      <c r="M94" s="8" t="n">
        <f aca="false">J94-K94</f>
        <v>104192.1552604</v>
      </c>
      <c r="N94" s="124" t="n">
        <v>2849497.24664358</v>
      </c>
      <c r="O94" s="5"/>
      <c r="P94" s="5"/>
      <c r="Q94" s="8" t="n">
        <f aca="false">I94*5.5017049523</f>
        <v>133470857.00555</v>
      </c>
      <c r="R94" s="8"/>
      <c r="S94" s="8"/>
      <c r="T94" s="5"/>
      <c r="U94" s="5"/>
      <c r="V94" s="8" t="n">
        <f aca="false">K94*5.5017049523</f>
        <v>18534582.0563119</v>
      </c>
      <c r="W94" s="8" t="n">
        <f aca="false">M94*5.5017049523</f>
        <v>573234.496586953</v>
      </c>
      <c r="X94" s="8" t="n">
        <f aca="false">N94*5.1890047538+L94*5.5017049523</f>
        <v>21056663.8783294</v>
      </c>
      <c r="Y94" s="8" t="n">
        <f aca="false">N94*5.1890047538</f>
        <v>14786054.7587735</v>
      </c>
      <c r="Z94" s="8" t="n">
        <f aca="false">L94*5.5017049523</f>
        <v>6270609.11955588</v>
      </c>
      <c r="AA94" s="8"/>
      <c r="AB94" s="8"/>
      <c r="AC94" s="8"/>
      <c r="AD94" s="8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6" t="n">
        <v>29038774.7949335</v>
      </c>
      <c r="G95" s="126" t="n">
        <v>27786394.092171</v>
      </c>
      <c r="H95" s="42" t="n">
        <f aca="false">F95-J95</f>
        <v>25473484.0814954</v>
      </c>
      <c r="I95" s="42" t="n">
        <f aca="false">G95-K95</f>
        <v>24328062.1001361</v>
      </c>
      <c r="J95" s="126" t="n">
        <v>3565290.71343807</v>
      </c>
      <c r="K95" s="126" t="n">
        <v>3458331.99203493</v>
      </c>
      <c r="L95" s="42" t="n">
        <f aca="false">H95-I95</f>
        <v>1145421.98135933</v>
      </c>
      <c r="M95" s="42" t="n">
        <f aca="false">J95-K95</f>
        <v>106958.72140314</v>
      </c>
      <c r="N95" s="126" t="n">
        <v>2298489.07962745</v>
      </c>
      <c r="O95" s="7"/>
      <c r="P95" s="7"/>
      <c r="Q95" s="42" t="n">
        <f aca="false">I95*5.5017049523</f>
        <v>133845819.736181</v>
      </c>
      <c r="R95" s="42"/>
      <c r="S95" s="42"/>
      <c r="T95" s="7"/>
      <c r="U95" s="7"/>
      <c r="V95" s="42" t="n">
        <f aca="false">K95*5.5017049523</f>
        <v>19026722.2472761</v>
      </c>
      <c r="W95" s="42" t="n">
        <f aca="false">M95*5.5017049523</f>
        <v>588455.327235332</v>
      </c>
      <c r="X95" s="42" t="n">
        <f aca="false">N95*5.1890047538+L95*5.5017049523</f>
        <v>18228644.5480621</v>
      </c>
      <c r="Y95" s="42" t="n">
        <f aca="false">N95*5.1890047538</f>
        <v>11926870.7607442</v>
      </c>
      <c r="Z95" s="42" t="n">
        <f aca="false">L95*5.5017049523</f>
        <v>6301773.7873179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6" t="n">
        <v>29156744.2524861</v>
      </c>
      <c r="G96" s="126" t="n">
        <v>27899309.165138</v>
      </c>
      <c r="H96" s="42" t="n">
        <f aca="false">F96-J96</f>
        <v>25537268.7737978</v>
      </c>
      <c r="I96" s="42" t="n">
        <f aca="false">G96-K96</f>
        <v>24388417.9508103</v>
      </c>
      <c r="J96" s="126" t="n">
        <v>3619475.47868832</v>
      </c>
      <c r="K96" s="126" t="n">
        <v>3510891.21432767</v>
      </c>
      <c r="L96" s="42" t="n">
        <f aca="false">H96-I96</f>
        <v>1148850.82298748</v>
      </c>
      <c r="M96" s="42" t="n">
        <f aca="false">J96-K96</f>
        <v>108584.26436065</v>
      </c>
      <c r="N96" s="126" t="n">
        <v>2306994.10359275</v>
      </c>
      <c r="O96" s="7"/>
      <c r="P96" s="7"/>
      <c r="Q96" s="42" t="n">
        <f aca="false">I96*5.5017049523</f>
        <v>134177879.818735</v>
      </c>
      <c r="R96" s="42"/>
      <c r="S96" s="42"/>
      <c r="T96" s="7"/>
      <c r="U96" s="7"/>
      <c r="V96" s="42" t="n">
        <f aca="false">K96*5.5017049523</f>
        <v>19315887.5808531</v>
      </c>
      <c r="W96" s="42" t="n">
        <f aca="false">M96*5.5017049523</f>
        <v>597398.58497484</v>
      </c>
      <c r="X96" s="42" t="n">
        <f aca="false">N96*5.1890047538+L96*5.5017049523</f>
        <v>18291641.6328155</v>
      </c>
      <c r="Y96" s="42" t="n">
        <f aca="false">N96*5.1890047538</f>
        <v>11971003.3705314</v>
      </c>
      <c r="Z96" s="42" t="n">
        <f aca="false">L96*5.5017049523</f>
        <v>6320638.26228416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6" t="n">
        <v>29129761.5249463</v>
      </c>
      <c r="G97" s="126" t="n">
        <v>27874633.8932786</v>
      </c>
      <c r="H97" s="42" t="n">
        <f aca="false">F97-J97</f>
        <v>25446408.260715</v>
      </c>
      <c r="I97" s="42" t="n">
        <f aca="false">G97-K97</f>
        <v>24301781.2269743</v>
      </c>
      <c r="J97" s="126" t="n">
        <v>3683353.26423126</v>
      </c>
      <c r="K97" s="126" t="n">
        <v>3572852.66630433</v>
      </c>
      <c r="L97" s="42" t="n">
        <f aca="false">H97-I97</f>
        <v>1144627.03374074</v>
      </c>
      <c r="M97" s="42" t="n">
        <f aca="false">J97-K97</f>
        <v>110500.59792693</v>
      </c>
      <c r="N97" s="126" t="n">
        <v>2304757.76062609</v>
      </c>
      <c r="O97" s="7"/>
      <c r="P97" s="7"/>
      <c r="Q97" s="42" t="n">
        <f aca="false">I97*5.5017049523</f>
        <v>133701230.126156</v>
      </c>
      <c r="R97" s="42"/>
      <c r="S97" s="42"/>
      <c r="T97" s="7"/>
      <c r="U97" s="7"/>
      <c r="V97" s="42" t="n">
        <f aca="false">K97*5.5017049523</f>
        <v>19656781.2080448</v>
      </c>
      <c r="W97" s="42" t="n">
        <f aca="false">M97*5.5017049523</f>
        <v>607941.686846702</v>
      </c>
      <c r="X97" s="42" t="n">
        <f aca="false">N97*5.1890047538+L97*5.5017049523</f>
        <v>18256799.1963141</v>
      </c>
      <c r="Y97" s="42" t="n">
        <f aca="false">N97*5.1890047538</f>
        <v>11959398.9762462</v>
      </c>
      <c r="Z97" s="42" t="n">
        <f aca="false">L97*5.5017049523</f>
        <v>6297400.22006787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2"/>
      <c r="B98" s="5"/>
      <c r="C98" s="122" t="n">
        <f aca="false">C94+1</f>
        <v>2036</v>
      </c>
      <c r="D98" s="122" t="n">
        <f aca="false">D94</f>
        <v>1</v>
      </c>
      <c r="E98" s="122" t="n">
        <v>245</v>
      </c>
      <c r="F98" s="124" t="n">
        <v>29253097.7778043</v>
      </c>
      <c r="G98" s="124" t="n">
        <v>27992631.011829</v>
      </c>
      <c r="H98" s="8" t="n">
        <f aca="false">F98-J98</f>
        <v>25490039.5410392</v>
      </c>
      <c r="I98" s="8" t="n">
        <f aca="false">G98-K98</f>
        <v>24342464.5221668</v>
      </c>
      <c r="J98" s="124" t="n">
        <v>3763058.23676511</v>
      </c>
      <c r="K98" s="124" t="n">
        <v>3650166.48966216</v>
      </c>
      <c r="L98" s="8" t="n">
        <f aca="false">H98-I98</f>
        <v>1147575.01887239</v>
      </c>
      <c r="M98" s="8" t="n">
        <f aca="false">J98-K98</f>
        <v>112891.74710295</v>
      </c>
      <c r="N98" s="124" t="n">
        <v>2844845.86643082</v>
      </c>
      <c r="O98" s="5"/>
      <c r="P98" s="5"/>
      <c r="Q98" s="8" t="n">
        <f aca="false">I98*5.5017049523</f>
        <v>133925057.612792</v>
      </c>
      <c r="R98" s="8"/>
      <c r="S98" s="8"/>
      <c r="T98" s="5"/>
      <c r="U98" s="5"/>
      <c r="V98" s="8" t="n">
        <f aca="false">K98*5.5017049523</f>
        <v>20082139.0528938</v>
      </c>
      <c r="W98" s="8" t="n">
        <f aca="false">M98*5.5017049523</f>
        <v>621097.084110098</v>
      </c>
      <c r="X98" s="8" t="n">
        <f aca="false">N98*5.1890047538+L98*5.5017049523</f>
        <v>21075537.8892038</v>
      </c>
      <c r="Y98" s="8" t="n">
        <f aca="false">N98*5.1890047538</f>
        <v>14761918.7247378</v>
      </c>
      <c r="Z98" s="8" t="n">
        <f aca="false">L98*5.5017049523</f>
        <v>6313619.164466</v>
      </c>
      <c r="AA98" s="8"/>
      <c r="AB98" s="8"/>
      <c r="AC98" s="8"/>
      <c r="AD98" s="8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6" t="n">
        <v>29388311.565344</v>
      </c>
      <c r="G99" s="126" t="n">
        <v>28121480.0534186</v>
      </c>
      <c r="H99" s="42" t="n">
        <f aca="false">F99-J99</f>
        <v>25526272.5494388</v>
      </c>
      <c r="I99" s="42" t="n">
        <f aca="false">G99-K99</f>
        <v>24375302.2079906</v>
      </c>
      <c r="J99" s="126" t="n">
        <v>3862039.01590519</v>
      </c>
      <c r="K99" s="126" t="n">
        <v>3746177.84542803</v>
      </c>
      <c r="L99" s="42" t="n">
        <f aca="false">H99-I99</f>
        <v>1150970.34144821</v>
      </c>
      <c r="M99" s="42" t="n">
        <f aca="false">J99-K99</f>
        <v>115861.17047716</v>
      </c>
      <c r="N99" s="126" t="n">
        <v>2291854.70657655</v>
      </c>
      <c r="O99" s="7"/>
      <c r="P99" s="7"/>
      <c r="Q99" s="42" t="n">
        <f aca="false">I99*5.5017049523</f>
        <v>134105720.871511</v>
      </c>
      <c r="R99" s="42"/>
      <c r="S99" s="42"/>
      <c r="T99" s="7"/>
      <c r="U99" s="7"/>
      <c r="V99" s="42" t="n">
        <f aca="false">K99*5.5017049523</f>
        <v>20610365.2043879</v>
      </c>
      <c r="W99" s="42" t="n">
        <f aca="false">M99*5.5017049523</f>
        <v>637433.975393465</v>
      </c>
      <c r="X99" s="42" t="n">
        <f aca="false">N99*5.1890047538+L99*5.5017049523</f>
        <v>18224744.1949406</v>
      </c>
      <c r="Y99" s="42" t="n">
        <f aca="false">N99*5.1890047538</f>
        <v>11892444.9674446</v>
      </c>
      <c r="Z99" s="42" t="n">
        <f aca="false">L99*5.5017049523</f>
        <v>6332299.22749602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6" t="n">
        <v>29505730.1830626</v>
      </c>
      <c r="G100" s="126" t="n">
        <v>28234083.3083453</v>
      </c>
      <c r="H100" s="42" t="n">
        <f aca="false">F100-J100</f>
        <v>25580463.3253816</v>
      </c>
      <c r="I100" s="42" t="n">
        <f aca="false">G100-K100</f>
        <v>24426574.4563947</v>
      </c>
      <c r="J100" s="126" t="n">
        <v>3925266.85768102</v>
      </c>
      <c r="K100" s="126" t="n">
        <v>3807508.85195059</v>
      </c>
      <c r="L100" s="42" t="n">
        <f aca="false">H100-I100</f>
        <v>1153888.86898688</v>
      </c>
      <c r="M100" s="42" t="n">
        <f aca="false">J100-K100</f>
        <v>117758.00573043</v>
      </c>
      <c r="N100" s="126" t="n">
        <v>2256830.01973503</v>
      </c>
      <c r="O100" s="7"/>
      <c r="P100" s="7"/>
      <c r="Q100" s="42" t="n">
        <f aca="false">I100*5.5017049523</f>
        <v>134387805.654471</v>
      </c>
      <c r="R100" s="42"/>
      <c r="S100" s="42"/>
      <c r="T100" s="7"/>
      <c r="U100" s="7"/>
      <c r="V100" s="42" t="n">
        <f aca="false">K100*5.5017049523</f>
        <v>20947790.3067026</v>
      </c>
      <c r="W100" s="42" t="n">
        <f aca="false">M100*5.5017049523</f>
        <v>647869.803300079</v>
      </c>
      <c r="X100" s="42" t="n">
        <f aca="false">N100*5.1890047538+L100*5.5017049523</f>
        <v>18059057.8058326</v>
      </c>
      <c r="Y100" s="42" t="n">
        <f aca="false">N100*5.1890047538</f>
        <v>11710701.7009236</v>
      </c>
      <c r="Z100" s="42" t="n">
        <f aca="false">L100*5.5017049523</f>
        <v>6348356.10490898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6" t="n">
        <v>29668866.292398</v>
      </c>
      <c r="G101" s="126" t="n">
        <v>28389205.8871104</v>
      </c>
      <c r="H101" s="42" t="n">
        <f aca="false">F101-J101</f>
        <v>25666774.0718067</v>
      </c>
      <c r="I101" s="42" t="n">
        <f aca="false">G101-K101</f>
        <v>24507176.4331368</v>
      </c>
      <c r="J101" s="126" t="n">
        <v>4002092.22059131</v>
      </c>
      <c r="K101" s="126" t="n">
        <v>3882029.45397357</v>
      </c>
      <c r="L101" s="42" t="n">
        <f aca="false">H101-I101</f>
        <v>1159597.63866989</v>
      </c>
      <c r="M101" s="42" t="n">
        <f aca="false">J101-K101</f>
        <v>120062.76661774</v>
      </c>
      <c r="N101" s="126" t="n">
        <v>2256435.38772158</v>
      </c>
      <c r="O101" s="7"/>
      <c r="P101" s="7"/>
      <c r="Q101" s="42" t="n">
        <f aca="false">I101*5.5017049523</f>
        <v>134831253.949079</v>
      </c>
      <c r="R101" s="42"/>
      <c r="S101" s="42"/>
      <c r="T101" s="7"/>
      <c r="U101" s="7"/>
      <c r="V101" s="42" t="n">
        <f aca="false">K101*5.5017049523</f>
        <v>21357780.6719009</v>
      </c>
      <c r="W101" s="42" t="n">
        <f aca="false">M101*5.5017049523</f>
        <v>660549.91768766</v>
      </c>
      <c r="X101" s="42" t="n">
        <f aca="false">N101*5.1890047538+L101*5.5017049523</f>
        <v>18088418.0248753</v>
      </c>
      <c r="Y101" s="42" t="n">
        <f aca="false">N101*5.1890047538</f>
        <v>11708653.9535298</v>
      </c>
      <c r="Z101" s="42" t="n">
        <f aca="false">L101*5.5017049523</f>
        <v>6379764.07134552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2"/>
      <c r="B102" s="5"/>
      <c r="C102" s="122" t="n">
        <f aca="false">C98+1</f>
        <v>2037</v>
      </c>
      <c r="D102" s="122" t="n">
        <f aca="false">D98</f>
        <v>1</v>
      </c>
      <c r="E102" s="122" t="n">
        <v>249</v>
      </c>
      <c r="F102" s="124" t="n">
        <v>29819552.2114609</v>
      </c>
      <c r="G102" s="124" t="n">
        <v>28532744.3793744</v>
      </c>
      <c r="H102" s="8" t="n">
        <f aca="false">F102-J102</f>
        <v>25783093.3855962</v>
      </c>
      <c r="I102" s="8" t="n">
        <f aca="false">G102-K102</f>
        <v>24617379.3182857</v>
      </c>
      <c r="J102" s="124" t="n">
        <v>4036458.82586466</v>
      </c>
      <c r="K102" s="124" t="n">
        <v>3915365.06108872</v>
      </c>
      <c r="L102" s="8" t="n">
        <f aca="false">H102-I102</f>
        <v>1165714.06731054</v>
      </c>
      <c r="M102" s="8" t="n">
        <f aca="false">J102-K102</f>
        <v>121093.76477594</v>
      </c>
      <c r="N102" s="124" t="n">
        <v>2794080.53373004</v>
      </c>
      <c r="O102" s="5"/>
      <c r="P102" s="5"/>
      <c r="Q102" s="8" t="n">
        <f aca="false">I102*5.5017049523</f>
        <v>135437557.70806</v>
      </c>
      <c r="R102" s="8"/>
      <c r="S102" s="8"/>
      <c r="T102" s="5"/>
      <c r="U102" s="5"/>
      <c r="V102" s="8" t="n">
        <f aca="false">K102*5.5017049523</f>
        <v>21541183.3466542</v>
      </c>
      <c r="W102" s="8" t="n">
        <f aca="false">M102*5.5017049523</f>
        <v>666222.165360442</v>
      </c>
      <c r="X102" s="8" t="n">
        <f aca="false">N102*5.1890047538+L102*5.5017049523</f>
        <v>20911912.0291134</v>
      </c>
      <c r="Y102" s="8" t="n">
        <f aca="false">N102*5.1890047538</f>
        <v>14498497.1720252</v>
      </c>
      <c r="Z102" s="8" t="n">
        <f aca="false">L102*5.5017049523</f>
        <v>6413414.85708816</v>
      </c>
      <c r="AA102" s="8"/>
      <c r="AB102" s="8"/>
      <c r="AC102" s="8"/>
      <c r="AD102" s="8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6" t="n">
        <v>30007260.8178678</v>
      </c>
      <c r="G103" s="126" t="n">
        <v>28711806.7150336</v>
      </c>
      <c r="H103" s="42" t="n">
        <f aca="false">F103-J103</f>
        <v>25881728.9187591</v>
      </c>
      <c r="I103" s="42" t="n">
        <f aca="false">G103-K103</f>
        <v>24710040.7728981</v>
      </c>
      <c r="J103" s="126" t="n">
        <v>4125531.89910875</v>
      </c>
      <c r="K103" s="126" t="n">
        <v>4001765.94213549</v>
      </c>
      <c r="L103" s="42" t="n">
        <f aca="false">H103-I103</f>
        <v>1171688.14586095</v>
      </c>
      <c r="M103" s="42" t="n">
        <f aca="false">J103-K103</f>
        <v>123765.95697326</v>
      </c>
      <c r="N103" s="126" t="n">
        <v>2219167.33945746</v>
      </c>
      <c r="O103" s="7"/>
      <c r="P103" s="7"/>
      <c r="Q103" s="42" t="n">
        <f aca="false">I103*5.5017049523</f>
        <v>135947353.691788</v>
      </c>
      <c r="R103" s="42"/>
      <c r="S103" s="42"/>
      <c r="T103" s="7"/>
      <c r="U103" s="7"/>
      <c r="V103" s="42" t="n">
        <f aca="false">K103*5.5017049523</f>
        <v>22016535.5017923</v>
      </c>
      <c r="W103" s="42" t="n">
        <f aca="false">M103*5.5017049523</f>
        <v>680923.778405932</v>
      </c>
      <c r="X103" s="42" t="n">
        <f aca="false">N103*5.1890047538+L103*5.5017049523</f>
        <v>17961552.3485569</v>
      </c>
      <c r="Y103" s="42" t="n">
        <f aca="false">N103*5.1890047538</f>
        <v>11515269.8739225</v>
      </c>
      <c r="Z103" s="42" t="n">
        <f aca="false">L103*5.5017049523</f>
        <v>6446282.4746344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6" t="n">
        <v>30274520.9646009</v>
      </c>
      <c r="G104" s="126" t="n">
        <v>28966475.2748168</v>
      </c>
      <c r="H104" s="42" t="n">
        <f aca="false">F104-J104</f>
        <v>26035323.4637318</v>
      </c>
      <c r="I104" s="42" t="n">
        <f aca="false">G104-K104</f>
        <v>24854453.6989738</v>
      </c>
      <c r="J104" s="126" t="n">
        <v>4239197.50086911</v>
      </c>
      <c r="K104" s="126" t="n">
        <v>4112021.57584303</v>
      </c>
      <c r="L104" s="42" t="n">
        <f aca="false">H104-I104</f>
        <v>1180869.76475799</v>
      </c>
      <c r="M104" s="42" t="n">
        <f aca="false">J104-K104</f>
        <v>127175.92502608</v>
      </c>
      <c r="N104" s="126" t="n">
        <v>2218151.3435034</v>
      </c>
      <c r="O104" s="7"/>
      <c r="P104" s="7"/>
      <c r="Q104" s="42" t="n">
        <f aca="false">I104*5.5017049523</f>
        <v>136741871.002355</v>
      </c>
      <c r="R104" s="42"/>
      <c r="S104" s="42"/>
      <c r="T104" s="7"/>
      <c r="U104" s="7"/>
      <c r="V104" s="42" t="n">
        <f aca="false">K104*5.5017049523</f>
        <v>22623129.46778</v>
      </c>
      <c r="W104" s="42" t="n">
        <f aca="false">M104*5.5017049523</f>
        <v>699684.416529319</v>
      </c>
      <c r="X104" s="42" t="n">
        <f aca="false">N104*5.1890047538+L104*5.5017049523</f>
        <v>18006794.8988774</v>
      </c>
      <c r="Y104" s="42" t="n">
        <f aca="false">N104*5.1890047538</f>
        <v>11509997.866087</v>
      </c>
      <c r="Z104" s="42" t="n">
        <f aca="false">L104*5.5017049523</f>
        <v>6496797.03279035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6" t="n">
        <v>30545449.3792918</v>
      </c>
      <c r="G105" s="126" t="n">
        <v>29225479.7859337</v>
      </c>
      <c r="H105" s="42" t="n">
        <f aca="false">F105-J105</f>
        <v>26220016.3621673</v>
      </c>
      <c r="I105" s="42" t="n">
        <f aca="false">G105-K105</f>
        <v>25029809.759323</v>
      </c>
      <c r="J105" s="126" t="n">
        <v>4325433.01712447</v>
      </c>
      <c r="K105" s="126" t="n">
        <v>4195670.02661074</v>
      </c>
      <c r="L105" s="42" t="n">
        <f aca="false">H105-I105</f>
        <v>1190206.60284433</v>
      </c>
      <c r="M105" s="42" t="n">
        <f aca="false">J105-K105</f>
        <v>129762.99051373</v>
      </c>
      <c r="N105" s="126" t="n">
        <v>2233890.42561504</v>
      </c>
      <c r="O105" s="7"/>
      <c r="P105" s="7"/>
      <c r="Q105" s="42" t="n">
        <f aca="false">I105*5.5017049523</f>
        <v>137706628.307994</v>
      </c>
      <c r="R105" s="42"/>
      <c r="S105" s="42"/>
      <c r="T105" s="7"/>
      <c r="U105" s="7"/>
      <c r="V105" s="42" t="n">
        <f aca="false">K105*5.5017049523</f>
        <v>23083338.563621</v>
      </c>
      <c r="W105" s="42" t="n">
        <f aca="false">M105*5.5017049523</f>
        <v>713917.687534646</v>
      </c>
      <c r="X105" s="42" t="n">
        <f aca="false">N105*5.1890047538+L105*5.5017049523</f>
        <v>18139833.5991135</v>
      </c>
      <c r="Y105" s="42" t="n">
        <f aca="false">N105*5.1890047538</f>
        <v>11591668.0379847</v>
      </c>
      <c r="Z105" s="42" t="n">
        <f aca="false">L105*5.5017049523</f>
        <v>6548165.5611288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2"/>
      <c r="B106" s="5"/>
      <c r="C106" s="122" t="n">
        <f aca="false">C102+1</f>
        <v>2038</v>
      </c>
      <c r="D106" s="122" t="n">
        <f aca="false">D102</f>
        <v>1</v>
      </c>
      <c r="E106" s="122" t="n">
        <v>253</v>
      </c>
      <c r="F106" s="124" t="n">
        <v>30570102.5543358</v>
      </c>
      <c r="G106" s="124" t="n">
        <v>29249380.4451347</v>
      </c>
      <c r="H106" s="8" t="n">
        <f aca="false">F106-J106</f>
        <v>26190468.9506743</v>
      </c>
      <c r="I106" s="8" t="n">
        <f aca="false">G106-K106</f>
        <v>25001135.8495831</v>
      </c>
      <c r="J106" s="124" t="n">
        <v>4379633.60366149</v>
      </c>
      <c r="K106" s="124" t="n">
        <v>4248244.59555164</v>
      </c>
      <c r="L106" s="8" t="n">
        <f aca="false">H106-I106</f>
        <v>1189333.10109121</v>
      </c>
      <c r="M106" s="8" t="n">
        <f aca="false">J106-K106</f>
        <v>131389.00810985</v>
      </c>
      <c r="N106" s="124" t="n">
        <v>2644979.23778189</v>
      </c>
      <c r="O106" s="5"/>
      <c r="P106" s="5"/>
      <c r="Q106" s="8" t="n">
        <f aca="false">I106*5.5017049523</f>
        <v>137548872.916776</v>
      </c>
      <c r="R106" s="8"/>
      <c r="S106" s="8"/>
      <c r="T106" s="5"/>
      <c r="U106" s="5"/>
      <c r="V106" s="8" t="n">
        <f aca="false">K106*5.5017049523</f>
        <v>23372588.3299282</v>
      </c>
      <c r="W106" s="8" t="n">
        <f aca="false">M106*5.5017049523</f>
        <v>722863.556595746</v>
      </c>
      <c r="X106" s="8" t="n">
        <f aca="false">N106*5.1890047538+L106*5.5017049523</f>
        <v>20268169.6507604</v>
      </c>
      <c r="Y106" s="8" t="n">
        <f aca="false">N106*5.1890047538</f>
        <v>13724809.8385525</v>
      </c>
      <c r="Z106" s="8" t="n">
        <f aca="false">L106*5.5017049523</f>
        <v>6543359.81220783</v>
      </c>
      <c r="AA106" s="8"/>
      <c r="AB106" s="8"/>
      <c r="AC106" s="8"/>
      <c r="AD106" s="8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6" t="n">
        <v>30661723.0509943</v>
      </c>
      <c r="G107" s="126" t="n">
        <v>29337299.6739804</v>
      </c>
      <c r="H107" s="42" t="n">
        <f aca="false">F107-J107</f>
        <v>26232655.2605556</v>
      </c>
      <c r="I107" s="42" t="n">
        <f aca="false">G107-K107</f>
        <v>25041103.9172549</v>
      </c>
      <c r="J107" s="126" t="n">
        <v>4429067.7904387</v>
      </c>
      <c r="K107" s="126" t="n">
        <v>4296195.75672554</v>
      </c>
      <c r="L107" s="42" t="n">
        <f aca="false">H107-I107</f>
        <v>1191551.3433007</v>
      </c>
      <c r="M107" s="42" t="n">
        <f aca="false">J107-K107</f>
        <v>132872.033713159</v>
      </c>
      <c r="N107" s="126" t="n">
        <v>2194049.9902395</v>
      </c>
      <c r="O107" s="7"/>
      <c r="P107" s="7"/>
      <c r="Q107" s="42" t="n">
        <f aca="false">I107*5.5017049523</f>
        <v>137768765.43262</v>
      </c>
      <c r="R107" s="42"/>
      <c r="S107" s="42"/>
      <c r="T107" s="7"/>
      <c r="U107" s="7"/>
      <c r="V107" s="42" t="n">
        <f aca="false">K107*5.5017049523</f>
        <v>23636401.4708271</v>
      </c>
      <c r="W107" s="42" t="n">
        <f aca="false">M107*5.5017049523</f>
        <v>731022.72590186</v>
      </c>
      <c r="X107" s="42" t="n">
        <f aca="false">N107*5.1890047538+L107*5.5017049523</f>
        <v>17940499.7557848</v>
      </c>
      <c r="Y107" s="42" t="n">
        <f aca="false">N107*5.1890047538</f>
        <v>11384935.8294276</v>
      </c>
      <c r="Z107" s="42" t="n">
        <f aca="false">L107*5.5017049523</f>
        <v>6555563.92635718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6" t="n">
        <v>30818474.8938071</v>
      </c>
      <c r="G108" s="126" t="n">
        <v>29485583.5837757</v>
      </c>
      <c r="H108" s="42" t="n">
        <f aca="false">F108-J108</f>
        <v>26357109.5799081</v>
      </c>
      <c r="I108" s="42" t="n">
        <f aca="false">G108-K108</f>
        <v>25158059.2292936</v>
      </c>
      <c r="J108" s="126" t="n">
        <v>4461365.31389903</v>
      </c>
      <c r="K108" s="126" t="n">
        <v>4327524.35448206</v>
      </c>
      <c r="L108" s="42" t="n">
        <f aca="false">H108-I108</f>
        <v>1199050.35061447</v>
      </c>
      <c r="M108" s="42" t="n">
        <f aca="false">J108-K108</f>
        <v>133840.95941697</v>
      </c>
      <c r="N108" s="126" t="n">
        <v>2164181.10104753</v>
      </c>
      <c r="O108" s="7"/>
      <c r="P108" s="7"/>
      <c r="Q108" s="42" t="n">
        <f aca="false">I108*5.5017049523</f>
        <v>138412219.052062</v>
      </c>
      <c r="R108" s="42"/>
      <c r="S108" s="42"/>
      <c r="T108" s="7"/>
      <c r="U108" s="7"/>
      <c r="V108" s="42" t="n">
        <f aca="false">K108*5.5017049523</f>
        <v>23808762.1722528</v>
      </c>
      <c r="W108" s="42" t="n">
        <f aca="false">M108*5.5017049523</f>
        <v>736353.469244925</v>
      </c>
      <c r="X108" s="42" t="n">
        <f aca="false">N108*5.1890047538+L108*5.5017049523</f>
        <v>17826767.2734524</v>
      </c>
      <c r="Y108" s="42" t="n">
        <f aca="false">N108*5.1890047538</f>
        <v>11229946.0214198</v>
      </c>
      <c r="Z108" s="42" t="n">
        <f aca="false">L108*5.5017049523</f>
        <v>6596821.25203268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6" t="n">
        <v>30955691.0590245</v>
      </c>
      <c r="G109" s="126" t="n">
        <v>29616660.751472</v>
      </c>
      <c r="H109" s="42" t="n">
        <f aca="false">F109-J109</f>
        <v>26465754.9324731</v>
      </c>
      <c r="I109" s="42" t="n">
        <f aca="false">G109-K109</f>
        <v>25261422.7087171</v>
      </c>
      <c r="J109" s="126" t="n">
        <v>4489936.1265514</v>
      </c>
      <c r="K109" s="126" t="n">
        <v>4355238.04275486</v>
      </c>
      <c r="L109" s="42" t="n">
        <f aca="false">H109-I109</f>
        <v>1204332.223756</v>
      </c>
      <c r="M109" s="42" t="n">
        <f aca="false">J109-K109</f>
        <v>134698.08379654</v>
      </c>
      <c r="N109" s="126" t="n">
        <v>2194519.73270065</v>
      </c>
      <c r="O109" s="7"/>
      <c r="P109" s="7"/>
      <c r="Q109" s="42" t="n">
        <f aca="false">I109*5.5017049523</f>
        <v>138980894.418693</v>
      </c>
      <c r="R109" s="42"/>
      <c r="S109" s="42"/>
      <c r="T109" s="7"/>
      <c r="U109" s="7"/>
      <c r="V109" s="42" t="n">
        <f aca="false">K109*5.5017049523</f>
        <v>23961234.7082698</v>
      </c>
      <c r="W109" s="42" t="n">
        <f aca="false">M109*5.5017049523</f>
        <v>741069.114688746</v>
      </c>
      <c r="X109" s="42" t="n">
        <f aca="false">N109*5.1890047538+L109*5.5017049523</f>
        <v>18013253.8849444</v>
      </c>
      <c r="Y109" s="42" t="n">
        <f aca="false">N109*5.1890047538</f>
        <v>11387373.3252916</v>
      </c>
      <c r="Z109" s="42" t="n">
        <f aca="false">L109*5.5017049523</f>
        <v>6625880.55965286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2"/>
      <c r="B110" s="5"/>
      <c r="C110" s="122" t="n">
        <f aca="false">C106+1</f>
        <v>2039</v>
      </c>
      <c r="D110" s="122" t="n">
        <f aca="false">D106</f>
        <v>1</v>
      </c>
      <c r="E110" s="122" t="n">
        <v>257</v>
      </c>
      <c r="F110" s="124" t="n">
        <v>31162842.8679306</v>
      </c>
      <c r="G110" s="124" t="n">
        <v>29814168.3588169</v>
      </c>
      <c r="H110" s="8" t="n">
        <f aca="false">F110-J110</f>
        <v>26570523.986613</v>
      </c>
      <c r="I110" s="8" t="n">
        <f aca="false">G110-K110</f>
        <v>25359619.0439389</v>
      </c>
      <c r="J110" s="124" t="n">
        <v>4592318.88131755</v>
      </c>
      <c r="K110" s="124" t="n">
        <v>4454549.31487802</v>
      </c>
      <c r="L110" s="8" t="n">
        <f aca="false">H110-I110</f>
        <v>1210904.94267415</v>
      </c>
      <c r="M110" s="8" t="n">
        <f aca="false">J110-K110</f>
        <v>137769.56643953</v>
      </c>
      <c r="N110" s="124" t="n">
        <v>2667253.40235695</v>
      </c>
      <c r="O110" s="5"/>
      <c r="P110" s="5"/>
      <c r="Q110" s="8" t="n">
        <f aca="false">I110*5.5017049523</f>
        <v>139521141.68248</v>
      </c>
      <c r="R110" s="8"/>
      <c r="S110" s="8"/>
      <c r="T110" s="5"/>
      <c r="U110" s="5"/>
      <c r="V110" s="8" t="n">
        <f aca="false">K110*5.5017049523</f>
        <v>24507616.025929</v>
      </c>
      <c r="W110" s="8" t="n">
        <f aca="false">M110*5.5017049523</f>
        <v>757967.505956585</v>
      </c>
      <c r="X110" s="8" t="n">
        <f aca="false">N110*5.1890047538+L110*5.5017049523</f>
        <v>20502432.3042944</v>
      </c>
      <c r="Y110" s="8" t="n">
        <f aca="false">N110*5.1890047538</f>
        <v>13840390.5844194</v>
      </c>
      <c r="Z110" s="8" t="n">
        <f aca="false">L110*5.5017049523</f>
        <v>6662041.71987491</v>
      </c>
      <c r="AA110" s="8"/>
      <c r="AB110" s="8"/>
      <c r="AC110" s="8"/>
      <c r="AD110" s="8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122"/>
      <c r="BC110" s="122"/>
      <c r="BD110" s="122"/>
      <c r="BE110" s="122"/>
      <c r="BF110" s="122"/>
      <c r="BG110" s="122"/>
      <c r="BH110" s="122"/>
      <c r="BI110" s="122"/>
      <c r="BJ110" s="122"/>
      <c r="BK110" s="122"/>
      <c r="BL110" s="122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6" t="n">
        <v>31489793.455279</v>
      </c>
      <c r="G111" s="126" t="n">
        <v>30125752.7352839</v>
      </c>
      <c r="H111" s="42" t="n">
        <f aca="false">F111-J111</f>
        <v>26796718.6277302</v>
      </c>
      <c r="I111" s="42" t="n">
        <f aca="false">G111-K111</f>
        <v>25573470.1525615</v>
      </c>
      <c r="J111" s="126" t="n">
        <v>4693074.82754882</v>
      </c>
      <c r="K111" s="126" t="n">
        <v>4552282.58272235</v>
      </c>
      <c r="L111" s="42" t="n">
        <f aca="false">H111-I111</f>
        <v>1223248.47516868</v>
      </c>
      <c r="M111" s="42" t="n">
        <f aca="false">J111-K111</f>
        <v>140792.24482647</v>
      </c>
      <c r="N111" s="126" t="n">
        <v>2136218.79915848</v>
      </c>
      <c r="O111" s="7"/>
      <c r="P111" s="7"/>
      <c r="Q111" s="42" t="n">
        <f aca="false">I111*5.5017049523</f>
        <v>140697687.385844</v>
      </c>
      <c r="R111" s="42"/>
      <c r="S111" s="42"/>
      <c r="T111" s="7"/>
      <c r="U111" s="7"/>
      <c r="V111" s="42" t="n">
        <f aca="false">K111*5.5017049523</f>
        <v>25045315.6296326</v>
      </c>
      <c r="W111" s="42" t="n">
        <f aca="false">M111*5.5017049523</f>
        <v>774597.390607222</v>
      </c>
      <c r="X111" s="42" t="n">
        <f aca="false">N111*5.1890047538+L111*5.5017049523</f>
        <v>17814801.6977192</v>
      </c>
      <c r="Y111" s="42" t="n">
        <f aca="false">N111*5.1890047538</f>
        <v>11084849.5039903</v>
      </c>
      <c r="Z111" s="42" t="n">
        <f aca="false">L111*5.5017049523</f>
        <v>6729952.19372894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6" t="n">
        <v>31697516.9101854</v>
      </c>
      <c r="G112" s="126" t="n">
        <v>30324069.3208251</v>
      </c>
      <c r="H112" s="42" t="n">
        <f aca="false">F112-J112</f>
        <v>26954606.6905166</v>
      </c>
      <c r="I112" s="42" t="n">
        <f aca="false">G112-K112</f>
        <v>25723446.4077464</v>
      </c>
      <c r="J112" s="126" t="n">
        <v>4742910.21966881</v>
      </c>
      <c r="K112" s="126" t="n">
        <v>4600622.91307875</v>
      </c>
      <c r="L112" s="42" t="n">
        <f aca="false">H112-I112</f>
        <v>1231160.28277019</v>
      </c>
      <c r="M112" s="42" t="n">
        <f aca="false">J112-K112</f>
        <v>142287.306590061</v>
      </c>
      <c r="N112" s="126" t="n">
        <v>2136061.54061305</v>
      </c>
      <c r="Q112" s="42" t="n">
        <f aca="false">I112*5.5017049523</f>
        <v>141522812.491722</v>
      </c>
      <c r="R112" s="42"/>
      <c r="S112" s="42"/>
      <c r="V112" s="42" t="n">
        <f aca="false">K112*5.5017049523</f>
        <v>25311269.8645502</v>
      </c>
      <c r="W112" s="42" t="n">
        <f aca="false">M112*5.5017049523</f>
        <v>782822.779315965</v>
      </c>
      <c r="X112" s="42" t="n">
        <f aca="false">N112*5.1890047538+L112*5.5017049523</f>
        <v>17857514.1134423</v>
      </c>
      <c r="Y112" s="42" t="n">
        <f aca="false">N112*5.1890047538</f>
        <v>11084033.4886505</v>
      </c>
      <c r="Z112" s="42" t="n">
        <f aca="false">L112*5.5017049523</f>
        <v>6773480.62479182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6" t="n">
        <v>31915704.7781195</v>
      </c>
      <c r="G113" s="126" t="n">
        <v>30532335.5123195</v>
      </c>
      <c r="H113" s="42" t="n">
        <f aca="false">F113-J113</f>
        <v>27087969.9557373</v>
      </c>
      <c r="I113" s="42" t="n">
        <f aca="false">G113-K113</f>
        <v>25849432.7346087</v>
      </c>
      <c r="J113" s="126" t="n">
        <v>4827734.82238223</v>
      </c>
      <c r="K113" s="126" t="n">
        <v>4682902.77771076</v>
      </c>
      <c r="L113" s="42" t="n">
        <f aca="false">H113-I113</f>
        <v>1238537.22112857</v>
      </c>
      <c r="M113" s="42" t="n">
        <f aca="false">J113-K113</f>
        <v>144832.04467147</v>
      </c>
      <c r="N113" s="126" t="n">
        <v>2160957.69516772</v>
      </c>
      <c r="Q113" s="42" t="n">
        <f aca="false">I113*5.5017049523</f>
        <v>142215952.090143</v>
      </c>
      <c r="R113" s="42"/>
      <c r="S113" s="42"/>
      <c r="V113" s="42" t="n">
        <f aca="false">K113*5.5017049523</f>
        <v>25763949.4032707</v>
      </c>
      <c r="W113" s="42" t="n">
        <f aca="false">M113*5.5017049523</f>
        <v>796823.177420763</v>
      </c>
      <c r="X113" s="42" t="n">
        <f aca="false">N113*5.1890047538+L113*5.5017049523</f>
        <v>18027286.1160769</v>
      </c>
      <c r="Y113" s="42" t="n">
        <f aca="false">N113*5.1890047538</f>
        <v>11213219.752986</v>
      </c>
      <c r="Z113" s="42" t="n">
        <f aca="false">L113*5.5017049523</f>
        <v>6814066.36309094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122"/>
      <c r="B114" s="5"/>
      <c r="C114" s="122" t="n">
        <f aca="false">C110+1</f>
        <v>2040</v>
      </c>
      <c r="D114" s="122" t="n">
        <f aca="false">D110</f>
        <v>1</v>
      </c>
      <c r="E114" s="122" t="n">
        <v>261</v>
      </c>
      <c r="F114" s="124" t="n">
        <v>32031518.0124693</v>
      </c>
      <c r="G114" s="124" t="n">
        <v>30642183.1687518</v>
      </c>
      <c r="H114" s="8" t="n">
        <f aca="false">F114-J114</f>
        <v>27200633.6126262</v>
      </c>
      <c r="I114" s="8" t="n">
        <f aca="false">G114-K114</f>
        <v>25956225.300904</v>
      </c>
      <c r="J114" s="124" t="n">
        <v>4830884.3998431</v>
      </c>
      <c r="K114" s="124" t="n">
        <v>4685957.8678478</v>
      </c>
      <c r="L114" s="8" t="n">
        <f aca="false">H114-I114</f>
        <v>1244408.3117222</v>
      </c>
      <c r="M114" s="8" t="n">
        <f aca="false">J114-K114</f>
        <v>144926.5319953</v>
      </c>
      <c r="N114" s="124" t="n">
        <v>2666565.07423066</v>
      </c>
      <c r="O114" s="5"/>
      <c r="P114" s="5"/>
      <c r="Q114" s="8" t="n">
        <f aca="false">I114*5.5017049523</f>
        <v>142803493.280998</v>
      </c>
      <c r="R114" s="8"/>
      <c r="S114" s="8"/>
      <c r="T114" s="5"/>
      <c r="U114" s="5"/>
      <c r="V114" s="8" t="n">
        <f aca="false">K114*5.5017049523</f>
        <v>25780757.6078074</v>
      </c>
      <c r="W114" s="8" t="n">
        <f aca="false">M114*5.5017049523</f>
        <v>797343.018798208</v>
      </c>
      <c r="X114" s="8" t="n">
        <f aca="false">N114*5.1890047538+L114*5.5017049523</f>
        <v>20683186.2177853</v>
      </c>
      <c r="Y114" s="8" t="n">
        <f aca="false">N114*5.1890047538</f>
        <v>13836818.8464999</v>
      </c>
      <c r="Z114" s="8" t="n">
        <f aca="false">L114*5.5017049523</f>
        <v>6846367.37128531</v>
      </c>
      <c r="AA114" s="8"/>
      <c r="AB114" s="8"/>
      <c r="AC114" s="8"/>
      <c r="AD114" s="8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  <c r="BL114" s="122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6" t="n">
        <v>32222801.8727391</v>
      </c>
      <c r="G115" s="126" t="n">
        <v>30824379.5219808</v>
      </c>
      <c r="H115" s="42" t="n">
        <f aca="false">F115-J115</f>
        <v>27325867.5607639</v>
      </c>
      <c r="I115" s="42" t="n">
        <f aca="false">G115-K115</f>
        <v>26074353.2393649</v>
      </c>
      <c r="J115" s="126" t="n">
        <v>4896934.31197516</v>
      </c>
      <c r="K115" s="126" t="n">
        <v>4750026.2826159</v>
      </c>
      <c r="L115" s="42" t="n">
        <f aca="false">H115-I115</f>
        <v>1251514.32139904</v>
      </c>
      <c r="M115" s="42" t="n">
        <f aca="false">J115-K115</f>
        <v>146908.02935926</v>
      </c>
      <c r="N115" s="126" t="n">
        <v>2143025.93237548</v>
      </c>
      <c r="O115" s="7"/>
      <c r="P115" s="7"/>
      <c r="Q115" s="42" t="n">
        <f aca="false">I115*5.5017049523</f>
        <v>143453398.345033</v>
      </c>
      <c r="R115" s="42"/>
      <c r="S115" s="42"/>
      <c r="T115" s="7"/>
      <c r="U115" s="7"/>
      <c r="V115" s="42" t="n">
        <f aca="false">K115*5.5017049523</f>
        <v>26133243.1226231</v>
      </c>
      <c r="W115" s="42" t="n">
        <f aca="false">M115*5.5017049523</f>
        <v>808244.632658472</v>
      </c>
      <c r="X115" s="42" t="n">
        <f aca="false">N115*5.1890047538+L115*5.5017049523</f>
        <v>18005634.2905285</v>
      </c>
      <c r="Y115" s="42" t="n">
        <f aca="false">N115*5.1890047538</f>
        <v>11120171.750613</v>
      </c>
      <c r="Z115" s="42" t="n">
        <f aca="false">L115*5.5017049523</f>
        <v>6885462.53991548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6" t="n">
        <v>32394296.7605222</v>
      </c>
      <c r="G116" s="126" t="n">
        <v>30988034.8773596</v>
      </c>
      <c r="H116" s="42" t="n">
        <f aca="false">F116-J116</f>
        <v>27418214.047974</v>
      </c>
      <c r="I116" s="42" t="n">
        <f aca="false">G116-K116</f>
        <v>26161234.6461879</v>
      </c>
      <c r="J116" s="126" t="n">
        <v>4976082.71254818</v>
      </c>
      <c r="K116" s="126" t="n">
        <v>4826800.23117173</v>
      </c>
      <c r="L116" s="42" t="n">
        <f aca="false">H116-I116</f>
        <v>1256979.40178612</v>
      </c>
      <c r="M116" s="42" t="n">
        <f aca="false">J116-K116</f>
        <v>149282.48137645</v>
      </c>
      <c r="N116" s="126" t="n">
        <v>2106804.64450556</v>
      </c>
      <c r="O116" s="7"/>
      <c r="P116" s="7"/>
      <c r="Q116" s="42" t="n">
        <f aca="false">I116*5.5017049523</f>
        <v>143931394.211214</v>
      </c>
      <c r="R116" s="42"/>
      <c r="S116" s="42"/>
      <c r="T116" s="7"/>
      <c r="U116" s="7"/>
      <c r="V116" s="42" t="n">
        <f aca="false">K116*5.5017049523</f>
        <v>26555630.7356003</v>
      </c>
      <c r="W116" s="42" t="n">
        <f aca="false">M116*5.5017049523</f>
        <v>821308.167080445</v>
      </c>
      <c r="X116" s="42" t="n">
        <f aca="false">N116*5.1890047538+L116*5.5017049523</f>
        <v>17847749.1154131</v>
      </c>
      <c r="Y116" s="42" t="n">
        <f aca="false">N116*5.1890047538</f>
        <v>10932219.3156673</v>
      </c>
      <c r="Z116" s="42" t="n">
        <f aca="false">L116*5.5017049523</f>
        <v>6915529.79974578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6" t="n">
        <v>32684242.7116098</v>
      </c>
      <c r="G117" s="126" t="n">
        <v>31263362.7716402</v>
      </c>
      <c r="H117" s="42" t="n">
        <f aca="false">F117-J117</f>
        <v>27609937.8054047</v>
      </c>
      <c r="I117" s="42" t="n">
        <f aca="false">G117-K117</f>
        <v>26341287.0126213</v>
      </c>
      <c r="J117" s="126" t="n">
        <v>5074304.90620508</v>
      </c>
      <c r="K117" s="126" t="n">
        <v>4922075.75901892</v>
      </c>
      <c r="L117" s="42" t="n">
        <f aca="false">H117-I117</f>
        <v>1268650.79278342</v>
      </c>
      <c r="M117" s="42" t="n">
        <f aca="false">J117-K117</f>
        <v>152229.14718616</v>
      </c>
      <c r="N117" s="126" t="n">
        <v>2033151.90097209</v>
      </c>
      <c r="O117" s="7"/>
      <c r="P117" s="7"/>
      <c r="Q117" s="42" t="n">
        <f aca="false">I117*5.5017049523</f>
        <v>144921989.207294</v>
      </c>
      <c r="R117" s="42"/>
      <c r="S117" s="42"/>
      <c r="T117" s="7"/>
      <c r="U117" s="7"/>
      <c r="V117" s="42" t="n">
        <f aca="false">K117*5.5017049523</f>
        <v>27079808.5789902</v>
      </c>
      <c r="W117" s="42" t="n">
        <f aca="false">M117*5.5017049523</f>
        <v>837519.852958503</v>
      </c>
      <c r="X117" s="42" t="n">
        <f aca="false">N117*5.1890047538+L117*5.5017049523</f>
        <v>17529777.2287375</v>
      </c>
      <c r="Y117" s="42" t="n">
        <f aca="false">N117*5.1890047538</f>
        <v>10550034.8793417</v>
      </c>
      <c r="Z117" s="42" t="n">
        <f aca="false">L117*5.5017049523</f>
        <v>6979742.34939587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33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ColWidth="8.9765625" defaultRowHeight="12.8" zeroHeight="false" outlineLevelRow="0" outlineLevelCol="0"/>
  <cols>
    <col collapsed="false" customWidth="true" hidden="false" outlineLevel="0" max="6" min="5" style="33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30"/>
      <c r="B1" s="130"/>
      <c r="C1" s="130"/>
      <c r="D1" s="130"/>
      <c r="E1" s="131" t="s">
        <v>142</v>
      </c>
      <c r="F1" s="131" t="s">
        <v>143</v>
      </c>
      <c r="G1" s="130"/>
      <c r="H1" s="130"/>
      <c r="I1" s="130"/>
      <c r="J1" s="130"/>
      <c r="K1" s="130"/>
      <c r="L1" s="130"/>
      <c r="M1" s="132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</row>
    <row r="2" customFormat="false" ht="50.25" hidden="false" customHeight="true" outlineLevel="0" collapsed="false">
      <c r="A2" s="111" t="s">
        <v>144</v>
      </c>
      <c r="B2" s="111" t="s">
        <v>114</v>
      </c>
      <c r="C2" s="111" t="s">
        <v>115</v>
      </c>
      <c r="D2" s="111" t="s">
        <v>145</v>
      </c>
      <c r="E2" s="113" t="s">
        <v>146</v>
      </c>
      <c r="F2" s="113" t="s">
        <v>147</v>
      </c>
      <c r="G2" s="111" t="s">
        <v>148</v>
      </c>
      <c r="H2" s="111" t="s">
        <v>149</v>
      </c>
      <c r="I2" s="111" t="s">
        <v>150</v>
      </c>
      <c r="J2" s="111" t="s">
        <v>151</v>
      </c>
      <c r="K2" s="111" t="s">
        <v>152</v>
      </c>
      <c r="L2" s="111" t="s">
        <v>153</v>
      </c>
      <c r="M2" s="114" t="s">
        <v>154</v>
      </c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</row>
    <row r="3" customFormat="false" ht="12.8" hidden="false" customHeight="false" outlineLevel="0" collapsed="false">
      <c r="A3" s="116" t="s">
        <v>155</v>
      </c>
      <c r="B3" s="116" t="n">
        <v>2014</v>
      </c>
      <c r="C3" s="117" t="n">
        <v>1</v>
      </c>
      <c r="D3" s="116" t="n">
        <v>45</v>
      </c>
      <c r="E3" s="118" t="n">
        <v>16336703</v>
      </c>
      <c r="F3" s="118" t="n">
        <v>147746</v>
      </c>
      <c r="G3" s="119" t="n">
        <v>16188957</v>
      </c>
      <c r="H3" s="134" t="n">
        <v>59323985</v>
      </c>
      <c r="I3" s="135" t="n">
        <f aca="false">H3/G3</f>
        <v>3.66447233135526</v>
      </c>
      <c r="J3" s="119" t="n">
        <f aca="false">G3*I10</f>
        <v>61899880.2143381</v>
      </c>
      <c r="K3" s="134" t="n">
        <v>354218</v>
      </c>
      <c r="L3" s="135" t="n">
        <f aca="false">K3/F3</f>
        <v>2.39747945798871</v>
      </c>
      <c r="M3" s="119" t="n">
        <f aca="false">F3*2.511711692</f>
        <v>371095.355646232</v>
      </c>
      <c r="N3" s="134"/>
      <c r="O3" s="116"/>
      <c r="P3" s="116"/>
      <c r="Q3" s="119"/>
      <c r="R3" s="119"/>
      <c r="S3" s="119"/>
      <c r="T3" s="116"/>
      <c r="U3" s="116"/>
      <c r="V3" s="117"/>
      <c r="W3" s="117"/>
      <c r="X3" s="119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</row>
    <row r="4" customFormat="false" ht="12.8" hidden="false" customHeight="false" outlineLevel="0" collapsed="false">
      <c r="B4" s="116" t="n">
        <v>2014</v>
      </c>
      <c r="C4" s="117" t="n">
        <v>2</v>
      </c>
      <c r="D4" s="116" t="n">
        <v>46</v>
      </c>
      <c r="E4" s="118" t="n">
        <v>19039169</v>
      </c>
      <c r="F4" s="118" t="n">
        <v>150094</v>
      </c>
      <c r="G4" s="119" t="n">
        <v>18889075</v>
      </c>
      <c r="H4" s="134" t="n">
        <v>70642775</v>
      </c>
      <c r="I4" s="135" t="n">
        <f aca="false">H4/G4</f>
        <v>3.73987476888095</v>
      </c>
      <c r="J4" s="119" t="n">
        <f aca="false">G4*3.8235866717</f>
        <v>72224015.4107417</v>
      </c>
      <c r="K4" s="134" t="n">
        <v>375893</v>
      </c>
      <c r="L4" s="135" t="n">
        <f aca="false">K4/F4</f>
        <v>2.5043839194105</v>
      </c>
      <c r="M4" s="119" t="n">
        <f aca="false">F4*2.511711692</f>
        <v>376992.854699048</v>
      </c>
      <c r="N4" s="134"/>
      <c r="Q4" s="119"/>
      <c r="R4" s="119"/>
      <c r="S4" s="119"/>
      <c r="V4" s="117"/>
      <c r="W4" s="117"/>
      <c r="X4" s="119"/>
    </row>
    <row r="5" customFormat="false" ht="12.8" hidden="false" customHeight="false" outlineLevel="0" collapsed="false">
      <c r="B5" s="116" t="n">
        <v>2014</v>
      </c>
      <c r="C5" s="117" t="n">
        <v>3</v>
      </c>
      <c r="D5" s="116" t="n">
        <v>47</v>
      </c>
      <c r="E5" s="118" t="n">
        <v>16811748</v>
      </c>
      <c r="F5" s="118" t="n">
        <v>145661</v>
      </c>
      <c r="G5" s="119" t="n">
        <v>16666087</v>
      </c>
      <c r="H5" s="134" t="n">
        <v>66453030</v>
      </c>
      <c r="I5" s="135" t="n">
        <f aca="false">H5/G5</f>
        <v>3.98732047900626</v>
      </c>
      <c r="J5" s="119" t="n">
        <f aca="false">G5*3.8235866717</f>
        <v>63724228.1225926</v>
      </c>
      <c r="K5" s="134" t="n">
        <v>387130</v>
      </c>
      <c r="L5" s="135" t="n">
        <f aca="false">K5/F5</f>
        <v>2.65774641118762</v>
      </c>
      <c r="M5" s="119" t="n">
        <f aca="false">F5*2.511711692</f>
        <v>365858.436768412</v>
      </c>
      <c r="N5" s="134"/>
      <c r="Q5" s="119"/>
      <c r="R5" s="119"/>
      <c r="S5" s="119"/>
      <c r="V5" s="117"/>
      <c r="W5" s="117"/>
      <c r="X5" s="119"/>
    </row>
    <row r="6" customFormat="false" ht="12.8" hidden="false" customHeight="false" outlineLevel="0" collapsed="false">
      <c r="B6" s="116" t="n">
        <v>2014</v>
      </c>
      <c r="C6" s="117" t="n">
        <v>4</v>
      </c>
      <c r="D6" s="116" t="n">
        <v>48</v>
      </c>
      <c r="E6" s="118" t="n">
        <v>20743937</v>
      </c>
      <c r="F6" s="118" t="n">
        <v>143630</v>
      </c>
      <c r="G6" s="119" t="n">
        <v>20600306</v>
      </c>
      <c r="H6" s="134" t="n">
        <v>75212989</v>
      </c>
      <c r="I6" s="135" t="n">
        <f aca="false">H6/G6</f>
        <v>3.65106173665576</v>
      </c>
      <c r="J6" s="119" t="n">
        <f aca="false">G6*3.8235866717</f>
        <v>78767055.4545416</v>
      </c>
      <c r="K6" s="134" t="n">
        <v>390504</v>
      </c>
      <c r="L6" s="135" t="n">
        <f aca="false">K6/F6</f>
        <v>2.71881918819188</v>
      </c>
      <c r="M6" s="119" t="n">
        <f aca="false">F6*2.511711692</f>
        <v>360757.15032196</v>
      </c>
      <c r="N6" s="134"/>
      <c r="Q6" s="119"/>
      <c r="R6" s="119"/>
      <c r="S6" s="119"/>
      <c r="V6" s="117"/>
      <c r="W6" s="117"/>
      <c r="X6" s="119"/>
    </row>
    <row r="7" customFormat="false" ht="12.8" hidden="false" customHeight="false" outlineLevel="0" collapsed="false">
      <c r="B7" s="116" t="n">
        <v>2015</v>
      </c>
      <c r="C7" s="117" t="n">
        <v>1</v>
      </c>
      <c r="D7" s="116" t="n">
        <v>49</v>
      </c>
      <c r="E7" s="118" t="n">
        <v>18307160</v>
      </c>
      <c r="F7" s="118" t="n">
        <v>167252</v>
      </c>
      <c r="G7" s="119" t="n">
        <v>18139908</v>
      </c>
      <c r="H7" s="134" t="n">
        <v>71061517</v>
      </c>
      <c r="I7" s="135" t="n">
        <f aca="false">H7/G7</f>
        <v>3.91741330771909</v>
      </c>
      <c r="J7" s="119" t="n">
        <f aca="false">G7*3.8235866717</f>
        <v>69359510.4546642</v>
      </c>
      <c r="K7" s="134" t="n">
        <v>409117</v>
      </c>
      <c r="L7" s="135" t="n">
        <f aca="false">K7/F7</f>
        <v>2.44611125726449</v>
      </c>
      <c r="M7" s="119" t="n">
        <f aca="false">F7*2.511711692</f>
        <v>420088.803910384</v>
      </c>
      <c r="N7" s="134"/>
      <c r="Q7" s="119"/>
      <c r="R7" s="119"/>
      <c r="S7" s="119"/>
      <c r="V7" s="117"/>
      <c r="W7" s="117"/>
      <c r="X7" s="119"/>
    </row>
    <row r="8" customFormat="false" ht="12.8" hidden="false" customHeight="false" outlineLevel="0" collapsed="false">
      <c r="B8" s="116" t="n">
        <v>2015</v>
      </c>
      <c r="C8" s="117" t="n">
        <v>2</v>
      </c>
      <c r="D8" s="116" t="n">
        <v>50</v>
      </c>
      <c r="E8" s="118" t="n">
        <v>21740969</v>
      </c>
      <c r="F8" s="118" t="n">
        <v>188439</v>
      </c>
      <c r="G8" s="119" t="n">
        <v>21552530</v>
      </c>
      <c r="H8" s="134" t="n">
        <v>85808756</v>
      </c>
      <c r="I8" s="135" t="n">
        <f aca="false">H8/G8</f>
        <v>3.98137740673601</v>
      </c>
      <c r="J8" s="119" t="n">
        <f aca="false">G8*3.8235866717</f>
        <v>82407966.4494144</v>
      </c>
      <c r="K8" s="134" t="n">
        <v>442027</v>
      </c>
      <c r="L8" s="135" t="n">
        <f aca="false">K8/F8</f>
        <v>2.34572991790447</v>
      </c>
      <c r="M8" s="119" t="n">
        <f aca="false">F8*2.511711692</f>
        <v>473304.439528788</v>
      </c>
      <c r="N8" s="134"/>
      <c r="Q8" s="119"/>
      <c r="R8" s="119"/>
      <c r="S8" s="119"/>
      <c r="V8" s="117"/>
      <c r="W8" s="117"/>
      <c r="X8" s="119"/>
    </row>
    <row r="9" customFormat="false" ht="12.8" hidden="false" customHeight="false" outlineLevel="0" collapsed="false">
      <c r="A9" s="7"/>
      <c r="B9" s="136" t="n">
        <v>2015</v>
      </c>
      <c r="C9" s="7" t="n">
        <v>1</v>
      </c>
      <c r="D9" s="136" t="n">
        <v>161</v>
      </c>
      <c r="E9" s="126" t="n">
        <v>18004034.2271816</v>
      </c>
      <c r="F9" s="126" t="n">
        <v>135449.214417351</v>
      </c>
      <c r="G9" s="42" t="n">
        <f aca="false">E9-F9*0.7</f>
        <v>17909219.7770895</v>
      </c>
      <c r="H9" s="9"/>
      <c r="I9" s="137"/>
      <c r="J9" s="42" t="n">
        <f aca="false">G9*3.8235866717</f>
        <v>68477454.0402253</v>
      </c>
      <c r="K9" s="9"/>
      <c r="L9" s="137"/>
      <c r="M9" s="42" t="n">
        <f aca="false">F9*2.511711692</f>
        <v>340209.375524275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36" t="n">
        <v>2015</v>
      </c>
      <c r="C10" s="7" t="n">
        <v>2</v>
      </c>
      <c r="D10" s="136" t="n">
        <v>162</v>
      </c>
      <c r="E10" s="126" t="n">
        <v>22160667.129279</v>
      </c>
      <c r="F10" s="126" t="n">
        <v>151084.142402353</v>
      </c>
      <c r="G10" s="42" t="n">
        <f aca="false">E10-F10*0.7</f>
        <v>22054908.2295974</v>
      </c>
      <c r="H10" s="9" t="s">
        <v>156</v>
      </c>
      <c r="I10" s="137" t="n">
        <f aca="false">AVERAGE(I3:I8)</f>
        <v>3.82358667172555</v>
      </c>
      <c r="J10" s="42" t="n">
        <f aca="false">G10*3.8235866717</f>
        <v>84328853.1522551</v>
      </c>
      <c r="K10" s="9" t="s">
        <v>156</v>
      </c>
      <c r="L10" s="137" t="n">
        <f aca="false">AVERAGE(L3:L8)</f>
        <v>2.51171169199128</v>
      </c>
      <c r="M10" s="42" t="n">
        <f aca="false">F10*2.511711692</f>
        <v>379479.806947783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36" t="n">
        <v>2015</v>
      </c>
      <c r="C11" s="7" t="n">
        <v>3</v>
      </c>
      <c r="D11" s="136" t="n">
        <v>163</v>
      </c>
      <c r="E11" s="126" t="n">
        <v>20241474.6608547</v>
      </c>
      <c r="F11" s="126" t="n">
        <v>149343.027816335</v>
      </c>
      <c r="G11" s="42" t="n">
        <f aca="false">E11-F11*0.7</f>
        <v>20136934.5413833</v>
      </c>
      <c r="H11" s="9" t="n">
        <v>76520057</v>
      </c>
      <c r="I11" s="42"/>
      <c r="J11" s="42" t="n">
        <f aca="false">G11*3.8235866717</f>
        <v>76995314.5213284</v>
      </c>
      <c r="K11" s="9" t="n">
        <v>445064</v>
      </c>
      <c r="L11" s="42"/>
      <c r="M11" s="42" t="n">
        <f aca="false">F11*2.511711692</f>
        <v>375106.62908497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136" t="n">
        <v>2015</v>
      </c>
      <c r="C12" s="7" t="n">
        <v>4</v>
      </c>
      <c r="D12" s="136" t="n">
        <v>164</v>
      </c>
      <c r="E12" s="126" t="n">
        <v>23722644.8086565</v>
      </c>
      <c r="F12" s="126" t="n">
        <v>146563.952510206</v>
      </c>
      <c r="G12" s="42" t="n">
        <f aca="false">E12-F12*0.7</f>
        <v>23620050.0418994</v>
      </c>
      <c r="H12" s="9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8" hidden="false" customHeight="false" outlineLevel="0" collapsed="false">
      <c r="A13" s="122" t="s">
        <v>157</v>
      </c>
      <c r="B13" s="122" t="n">
        <v>2016</v>
      </c>
      <c r="C13" s="5" t="n">
        <v>1</v>
      </c>
      <c r="D13" s="122" t="n">
        <v>165</v>
      </c>
      <c r="E13" s="124" t="n">
        <v>19331318.9269655</v>
      </c>
      <c r="F13" s="124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6" t="n">
        <v>22042352.8766765</v>
      </c>
      <c r="F14" s="126" t="n"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6" t="n">
        <v>19234129.6394673</v>
      </c>
      <c r="F15" s="126" t="n"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6" t="n">
        <v>22573512.1008919</v>
      </c>
      <c r="F16" s="126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2"/>
      <c r="B17" s="122" t="n">
        <v>2017</v>
      </c>
      <c r="C17" s="5" t="n">
        <v>1</v>
      </c>
      <c r="D17" s="122" t="n">
        <v>169</v>
      </c>
      <c r="E17" s="124" t="n">
        <v>19517575.3041269</v>
      </c>
      <c r="F17" s="124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6" t="n">
        <v>23345722.4547066</v>
      </c>
      <c r="F18" s="126" t="n"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6" t="n">
        <v>20685758.7576831</v>
      </c>
      <c r="F19" s="126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6" t="n">
        <v>24447912.8962081</v>
      </c>
      <c r="F20" s="126" t="n"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2"/>
      <c r="B21" s="122" t="n">
        <v>2018</v>
      </c>
      <c r="C21" s="5" t="n">
        <v>1</v>
      </c>
      <c r="D21" s="122" t="n">
        <v>173</v>
      </c>
      <c r="E21" s="124" t="n">
        <v>19576875.4819577</v>
      </c>
      <c r="F21" s="124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6" t="n">
        <v>22220331.7878667</v>
      </c>
      <c r="F22" s="126" t="n"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6" t="n">
        <v>18301844.9884928</v>
      </c>
      <c r="F23" s="126" t="n">
        <v>112657.52315571</v>
      </c>
      <c r="G23" s="42" t="n">
        <f aca="false">E23-F23*0.7</f>
        <v>18222984.7222838</v>
      </c>
      <c r="H23" s="42"/>
      <c r="I23" s="42"/>
      <c r="J23" s="42" t="n">
        <f aca="false">G23*3.8235866717</f>
        <v>69677161.5027171</v>
      </c>
      <c r="K23" s="9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6" t="n">
        <v>19945772.1285218</v>
      </c>
      <c r="F24" s="126" t="n">
        <v>111977.056282442</v>
      </c>
      <c r="G24" s="42" t="n">
        <f aca="false">E24-F24*0.7</f>
        <v>19867388.1891241</v>
      </c>
      <c r="H24" s="42"/>
      <c r="I24" s="42"/>
      <c r="J24" s="42" t="n">
        <f aca="false">G24*3.8235866717</f>
        <v>75964680.6814249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2"/>
      <c r="B25" s="122" t="n">
        <v>2019</v>
      </c>
      <c r="C25" s="5" t="n">
        <v>1</v>
      </c>
      <c r="D25" s="122" t="n">
        <v>177</v>
      </c>
      <c r="E25" s="124" t="n">
        <v>15748980.9767565</v>
      </c>
      <c r="F25" s="124" t="n">
        <v>112983.375310289</v>
      </c>
      <c r="G25" s="8" t="n">
        <f aca="false">E25-F25*0.7</f>
        <v>15669892.6140393</v>
      </c>
      <c r="H25" s="8"/>
      <c r="I25" s="8"/>
      <c r="J25" s="8" t="n">
        <f aca="false">G25*3.8235866717</f>
        <v>59915192.5460109</v>
      </c>
      <c r="K25" s="6"/>
      <c r="L25" s="8"/>
      <c r="M25" s="8" t="n">
        <f aca="false">F25*2.511711692</f>
        <v>283781.664768477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6" t="n">
        <v>18646926.2542344</v>
      </c>
      <c r="F26" s="126" t="n">
        <v>111109.744064318</v>
      </c>
      <c r="G26" s="42" t="n">
        <f aca="false">E26-F26*0.7</f>
        <v>18569149.4333894</v>
      </c>
      <c r="H26" s="42" t="n">
        <v>1000</v>
      </c>
      <c r="I26" s="42"/>
      <c r="J26" s="42" t="n">
        <f aca="false">G26*3.8235866717</f>
        <v>71000752.2783132</v>
      </c>
      <c r="K26" s="9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6" t="n">
        <v>15997402.2056668</v>
      </c>
      <c r="F27" s="126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274756.790644173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6" t="n">
        <v>18669097.0259459</v>
      </c>
      <c r="F28" s="126" t="n">
        <v>110993.20327168</v>
      </c>
      <c r="G28" s="42" t="n">
        <f aca="false">E28-F28*0.7</f>
        <v>18591401.7836557</v>
      </c>
      <c r="H28" s="42"/>
      <c r="I28" s="42"/>
      <c r="J28" s="42" t="n">
        <f aca="false">G28*3.8235866717</f>
        <v>71085836.0682056</v>
      </c>
      <c r="K28" s="9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2"/>
      <c r="B29" s="122" t="n">
        <v>2020</v>
      </c>
      <c r="C29" s="5" t="n">
        <v>1</v>
      </c>
      <c r="D29" s="122" t="n">
        <v>181</v>
      </c>
      <c r="E29" s="124" t="n">
        <v>14491143.5175283</v>
      </c>
      <c r="F29" s="124" t="n">
        <v>113354.394990381</v>
      </c>
      <c r="G29" s="8" t="n">
        <f aca="false">E29-F29*0.7</f>
        <v>14411795.441035</v>
      </c>
      <c r="H29" s="8"/>
      <c r="I29" s="8"/>
      <c r="J29" s="8" t="n">
        <f aca="false">G29*3.8235866717</f>
        <v>55104748.9636084</v>
      </c>
      <c r="K29" s="6"/>
      <c r="L29" s="8"/>
      <c r="M29" s="8" t="n">
        <f aca="false">F29*2.511711692</f>
        <v>284713.559236926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6" t="n">
        <v>17540788.3835889</v>
      </c>
      <c r="F30" s="126" t="n">
        <v>114714.574752468</v>
      </c>
      <c r="G30" s="42" t="n">
        <f aca="false">E30-F30*0.7</f>
        <v>17460488.1812622</v>
      </c>
      <c r="H30" s="42"/>
      <c r="I30" s="42"/>
      <c r="J30" s="42" t="n">
        <f aca="false">G30*3.8235866717</f>
        <v>66761689.8912494</v>
      </c>
      <c r="K30" s="9"/>
      <c r="L30" s="42"/>
      <c r="M30" s="42" t="n">
        <f aca="false">F30*2.511711692</f>
        <v>288129.938648582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6" t="n">
        <v>15390804.2870487</v>
      </c>
      <c r="F31" s="126" t="n">
        <v>115536.075994737</v>
      </c>
      <c r="G31" s="42" t="n">
        <f aca="false">E31-F31*0.7</f>
        <v>15309929.0338524</v>
      </c>
      <c r="H31" s="42"/>
      <c r="I31" s="42"/>
      <c r="J31" s="42" t="n">
        <f aca="false">G31*3.8235866717</f>
        <v>58538840.5985108</v>
      </c>
      <c r="K31" s="9"/>
      <c r="L31" s="42"/>
      <c r="M31" s="42" t="n">
        <f aca="false">F31*2.511711692</f>
        <v>290193.312923781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6" t="n">
        <v>18283930.5240571</v>
      </c>
      <c r="F32" s="126" t="n">
        <v>119620.674074767</v>
      </c>
      <c r="G32" s="42" t="n">
        <f aca="false">E32-F32*0.7</f>
        <v>18200196.0522048</v>
      </c>
      <c r="H32" s="42"/>
      <c r="I32" s="42"/>
      <c r="J32" s="42" t="n">
        <f aca="false">G32*3.8235866717</f>
        <v>69590027.0475371</v>
      </c>
      <c r="K32" s="9"/>
      <c r="L32" s="42"/>
      <c r="M32" s="42" t="n">
        <f aca="false">F32*2.511711692</f>
        <v>300452.645678514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2"/>
      <c r="B33" s="122" t="n">
        <v>2021</v>
      </c>
      <c r="C33" s="5" t="n">
        <v>1</v>
      </c>
      <c r="D33" s="122" t="n">
        <v>185</v>
      </c>
      <c r="E33" s="124" t="n">
        <v>14311490.0366936</v>
      </c>
      <c r="F33" s="124" t="n">
        <v>121224.164502983</v>
      </c>
      <c r="G33" s="8" t="n">
        <f aca="false">E33-F33*0.7</f>
        <v>14226633.1215415</v>
      </c>
      <c r="H33" s="8"/>
      <c r="I33" s="8"/>
      <c r="J33" s="8" t="n">
        <f aca="false">G33*3.8235866717</f>
        <v>54396764.7866919</v>
      </c>
      <c r="K33" s="6"/>
      <c r="L33" s="8"/>
      <c r="M33" s="8" t="n">
        <f aca="false">F33*2.511711692</f>
        <v>304480.151335074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6" t="n">
        <v>17121240.0605702</v>
      </c>
      <c r="F34" s="126" t="n">
        <v>118732.691914753</v>
      </c>
      <c r="G34" s="42" t="n">
        <f aca="false">E34-F34*0.7</f>
        <v>17038127.1762299</v>
      </c>
      <c r="H34" s="42"/>
      <c r="I34" s="42"/>
      <c r="J34" s="42" t="n">
        <f aca="false">G34*3.8235866717</f>
        <v>65146755.9817621</v>
      </c>
      <c r="K34" s="9"/>
      <c r="L34" s="42"/>
      <c r="M34" s="42" t="n">
        <f aca="false">F34*2.511711692</f>
        <v>298222.290504919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6" t="n">
        <v>15111632.4949069</v>
      </c>
      <c r="F35" s="126" t="n">
        <v>114906.591842127</v>
      </c>
      <c r="G35" s="42" t="n">
        <f aca="false">E35-F35*0.7</f>
        <v>15031197.8806174</v>
      </c>
      <c r="H35" s="42"/>
      <c r="I35" s="42"/>
      <c r="J35" s="42" t="n">
        <f aca="false">G35*3.8235866717</f>
        <v>57473087.876014</v>
      </c>
      <c r="K35" s="9"/>
      <c r="L35" s="42"/>
      <c r="M35" s="42" t="n">
        <f aca="false">F35*2.511711692</f>
        <v>288612.230217742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6" t="n">
        <v>18345365.5559823</v>
      </c>
      <c r="F36" s="126" t="n">
        <v>110842.210785615</v>
      </c>
      <c r="G36" s="42" t="n">
        <f aca="false">E36-F36*0.7</f>
        <v>18267776.0084324</v>
      </c>
      <c r="H36" s="42"/>
      <c r="I36" s="42"/>
      <c r="J36" s="42" t="n">
        <f aca="false">G36*3.8235866717</f>
        <v>69848424.867443</v>
      </c>
      <c r="K36" s="9"/>
      <c r="L36" s="42"/>
      <c r="M36" s="42" t="n">
        <f aca="false">F36*2.511711692</f>
        <v>278403.676797358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2"/>
      <c r="B37" s="122" t="n">
        <v>2022</v>
      </c>
      <c r="C37" s="5" t="n">
        <v>1</v>
      </c>
      <c r="D37" s="122" t="n">
        <v>189</v>
      </c>
      <c r="E37" s="124" t="n">
        <v>14169731.5324393</v>
      </c>
      <c r="F37" s="124" t="n">
        <v>114700.076288004</v>
      </c>
      <c r="G37" s="8" t="n">
        <f aca="false">E37-F37*0.7</f>
        <v>14089441.4790377</v>
      </c>
      <c r="H37" s="8"/>
      <c r="I37" s="8"/>
      <c r="J37" s="8" t="n">
        <f aca="false">G37*3.8235866717</f>
        <v>53872200.6509457</v>
      </c>
      <c r="K37" s="6"/>
      <c r="L37" s="8"/>
      <c r="M37" s="8" t="n">
        <f aca="false">F37*2.511711692</f>
        <v>288093.522685872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6" t="n">
        <v>17012031.0417487</v>
      </c>
      <c r="F38" s="126" t="n">
        <v>116110.32647157</v>
      </c>
      <c r="G38" s="42" t="n">
        <f aca="false">E38-F38*0.7</f>
        <v>16930753.8132186</v>
      </c>
      <c r="H38" s="42"/>
      <c r="I38" s="42"/>
      <c r="J38" s="42" t="n">
        <f aca="false">G38*3.8235866717</f>
        <v>64736204.6220566</v>
      </c>
      <c r="K38" s="9"/>
      <c r="L38" s="42"/>
      <c r="M38" s="42" t="n">
        <f aca="false">F38*2.511711692</f>
        <v>291635.664560579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6" t="n">
        <v>14951605.9045559</v>
      </c>
      <c r="F39" s="126" t="n">
        <v>117114.010021664</v>
      </c>
      <c r="G39" s="42" t="n">
        <f aca="false">E39-F39*0.7</f>
        <v>14869626.0975407</v>
      </c>
      <c r="H39" s="42"/>
      <c r="I39" s="42"/>
      <c r="J39" s="42" t="n">
        <f aca="false">G39*3.8235866717</f>
        <v>56855304.1597192</v>
      </c>
      <c r="K39" s="9"/>
      <c r="L39" s="42"/>
      <c r="M39" s="42" t="n">
        <f aca="false">F39*2.511711692</f>
        <v>294156.628268419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6" t="n">
        <v>17811074.8203425</v>
      </c>
      <c r="F40" s="126" t="n">
        <v>122828.894648012</v>
      </c>
      <c r="G40" s="42" t="n">
        <f aca="false">E40-F40*0.7</f>
        <v>17725094.5940889</v>
      </c>
      <c r="H40" s="42"/>
      <c r="I40" s="42"/>
      <c r="J40" s="42" t="n">
        <f aca="false">G40*3.8235866717</f>
        <v>67773435.44458</v>
      </c>
      <c r="K40" s="9"/>
      <c r="L40" s="42"/>
      <c r="M40" s="42" t="n">
        <f aca="false">F40*2.511711692</f>
        <v>308510.770802848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2"/>
      <c r="B41" s="122" t="n">
        <v>2023</v>
      </c>
      <c r="C41" s="5" t="n">
        <v>1</v>
      </c>
      <c r="D41" s="122" t="n">
        <v>193</v>
      </c>
      <c r="E41" s="124" t="n">
        <v>14930862.2011172</v>
      </c>
      <c r="F41" s="124" t="n">
        <v>123469.884842612</v>
      </c>
      <c r="G41" s="8" t="n">
        <f aca="false">E41-F41*0.7</f>
        <v>14844433.2817274</v>
      </c>
      <c r="H41" s="8"/>
      <c r="I41" s="8"/>
      <c r="J41" s="8" t="n">
        <f aca="false">G41*3.8235866717</f>
        <v>56758977.2449527</v>
      </c>
      <c r="K41" s="6"/>
      <c r="L41" s="8"/>
      <c r="M41" s="8" t="n">
        <f aca="false">F41*2.511711692</f>
        <v>310120.753369082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6" t="n">
        <v>17797844.254291</v>
      </c>
      <c r="F42" s="126" t="n">
        <v>128363.548655745</v>
      </c>
      <c r="G42" s="42" t="n">
        <f aca="false">E42-F42*0.7</f>
        <v>17707989.770232</v>
      </c>
      <c r="H42" s="42"/>
      <c r="I42" s="42"/>
      <c r="J42" s="42" t="n">
        <f aca="false">G42*3.8235866717</f>
        <v>67708033.668059</v>
      </c>
      <c r="K42" s="9"/>
      <c r="L42" s="42"/>
      <c r="M42" s="42" t="n">
        <f aca="false">F42*2.511711692</f>
        <v>322412.225985246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6" t="n">
        <v>15596559.546981</v>
      </c>
      <c r="F43" s="126" t="n">
        <v>131716.657398731</v>
      </c>
      <c r="G43" s="42" t="n">
        <f aca="false">E43-F43*0.7</f>
        <v>15504357.8868019</v>
      </c>
      <c r="H43" s="42"/>
      <c r="I43" s="42"/>
      <c r="J43" s="42" t="n">
        <f aca="false">G43*3.8235866717</f>
        <v>59282256.1692425</v>
      </c>
      <c r="K43" s="9"/>
      <c r="L43" s="42"/>
      <c r="M43" s="42" t="n">
        <f aca="false">F43*2.511711692</f>
        <v>330834.268419551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6" t="n">
        <v>18927953.2778889</v>
      </c>
      <c r="F44" s="126" t="n">
        <v>123911.834715887</v>
      </c>
      <c r="G44" s="42" t="n">
        <f aca="false">E44-F44*0.7</f>
        <v>18841214.9935878</v>
      </c>
      <c r="H44" s="42"/>
      <c r="I44" s="42"/>
      <c r="J44" s="42" t="n">
        <f aca="false">G44*3.8235866717</f>
        <v>72041018.5281165</v>
      </c>
      <c r="K44" s="9"/>
      <c r="L44" s="42"/>
      <c r="M44" s="42" t="n">
        <f aca="false">F44*2.511711692</f>
        <v>311230.804033065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2"/>
      <c r="B45" s="122" t="n">
        <v>2024</v>
      </c>
      <c r="C45" s="5" t="n">
        <v>1</v>
      </c>
      <c r="D45" s="122" t="n">
        <v>197</v>
      </c>
      <c r="E45" s="124" t="n">
        <v>16116253.6179627</v>
      </c>
      <c r="F45" s="124" t="n">
        <v>126031.724186494</v>
      </c>
      <c r="G45" s="8" t="n">
        <f aca="false">E45-F45*0.7</f>
        <v>16028031.4110322</v>
      </c>
      <c r="H45" s="8"/>
      <c r="I45" s="8"/>
      <c r="J45" s="8" t="n">
        <f aca="false">G45*3.8235866717</f>
        <v>61284567.2768115</v>
      </c>
      <c r="K45" s="6"/>
      <c r="L45" s="8"/>
      <c r="M45" s="8" t="n">
        <f aca="false">F45*2.511711692</f>
        <v>316555.355202136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6" t="n">
        <v>18933262.112627</v>
      </c>
      <c r="F46" s="126" t="n">
        <v>132249.017068676</v>
      </c>
      <c r="G46" s="42" t="n">
        <f aca="false">E46-F46*0.7</f>
        <v>18840687.8006789</v>
      </c>
      <c r="H46" s="42"/>
      <c r="I46" s="42"/>
      <c r="J46" s="42" t="n">
        <f aca="false">G46*3.8235866717</f>
        <v>72039002.7603367</v>
      </c>
      <c r="K46" s="9"/>
      <c r="L46" s="42"/>
      <c r="M46" s="42" t="n">
        <f aca="false">F46*2.511711692</f>
        <v>332171.402426901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6" t="n">
        <v>16299398.3314292</v>
      </c>
      <c r="F47" s="126" t="n">
        <v>136410.976063059</v>
      </c>
      <c r="G47" s="42" t="n">
        <f aca="false">E47-F47*0.7</f>
        <v>16203910.6481851</v>
      </c>
      <c r="H47" s="42"/>
      <c r="I47" s="42"/>
      <c r="J47" s="42" t="n">
        <f aca="false">G47*3.8235866717</f>
        <v>61957056.7838181</v>
      </c>
      <c r="K47" s="9"/>
      <c r="L47" s="42"/>
      <c r="M47" s="42" t="n">
        <f aca="false">F47*2.511711692</f>
        <v>342625.043494717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6" t="n">
        <v>19374295.7115744</v>
      </c>
      <c r="F48" s="126" t="n">
        <v>134666.063005173</v>
      </c>
      <c r="G48" s="42" t="n">
        <f aca="false">E48-F48*0.7</f>
        <v>19280029.4674708</v>
      </c>
      <c r="H48" s="42"/>
      <c r="I48" s="42"/>
      <c r="J48" s="42" t="n">
        <f aca="false">G48*3.8235866717</f>
        <v>73718863.7018045</v>
      </c>
      <c r="K48" s="9"/>
      <c r="L48" s="42"/>
      <c r="M48" s="42" t="n">
        <f aca="false">F48*2.511711692</f>
        <v>338242.324965702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2"/>
      <c r="B49" s="122" t="n">
        <v>2025</v>
      </c>
      <c r="C49" s="5" t="n">
        <v>1</v>
      </c>
      <c r="D49" s="122" t="n">
        <v>201</v>
      </c>
      <c r="E49" s="124" t="n">
        <v>16523038.5573194</v>
      </c>
      <c r="F49" s="124" t="n">
        <v>133668.68910997</v>
      </c>
      <c r="G49" s="8" t="n">
        <f aca="false">E49-F49*0.7</f>
        <v>16429470.4749424</v>
      </c>
      <c r="H49" s="8"/>
      <c r="I49" s="8"/>
      <c r="J49" s="8" t="n">
        <f aca="false">G49*3.8235866717</f>
        <v>62819504.3310785</v>
      </c>
      <c r="K49" s="6"/>
      <c r="L49" s="8"/>
      <c r="M49" s="8" t="n">
        <f aca="false">F49*2.511711692</f>
        <v>335737.209291825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6" t="n">
        <v>19578144.0334985</v>
      </c>
      <c r="F50" s="126" t="n">
        <v>135461.288217548</v>
      </c>
      <c r="G50" s="42" t="n">
        <f aca="false">E50-F50*0.7</f>
        <v>19483321.1317462</v>
      </c>
      <c r="H50" s="42"/>
      <c r="I50" s="42"/>
      <c r="J50" s="42" t="n">
        <f aca="false">G50*3.8235866717</f>
        <v>74496166.9997958</v>
      </c>
      <c r="K50" s="9"/>
      <c r="L50" s="42"/>
      <c r="M50" s="42" t="n">
        <f aca="false">F50*2.511711692</f>
        <v>340239.701429397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6" t="n">
        <v>16867287.8753061</v>
      </c>
      <c r="F51" s="126" t="n">
        <v>138046.293864614</v>
      </c>
      <c r="G51" s="42" t="n">
        <f aca="false">E51-F51*0.7</f>
        <v>16770655.4696009</v>
      </c>
      <c r="H51" s="42"/>
      <c r="I51" s="42"/>
      <c r="J51" s="42" t="n">
        <f aca="false">G51*3.8235866717</f>
        <v>64124054.7292386</v>
      </c>
      <c r="K51" s="9"/>
      <c r="L51" s="42"/>
      <c r="M51" s="42" t="n">
        <f aca="false">F51*2.511711692</f>
        <v>346732.490337019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6" t="n">
        <v>20178746.3925768</v>
      </c>
      <c r="F52" s="126" t="n">
        <v>131359.436167404</v>
      </c>
      <c r="G52" s="42" t="n">
        <f aca="false">E52-F52*0.7</f>
        <v>20086794.7872596</v>
      </c>
      <c r="H52" s="42"/>
      <c r="I52" s="42"/>
      <c r="J52" s="42" t="n">
        <f aca="false">G52*3.8235866717</f>
        <v>76803600.8257389</v>
      </c>
      <c r="K52" s="9"/>
      <c r="L52" s="42"/>
      <c r="M52" s="42" t="n">
        <f aca="false">F52*2.511711692</f>
        <v>329937.031676196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2"/>
      <c r="B53" s="122" t="n">
        <v>2026</v>
      </c>
      <c r="C53" s="5" t="n">
        <v>1</v>
      </c>
      <c r="D53" s="122" t="n">
        <v>205</v>
      </c>
      <c r="E53" s="124" t="n">
        <v>17310034.8745377</v>
      </c>
      <c r="F53" s="124" t="n">
        <v>137909.253716846</v>
      </c>
      <c r="G53" s="8" t="n">
        <f aca="false">E53-F53*0.7</f>
        <v>17213498.3969359</v>
      </c>
      <c r="H53" s="8"/>
      <c r="I53" s="8"/>
      <c r="J53" s="8" t="n">
        <f aca="false">G53*3.8235866717</f>
        <v>65817303.0438535</v>
      </c>
      <c r="K53" s="6"/>
      <c r="L53" s="8"/>
      <c r="M53" s="8" t="n">
        <f aca="false">F53*2.511711692</f>
        <v>346388.284995597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6" t="n">
        <v>20543192.5365148</v>
      </c>
      <c r="F54" s="126" t="n">
        <v>140521.582673039</v>
      </c>
      <c r="G54" s="42" t="n">
        <f aca="false">E54-F54*0.7</f>
        <v>20444827.4286437</v>
      </c>
      <c r="H54" s="42"/>
      <c r="I54" s="42"/>
      <c r="J54" s="42" t="n">
        <f aca="false">G54*3.8235866717</f>
        <v>78172569.6613685</v>
      </c>
      <c r="K54" s="9"/>
      <c r="L54" s="42"/>
      <c r="M54" s="42" t="n">
        <f aca="false">F54*2.511711692</f>
        <v>352949.702178217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6" t="n">
        <v>17701220.6865295</v>
      </c>
      <c r="F55" s="126" t="n">
        <v>141952.917148635</v>
      </c>
      <c r="G55" s="42" t="n">
        <f aca="false">E55-F55*0.7</f>
        <v>17601853.6445255</v>
      </c>
      <c r="H55" s="42"/>
      <c r="I55" s="42"/>
      <c r="J55" s="42" t="n">
        <f aca="false">G55*3.8235866717</f>
        <v>67302212.9924216</v>
      </c>
      <c r="K55" s="9"/>
      <c r="L55" s="42"/>
      <c r="M55" s="42" t="n">
        <f aca="false">F55*2.511711692</f>
        <v>356544.801715734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6" t="n">
        <v>20840291.7786995</v>
      </c>
      <c r="F56" s="126" t="n">
        <v>144060.853193646</v>
      </c>
      <c r="G56" s="42" t="n">
        <f aca="false">E56-F56*0.7</f>
        <v>20739449.1814639</v>
      </c>
      <c r="H56" s="42"/>
      <c r="I56" s="42"/>
      <c r="J56" s="42" t="n">
        <f aca="false">G56*3.8235866717</f>
        <v>79299081.468645</v>
      </c>
      <c r="K56" s="9"/>
      <c r="L56" s="42"/>
      <c r="M56" s="42" t="n">
        <f aca="false">F56*2.511711692</f>
        <v>361839.329325976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2"/>
      <c r="B57" s="122" t="n">
        <v>2027</v>
      </c>
      <c r="C57" s="5" t="n">
        <v>1</v>
      </c>
      <c r="D57" s="122" t="n">
        <v>209</v>
      </c>
      <c r="E57" s="124" t="n">
        <v>17989305.4157652</v>
      </c>
      <c r="F57" s="124" t="n">
        <v>145723.770207909</v>
      </c>
      <c r="G57" s="8" t="n">
        <f aca="false">E57-F57*0.7</f>
        <v>17887298.7766197</v>
      </c>
      <c r="H57" s="8"/>
      <c r="I57" s="8"/>
      <c r="J57" s="8" t="n">
        <f aca="false">G57*3.8235866717</f>
        <v>68393637.1949987</v>
      </c>
      <c r="K57" s="6"/>
      <c r="L57" s="8"/>
      <c r="M57" s="8" t="n">
        <f aca="false">F57*2.511711692</f>
        <v>366016.097433526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6" t="n">
        <v>21292544.3863181</v>
      </c>
      <c r="F58" s="126" t="n">
        <v>145745.177683557</v>
      </c>
      <c r="G58" s="42" t="n">
        <f aca="false">E58-F58*0.7</f>
        <v>21190522.7619396</v>
      </c>
      <c r="H58" s="42"/>
      <c r="I58" s="42"/>
      <c r="J58" s="42" t="n">
        <f aca="false">G58*3.8235866717</f>
        <v>81023800.3989078</v>
      </c>
      <c r="K58" s="9"/>
      <c r="L58" s="42"/>
      <c r="M58" s="42" t="n">
        <f aca="false">F58*2.511711692</f>
        <v>366069.866840408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6" t="n">
        <v>18290839.9607645</v>
      </c>
      <c r="F59" s="126" t="n">
        <v>148641.870476704</v>
      </c>
      <c r="G59" s="42" t="n">
        <f aca="false">E59-F59*0.7</f>
        <v>18186790.6514308</v>
      </c>
      <c r="H59" s="42"/>
      <c r="I59" s="42"/>
      <c r="J59" s="42" t="n">
        <f aca="false">G59*3.8235866717</f>
        <v>69538770.335809</v>
      </c>
      <c r="K59" s="9"/>
      <c r="L59" s="42"/>
      <c r="M59" s="42" t="n">
        <f aca="false">F59*2.511711692</f>
        <v>373345.523997087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6" t="n">
        <v>21658917.6399528</v>
      </c>
      <c r="F60" s="126" t="n">
        <v>148848.994601097</v>
      </c>
      <c r="G60" s="42" t="n">
        <f aca="false">E60-F60*0.7</f>
        <v>21554723.343732</v>
      </c>
      <c r="H60" s="42"/>
      <c r="I60" s="42"/>
      <c r="J60" s="42" t="n">
        <f aca="false">G60*3.8235866717</f>
        <v>82416352.8892747</v>
      </c>
      <c r="K60" s="9"/>
      <c r="L60" s="42"/>
      <c r="M60" s="42" t="n">
        <f aca="false">F60*2.511711692</f>
        <v>373865.76008202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2"/>
      <c r="B61" s="122" t="n">
        <v>2028</v>
      </c>
      <c r="C61" s="5" t="n">
        <v>1</v>
      </c>
      <c r="D61" s="122" t="n">
        <v>213</v>
      </c>
      <c r="E61" s="124" t="n">
        <v>18816351.8338623</v>
      </c>
      <c r="F61" s="124" t="n">
        <v>149018.224512584</v>
      </c>
      <c r="G61" s="8" t="n">
        <f aca="false">E61-F61*0.7</f>
        <v>18712039.0767035</v>
      </c>
      <c r="H61" s="8"/>
      <c r="I61" s="8"/>
      <c r="J61" s="8" t="n">
        <f aca="false">G61*3.8235866717</f>
        <v>71547103.2140131</v>
      </c>
      <c r="K61" s="6"/>
      <c r="L61" s="8"/>
      <c r="M61" s="8" t="n">
        <f aca="false">F61*2.511711692</f>
        <v>374290.816829338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2"/>
      <c r="BA61" s="122"/>
      <c r="BB61" s="122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6" t="n">
        <v>21998190.1100082</v>
      </c>
      <c r="F62" s="126" t="n">
        <v>153747.486726559</v>
      </c>
      <c r="G62" s="42" t="n">
        <f aca="false">E62-F62*0.7</f>
        <v>21890566.8692996</v>
      </c>
      <c r="H62" s="42"/>
      <c r="I62" s="42"/>
      <c r="J62" s="42" t="n">
        <f aca="false">G62*3.8235866717</f>
        <v>83700479.7174116</v>
      </c>
      <c r="K62" s="9"/>
      <c r="L62" s="42"/>
      <c r="M62" s="42" t="n">
        <f aca="false">F62*2.511711692</f>
        <v>386169.360026713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6" t="n">
        <v>19032444.595919</v>
      </c>
      <c r="F63" s="126" t="n">
        <v>153213.829847658</v>
      </c>
      <c r="G63" s="42" t="n">
        <f aca="false">E63-F63*0.7</f>
        <v>18925194.9150256</v>
      </c>
      <c r="H63" s="42"/>
      <c r="I63" s="42"/>
      <c r="J63" s="42" t="n">
        <f aca="false">G63*3.8235866717</f>
        <v>72362123.0364167</v>
      </c>
      <c r="K63" s="9"/>
      <c r="L63" s="42"/>
      <c r="M63" s="42" t="n">
        <f aca="false">F63*2.511711692</f>
        <v>384828.967804461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6" t="n">
        <v>22590864.4216688</v>
      </c>
      <c r="F64" s="126" t="n">
        <v>153491.948512064</v>
      </c>
      <c r="G64" s="42" t="n">
        <f aca="false">E64-F64*0.7</f>
        <v>22483420.0577104</v>
      </c>
      <c r="H64" s="42"/>
      <c r="I64" s="42"/>
      <c r="J64" s="42" t="n">
        <f aca="false">G64*3.8235866717</f>
        <v>85967305.2668938</v>
      </c>
      <c r="K64" s="9"/>
      <c r="L64" s="42"/>
      <c r="M64" s="42" t="n">
        <f aca="false">F64*2.511711692</f>
        <v>385527.521705613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2"/>
      <c r="B65" s="122" t="n">
        <v>2029</v>
      </c>
      <c r="C65" s="5" t="n">
        <v>1</v>
      </c>
      <c r="D65" s="122" t="n">
        <v>217</v>
      </c>
      <c r="E65" s="124" t="n">
        <v>19590864.0603041</v>
      </c>
      <c r="F65" s="124" t="n">
        <v>149247.323744645</v>
      </c>
      <c r="G65" s="8" t="n">
        <f aca="false">E65-F65*0.7</f>
        <v>19486390.9336829</v>
      </c>
      <c r="H65" s="8"/>
      <c r="I65" s="8"/>
      <c r="J65" s="8" t="n">
        <f aca="false">G65*3.8235866717</f>
        <v>74507904.6535655</v>
      </c>
      <c r="K65" s="6"/>
      <c r="L65" s="8"/>
      <c r="M65" s="8" t="n">
        <f aca="false">F65*2.511711692</f>
        <v>374866.248049134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6" t="n">
        <v>23077926.5514202</v>
      </c>
      <c r="F66" s="126" t="n">
        <v>151819.726189782</v>
      </c>
      <c r="G66" s="42" t="n">
        <f aca="false">E66-F66*0.7</f>
        <v>22971652.7430874</v>
      </c>
      <c r="H66" s="42"/>
      <c r="I66" s="42"/>
      <c r="J66" s="42" t="n">
        <f aca="false">G66*3.8235866717</f>
        <v>87834105.2553896</v>
      </c>
      <c r="K66" s="9"/>
      <c r="L66" s="42"/>
      <c r="M66" s="42" t="n">
        <f aca="false">F66*2.511711692</f>
        <v>381327.381347114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6" t="n">
        <v>19973407.5575163</v>
      </c>
      <c r="F67" s="126" t="n">
        <v>154047.010089438</v>
      </c>
      <c r="G67" s="42" t="n">
        <f aca="false">E67-F67*0.7</f>
        <v>19865574.6504537</v>
      </c>
      <c r="H67" s="42"/>
      <c r="I67" s="42"/>
      <c r="J67" s="42" t="n">
        <f aca="false">G67*3.8235866717</f>
        <v>75957746.4591361</v>
      </c>
      <c r="K67" s="9"/>
      <c r="L67" s="42"/>
      <c r="M67" s="42" t="n">
        <f aca="false">F67*2.511711692</f>
        <v>386921.676359283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6" t="n">
        <v>23595766.4777321</v>
      </c>
      <c r="F68" s="126" t="n">
        <v>154590.098764526</v>
      </c>
      <c r="G68" s="42" t="n">
        <f aca="false">E68-F68*0.7</f>
        <v>23487553.4085969</v>
      </c>
      <c r="H68" s="42"/>
      <c r="I68" s="42"/>
      <c r="J68" s="42" t="n">
        <f aca="false">G68*3.8235866717</f>
        <v>89806696.1639531</v>
      </c>
      <c r="K68" s="9"/>
      <c r="L68" s="42"/>
      <c r="M68" s="42" t="n">
        <f aca="false">F68*2.511711692</f>
        <v>388285.758534295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2"/>
      <c r="B69" s="122" t="n">
        <v>2030</v>
      </c>
      <c r="C69" s="5" t="n">
        <v>1</v>
      </c>
      <c r="D69" s="122" t="n">
        <v>221</v>
      </c>
      <c r="E69" s="124" t="n">
        <v>20345664.9939971</v>
      </c>
      <c r="F69" s="124" t="n">
        <v>156985.35884132</v>
      </c>
      <c r="G69" s="8" t="n">
        <f aca="false">E69-F69*0.7</f>
        <v>20235775.2428082</v>
      </c>
      <c r="H69" s="8"/>
      <c r="I69" s="8"/>
      <c r="J69" s="8" t="n">
        <f aca="false">G69*3.8235866717</f>
        <v>77373240.5099182</v>
      </c>
      <c r="K69" s="6"/>
      <c r="L69" s="8"/>
      <c r="M69" s="8" t="n">
        <f aca="false">F69*2.511711692</f>
        <v>394301.961274559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22"/>
      <c r="BB69" s="122"/>
      <c r="BC69" s="122"/>
      <c r="BD69" s="122"/>
      <c r="BE69" s="122"/>
      <c r="BF69" s="122"/>
      <c r="BG69" s="122"/>
      <c r="BH69" s="122"/>
      <c r="BI69" s="122"/>
      <c r="BJ69" s="122"/>
      <c r="BK69" s="122"/>
      <c r="BL69" s="122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6" t="n">
        <v>23868602.3195532</v>
      </c>
      <c r="F70" s="126" t="n">
        <v>157650.974013996</v>
      </c>
      <c r="G70" s="42" t="n">
        <f aca="false">E70-F70*0.7</f>
        <v>23758246.6377434</v>
      </c>
      <c r="H70" s="42"/>
      <c r="I70" s="42"/>
      <c r="J70" s="42" t="n">
        <f aca="false">G70*3.8235866717</f>
        <v>90841715.187037</v>
      </c>
      <c r="K70" s="9"/>
      <c r="L70" s="42"/>
      <c r="M70" s="42" t="n">
        <f aca="false">F70*2.511711692</f>
        <v>395973.794686142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6" t="n">
        <v>20553133.7117188</v>
      </c>
      <c r="F71" s="126" t="n">
        <v>158373.110175029</v>
      </c>
      <c r="G71" s="42" t="n">
        <f aca="false">E71-F71*0.7</f>
        <v>20442272.5345963</v>
      </c>
      <c r="H71" s="42"/>
      <c r="I71" s="42"/>
      <c r="J71" s="42" t="n">
        <f aca="false">G71*3.8235866717</f>
        <v>78162800.8025413</v>
      </c>
      <c r="K71" s="9"/>
      <c r="L71" s="42"/>
      <c r="M71" s="42" t="n">
        <f aca="false">F71*2.511711692</f>
        <v>397787.592525024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6" t="n">
        <v>24299033.8809094</v>
      </c>
      <c r="F72" s="126" t="n">
        <v>163585.186124455</v>
      </c>
      <c r="G72" s="42" t="n">
        <f aca="false">E72-F72*0.7</f>
        <v>24184524.2506223</v>
      </c>
      <c r="H72" s="42"/>
      <c r="I72" s="42"/>
      <c r="J72" s="42" t="n">
        <f aca="false">G72*3.8235866717</f>
        <v>92471624.5860848</v>
      </c>
      <c r="K72" s="9"/>
      <c r="L72" s="42"/>
      <c r="M72" s="42" t="n">
        <f aca="false">F72*2.511711692</f>
        <v>410878.82462679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2"/>
      <c r="B73" s="122" t="n">
        <v>2031</v>
      </c>
      <c r="C73" s="5" t="n">
        <v>1</v>
      </c>
      <c r="D73" s="122" t="n">
        <v>225</v>
      </c>
      <c r="E73" s="124" t="n">
        <v>20999752.5275261</v>
      </c>
      <c r="F73" s="124" t="n">
        <v>155046.237171984</v>
      </c>
      <c r="G73" s="8" t="n">
        <f aca="false">E73-F73*0.7</f>
        <v>20891220.1615057</v>
      </c>
      <c r="H73" s="8"/>
      <c r="I73" s="8"/>
      <c r="J73" s="8" t="n">
        <f aca="false">G73*3.8235866717</f>
        <v>79879390.9650836</v>
      </c>
      <c r="K73" s="6"/>
      <c r="L73" s="8"/>
      <c r="M73" s="8" t="n">
        <f aca="false">F73*2.511711692</f>
        <v>389431.446705477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6" t="n">
        <v>24787509.2272256</v>
      </c>
      <c r="F74" s="126" t="n">
        <v>157896.119422674</v>
      </c>
      <c r="G74" s="42" t="n">
        <f aca="false">E74-F74*0.7</f>
        <v>24676981.9436297</v>
      </c>
      <c r="H74" s="42"/>
      <c r="I74" s="42"/>
      <c r="J74" s="42" t="n">
        <f aca="false">G74*3.8235866717</f>
        <v>94354579.2574442</v>
      </c>
      <c r="K74" s="9"/>
      <c r="L74" s="42"/>
      <c r="M74" s="42" t="n">
        <f aca="false">F74*2.511711692</f>
        <v>396589.529275359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6" t="n">
        <v>21228411.7018801</v>
      </c>
      <c r="F75" s="126" t="n">
        <v>162907.133384428</v>
      </c>
      <c r="G75" s="42" t="n">
        <f aca="false">E75-F75*0.7</f>
        <v>21114376.708511</v>
      </c>
      <c r="H75" s="42"/>
      <c r="I75" s="42"/>
      <c r="J75" s="42" t="n">
        <f aca="false">G75*3.8235866717</f>
        <v>80732649.3639156</v>
      </c>
      <c r="K75" s="9"/>
      <c r="L75" s="42"/>
      <c r="M75" s="42" t="n">
        <f aca="false">F75*2.511711692</f>
        <v>409175.751631871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6" t="n">
        <v>24929075.6708794</v>
      </c>
      <c r="F76" s="126" t="n">
        <v>172629.124177097</v>
      </c>
      <c r="G76" s="42" t="n">
        <f aca="false">E76-F76*0.7</f>
        <v>24808235.2839554</v>
      </c>
      <c r="H76" s="42"/>
      <c r="I76" s="42"/>
      <c r="J76" s="42" t="n">
        <f aca="false">G76*3.8235866717</f>
        <v>94856437.7801297</v>
      </c>
      <c r="K76" s="9"/>
      <c r="L76" s="42"/>
      <c r="M76" s="42" t="n">
        <f aca="false">F76*2.511711692</f>
        <v>433594.589575334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2"/>
      <c r="B77" s="122" t="n">
        <v>2032</v>
      </c>
      <c r="C77" s="5" t="n">
        <v>1</v>
      </c>
      <c r="D77" s="122" t="n">
        <v>229</v>
      </c>
      <c r="E77" s="124" t="n">
        <v>21494372.919674</v>
      </c>
      <c r="F77" s="124" t="n">
        <v>166625.904389231</v>
      </c>
      <c r="G77" s="8" t="n">
        <f aca="false">E77-F77*0.7</f>
        <v>21377734.7866015</v>
      </c>
      <c r="H77" s="8"/>
      <c r="I77" s="8"/>
      <c r="J77" s="8" t="n">
        <f aca="false">G77*3.8235866717</f>
        <v>81739621.8011871</v>
      </c>
      <c r="K77" s="6"/>
      <c r="L77" s="8"/>
      <c r="M77" s="8" t="n">
        <f aca="false">F77*2.511711692</f>
        <v>418516.232244506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6" t="n">
        <v>25385797.585954</v>
      </c>
      <c r="F78" s="126" t="n">
        <v>170232.274479426</v>
      </c>
      <c r="G78" s="42" t="n">
        <f aca="false">E78-F78*0.7</f>
        <v>25266634.9938184</v>
      </c>
      <c r="H78" s="42"/>
      <c r="I78" s="42"/>
      <c r="J78" s="42" t="n">
        <f aca="false">G78*3.8235866717</f>
        <v>96609168.8010729</v>
      </c>
      <c r="K78" s="9"/>
      <c r="L78" s="42"/>
      <c r="M78" s="42" t="n">
        <f aca="false">F78*2.511711692</f>
        <v>427574.394165728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6" t="n">
        <v>21905069.0734154</v>
      </c>
      <c r="F79" s="126" t="n">
        <v>168803.403226876</v>
      </c>
      <c r="G79" s="42" t="n">
        <f aca="false">E79-F79*0.7</f>
        <v>21786906.6911566</v>
      </c>
      <c r="H79" s="42"/>
      <c r="I79" s="42"/>
      <c r="J79" s="42" t="n">
        <f aca="false">G79*3.8235866717</f>
        <v>83304126.0418779</v>
      </c>
      <c r="K79" s="9"/>
      <c r="L79" s="42"/>
      <c r="M79" s="42" t="n">
        <f aca="false">F79*2.511711692</f>
        <v>423985.481534335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6" t="n">
        <v>25793054.0444434</v>
      </c>
      <c r="F80" s="126" t="n">
        <v>174536.276362335</v>
      </c>
      <c r="G80" s="42" t="n">
        <f aca="false">E80-F80*0.7</f>
        <v>25670878.6509898</v>
      </c>
      <c r="H80" s="42"/>
      <c r="I80" s="42"/>
      <c r="J80" s="42" t="n">
        <f aca="false">G80*3.8235866717</f>
        <v>98154829.4607526</v>
      </c>
      <c r="K80" s="9"/>
      <c r="L80" s="42"/>
      <c r="M80" s="42" t="n">
        <f aca="false">F80*2.511711692</f>
        <v>438384.80601742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2"/>
      <c r="B81" s="122" t="n">
        <v>2033</v>
      </c>
      <c r="C81" s="5" t="n">
        <v>1</v>
      </c>
      <c r="D81" s="122" t="n">
        <v>233</v>
      </c>
      <c r="E81" s="124" t="n">
        <v>22293981.2732795</v>
      </c>
      <c r="F81" s="124" t="n">
        <v>169772.747004138</v>
      </c>
      <c r="G81" s="8" t="n">
        <f aca="false">E81-F81*0.7</f>
        <v>22175140.3503766</v>
      </c>
      <c r="H81" s="8"/>
      <c r="I81" s="8"/>
      <c r="J81" s="8" t="n">
        <f aca="false">G81*3.8235866717</f>
        <v>84788571.0867769</v>
      </c>
      <c r="K81" s="6"/>
      <c r="L81" s="8"/>
      <c r="M81" s="8" t="n">
        <f aca="false">F81*2.511711692</f>
        <v>426420.193633251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6" t="n">
        <v>26314260.0020595</v>
      </c>
      <c r="F82" s="126" t="n">
        <v>164552.143561909</v>
      </c>
      <c r="G82" s="42" t="n">
        <f aca="false">E82-F82*0.7</f>
        <v>26199073.5015662</v>
      </c>
      <c r="H82" s="42"/>
      <c r="I82" s="42"/>
      <c r="J82" s="42" t="n">
        <f aca="false">G82*3.8235866717</f>
        <v>100174428.251477</v>
      </c>
      <c r="K82" s="9"/>
      <c r="L82" s="42"/>
      <c r="M82" s="42" t="n">
        <f aca="false">F82*2.511711692</f>
        <v>413307.542928109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6" t="n">
        <v>22687070.6948217</v>
      </c>
      <c r="F83" s="126" t="n">
        <v>168355.208353255</v>
      </c>
      <c r="G83" s="42" t="n">
        <f aca="false">E83-F83*0.7</f>
        <v>22569222.0489744</v>
      </c>
      <c r="H83" s="42"/>
      <c r="I83" s="42"/>
      <c r="J83" s="42" t="n">
        <f aca="false">G83*3.8235866717</f>
        <v>86295376.6170964</v>
      </c>
      <c r="K83" s="9"/>
      <c r="L83" s="42"/>
      <c r="M83" s="42" t="n">
        <f aca="false">F83*2.511711692</f>
        <v>422859.745229967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6" t="n">
        <v>26751693.0436484</v>
      </c>
      <c r="F84" s="126" t="n">
        <v>170065.038350208</v>
      </c>
      <c r="G84" s="42" t="n">
        <f aca="false">E84-F84*0.7</f>
        <v>26632647.5168033</v>
      </c>
      <c r="H84" s="42"/>
      <c r="I84" s="42"/>
      <c r="J84" s="42" t="n">
        <f aca="false">G84*3.8235866717</f>
        <v>101832236.077333</v>
      </c>
      <c r="K84" s="9"/>
      <c r="L84" s="42"/>
      <c r="M84" s="42" t="n">
        <f aca="false">F84*2.511711692</f>
        <v>427154.345224646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2"/>
      <c r="B85" s="122" t="n">
        <v>2034</v>
      </c>
      <c r="C85" s="5" t="n">
        <v>1</v>
      </c>
      <c r="D85" s="122" t="n">
        <v>237</v>
      </c>
      <c r="E85" s="124" t="n">
        <v>22863658.7332053</v>
      </c>
      <c r="F85" s="124" t="n">
        <v>175823.173867945</v>
      </c>
      <c r="G85" s="8" t="n">
        <f aca="false">E85-F85*0.7</f>
        <v>22740582.5114977</v>
      </c>
      <c r="H85" s="8"/>
      <c r="I85" s="8"/>
      <c r="J85" s="8" t="n">
        <f aca="false">G85*3.8235866717</f>
        <v>86950588.1976569</v>
      </c>
      <c r="K85" s="6"/>
      <c r="L85" s="8"/>
      <c r="M85" s="8" t="n">
        <f aca="false">F85*2.511711692</f>
        <v>441617.121528666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6" t="n">
        <v>27054285.1838581</v>
      </c>
      <c r="F86" s="126" t="n">
        <v>178359.875249221</v>
      </c>
      <c r="G86" s="42" t="n">
        <f aca="false">E86-F86*0.7</f>
        <v>26929433.2711836</v>
      </c>
      <c r="H86" s="42"/>
      <c r="I86" s="42"/>
      <c r="J86" s="42" t="n">
        <f aca="false">G86*3.8235866717</f>
        <v>102967022.132132</v>
      </c>
      <c r="K86" s="9"/>
      <c r="L86" s="42"/>
      <c r="M86" s="42" t="n">
        <f aca="false">F86*2.511711692</f>
        <v>447988.58404713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6" t="n">
        <v>22961102.9331389</v>
      </c>
      <c r="F87" s="126" t="n">
        <v>177867.904407478</v>
      </c>
      <c r="G87" s="42" t="n">
        <f aca="false">E87-F87*0.7</f>
        <v>22836595.4000537</v>
      </c>
      <c r="H87" s="42"/>
      <c r="I87" s="42"/>
      <c r="J87" s="42" t="n">
        <f aca="false">G87*3.8235866717</f>
        <v>87317701.7986507</v>
      </c>
      <c r="K87" s="9"/>
      <c r="L87" s="42"/>
      <c r="M87" s="42" t="n">
        <f aca="false">F87*2.511711692</f>
        <v>446752.895131801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6" t="n">
        <v>27123393.400281</v>
      </c>
      <c r="F88" s="126" t="n">
        <v>188107.014881236</v>
      </c>
      <c r="G88" s="42" t="n">
        <f aca="false">E88-F88*0.7</f>
        <v>26991718.4898641</v>
      </c>
      <c r="H88" s="42"/>
      <c r="I88" s="42"/>
      <c r="J88" s="42" t="n">
        <f aca="false">G88*3.8235866717</f>
        <v>103205175.064123</v>
      </c>
      <c r="K88" s="9"/>
      <c r="L88" s="42"/>
      <c r="M88" s="42" t="n">
        <f aca="false">F88*2.511711692</f>
        <v>472470.588624419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2"/>
      <c r="B89" s="122" t="n">
        <v>2035</v>
      </c>
      <c r="C89" s="5" t="n">
        <v>1</v>
      </c>
      <c r="D89" s="122" t="n">
        <v>241</v>
      </c>
      <c r="E89" s="124" t="n">
        <v>23307597.2077411</v>
      </c>
      <c r="F89" s="124" t="n">
        <v>187820.284102464</v>
      </c>
      <c r="G89" s="8" t="n">
        <f aca="false">E89-F89*0.7</f>
        <v>23176123.0088694</v>
      </c>
      <c r="H89" s="8"/>
      <c r="I89" s="8"/>
      <c r="J89" s="8" t="n">
        <f aca="false">G89*3.8235866717</f>
        <v>88615915.0383926</v>
      </c>
      <c r="K89" s="6"/>
      <c r="L89" s="8"/>
      <c r="M89" s="8" t="n">
        <f aca="false">F89*2.511711692</f>
        <v>471750.403574921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6" t="n">
        <v>27697957.4197108</v>
      </c>
      <c r="F90" s="126" t="n">
        <v>187338.924098263</v>
      </c>
      <c r="G90" s="42" t="n">
        <f aca="false">E90-F90*0.7</f>
        <v>27566820.172842</v>
      </c>
      <c r="H90" s="42"/>
      <c r="I90" s="42"/>
      <c r="J90" s="42" t="n">
        <f aca="false">G90*3.8235866717</f>
        <v>105404126.194029</v>
      </c>
      <c r="K90" s="9"/>
      <c r="L90" s="42"/>
      <c r="M90" s="42" t="n">
        <f aca="false">F90*2.511711692</f>
        <v>470541.366024308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6" t="n">
        <v>23676362.3803718</v>
      </c>
      <c r="F91" s="126" t="n">
        <v>193457.075310167</v>
      </c>
      <c r="G91" s="42" t="n">
        <f aca="false">E91-F91*0.7</f>
        <v>23540942.4276547</v>
      </c>
      <c r="H91" s="42"/>
      <c r="I91" s="42"/>
      <c r="J91" s="42" t="n">
        <f aca="false">G91*3.8235866717</f>
        <v>90010833.7056375</v>
      </c>
      <c r="K91" s="9"/>
      <c r="L91" s="42"/>
      <c r="M91" s="42" t="n">
        <f aca="false">F91*2.511711692</f>
        <v>485908.397956671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6" t="n">
        <v>27999868.0679024</v>
      </c>
      <c r="F92" s="126" t="n">
        <v>191006.668539224</v>
      </c>
      <c r="G92" s="42" t="n">
        <f aca="false">E92-F92*0.7</f>
        <v>27866163.3999249</v>
      </c>
      <c r="H92" s="42"/>
      <c r="I92" s="42"/>
      <c r="J92" s="42" t="n">
        <f aca="false">G92*3.8235866717</f>
        <v>106548690.967367</v>
      </c>
      <c r="K92" s="9"/>
      <c r="L92" s="42"/>
      <c r="M92" s="42" t="n">
        <f aca="false">F92*2.511711692</f>
        <v>479753.682619938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2"/>
      <c r="B93" s="122" t="n">
        <v>2036</v>
      </c>
      <c r="C93" s="5" t="n">
        <v>1</v>
      </c>
      <c r="D93" s="122" t="n">
        <v>245</v>
      </c>
      <c r="E93" s="124" t="n">
        <v>24055007.3022358</v>
      </c>
      <c r="F93" s="124" t="n">
        <v>189991.503916967</v>
      </c>
      <c r="G93" s="8" t="n">
        <f aca="false">E93-F93*0.7</f>
        <v>23922013.2494939</v>
      </c>
      <c r="H93" s="8"/>
      <c r="I93" s="8"/>
      <c r="J93" s="8" t="n">
        <f aca="false">G93*3.8235866717</f>
        <v>91467891.0209958</v>
      </c>
      <c r="K93" s="6"/>
      <c r="L93" s="8"/>
      <c r="M93" s="8" t="n">
        <f aca="false">F93*2.511711692</f>
        <v>477203.88176891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6" t="n">
        <v>28539362.2419753</v>
      </c>
      <c r="F94" s="126" t="n">
        <v>193387.247966705</v>
      </c>
      <c r="G94" s="42" t="n">
        <f aca="false">E94-F94*0.7</f>
        <v>28403991.1683986</v>
      </c>
      <c r="H94" s="42"/>
      <c r="I94" s="42"/>
      <c r="J94" s="42" t="n">
        <f aca="false">G94*3.8235866717</f>
        <v>108605122.054573</v>
      </c>
      <c r="K94" s="9"/>
      <c r="L94" s="42"/>
      <c r="M94" s="42" t="n">
        <f aca="false">F94*2.511711692</f>
        <v>485733.011801676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6" t="n">
        <v>24594940.8802978</v>
      </c>
      <c r="F95" s="126" t="n">
        <v>189671.456182387</v>
      </c>
      <c r="G95" s="42" t="n">
        <f aca="false">E95-F95*0.7</f>
        <v>24462170.8609701</v>
      </c>
      <c r="H95" s="42"/>
      <c r="I95" s="42"/>
      <c r="J95" s="42" t="n">
        <f aca="false">G95*3.8235866717</f>
        <v>93533230.4648535</v>
      </c>
      <c r="K95" s="9"/>
      <c r="L95" s="42"/>
      <c r="M95" s="42" t="n">
        <f aca="false">F95*2.511711692</f>
        <v>476400.014131967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6" t="n">
        <v>29096682.9707714</v>
      </c>
      <c r="F96" s="126" t="n">
        <v>184495.65473146</v>
      </c>
      <c r="G96" s="42" t="n">
        <f aca="false">E96-F96*0.7</f>
        <v>28967536.0124594</v>
      </c>
      <c r="H96" s="42"/>
      <c r="I96" s="42"/>
      <c r="J96" s="42" t="n">
        <f aca="false">G96*3.8235866717</f>
        <v>110759884.609229</v>
      </c>
      <c r="K96" s="9"/>
      <c r="L96" s="42"/>
      <c r="M96" s="42" t="n">
        <f aca="false">F96*2.511711692</f>
        <v>463399.893112203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2"/>
      <c r="B97" s="122" t="n">
        <v>2037</v>
      </c>
      <c r="C97" s="5" t="n">
        <v>1</v>
      </c>
      <c r="D97" s="122" t="n">
        <v>249</v>
      </c>
      <c r="E97" s="124" t="n">
        <v>24991281.4222144</v>
      </c>
      <c r="F97" s="124" t="n">
        <v>185718.475769729</v>
      </c>
      <c r="G97" s="8" t="n">
        <f aca="false">E97-F97*0.7</f>
        <v>24861278.4891756</v>
      </c>
      <c r="H97" s="8"/>
      <c r="I97" s="8"/>
      <c r="J97" s="8" t="n">
        <f aca="false">G97*3.8235866717</f>
        <v>95059253.0726337</v>
      </c>
      <c r="K97" s="6"/>
      <c r="L97" s="8"/>
      <c r="M97" s="8" t="n">
        <f aca="false">F97*2.511711692</f>
        <v>466471.267011247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6" t="n">
        <v>29295314.8532959</v>
      </c>
      <c r="F98" s="126" t="n">
        <v>185924.75436818</v>
      </c>
      <c r="G98" s="42" t="n">
        <f aca="false">E98-F98*0.7</f>
        <v>29165167.5252382</v>
      </c>
      <c r="H98" s="42"/>
      <c r="I98" s="42"/>
      <c r="J98" s="42" t="n">
        <f aca="false">G98*3.8235866717</f>
        <v>111515545.827398</v>
      </c>
      <c r="K98" s="9"/>
      <c r="L98" s="42"/>
      <c r="M98" s="42" t="n">
        <f aca="false">F98*2.511711692</f>
        <v>466989.379378786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6" t="n">
        <v>25260610.0135815</v>
      </c>
      <c r="F99" s="126" t="n">
        <v>187517.329106093</v>
      </c>
      <c r="G99" s="42" t="n">
        <f aca="false">E99-F99*0.7</f>
        <v>25129347.8832072</v>
      </c>
      <c r="H99" s="42"/>
      <c r="I99" s="42"/>
      <c r="J99" s="42" t="n">
        <f aca="false">G99*3.8235866717</f>
        <v>96084239.6347438</v>
      </c>
      <c r="K99" s="9"/>
      <c r="L99" s="42"/>
      <c r="M99" s="42" t="n">
        <f aca="false">F99*2.511711692</f>
        <v>470989.467968386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6" t="n">
        <v>29805822.6048074</v>
      </c>
      <c r="F100" s="126" t="n">
        <v>189873.413452993</v>
      </c>
      <c r="G100" s="42" t="n">
        <f aca="false">E100-F100*0.7</f>
        <v>29672911.2153903</v>
      </c>
      <c r="H100" s="42"/>
      <c r="I100" s="42"/>
      <c r="J100" s="42" t="n">
        <f aca="false">G100*3.8235866717</f>
        <v>113456947.833704</v>
      </c>
      <c r="K100" s="9"/>
      <c r="L100" s="42"/>
      <c r="M100" s="42" t="n">
        <f aca="false">F100*2.511711692</f>
        <v>476907.272569833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2"/>
      <c r="B101" s="122" t="n">
        <v>2038</v>
      </c>
      <c r="C101" s="5" t="n">
        <v>1</v>
      </c>
      <c r="D101" s="122" t="n">
        <v>253</v>
      </c>
      <c r="E101" s="124" t="n">
        <v>25768145.316845</v>
      </c>
      <c r="F101" s="124" t="n">
        <v>184231.805545065</v>
      </c>
      <c r="G101" s="8" t="n">
        <f aca="false">E101-F101*0.7</f>
        <v>25639183.0529635</v>
      </c>
      <c r="H101" s="8"/>
      <c r="I101" s="8"/>
      <c r="J101" s="8" t="n">
        <f aca="false">G101*3.8235866717</f>
        <v>98033638.5945876</v>
      </c>
      <c r="K101" s="6"/>
      <c r="L101" s="8"/>
      <c r="M101" s="8" t="n">
        <f aca="false">F101*2.511711692</f>
        <v>462737.18002581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6" t="n">
        <v>30328337.1079085</v>
      </c>
      <c r="F102" s="126" t="n">
        <v>188970.232683856</v>
      </c>
      <c r="G102" s="42" t="n">
        <f aca="false">E102-F102*0.7</f>
        <v>30196057.9450298</v>
      </c>
      <c r="H102" s="42"/>
      <c r="I102" s="42"/>
      <c r="J102" s="42" t="n">
        <f aca="false">G102*3.8235866717</f>
        <v>115457244.696497</v>
      </c>
      <c r="K102" s="9"/>
      <c r="L102" s="42"/>
      <c r="M102" s="42" t="n">
        <f aca="false">F102*2.511711692</f>
        <v>474638.742872002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6" t="n">
        <v>26067002.1073989</v>
      </c>
      <c r="F103" s="126" t="n">
        <v>189807.432953429</v>
      </c>
      <c r="G103" s="42" t="n">
        <f aca="false">E103-F103*0.7</f>
        <v>25934136.9043315</v>
      </c>
      <c r="H103" s="42"/>
      <c r="I103" s="42"/>
      <c r="J103" s="42" t="n">
        <f aca="false">G103*3.8235866717</f>
        <v>99161420.209445</v>
      </c>
      <c r="K103" s="9"/>
      <c r="L103" s="42"/>
      <c r="M103" s="42" t="n">
        <f aca="false">F103*2.511711692</f>
        <v>476741.548577634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6" t="n">
        <v>30939725.6468078</v>
      </c>
      <c r="F104" s="126" t="n">
        <v>187505.728223121</v>
      </c>
      <c r="G104" s="42" t="n">
        <f aca="false">E104-F104*0.7</f>
        <v>30808471.6370516</v>
      </c>
      <c r="H104" s="42"/>
      <c r="I104" s="42"/>
      <c r="J104" s="42" t="n">
        <f aca="false">G104*3.8235866717</f>
        <v>117798861.526878</v>
      </c>
      <c r="K104" s="9"/>
      <c r="L104" s="42"/>
      <c r="M104" s="42" t="n">
        <f aca="false">F104*2.511711692</f>
        <v>470960.329894987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2"/>
      <c r="B105" s="122" t="n">
        <v>2039</v>
      </c>
      <c r="C105" s="5" t="n">
        <v>1</v>
      </c>
      <c r="D105" s="122" t="n">
        <v>257</v>
      </c>
      <c r="E105" s="124" t="n">
        <v>26416324.4922259</v>
      </c>
      <c r="F105" s="124" t="n">
        <v>196520.929129384</v>
      </c>
      <c r="G105" s="8" t="n">
        <f aca="false">E105-F105*0.7</f>
        <v>26278759.8418353</v>
      </c>
      <c r="H105" s="8"/>
      <c r="I105" s="8"/>
      <c r="J105" s="8" t="n">
        <f aca="false">G105*3.8235866717</f>
        <v>100479115.880047</v>
      </c>
      <c r="K105" s="6"/>
      <c r="L105" s="8"/>
      <c r="M105" s="8" t="n">
        <f aca="false">F105*2.511711692</f>
        <v>493603.915416977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6" t="n">
        <v>31059309.0594492</v>
      </c>
      <c r="F106" s="126" t="n">
        <v>189873.253402909</v>
      </c>
      <c r="G106" s="42" t="n">
        <f aca="false">E106-F106*0.7</f>
        <v>30926397.7820672</v>
      </c>
      <c r="H106" s="42"/>
      <c r="I106" s="42"/>
      <c r="J106" s="42" t="n">
        <f aca="false">G106*3.8235866717</f>
        <v>118249762.363204</v>
      </c>
      <c r="K106" s="9"/>
      <c r="L106" s="42"/>
      <c r="M106" s="42" t="n">
        <f aca="false">F106*2.511711692</f>
        <v>476906.870570165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6" t="n">
        <v>26519915.2731531</v>
      </c>
      <c r="F107" s="126" t="n">
        <v>195620.34174184</v>
      </c>
      <c r="G107" s="42" t="n">
        <f aca="false">E107-F107*0.7</f>
        <v>26382981.0339338</v>
      </c>
      <c r="H107" s="42"/>
      <c r="I107" s="42"/>
      <c r="J107" s="42" t="n">
        <f aca="false">G107*3.8235866717</f>
        <v>100877614.641063</v>
      </c>
      <c r="K107" s="9"/>
      <c r="L107" s="42"/>
      <c r="M107" s="42" t="n">
        <f aca="false">F107*2.511711692</f>
        <v>491341.899546015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6" t="n">
        <v>31060057.1403689</v>
      </c>
      <c r="F108" s="126" t="n">
        <v>198566.063326129</v>
      </c>
      <c r="G108" s="42" t="n">
        <f aca="false">E108-F108*0.7</f>
        <v>30921060.8960406</v>
      </c>
      <c r="H108" s="42"/>
      <c r="I108" s="42"/>
      <c r="J108" s="42" t="n">
        <f aca="false">G108*3.8235866717</f>
        <v>118229356.316925</v>
      </c>
      <c r="K108" s="9"/>
      <c r="L108" s="42"/>
      <c r="M108" s="42" t="n">
        <f aca="false">F108*2.511711692</f>
        <v>498740.702890651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2"/>
      <c r="B109" s="122" t="n">
        <v>2040</v>
      </c>
      <c r="C109" s="5" t="n">
        <v>1</v>
      </c>
      <c r="D109" s="122" t="n">
        <v>261</v>
      </c>
      <c r="E109" s="124" t="n">
        <v>26469418.0963734</v>
      </c>
      <c r="F109" s="124" t="n">
        <v>199553.986172503</v>
      </c>
      <c r="G109" s="8" t="n">
        <f aca="false">E109-F109*0.7</f>
        <v>26329730.3060527</v>
      </c>
      <c r="H109" s="8"/>
      <c r="I109" s="8"/>
      <c r="J109" s="8" t="n">
        <f aca="false">G109*3.8235866717</f>
        <v>100674005.867678</v>
      </c>
      <c r="K109" s="6"/>
      <c r="L109" s="8"/>
      <c r="M109" s="8" t="n">
        <f aca="false">F109*2.511711692</f>
        <v>501222.080254682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6" t="n">
        <v>31165257.0256643</v>
      </c>
      <c r="F110" s="126" t="n">
        <v>202072.455629947</v>
      </c>
      <c r="G110" s="42" t="n">
        <f aca="false">E110-F110*0.7</f>
        <v>31023806.3067233</v>
      </c>
      <c r="H110" s="42"/>
      <c r="I110" s="42"/>
      <c r="J110" s="42" t="n">
        <f aca="false">G110*3.8235866717</f>
        <v>118622212.29979</v>
      </c>
      <c r="K110" s="9"/>
      <c r="L110" s="42"/>
      <c r="M110" s="42" t="n">
        <f aca="false">F110*2.511711692</f>
        <v>507547.749436889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6" t="n">
        <v>26787119.6537139</v>
      </c>
      <c r="F111" s="126" t="n">
        <v>202947.982236768</v>
      </c>
      <c r="G111" s="42" t="n">
        <f aca="false">E111-F111*0.7</f>
        <v>26645056.0661482</v>
      </c>
      <c r="H111" s="42"/>
      <c r="I111" s="42"/>
      <c r="J111" s="42" t="n">
        <f aca="false">G111*3.8235866717</f>
        <v>101879681.241223</v>
      </c>
      <c r="K111" s="9"/>
      <c r="L111" s="42"/>
      <c r="M111" s="42" t="n">
        <f aca="false">F111*2.511711692</f>
        <v>509746.819851899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6" t="n">
        <v>31696214.5205851</v>
      </c>
      <c r="F112" s="126" t="n">
        <v>202450.038998598</v>
      </c>
      <c r="G112" s="42" t="n">
        <f aca="false">E112-F112*0.7</f>
        <v>31554499.4932861</v>
      </c>
      <c r="H112" s="42"/>
      <c r="I112" s="42"/>
      <c r="J112" s="42" t="n">
        <f aca="false">G112*3.8235866717</f>
        <v>120651363.694693</v>
      </c>
      <c r="K112" s="9"/>
      <c r="L112" s="42"/>
      <c r="M112" s="42" t="n">
        <f aca="false">F112*2.511711692</f>
        <v>508496.129998635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2"/>
      <c r="B113" s="122"/>
      <c r="C113" s="5"/>
      <c r="D113" s="122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2"/>
      <c r="BA113" s="122"/>
      <c r="BB113" s="122"/>
      <c r="BC113" s="122"/>
      <c r="BD113" s="122"/>
      <c r="BE113" s="122"/>
      <c r="BF113" s="122"/>
      <c r="BG113" s="122"/>
      <c r="BH113" s="122"/>
      <c r="BI113" s="122"/>
      <c r="BJ113" s="122"/>
      <c r="BK113" s="122"/>
      <c r="BL113" s="122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2" activeCellId="0" sqref="A12"/>
    </sheetView>
  </sheetViews>
  <sheetFormatPr defaultColWidth="8.9765625" defaultRowHeight="12.8" zeroHeight="false" outlineLevelRow="0" outlineLevelCol="0"/>
  <cols>
    <col collapsed="false" customWidth="true" hidden="false" outlineLevel="0" max="5" min="5" style="33" width="20.48"/>
    <col collapsed="false" customWidth="true" hidden="false" outlineLevel="0" max="6" min="6" style="33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30"/>
      <c r="B1" s="130"/>
      <c r="C1" s="130"/>
      <c r="D1" s="130"/>
      <c r="E1" s="131" t="s">
        <v>142</v>
      </c>
      <c r="F1" s="131" t="s">
        <v>143</v>
      </c>
      <c r="G1" s="130"/>
      <c r="H1" s="130"/>
      <c r="I1" s="130"/>
      <c r="J1" s="130"/>
      <c r="K1" s="130"/>
      <c r="L1" s="130"/>
      <c r="M1" s="132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</row>
    <row r="2" customFormat="false" ht="50.25" hidden="false" customHeight="true" outlineLevel="0" collapsed="false">
      <c r="A2" s="111" t="s">
        <v>144</v>
      </c>
      <c r="B2" s="111" t="s">
        <v>114</v>
      </c>
      <c r="C2" s="111" t="s">
        <v>115</v>
      </c>
      <c r="D2" s="111" t="s">
        <v>145</v>
      </c>
      <c r="E2" s="113" t="s">
        <v>146</v>
      </c>
      <c r="F2" s="113" t="s">
        <v>147</v>
      </c>
      <c r="G2" s="111" t="s">
        <v>148</v>
      </c>
      <c r="H2" s="111" t="s">
        <v>149</v>
      </c>
      <c r="I2" s="111" t="s">
        <v>150</v>
      </c>
      <c r="J2" s="111" t="s">
        <v>151</v>
      </c>
      <c r="K2" s="111" t="s">
        <v>152</v>
      </c>
      <c r="L2" s="111" t="s">
        <v>153</v>
      </c>
      <c r="M2" s="114" t="s">
        <v>154</v>
      </c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</row>
    <row r="3" customFormat="false" ht="12.8" hidden="false" customHeight="false" outlineLevel="0" collapsed="false">
      <c r="A3" s="116" t="s">
        <v>155</v>
      </c>
      <c r="B3" s="116" t="n">
        <v>2014</v>
      </c>
      <c r="C3" s="117" t="n">
        <v>1</v>
      </c>
      <c r="D3" s="116" t="n">
        <v>45</v>
      </c>
      <c r="E3" s="118" t="n">
        <v>16336703</v>
      </c>
      <c r="F3" s="118" t="n">
        <v>147746</v>
      </c>
      <c r="G3" s="119" t="n">
        <v>16188957</v>
      </c>
      <c r="H3" s="134" t="n">
        <v>59323985</v>
      </c>
      <c r="I3" s="135" t="n">
        <f aca="false">H3/G3</f>
        <v>3.66447233135526</v>
      </c>
      <c r="J3" s="119" t="n">
        <f aca="false">G3*I10</f>
        <v>61899880.2143381</v>
      </c>
      <c r="K3" s="134" t="n">
        <v>354218</v>
      </c>
      <c r="L3" s="135" t="n">
        <f aca="false">K3/F3</f>
        <v>2.39747945798871</v>
      </c>
      <c r="M3" s="119" t="n">
        <f aca="false">F3*2.511711692</f>
        <v>371095.355646232</v>
      </c>
      <c r="N3" s="134"/>
      <c r="O3" s="116"/>
      <c r="P3" s="116"/>
      <c r="Q3" s="119"/>
      <c r="R3" s="119"/>
      <c r="S3" s="119"/>
      <c r="T3" s="116"/>
      <c r="U3" s="116"/>
      <c r="V3" s="117"/>
      <c r="W3" s="117"/>
      <c r="X3" s="119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</row>
    <row r="4" customFormat="false" ht="12.8" hidden="false" customHeight="false" outlineLevel="0" collapsed="false">
      <c r="B4" s="116" t="n">
        <v>2014</v>
      </c>
      <c r="C4" s="117" t="n">
        <v>2</v>
      </c>
      <c r="D4" s="116" t="n">
        <v>46</v>
      </c>
      <c r="E4" s="118" t="n">
        <v>19039169</v>
      </c>
      <c r="F4" s="118" t="n">
        <v>150094</v>
      </c>
      <c r="G4" s="119" t="n">
        <v>18889075</v>
      </c>
      <c r="H4" s="134" t="n">
        <v>70642775</v>
      </c>
      <c r="I4" s="135" t="n">
        <f aca="false">H4/G4</f>
        <v>3.73987476888095</v>
      </c>
      <c r="J4" s="119" t="n">
        <f aca="false">G4*3.8235866717</f>
        <v>72224015.4107417</v>
      </c>
      <c r="K4" s="134" t="n">
        <v>375893</v>
      </c>
      <c r="L4" s="135" t="n">
        <f aca="false">K4/F4</f>
        <v>2.5043839194105</v>
      </c>
      <c r="M4" s="119" t="n">
        <f aca="false">F4*2.511711692</f>
        <v>376992.854699048</v>
      </c>
      <c r="N4" s="134"/>
      <c r="Q4" s="119"/>
      <c r="R4" s="119"/>
      <c r="S4" s="119"/>
      <c r="V4" s="117"/>
      <c r="W4" s="117"/>
      <c r="X4" s="119"/>
    </row>
    <row r="5" customFormat="false" ht="12.8" hidden="false" customHeight="false" outlineLevel="0" collapsed="false">
      <c r="B5" s="116" t="n">
        <v>2014</v>
      </c>
      <c r="C5" s="117" t="n">
        <v>3</v>
      </c>
      <c r="D5" s="116" t="n">
        <v>47</v>
      </c>
      <c r="E5" s="118" t="n">
        <v>16811748</v>
      </c>
      <c r="F5" s="118" t="n">
        <v>145661</v>
      </c>
      <c r="G5" s="119" t="n">
        <v>16666087</v>
      </c>
      <c r="H5" s="134" t="n">
        <v>66453030</v>
      </c>
      <c r="I5" s="135" t="n">
        <f aca="false">H5/G5</f>
        <v>3.98732047900626</v>
      </c>
      <c r="J5" s="119" t="n">
        <f aca="false">G5*3.8235866717</f>
        <v>63724228.1225926</v>
      </c>
      <c r="K5" s="134" t="n">
        <v>387130</v>
      </c>
      <c r="L5" s="135" t="n">
        <f aca="false">K5/F5</f>
        <v>2.65774641118762</v>
      </c>
      <c r="M5" s="119" t="n">
        <f aca="false">F5*2.511711692</f>
        <v>365858.436768412</v>
      </c>
      <c r="N5" s="134"/>
      <c r="Q5" s="119"/>
      <c r="R5" s="119"/>
      <c r="S5" s="119"/>
      <c r="V5" s="117"/>
      <c r="W5" s="117"/>
      <c r="X5" s="119"/>
    </row>
    <row r="6" customFormat="false" ht="12.8" hidden="false" customHeight="false" outlineLevel="0" collapsed="false">
      <c r="B6" s="116" t="n">
        <v>2014</v>
      </c>
      <c r="C6" s="117" t="n">
        <v>4</v>
      </c>
      <c r="D6" s="116" t="n">
        <v>48</v>
      </c>
      <c r="E6" s="118" t="n">
        <v>20743937</v>
      </c>
      <c r="F6" s="118" t="n">
        <v>143630</v>
      </c>
      <c r="G6" s="119" t="n">
        <v>20600306</v>
      </c>
      <c r="H6" s="134" t="n">
        <v>75212989</v>
      </c>
      <c r="I6" s="135" t="n">
        <f aca="false">H6/G6</f>
        <v>3.65106173665576</v>
      </c>
      <c r="J6" s="119" t="n">
        <f aca="false">G6*3.8235866717</f>
        <v>78767055.4545416</v>
      </c>
      <c r="K6" s="134" t="n">
        <v>390504</v>
      </c>
      <c r="L6" s="135" t="n">
        <f aca="false">K6/F6</f>
        <v>2.71881918819188</v>
      </c>
      <c r="M6" s="119" t="n">
        <f aca="false">F6*2.511711692</f>
        <v>360757.15032196</v>
      </c>
      <c r="N6" s="134"/>
      <c r="Q6" s="119"/>
      <c r="R6" s="119"/>
      <c r="S6" s="119"/>
      <c r="V6" s="117"/>
      <c r="W6" s="117"/>
      <c r="X6" s="119"/>
    </row>
    <row r="7" customFormat="false" ht="12.8" hidden="false" customHeight="false" outlineLevel="0" collapsed="false">
      <c r="B7" s="116" t="n">
        <v>2015</v>
      </c>
      <c r="C7" s="117" t="n">
        <v>1</v>
      </c>
      <c r="D7" s="116" t="n">
        <v>49</v>
      </c>
      <c r="E7" s="118" t="n">
        <v>18307160</v>
      </c>
      <c r="F7" s="118" t="n">
        <v>167252</v>
      </c>
      <c r="G7" s="119" t="n">
        <v>18139908</v>
      </c>
      <c r="H7" s="134" t="n">
        <v>71061517</v>
      </c>
      <c r="I7" s="135" t="n">
        <f aca="false">H7/G7</f>
        <v>3.91741330771909</v>
      </c>
      <c r="J7" s="119" t="n">
        <f aca="false">G7*3.8235866717</f>
        <v>69359510.4546642</v>
      </c>
      <c r="K7" s="134" t="n">
        <v>409117</v>
      </c>
      <c r="L7" s="135" t="n">
        <f aca="false">K7/F7</f>
        <v>2.44611125726449</v>
      </c>
      <c r="M7" s="119" t="n">
        <f aca="false">F7*2.511711692</f>
        <v>420088.803910384</v>
      </c>
      <c r="N7" s="134"/>
      <c r="Q7" s="119"/>
      <c r="R7" s="119"/>
      <c r="S7" s="119"/>
      <c r="V7" s="117"/>
      <c r="W7" s="117"/>
      <c r="X7" s="119"/>
    </row>
    <row r="8" customFormat="false" ht="12.8" hidden="false" customHeight="false" outlineLevel="0" collapsed="false">
      <c r="B8" s="116" t="n">
        <v>2015</v>
      </c>
      <c r="C8" s="117" t="n">
        <v>2</v>
      </c>
      <c r="D8" s="116" t="n">
        <v>50</v>
      </c>
      <c r="E8" s="118" t="n">
        <v>21740969</v>
      </c>
      <c r="F8" s="118" t="n">
        <v>188439</v>
      </c>
      <c r="G8" s="119" t="n">
        <v>21552530</v>
      </c>
      <c r="H8" s="134" t="n">
        <v>85808756</v>
      </c>
      <c r="I8" s="135" t="n">
        <f aca="false">H8/G8</f>
        <v>3.98137740673601</v>
      </c>
      <c r="J8" s="119" t="n">
        <f aca="false">G8*3.8235866717</f>
        <v>82407966.4494144</v>
      </c>
      <c r="K8" s="134" t="n">
        <v>442027</v>
      </c>
      <c r="L8" s="135" t="n">
        <f aca="false">K8/F8</f>
        <v>2.34572991790447</v>
      </c>
      <c r="M8" s="119" t="n">
        <f aca="false">F8*2.511711692</f>
        <v>473304.439528788</v>
      </c>
      <c r="N8" s="134"/>
      <c r="Q8" s="119"/>
      <c r="R8" s="119"/>
      <c r="S8" s="119"/>
      <c r="V8" s="117"/>
      <c r="W8" s="117"/>
      <c r="X8" s="119"/>
    </row>
    <row r="9" customFormat="false" ht="12.8" hidden="false" customHeight="false" outlineLevel="0" collapsed="false">
      <c r="A9" s="122"/>
      <c r="B9" s="122" t="n">
        <v>2015</v>
      </c>
      <c r="C9" s="5" t="n">
        <v>1</v>
      </c>
      <c r="D9" s="122" t="n">
        <v>161</v>
      </c>
      <c r="E9" s="124" t="n">
        <v>18004066.583314</v>
      </c>
      <c r="F9" s="124" t="n"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6" t="n">
        <v>22160667.1304052</v>
      </c>
      <c r="F10" s="126" t="n">
        <v>151084.142402353</v>
      </c>
      <c r="G10" s="42" t="n">
        <f aca="false">E10-F10*0.7</f>
        <v>22054908.2307236</v>
      </c>
      <c r="H10" s="42" t="s">
        <v>156</v>
      </c>
      <c r="I10" s="137" t="n">
        <f aca="false">AVERAGE(I3:I8)</f>
        <v>3.82358667172555</v>
      </c>
      <c r="J10" s="42" t="n">
        <f aca="false">G10*3.8235866717</f>
        <v>84328853.1565612</v>
      </c>
      <c r="K10" s="9" t="s">
        <v>156</v>
      </c>
      <c r="L10" s="137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6" t="n">
        <v>20241475.1026517</v>
      </c>
      <c r="F11" s="126" t="n"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76995316.2105775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6" t="n">
        <v>23722454.9768764</v>
      </c>
      <c r="F12" s="126" t="n">
        <v>146563.952510206</v>
      </c>
      <c r="G12" s="42" t="n">
        <f aca="false">E12-F12*0.7</f>
        <v>23619860.2101193</v>
      </c>
      <c r="H12" s="42" t="n">
        <v>81658874</v>
      </c>
      <c r="I12" s="42"/>
      <c r="J12" s="42" t="n">
        <f aca="false">G12*3.8235866717</f>
        <v>90312582.6868292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2" t="s">
        <v>157</v>
      </c>
      <c r="B13" s="122" t="n">
        <v>2016</v>
      </c>
      <c r="C13" s="5" t="n">
        <v>1</v>
      </c>
      <c r="D13" s="122" t="n">
        <v>165</v>
      </c>
      <c r="E13" s="124" t="n">
        <v>19331296.5999875</v>
      </c>
      <c r="F13" s="124" t="n">
        <v>140377.525227439</v>
      </c>
      <c r="G13" s="8" t="n">
        <f aca="false">E13-F13*0.7</f>
        <v>19233032.3323283</v>
      </c>
      <c r="H13" s="8" t="n">
        <v>71384639</v>
      </c>
      <c r="I13" s="8"/>
      <c r="J13" s="8" t="n">
        <f aca="false">G13*3.8235866717</f>
        <v>73539166.0822656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6" t="n">
        <v>22042294.2695248</v>
      </c>
      <c r="F14" s="126" t="n">
        <v>141764.810127232</v>
      </c>
      <c r="G14" s="42" t="n">
        <f aca="false">E14-F14*0.7</f>
        <v>21943058.9024357</v>
      </c>
      <c r="H14" s="42" t="n">
        <v>78650764</v>
      </c>
      <c r="I14" s="42"/>
      <c r="J14" s="42" t="n">
        <f aca="false">G14*3.8235866717</f>
        <v>83901187.5556813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6" t="n">
        <v>19232590.5323115</v>
      </c>
      <c r="F15" s="126" t="n"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73151553.3309907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6" t="n">
        <v>22573431.3103478</v>
      </c>
      <c r="F16" s="126" t="n"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2"/>
      <c r="B17" s="122" t="n">
        <v>2017</v>
      </c>
      <c r="C17" s="5" t="n">
        <v>1</v>
      </c>
      <c r="D17" s="122" t="n">
        <v>169</v>
      </c>
      <c r="E17" s="124" t="n">
        <v>19517489.3136732</v>
      </c>
      <c r="F17" s="124" t="n">
        <v>123378.287154311</v>
      </c>
      <c r="G17" s="8" t="n">
        <f aca="false">E17-F17*0.7</f>
        <v>19431124.5126652</v>
      </c>
      <c r="H17" s="8" t="n">
        <v>74434596</v>
      </c>
      <c r="I17" s="8"/>
      <c r="J17" s="8" t="n">
        <f aca="false">G17*3.8235866717</f>
        <v>74296588.7027698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6" t="n">
        <v>23345636.0092435</v>
      </c>
      <c r="F18" s="126" t="n"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88913432.6349491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6" t="n">
        <v>20685682.2682735</v>
      </c>
      <c r="F19" s="126" t="n"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78725588.4644355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6" t="n">
        <v>24447811.7042151</v>
      </c>
      <c r="F20" s="126" t="n"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93093717.5010945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2"/>
      <c r="B21" s="122" t="n">
        <v>2018</v>
      </c>
      <c r="C21" s="5" t="n">
        <v>1</v>
      </c>
      <c r="D21" s="122" t="n">
        <v>173</v>
      </c>
      <c r="E21" s="124" t="n">
        <v>19576770.9795357</v>
      </c>
      <c r="F21" s="124" t="n">
        <v>129450.461885458</v>
      </c>
      <c r="G21" s="8" t="n">
        <f aca="false">E21-F21*0.7</f>
        <v>19486155.6562159</v>
      </c>
      <c r="H21" s="8"/>
      <c r="I21" s="8"/>
      <c r="J21" s="8" t="n">
        <f aca="false">G21*3.8235866717</f>
        <v>74507005.0497786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6" t="n">
        <v>22220215.5173139</v>
      </c>
      <c r="F22" s="126" t="n">
        <v>124241.716375217</v>
      </c>
      <c r="G22" s="42" t="n">
        <f aca="false">E22-F22*0.7</f>
        <v>22133246.3158512</v>
      </c>
      <c r="H22" s="42"/>
      <c r="I22" s="42"/>
      <c r="J22" s="42" t="n">
        <f aca="false">G22*3.8235866717</f>
        <v>84628385.614742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6" t="n">
        <v>18315951.7891644</v>
      </c>
      <c r="F23" s="126" t="n"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9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6" t="n">
        <v>19986579.5361517</v>
      </c>
      <c r="F24" s="126" t="n"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76120711.3413452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2"/>
      <c r="B25" s="122" t="n">
        <v>2019</v>
      </c>
      <c r="C25" s="5" t="n">
        <v>1</v>
      </c>
      <c r="D25" s="122" t="n">
        <v>177</v>
      </c>
      <c r="E25" s="124" t="n">
        <v>15765474.155274</v>
      </c>
      <c r="F25" s="124" t="n">
        <v>112983.375310289</v>
      </c>
      <c r="G25" s="8" t="n">
        <f aca="false">E25-F25*0.7</f>
        <v>15686385.7925568</v>
      </c>
      <c r="H25" s="8"/>
      <c r="I25" s="8"/>
      <c r="J25" s="8" t="n">
        <f aca="false">G25*3.8235866717</f>
        <v>59978255.6435644</v>
      </c>
      <c r="K25" s="6"/>
      <c r="L25" s="8"/>
      <c r="M25" s="8" t="n">
        <f aca="false">F25*2.511711692</f>
        <v>283781.664768477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6" t="n">
        <v>18657793.5185827</v>
      </c>
      <c r="F26" s="126" t="n">
        <v>111109.744064318</v>
      </c>
      <c r="G26" s="42" t="n">
        <f aca="false">E26-F26*0.7</f>
        <v>18580016.6977377</v>
      </c>
      <c r="H26" s="42" t="n">
        <v>1000</v>
      </c>
      <c r="I26" s="42"/>
      <c r="J26" s="42" t="n">
        <f aca="false">G26*3.8235866717</f>
        <v>71042304.2054332</v>
      </c>
      <c r="K26" s="9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6" t="n">
        <v>15997402.2056668</v>
      </c>
      <c r="F27" s="126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274756.790644173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6" t="n">
        <v>18669097.0259459</v>
      </c>
      <c r="F28" s="126" t="n">
        <v>110993.20327168</v>
      </c>
      <c r="G28" s="42" t="n">
        <f aca="false">E28-F28*0.7</f>
        <v>18591401.7836557</v>
      </c>
      <c r="H28" s="42"/>
      <c r="I28" s="42"/>
      <c r="J28" s="42" t="n">
        <f aca="false">G28*3.8235866717</f>
        <v>71085836.0682056</v>
      </c>
      <c r="K28" s="9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2"/>
      <c r="B29" s="122" t="n">
        <v>2020</v>
      </c>
      <c r="C29" s="5" t="n">
        <v>1</v>
      </c>
      <c r="D29" s="122" t="n">
        <v>181</v>
      </c>
      <c r="E29" s="124" t="n">
        <v>14450324.9512181</v>
      </c>
      <c r="F29" s="124" t="n">
        <v>113225.116735996</v>
      </c>
      <c r="G29" s="8" t="n">
        <f aca="false">E29-F29*0.7</f>
        <v>14371067.3695029</v>
      </c>
      <c r="H29" s="8"/>
      <c r="I29" s="8"/>
      <c r="J29" s="8" t="n">
        <f aca="false">G29*3.8235866717</f>
        <v>54949021.6521341</v>
      </c>
      <c r="K29" s="6"/>
      <c r="L29" s="8"/>
      <c r="M29" s="8" t="n">
        <f aca="false">F29*2.511711692</f>
        <v>284388.849533866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6" t="n">
        <v>17422521.7469104</v>
      </c>
      <c r="F30" s="126" t="n">
        <v>113803.842547546</v>
      </c>
      <c r="G30" s="42" t="n">
        <f aca="false">E30-F30*0.7</f>
        <v>17342859.0571271</v>
      </c>
      <c r="H30" s="42"/>
      <c r="I30" s="42"/>
      <c r="J30" s="42" t="n">
        <f aca="false">G30*3.8235866717</f>
        <v>66311924.7400029</v>
      </c>
      <c r="K30" s="9"/>
      <c r="L30" s="42"/>
      <c r="M30" s="42" t="n">
        <f aca="false">F30*2.511711692</f>
        <v>285842.441921198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6" t="n">
        <v>15159278.6714548</v>
      </c>
      <c r="F31" s="126" t="n">
        <v>114520.976282864</v>
      </c>
      <c r="G31" s="42" t="n">
        <f aca="false">E31-F31*0.7</f>
        <v>15079113.9880568</v>
      </c>
      <c r="H31" s="42"/>
      <c r="I31" s="42"/>
      <c r="J31" s="42" t="n">
        <f aca="false">G31*3.8235866717</f>
        <v>57656299.265779</v>
      </c>
      <c r="K31" s="9"/>
      <c r="L31" s="42"/>
      <c r="M31" s="42" t="n">
        <f aca="false">F31*2.511711692</f>
        <v>287643.675108924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6" t="n">
        <v>17993264.690874</v>
      </c>
      <c r="F32" s="126" t="n">
        <v>117974.347921033</v>
      </c>
      <c r="G32" s="42" t="n">
        <f aca="false">E32-F32*0.7</f>
        <v>17910682.6473293</v>
      </c>
      <c r="H32" s="42"/>
      <c r="I32" s="42"/>
      <c r="J32" s="42" t="n">
        <f aca="false">G32*3.8235866717</f>
        <v>68483047.4513767</v>
      </c>
      <c r="K32" s="9"/>
      <c r="L32" s="42"/>
      <c r="M32" s="42" t="n">
        <f aca="false">F32*2.511711692</f>
        <v>296317.549029334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2"/>
      <c r="B33" s="122" t="n">
        <v>2021</v>
      </c>
      <c r="C33" s="5" t="n">
        <v>1</v>
      </c>
      <c r="D33" s="122" t="n">
        <v>185</v>
      </c>
      <c r="E33" s="124" t="n">
        <v>13968172.6280688</v>
      </c>
      <c r="F33" s="124" t="n">
        <v>118319.251695063</v>
      </c>
      <c r="G33" s="8" t="n">
        <f aca="false">E33-F33*0.7</f>
        <v>13885349.1518823</v>
      </c>
      <c r="H33" s="8"/>
      <c r="I33" s="8"/>
      <c r="J33" s="8" t="n">
        <f aca="false">G33*3.8235866717</f>
        <v>53091835.9490379</v>
      </c>
      <c r="K33" s="6"/>
      <c r="L33" s="8"/>
      <c r="M33" s="8" t="n">
        <f aca="false">F33*2.511711692</f>
        <v>297183.847871181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6" t="n">
        <v>16611678.2199215</v>
      </c>
      <c r="F34" s="126" t="n">
        <v>115613.078398217</v>
      </c>
      <c r="G34" s="42" t="n">
        <f aca="false">E34-F34*0.7</f>
        <v>16530749.0650427</v>
      </c>
      <c r="H34" s="42"/>
      <c r="I34" s="42"/>
      <c r="J34" s="42" t="n">
        <f aca="false">G34*3.8235866717</f>
        <v>63206751.7983147</v>
      </c>
      <c r="K34" s="9"/>
      <c r="L34" s="42"/>
      <c r="M34" s="42" t="n">
        <f aca="false">F34*2.511711692</f>
        <v>290386.720760914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6" t="n">
        <v>14418856.3443412</v>
      </c>
      <c r="F35" s="126" t="n">
        <v>120556.663511628</v>
      </c>
      <c r="G35" s="42" t="n">
        <f aca="false">E35-F35*0.7</f>
        <v>14334466.6798831</v>
      </c>
      <c r="H35" s="42"/>
      <c r="I35" s="42"/>
      <c r="J35" s="42" t="n">
        <f aca="false">G35*3.8235866717</f>
        <v>54809075.7431286</v>
      </c>
      <c r="K35" s="9"/>
      <c r="L35" s="42"/>
      <c r="M35" s="42" t="n">
        <f aca="false">F35*2.511711692</f>
        <v>302803.581290666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6" t="n">
        <v>17237765.4078322</v>
      </c>
      <c r="F36" s="126" t="n">
        <v>115535.437511298</v>
      </c>
      <c r="G36" s="42" t="n">
        <f aca="false">E36-F36*0.7</f>
        <v>17156890.6015743</v>
      </c>
      <c r="H36" s="42"/>
      <c r="I36" s="42"/>
      <c r="J36" s="42" t="n">
        <f aca="false">G36*3.8235866717</f>
        <v>65600858.2319945</v>
      </c>
      <c r="K36" s="9"/>
      <c r="L36" s="42"/>
      <c r="M36" s="42" t="n">
        <f aca="false">F36*2.511711692</f>
        <v>290191.709237463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2"/>
      <c r="B37" s="122" t="n">
        <v>2022</v>
      </c>
      <c r="C37" s="5" t="n">
        <v>1</v>
      </c>
      <c r="D37" s="122" t="n">
        <v>189</v>
      </c>
      <c r="E37" s="124" t="n">
        <v>13374206.9174111</v>
      </c>
      <c r="F37" s="124" t="n">
        <v>118184.239361365</v>
      </c>
      <c r="G37" s="8" t="n">
        <f aca="false">E37-F37*0.7</f>
        <v>13291477.9498581</v>
      </c>
      <c r="H37" s="8"/>
      <c r="I37" s="8"/>
      <c r="J37" s="8" t="n">
        <f aca="false">G37*3.8235866717</f>
        <v>50821117.936272</v>
      </c>
      <c r="K37" s="6"/>
      <c r="L37" s="8"/>
      <c r="M37" s="8" t="n">
        <f aca="false">F37*2.511711692</f>
        <v>296844.735814067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6" t="n">
        <v>15951218.7911085</v>
      </c>
      <c r="F38" s="126" t="n">
        <v>120572.885715428</v>
      </c>
      <c r="G38" s="42" t="n">
        <f aca="false">E38-F38*0.7</f>
        <v>15866817.7711077</v>
      </c>
      <c r="H38" s="42"/>
      <c r="I38" s="42"/>
      <c r="J38" s="42" t="n">
        <f aca="false">G38*3.8235866717</f>
        <v>60668152.9519001</v>
      </c>
      <c r="K38" s="9"/>
      <c r="L38" s="42"/>
      <c r="M38" s="42" t="n">
        <f aca="false">F38*2.511711692</f>
        <v>302844.32678962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6" t="n">
        <v>13974458.541718</v>
      </c>
      <c r="F39" s="126" t="n">
        <v>121626.018212787</v>
      </c>
      <c r="G39" s="42" t="n">
        <f aca="false">E39-F39*0.7</f>
        <v>13889320.3289691</v>
      </c>
      <c r="H39" s="42"/>
      <c r="I39" s="42"/>
      <c r="J39" s="42" t="n">
        <f aca="false">G39*3.8235866717</f>
        <v>53107020.0888179</v>
      </c>
      <c r="K39" s="9"/>
      <c r="L39" s="42"/>
      <c r="M39" s="42" t="n">
        <f aca="false">F39*2.511711692</f>
        <v>305489.491996462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6" t="n">
        <v>16668578.0011572</v>
      </c>
      <c r="F40" s="126" t="n">
        <v>116462.151359635</v>
      </c>
      <c r="G40" s="42" t="n">
        <f aca="false">E40-F40*0.7</f>
        <v>16587054.4952055</v>
      </c>
      <c r="H40" s="42"/>
      <c r="I40" s="42"/>
      <c r="J40" s="42" t="n">
        <f aca="false">G40*3.8235866717</f>
        <v>63422040.4906292</v>
      </c>
      <c r="K40" s="9"/>
      <c r="L40" s="42"/>
      <c r="M40" s="42" t="n">
        <f aca="false">F40*2.511711692</f>
        <v>292519.347245469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2"/>
      <c r="B41" s="122" t="n">
        <v>2023</v>
      </c>
      <c r="C41" s="5" t="n">
        <v>1</v>
      </c>
      <c r="D41" s="122" t="n">
        <v>193</v>
      </c>
      <c r="E41" s="124" t="n">
        <v>13816930.6297346</v>
      </c>
      <c r="F41" s="124" t="n">
        <v>121778.631580217</v>
      </c>
      <c r="G41" s="8" t="n">
        <f aca="false">E41-F41*0.7</f>
        <v>13731685.5876284</v>
      </c>
      <c r="H41" s="8"/>
      <c r="I41" s="8"/>
      <c r="J41" s="8" t="n">
        <f aca="false">G41*3.8235866717</f>
        <v>52504289.9928311</v>
      </c>
      <c r="K41" s="6"/>
      <c r="L41" s="8"/>
      <c r="M41" s="8" t="n">
        <f aca="false">F41*2.511711692</f>
        <v>305872.812775791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6" t="n">
        <v>16244925.8604996</v>
      </c>
      <c r="F42" s="126" t="n">
        <v>123410.587617776</v>
      </c>
      <c r="G42" s="42" t="n">
        <f aca="false">E42-F42*0.7</f>
        <v>16158538.4491672</v>
      </c>
      <c r="H42" s="42"/>
      <c r="I42" s="42"/>
      <c r="J42" s="42" t="n">
        <f aca="false">G42*3.8235866717</f>
        <v>61783572.2483875</v>
      </c>
      <c r="K42" s="9"/>
      <c r="L42" s="42"/>
      <c r="M42" s="42" t="n">
        <f aca="false">F42*2.511711692</f>
        <v>309971.815836158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6" t="n">
        <v>14284950.9973337</v>
      </c>
      <c r="F43" s="126" t="n">
        <v>125204.614211142</v>
      </c>
      <c r="G43" s="42" t="n">
        <f aca="false">E43-F43*0.7</f>
        <v>14197307.7673859</v>
      </c>
      <c r="H43" s="42"/>
      <c r="I43" s="42"/>
      <c r="J43" s="42" t="n">
        <f aca="false">G43*3.8235866717</f>
        <v>54284636.7533996</v>
      </c>
      <c r="K43" s="9"/>
      <c r="L43" s="42"/>
      <c r="M43" s="42" t="n">
        <f aca="false">F43*2.511711692</f>
        <v>314477.893406475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6" t="n">
        <v>16963953.6845825</v>
      </c>
      <c r="F44" s="126" t="n">
        <v>124616.132025967</v>
      </c>
      <c r="G44" s="42" t="n">
        <f aca="false">E44-F44*0.7</f>
        <v>16876722.3921643</v>
      </c>
      <c r="H44" s="42"/>
      <c r="I44" s="42"/>
      <c r="J44" s="42" t="n">
        <f aca="false">G44*3.8235866717</f>
        <v>64529610.8006605</v>
      </c>
      <c r="K44" s="9"/>
      <c r="L44" s="42"/>
      <c r="M44" s="42" t="n">
        <f aca="false">F44*2.511711692</f>
        <v>312999.795821437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2"/>
      <c r="B45" s="122" t="n">
        <v>2024</v>
      </c>
      <c r="C45" s="5" t="n">
        <v>1</v>
      </c>
      <c r="D45" s="122" t="n">
        <v>197</v>
      </c>
      <c r="E45" s="124" t="n">
        <v>14397592.1829571</v>
      </c>
      <c r="F45" s="124" t="n">
        <v>120653.690381675</v>
      </c>
      <c r="G45" s="8" t="n">
        <f aca="false">E45-F45*0.7</f>
        <v>14313134.5996899</v>
      </c>
      <c r="H45" s="8"/>
      <c r="I45" s="8"/>
      <c r="J45" s="8" t="n">
        <f aca="false">G45*3.8235866717</f>
        <v>54727510.6856225</v>
      </c>
      <c r="K45" s="6"/>
      <c r="L45" s="8"/>
      <c r="M45" s="8" t="n">
        <f aca="false">F45*2.511711692</f>
        <v>303047.284814601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6" t="n">
        <v>16904519.7842014</v>
      </c>
      <c r="F46" s="126" t="n">
        <v>124756.188838798</v>
      </c>
      <c r="G46" s="42" t="n">
        <f aca="false">E46-F46*0.7</f>
        <v>16817190.4520142</v>
      </c>
      <c r="H46" s="42"/>
      <c r="I46" s="42"/>
      <c r="J46" s="42" t="n">
        <f aca="false">G46*3.8235866717</f>
        <v>64301985.2677622</v>
      </c>
      <c r="K46" s="9"/>
      <c r="L46" s="42"/>
      <c r="M46" s="42" t="n">
        <f aca="false">F46*2.511711692</f>
        <v>313351.578155769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6" t="n">
        <v>14701782.0008331</v>
      </c>
      <c r="F47" s="126" t="n">
        <v>125003.480247347</v>
      </c>
      <c r="G47" s="42" t="n">
        <f aca="false">E47-F47*0.7</f>
        <v>14614279.56466</v>
      </c>
      <c r="H47" s="42"/>
      <c r="I47" s="42"/>
      <c r="J47" s="42" t="n">
        <f aca="false">G47*3.8235866717</f>
        <v>55878964.5599315</v>
      </c>
      <c r="K47" s="9"/>
      <c r="L47" s="42"/>
      <c r="M47" s="42" t="n">
        <f aca="false">F47*2.511711692</f>
        <v>313972.702877953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6" t="n">
        <v>17335758.15475</v>
      </c>
      <c r="F48" s="126" t="n">
        <v>128302.777485403</v>
      </c>
      <c r="G48" s="42" t="n">
        <f aca="false">E48-F48*0.7</f>
        <v>17245946.2105102</v>
      </c>
      <c r="H48" s="42"/>
      <c r="I48" s="42"/>
      <c r="J48" s="42" t="n">
        <f aca="false">G48*3.8235866717</f>
        <v>65941370.071362</v>
      </c>
      <c r="K48" s="9"/>
      <c r="L48" s="42"/>
      <c r="M48" s="42" t="n">
        <f aca="false">F48*2.511711692</f>
        <v>322259.586326161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2"/>
      <c r="B49" s="122" t="n">
        <v>2025</v>
      </c>
      <c r="C49" s="5" t="n">
        <v>1</v>
      </c>
      <c r="D49" s="122" t="n">
        <v>201</v>
      </c>
      <c r="E49" s="124" t="n">
        <v>14837020.8336832</v>
      </c>
      <c r="F49" s="124" t="n">
        <v>124697.663026958</v>
      </c>
      <c r="G49" s="8" t="n">
        <f aca="false">E49-F49*0.7</f>
        <v>14749732.4695643</v>
      </c>
      <c r="H49" s="8"/>
      <c r="I49" s="8"/>
      <c r="J49" s="8" t="n">
        <f aca="false">G49*3.8235866717</f>
        <v>56396880.4817669</v>
      </c>
      <c r="K49" s="6"/>
      <c r="L49" s="8"/>
      <c r="M49" s="8" t="n">
        <f aca="false">F49*2.511711692</f>
        <v>313204.578189887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6" t="n">
        <v>17517807.0413583</v>
      </c>
      <c r="F50" s="126" t="n">
        <v>122689.502603926</v>
      </c>
      <c r="G50" s="42" t="n">
        <f aca="false">E50-F50*0.7</f>
        <v>17431924.3895356</v>
      </c>
      <c r="H50" s="42"/>
      <c r="I50" s="42"/>
      <c r="J50" s="42" t="n">
        <f aca="false">G50*3.8235866717</f>
        <v>66652473.7579103</v>
      </c>
      <c r="K50" s="9"/>
      <c r="L50" s="42"/>
      <c r="M50" s="42" t="n">
        <f aca="false">F50*2.511711692</f>
        <v>308160.658175945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6" t="n">
        <v>15176871.7058131</v>
      </c>
      <c r="F51" s="126" t="n">
        <v>122463.526730746</v>
      </c>
      <c r="G51" s="42" t="n">
        <f aca="false">E51-F51*0.7</f>
        <v>15091147.2371016</v>
      </c>
      <c r="H51" s="42"/>
      <c r="I51" s="42"/>
      <c r="J51" s="42" t="n">
        <f aca="false">G51*3.8235866717</f>
        <v>57702309.4364439</v>
      </c>
      <c r="K51" s="9"/>
      <c r="L51" s="42"/>
      <c r="M51" s="42" t="n">
        <f aca="false">F51*2.511711692</f>
        <v>307593.071933169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6" t="n">
        <v>17860302.5648281</v>
      </c>
      <c r="F52" s="126" t="n">
        <v>131139.866528591</v>
      </c>
      <c r="G52" s="42" t="n">
        <f aca="false">E52-F52*0.7</f>
        <v>17768504.6582581</v>
      </c>
      <c r="H52" s="42"/>
      <c r="I52" s="42"/>
      <c r="J52" s="42" t="n">
        <f aca="false">G52*3.8235866717</f>
        <v>67939417.587355</v>
      </c>
      <c r="K52" s="9"/>
      <c r="L52" s="42"/>
      <c r="M52" s="42" t="n">
        <f aca="false">F52*2.511711692</f>
        <v>329385.536047181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2"/>
      <c r="B53" s="122" t="n">
        <v>2026</v>
      </c>
      <c r="C53" s="5" t="n">
        <v>1</v>
      </c>
      <c r="D53" s="122" t="n">
        <v>205</v>
      </c>
      <c r="E53" s="124" t="n">
        <v>15495219.2429417</v>
      </c>
      <c r="F53" s="124" t="n">
        <v>131903.62793037</v>
      </c>
      <c r="G53" s="8" t="n">
        <f aca="false">E53-F53*0.7</f>
        <v>15402886.7033904</v>
      </c>
      <c r="H53" s="8"/>
      <c r="I53" s="8"/>
      <c r="J53" s="8" t="n">
        <f aca="false">G53*3.8235866717</f>
        <v>58894272.3047889</v>
      </c>
      <c r="K53" s="6"/>
      <c r="L53" s="8"/>
      <c r="M53" s="8" t="n">
        <f aca="false">F53*2.511711692</f>
        <v>331303.884489928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6" t="n">
        <v>18290894.3748053</v>
      </c>
      <c r="F54" s="126" t="n">
        <v>128974.63821673</v>
      </c>
      <c r="G54" s="42" t="n">
        <f aca="false">E54-F54*0.7</f>
        <v>18200612.1280536</v>
      </c>
      <c r="H54" s="42"/>
      <c r="I54" s="42"/>
      <c r="J54" s="42" t="n">
        <f aca="false">G54*3.8235866717</f>
        <v>69591617.9496071</v>
      </c>
      <c r="K54" s="9"/>
      <c r="L54" s="42"/>
      <c r="M54" s="42" t="n">
        <f aca="false">F54*2.511711692</f>
        <v>323947.106780431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6" t="n">
        <v>15853815.3037832</v>
      </c>
      <c r="F55" s="126" t="n">
        <v>130269.512040265</v>
      </c>
      <c r="G55" s="42" t="n">
        <f aca="false">E55-F55*0.7</f>
        <v>15762626.645355</v>
      </c>
      <c r="H55" s="42"/>
      <c r="I55" s="42"/>
      <c r="J55" s="42" t="n">
        <f aca="false">G55*3.8235866717</f>
        <v>60269769.1521627</v>
      </c>
      <c r="K55" s="9"/>
      <c r="L55" s="42"/>
      <c r="M55" s="42" t="n">
        <f aca="false">F55*2.511711692</f>
        <v>327199.456502668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6" t="n">
        <v>18526990.1728417</v>
      </c>
      <c r="F56" s="126" t="n">
        <v>134024.652251051</v>
      </c>
      <c r="G56" s="42" t="n">
        <f aca="false">E56-F56*0.7</f>
        <v>18433172.916266</v>
      </c>
      <c r="H56" s="42"/>
      <c r="I56" s="42"/>
      <c r="J56" s="42" t="n">
        <f aca="false">G56*3.8235866717</f>
        <v>70480834.279776</v>
      </c>
      <c r="K56" s="9"/>
      <c r="L56" s="42"/>
      <c r="M56" s="42" t="n">
        <f aca="false">F56*2.511711692</f>
        <v>336631.286075199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2"/>
      <c r="B57" s="122" t="n">
        <v>2027</v>
      </c>
      <c r="C57" s="5" t="n">
        <v>1</v>
      </c>
      <c r="D57" s="122" t="n">
        <v>209</v>
      </c>
      <c r="E57" s="124" t="n">
        <v>15824422.6346367</v>
      </c>
      <c r="F57" s="124" t="n">
        <v>137605.900404575</v>
      </c>
      <c r="G57" s="8" t="n">
        <f aca="false">E57-F57*0.7</f>
        <v>15728098.5043535</v>
      </c>
      <c r="H57" s="8"/>
      <c r="I57" s="8"/>
      <c r="J57" s="8" t="n">
        <f aca="false">G57*3.8235866717</f>
        <v>60137747.8124307</v>
      </c>
      <c r="K57" s="6"/>
      <c r="L57" s="8"/>
      <c r="M57" s="8" t="n">
        <f aca="false">F57*2.511711692</f>
        <v>345626.348934358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6" t="n">
        <v>18606776.3237278</v>
      </c>
      <c r="F58" s="126" t="n">
        <v>136462.603429091</v>
      </c>
      <c r="G58" s="42" t="n">
        <f aca="false">E58-F58*0.7</f>
        <v>18511252.5013274</v>
      </c>
      <c r="H58" s="42"/>
      <c r="I58" s="42"/>
      <c r="J58" s="42" t="n">
        <f aca="false">G58*3.8235866717</f>
        <v>70779378.3405489</v>
      </c>
      <c r="K58" s="9"/>
      <c r="L58" s="42"/>
      <c r="M58" s="42" t="n">
        <f aca="false">F58*2.511711692</f>
        <v>342754.716553607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6" t="n">
        <v>16026870.0086757</v>
      </c>
      <c r="F59" s="126" t="n">
        <v>139026.76894725</v>
      </c>
      <c r="G59" s="42" t="n">
        <f aca="false">E59-F59*0.7</f>
        <v>15929551.2704126</v>
      </c>
      <c r="H59" s="42"/>
      <c r="I59" s="42"/>
      <c r="J59" s="42" t="n">
        <f aca="false">G59*3.8235866717</f>
        <v>60908019.9237115</v>
      </c>
      <c r="K59" s="9"/>
      <c r="L59" s="42"/>
      <c r="M59" s="42" t="n">
        <f aca="false">F59*2.511711692</f>
        <v>349195.16106579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6" t="n">
        <v>18731745.1801184</v>
      </c>
      <c r="F60" s="126" t="n">
        <v>142135.423900255</v>
      </c>
      <c r="G60" s="42" t="n">
        <f aca="false">E60-F60*0.7</f>
        <v>18632250.3833882</v>
      </c>
      <c r="H60" s="42"/>
      <c r="I60" s="42"/>
      <c r="J60" s="42" t="n">
        <f aca="false">G60*3.8235866717</f>
        <v>71242024.2297004</v>
      </c>
      <c r="K60" s="9"/>
      <c r="L60" s="42"/>
      <c r="M60" s="42" t="n">
        <f aca="false">F60*2.511711692</f>
        <v>357003.206057647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2"/>
      <c r="B61" s="122" t="n">
        <v>2028</v>
      </c>
      <c r="C61" s="5" t="n">
        <v>1</v>
      </c>
      <c r="D61" s="122" t="n">
        <v>213</v>
      </c>
      <c r="E61" s="124" t="n">
        <v>16120397.7519975</v>
      </c>
      <c r="F61" s="124" t="n">
        <v>140695.784214418</v>
      </c>
      <c r="G61" s="8" t="n">
        <f aca="false">E61-F61*0.7</f>
        <v>16021910.7030474</v>
      </c>
      <c r="H61" s="8"/>
      <c r="I61" s="8"/>
      <c r="J61" s="8" t="n">
        <f aca="false">G61*3.8235866717</f>
        <v>61261164.2193397</v>
      </c>
      <c r="K61" s="6"/>
      <c r="L61" s="8"/>
      <c r="M61" s="8" t="n">
        <f aca="false">F61*2.511711692</f>
        <v>353387.246226463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2"/>
      <c r="BA61" s="122"/>
      <c r="BB61" s="122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6" t="n">
        <v>19095608.872564</v>
      </c>
      <c r="F62" s="126" t="n">
        <v>139270.589950395</v>
      </c>
      <c r="G62" s="42" t="n">
        <f aca="false">E62-F62*0.7</f>
        <v>18998119.4595987</v>
      </c>
      <c r="H62" s="42"/>
      <c r="I62" s="42"/>
      <c r="J62" s="42" t="n">
        <f aca="false">G62*3.8235866717</f>
        <v>72640956.3530861</v>
      </c>
      <c r="K62" s="9"/>
      <c r="L62" s="42"/>
      <c r="M62" s="42" t="n">
        <f aca="false">F62*2.511711692</f>
        <v>349807.569130145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6" t="n">
        <v>16493117.3876425</v>
      </c>
      <c r="F63" s="126" t="n">
        <v>143220.221654683</v>
      </c>
      <c r="G63" s="42" t="n">
        <f aca="false">E63-F63*0.7</f>
        <v>16392863.2324842</v>
      </c>
      <c r="H63" s="42"/>
      <c r="I63" s="42"/>
      <c r="J63" s="42" t="n">
        <f aca="false">G63*3.8235866717</f>
        <v>62679533.3667277</v>
      </c>
      <c r="K63" s="9"/>
      <c r="L63" s="42"/>
      <c r="M63" s="42" t="n">
        <f aca="false">F63*2.511711692</f>
        <v>359727.905260899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6" t="n">
        <v>19428848.6626539</v>
      </c>
      <c r="F64" s="126" t="n">
        <v>142362.916298047</v>
      </c>
      <c r="G64" s="42" t="n">
        <f aca="false">E64-F64*0.7</f>
        <v>19329194.6212453</v>
      </c>
      <c r="H64" s="42"/>
      <c r="I64" s="42"/>
      <c r="J64" s="42" t="n">
        <f aca="false">G64*3.8235866717</f>
        <v>73906850.9284888</v>
      </c>
      <c r="K64" s="9"/>
      <c r="L64" s="42"/>
      <c r="M64" s="42" t="n">
        <f aca="false">F64*2.511711692</f>
        <v>357574.601373022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2"/>
      <c r="B65" s="122" t="n">
        <v>2029</v>
      </c>
      <c r="C65" s="5" t="n">
        <v>1</v>
      </c>
      <c r="D65" s="122" t="n">
        <v>217</v>
      </c>
      <c r="E65" s="124" t="n">
        <v>16588667.9003392</v>
      </c>
      <c r="F65" s="124" t="n">
        <v>144950.260670723</v>
      </c>
      <c r="G65" s="8" t="n">
        <f aca="false">E65-F65*0.7</f>
        <v>16487202.7178697</v>
      </c>
      <c r="H65" s="8"/>
      <c r="I65" s="8"/>
      <c r="J65" s="8" t="n">
        <f aca="false">G65*3.8235866717</f>
        <v>63040248.5656626</v>
      </c>
      <c r="K65" s="6"/>
      <c r="L65" s="8"/>
      <c r="M65" s="8" t="n">
        <f aca="false">F65*2.511711692</f>
        <v>364073.264485103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6" t="n">
        <v>19374896.5917101</v>
      </c>
      <c r="F66" s="126" t="n">
        <v>151094.041028493</v>
      </c>
      <c r="G66" s="42" t="n">
        <f aca="false">E66-F66*0.7</f>
        <v>19269130.7629902</v>
      </c>
      <c r="H66" s="42"/>
      <c r="I66" s="42"/>
      <c r="J66" s="42" t="n">
        <f aca="false">G66*3.8235866717</f>
        <v>73677191.5606136</v>
      </c>
      <c r="K66" s="9"/>
      <c r="L66" s="42"/>
      <c r="M66" s="42" t="n">
        <f aca="false">F66*2.511711692</f>
        <v>379504.669442794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6" t="n">
        <v>16653977.5777704</v>
      </c>
      <c r="F67" s="126" t="n">
        <v>147491.251945268</v>
      </c>
      <c r="G67" s="42" t="n">
        <f aca="false">E67-F67*0.7</f>
        <v>16550733.7014087</v>
      </c>
      <c r="H67" s="42"/>
      <c r="I67" s="42"/>
      <c r="J67" s="42" t="n">
        <f aca="false">G67*3.8235866717</f>
        <v>63283164.7875624</v>
      </c>
      <c r="K67" s="9"/>
      <c r="L67" s="42"/>
      <c r="M67" s="42" t="n">
        <f aca="false">F67*2.511711692</f>
        <v>370455.501978647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6" t="n">
        <v>19685746.9793291</v>
      </c>
      <c r="F68" s="126" t="n">
        <v>147874.094741076</v>
      </c>
      <c r="G68" s="42" t="n">
        <f aca="false">E68-F68*0.7</f>
        <v>19582235.1130103</v>
      </c>
      <c r="H68" s="42"/>
      <c r="I68" s="42"/>
      <c r="J68" s="42" t="n">
        <f aca="false">G68*3.8235866717</f>
        <v>74874373.1802021</v>
      </c>
      <c r="K68" s="9"/>
      <c r="L68" s="42"/>
      <c r="M68" s="42" t="n">
        <f aca="false">F68*2.511711692</f>
        <v>371417.092705076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2"/>
      <c r="B69" s="122" t="n">
        <v>2030</v>
      </c>
      <c r="C69" s="5" t="n">
        <v>1</v>
      </c>
      <c r="D69" s="122" t="n">
        <v>221</v>
      </c>
      <c r="E69" s="124" t="n">
        <v>17009136.3116512</v>
      </c>
      <c r="F69" s="124" t="n">
        <v>152502.261649633</v>
      </c>
      <c r="G69" s="8" t="n">
        <f aca="false">E69-F69*0.7</f>
        <v>16902384.7284965</v>
      </c>
      <c r="H69" s="8"/>
      <c r="I69" s="8"/>
      <c r="J69" s="8" t="n">
        <f aca="false">G69*3.8235866717</f>
        <v>64627732.9678247</v>
      </c>
      <c r="K69" s="6"/>
      <c r="L69" s="8"/>
      <c r="M69" s="8" t="n">
        <f aca="false">F69*2.511711692</f>
        <v>383041.713641826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22"/>
      <c r="BB69" s="122"/>
      <c r="BC69" s="122"/>
      <c r="BD69" s="122"/>
      <c r="BE69" s="122"/>
      <c r="BF69" s="122"/>
      <c r="BG69" s="122"/>
      <c r="BH69" s="122"/>
      <c r="BI69" s="122"/>
      <c r="BJ69" s="122"/>
      <c r="BK69" s="122"/>
      <c r="BL69" s="122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6" t="n">
        <v>20047094.1627577</v>
      </c>
      <c r="F70" s="126" t="n">
        <v>151387.914321955</v>
      </c>
      <c r="G70" s="42" t="n">
        <f aca="false">E70-F70*0.7</f>
        <v>19941122.6227323</v>
      </c>
      <c r="H70" s="42"/>
      <c r="I70" s="42"/>
      <c r="J70" s="42" t="n">
        <f aca="false">G70*3.8235866717</f>
        <v>76246610.6790147</v>
      </c>
      <c r="K70" s="9"/>
      <c r="L70" s="42"/>
      <c r="M70" s="42" t="n">
        <f aca="false">F70*2.511711692</f>
        <v>380242.794429949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6" t="n">
        <v>17155968.8499588</v>
      </c>
      <c r="F71" s="126" t="n">
        <v>147920.701265004</v>
      </c>
      <c r="G71" s="42" t="n">
        <f aca="false">E71-F71*0.7</f>
        <v>17052424.3590733</v>
      </c>
      <c r="H71" s="42"/>
      <c r="I71" s="42"/>
      <c r="J71" s="42" t="n">
        <f aca="false">G71*3.8235866717</f>
        <v>65201422.4995251</v>
      </c>
      <c r="K71" s="9"/>
      <c r="L71" s="42"/>
      <c r="M71" s="42" t="n">
        <f aca="false">F71*2.511711692</f>
        <v>371534.15485615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6" t="n">
        <v>20502307.4041962</v>
      </c>
      <c r="F72" s="126" t="n">
        <v>145244.957960396</v>
      </c>
      <c r="G72" s="42" t="n">
        <f aca="false">E72-F72*0.7</f>
        <v>20400635.9336239</v>
      </c>
      <c r="H72" s="42"/>
      <c r="I72" s="42"/>
      <c r="J72" s="42" t="n">
        <f aca="false">G72*3.8235866717</f>
        <v>78003599.6500085</v>
      </c>
      <c r="K72" s="9"/>
      <c r="L72" s="42"/>
      <c r="M72" s="42" t="n">
        <f aca="false">F72*2.511711692</f>
        <v>364813.459113175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2"/>
      <c r="B73" s="122" t="n">
        <v>2031</v>
      </c>
      <c r="C73" s="5" t="n">
        <v>1</v>
      </c>
      <c r="D73" s="122" t="n">
        <v>225</v>
      </c>
      <c r="E73" s="124" t="n">
        <v>17625429.793371</v>
      </c>
      <c r="F73" s="124" t="n">
        <v>147760.356117815</v>
      </c>
      <c r="G73" s="8" t="n">
        <f aca="false">E73-F73*0.7</f>
        <v>17521997.5440885</v>
      </c>
      <c r="H73" s="8"/>
      <c r="I73" s="8"/>
      <c r="J73" s="8" t="n">
        <f aca="false">G73*3.8235866717</f>
        <v>66996876.271137</v>
      </c>
      <c r="K73" s="6"/>
      <c r="L73" s="8"/>
      <c r="M73" s="8" t="n">
        <f aca="false">F73*2.511711692</f>
        <v>371131.4140752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6" t="n">
        <v>20519427.3809553</v>
      </c>
      <c r="F74" s="126" t="n">
        <v>148375.12414699</v>
      </c>
      <c r="G74" s="42" t="n">
        <f aca="false">E74-F74*0.7</f>
        <v>20415564.7940524</v>
      </c>
      <c r="H74" s="42"/>
      <c r="I74" s="42"/>
      <c r="J74" s="42" t="n">
        <f aca="false">G74*3.8235866717</f>
        <v>78060681.4417665</v>
      </c>
      <c r="K74" s="9"/>
      <c r="L74" s="42"/>
      <c r="M74" s="42" t="n">
        <f aca="false">F74*2.511711692</f>
        <v>372675.534121946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6" t="n">
        <v>17617577.3551633</v>
      </c>
      <c r="F75" s="126" t="n">
        <v>146126.011907011</v>
      </c>
      <c r="G75" s="42" t="n">
        <f aca="false">E75-F75*0.7</f>
        <v>17515289.1468284</v>
      </c>
      <c r="H75" s="42"/>
      <c r="I75" s="42"/>
      <c r="J75" s="42" t="n">
        <f aca="false">G75*3.8235866717</f>
        <v>66971226.1327847</v>
      </c>
      <c r="K75" s="9"/>
      <c r="L75" s="42"/>
      <c r="M75" s="42" t="n">
        <f aca="false">F75*2.511711692</f>
        <v>367026.412612171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6" t="n">
        <v>20805205.7876557</v>
      </c>
      <c r="F76" s="126" t="n">
        <v>145458.930152863</v>
      </c>
      <c r="G76" s="42" t="n">
        <f aca="false">E76-F76*0.7</f>
        <v>20703384.5365487</v>
      </c>
      <c r="H76" s="42"/>
      <c r="I76" s="42"/>
      <c r="J76" s="42" t="n">
        <f aca="false">G76*3.8235866717</f>
        <v>79161185.1730275</v>
      </c>
      <c r="K76" s="9"/>
      <c r="L76" s="42"/>
      <c r="M76" s="42" t="n">
        <f aca="false">F76*2.511711692</f>
        <v>365350.895570757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2"/>
      <c r="B77" s="122" t="n">
        <v>2032</v>
      </c>
      <c r="C77" s="5" t="n">
        <v>1</v>
      </c>
      <c r="D77" s="122" t="n">
        <v>229</v>
      </c>
      <c r="E77" s="124" t="n">
        <v>17779580.9107095</v>
      </c>
      <c r="F77" s="124" t="n">
        <v>149203.62134514</v>
      </c>
      <c r="G77" s="8" t="n">
        <f aca="false">E77-F77*0.7</f>
        <v>17675138.3757679</v>
      </c>
      <c r="H77" s="8"/>
      <c r="I77" s="8"/>
      <c r="J77" s="8" t="n">
        <f aca="false">G77*3.8235866717</f>
        <v>67582423.5140393</v>
      </c>
      <c r="K77" s="6"/>
      <c r="L77" s="8"/>
      <c r="M77" s="8" t="n">
        <f aca="false">F77*2.511711692</f>
        <v>374756.480221329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6" t="n">
        <v>20874792.4870855</v>
      </c>
      <c r="F78" s="126" t="n">
        <v>149105.998092453</v>
      </c>
      <c r="G78" s="42" t="n">
        <f aca="false">E78-F78*0.7</f>
        <v>20770418.2884208</v>
      </c>
      <c r="H78" s="42"/>
      <c r="I78" s="42"/>
      <c r="J78" s="42" t="n">
        <f aca="false">G78*3.8235866717</f>
        <v>79417494.5332396</v>
      </c>
      <c r="K78" s="9"/>
      <c r="L78" s="42"/>
      <c r="M78" s="42" t="n">
        <f aca="false">F78*2.511711692</f>
        <v>374511.278756144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6" t="n">
        <v>17723333.6444322</v>
      </c>
      <c r="F79" s="126" t="n">
        <v>153054.431201674</v>
      </c>
      <c r="G79" s="42" t="n">
        <f aca="false">E79-F79*0.7</f>
        <v>17616195.542591</v>
      </c>
      <c r="H79" s="42"/>
      <c r="I79" s="42"/>
      <c r="J79" s="42" t="n">
        <f aca="false">G79*3.8235866717</f>
        <v>67357050.482712</v>
      </c>
      <c r="K79" s="9"/>
      <c r="L79" s="42"/>
      <c r="M79" s="42" t="n">
        <f aca="false">F79*2.511711692</f>
        <v>384428.604361654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6" t="n">
        <v>20951443.4232411</v>
      </c>
      <c r="F80" s="126" t="n">
        <v>156523.843199387</v>
      </c>
      <c r="G80" s="42" t="n">
        <f aca="false">E80-F80*0.7</f>
        <v>20841876.7330015</v>
      </c>
      <c r="H80" s="42"/>
      <c r="I80" s="42"/>
      <c r="J80" s="42" t="n">
        <f aca="false">G80*3.8235866717</f>
        <v>79690722.089519</v>
      </c>
      <c r="K80" s="9"/>
      <c r="L80" s="42"/>
      <c r="M80" s="42" t="n">
        <f aca="false">F80*2.511711692</f>
        <v>393142.767040675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2"/>
      <c r="B81" s="122" t="n">
        <v>2033</v>
      </c>
      <c r="C81" s="5" t="n">
        <v>1</v>
      </c>
      <c r="D81" s="122" t="n">
        <v>233</v>
      </c>
      <c r="E81" s="124" t="n">
        <v>17902889.0863758</v>
      </c>
      <c r="F81" s="124" t="n">
        <v>155737.483065002</v>
      </c>
      <c r="G81" s="8" t="n">
        <f aca="false">E81-F81*0.7</f>
        <v>17793872.8482303</v>
      </c>
      <c r="H81" s="8"/>
      <c r="I81" s="8"/>
      <c r="J81" s="8" t="n">
        <f aca="false">G81*3.8235866717</f>
        <v>68036415.0604179</v>
      </c>
      <c r="K81" s="6"/>
      <c r="L81" s="8"/>
      <c r="M81" s="8" t="n">
        <f aca="false">F81*2.511711692</f>
        <v>391167.657097017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6" t="n">
        <v>20934237.427033</v>
      </c>
      <c r="F82" s="126" t="n">
        <v>158152.171600035</v>
      </c>
      <c r="G82" s="42" t="n">
        <f aca="false">E82-F82*0.7</f>
        <v>20823530.906913</v>
      </c>
      <c r="H82" s="42"/>
      <c r="I82" s="42"/>
      <c r="J82" s="42" t="n">
        <f aca="false">G82*3.8235866717</f>
        <v>79620575.2334055</v>
      </c>
      <c r="K82" s="9"/>
      <c r="L82" s="42"/>
      <c r="M82" s="42" t="n">
        <f aca="false">F82*2.511711692</f>
        <v>397232.658522998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6" t="n">
        <v>17951234.6172112</v>
      </c>
      <c r="F83" s="126" t="n">
        <v>160172.695009584</v>
      </c>
      <c r="G83" s="42" t="n">
        <f aca="false">E83-F83*0.7</f>
        <v>17839113.7307045</v>
      </c>
      <c r="H83" s="42"/>
      <c r="I83" s="42"/>
      <c r="J83" s="42" t="n">
        <f aca="false">G83*3.8235866717</f>
        <v>68209397.4956622</v>
      </c>
      <c r="K83" s="9"/>
      <c r="L83" s="42"/>
      <c r="M83" s="42" t="n">
        <f aca="false">F83*2.511711692</f>
        <v>402307.630794722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6" t="n">
        <v>20901431.3234906</v>
      </c>
      <c r="F84" s="126" t="n">
        <v>160222.052514536</v>
      </c>
      <c r="G84" s="42" t="n">
        <f aca="false">E84-F84*0.7</f>
        <v>20789275.8867304</v>
      </c>
      <c r="H84" s="42"/>
      <c r="I84" s="42"/>
      <c r="J84" s="42" t="n">
        <f aca="false">G84*3.8235866717</f>
        <v>79489598.1947967</v>
      </c>
      <c r="K84" s="9"/>
      <c r="L84" s="42"/>
      <c r="M84" s="42" t="n">
        <f aca="false">F84*2.511711692</f>
        <v>402431.602616998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2"/>
      <c r="B85" s="122" t="n">
        <v>2034</v>
      </c>
      <c r="C85" s="5" t="n">
        <v>1</v>
      </c>
      <c r="D85" s="122" t="n">
        <v>237</v>
      </c>
      <c r="E85" s="124" t="n">
        <v>17864223.0493153</v>
      </c>
      <c r="F85" s="124" t="n">
        <v>158890.777263639</v>
      </c>
      <c r="G85" s="8" t="n">
        <f aca="false">E85-F85*0.7</f>
        <v>17752999.5052308</v>
      </c>
      <c r="H85" s="8"/>
      <c r="I85" s="8"/>
      <c r="J85" s="8" t="n">
        <f aca="false">G85*3.8235866717</f>
        <v>67880132.290897</v>
      </c>
      <c r="K85" s="6"/>
      <c r="L85" s="8"/>
      <c r="M85" s="8" t="n">
        <f aca="false">F85*2.511711692</f>
        <v>399087.82300405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6" t="n">
        <v>21100419.38825</v>
      </c>
      <c r="F86" s="126" t="n">
        <v>156526.270227673</v>
      </c>
      <c r="G86" s="42" t="n">
        <f aca="false">E86-F86*0.7</f>
        <v>20990850.9990906</v>
      </c>
      <c r="H86" s="42"/>
      <c r="I86" s="42"/>
      <c r="J86" s="42" t="n">
        <f aca="false">G86*3.8235866717</f>
        <v>80260338.1077636</v>
      </c>
      <c r="K86" s="9"/>
      <c r="L86" s="42"/>
      <c r="M86" s="42" t="n">
        <f aca="false">F86*2.511711692</f>
        <v>393148.863035998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6" t="n">
        <v>18173702.8240822</v>
      </c>
      <c r="F87" s="126" t="n">
        <v>158060.930350745</v>
      </c>
      <c r="G87" s="42" t="n">
        <f aca="false">E87-F87*0.7</f>
        <v>18063060.1728367</v>
      </c>
      <c r="H87" s="42"/>
      <c r="I87" s="42"/>
      <c r="J87" s="42" t="n">
        <f aca="false">G87*3.8235866717</f>
        <v>69065676.1269734</v>
      </c>
      <c r="K87" s="9"/>
      <c r="L87" s="42"/>
      <c r="M87" s="42" t="n">
        <f aca="false">F87*2.511711692</f>
        <v>397003.486810364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6" t="n">
        <v>21182105.4185097</v>
      </c>
      <c r="F88" s="126" t="n">
        <v>159768.798409873</v>
      </c>
      <c r="G88" s="42" t="n">
        <f aca="false">E88-F88*0.7</f>
        <v>21070267.2596228</v>
      </c>
      <c r="H88" s="42"/>
      <c r="I88" s="42"/>
      <c r="J88" s="42" t="n">
        <f aca="false">G88*3.8235866717</f>
        <v>80563993.0630506</v>
      </c>
      <c r="K88" s="9"/>
      <c r="L88" s="42"/>
      <c r="M88" s="42" t="n">
        <f aca="false">F88*2.511711692</f>
        <v>401293.158982869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2"/>
      <c r="B89" s="122" t="n">
        <v>2035</v>
      </c>
      <c r="C89" s="5" t="n">
        <v>1</v>
      </c>
      <c r="D89" s="122" t="n">
        <v>241</v>
      </c>
      <c r="E89" s="124" t="n">
        <v>18185317.5395197</v>
      </c>
      <c r="F89" s="124" t="n">
        <v>164218.29615369</v>
      </c>
      <c r="G89" s="8" t="n">
        <f aca="false">E89-F89*0.7</f>
        <v>18070364.7322121</v>
      </c>
      <c r="H89" s="8"/>
      <c r="I89" s="8"/>
      <c r="J89" s="8" t="n">
        <f aca="false">G89*3.8235866717</f>
        <v>69093605.742844</v>
      </c>
      <c r="K89" s="6"/>
      <c r="L89" s="8"/>
      <c r="M89" s="8" t="n">
        <f aca="false">F89*2.511711692</f>
        <v>412469.014489542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6" t="n">
        <v>21464183.2323112</v>
      </c>
      <c r="F90" s="126" t="n">
        <v>162489.118378786</v>
      </c>
      <c r="G90" s="42" t="n">
        <f aca="false">E90-F90*0.7</f>
        <v>21350440.8494461</v>
      </c>
      <c r="H90" s="42"/>
      <c r="I90" s="42"/>
      <c r="J90" s="42" t="n">
        <f aca="false">G90*3.8235866717</f>
        <v>81635261.0668612</v>
      </c>
      <c r="K90" s="9"/>
      <c r="L90" s="42"/>
      <c r="M90" s="42" t="n">
        <f aca="false">F90*2.511711692</f>
        <v>408125.818454769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6" t="n">
        <v>18281165.8801363</v>
      </c>
      <c r="F91" s="126" t="n">
        <v>164552.447994489</v>
      </c>
      <c r="G91" s="42" t="n">
        <f aca="false">E91-F91*0.7</f>
        <v>18165979.1665402</v>
      </c>
      <c r="H91" s="42"/>
      <c r="I91" s="42"/>
      <c r="J91" s="42" t="n">
        <f aca="false">G91*3.8235866717</f>
        <v>69459195.8195628</v>
      </c>
      <c r="K91" s="9"/>
      <c r="L91" s="42"/>
      <c r="M91" s="42" t="n">
        <f aca="false">F91*2.511711692</f>
        <v>413308.30757498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6" t="n">
        <v>21821047.6558214</v>
      </c>
      <c r="F92" s="126" t="n">
        <v>158664.215651715</v>
      </c>
      <c r="G92" s="42" t="n">
        <f aca="false">E92-F92*0.7</f>
        <v>21709982.7048652</v>
      </c>
      <c r="H92" s="42"/>
      <c r="I92" s="42"/>
      <c r="J92" s="42" t="n">
        <f aca="false">G92*3.8235866717</f>
        <v>83010000.5131601</v>
      </c>
      <c r="K92" s="9"/>
      <c r="L92" s="42"/>
      <c r="M92" s="42" t="n">
        <f aca="false">F92*2.511711692</f>
        <v>398518.765554422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2"/>
      <c r="B93" s="122" t="n">
        <v>2036</v>
      </c>
      <c r="C93" s="5" t="n">
        <v>1</v>
      </c>
      <c r="D93" s="122" t="n">
        <v>245</v>
      </c>
      <c r="E93" s="124" t="n">
        <v>18658115.4919514</v>
      </c>
      <c r="F93" s="124" t="n">
        <v>160531.769966738</v>
      </c>
      <c r="G93" s="8" t="n">
        <f aca="false">E93-F93*0.7</f>
        <v>18545743.2529747</v>
      </c>
      <c r="H93" s="8"/>
      <c r="I93" s="8"/>
      <c r="J93" s="8" t="n">
        <f aca="false">G93*3.8235866717</f>
        <v>70911256.7188442</v>
      </c>
      <c r="K93" s="6"/>
      <c r="L93" s="8"/>
      <c r="M93" s="8" t="n">
        <f aca="false">F93*2.511711692</f>
        <v>403209.52356291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6" t="n">
        <v>21991100.7608777</v>
      </c>
      <c r="F94" s="126" t="n">
        <v>167780.778306551</v>
      </c>
      <c r="G94" s="42" t="n">
        <f aca="false">E94-F94*0.7</f>
        <v>21873654.2160631</v>
      </c>
      <c r="H94" s="42"/>
      <c r="I94" s="42"/>
      <c r="J94" s="42" t="n">
        <f aca="false">G94*3.8235866717</f>
        <v>83635812.7219134</v>
      </c>
      <c r="K94" s="9"/>
      <c r="L94" s="42"/>
      <c r="M94" s="42" t="n">
        <f aca="false">F94*2.511711692</f>
        <v>421416.942565424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6" t="n">
        <v>18900888.2073495</v>
      </c>
      <c r="F95" s="126" t="n">
        <v>168969.676774205</v>
      </c>
      <c r="G95" s="42" t="n">
        <f aca="false">E95-F95*0.7</f>
        <v>18782609.4336076</v>
      </c>
      <c r="H95" s="42"/>
      <c r="I95" s="42"/>
      <c r="J95" s="42" t="n">
        <f aca="false">G95*3.8235866717</f>
        <v>71816935.0900886</v>
      </c>
      <c r="K95" s="9"/>
      <c r="L95" s="42"/>
      <c r="M95" s="42" t="n">
        <f aca="false">F95*2.511711692</f>
        <v>424403.112747232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6" t="n">
        <v>22117413.6115942</v>
      </c>
      <c r="F96" s="126" t="n">
        <v>166153.362492413</v>
      </c>
      <c r="G96" s="42" t="n">
        <f aca="false">E96-F96*0.7</f>
        <v>22001106.2578495</v>
      </c>
      <c r="H96" s="42"/>
      <c r="I96" s="42"/>
      <c r="J96" s="42" t="n">
        <f aca="false">G96*3.8235866717</f>
        <v>84123136.6501689</v>
      </c>
      <c r="K96" s="9"/>
      <c r="L96" s="42"/>
      <c r="M96" s="42" t="n">
        <f aca="false">F96*2.511711692</f>
        <v>417329.343237308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2"/>
      <c r="B97" s="122" t="n">
        <v>2037</v>
      </c>
      <c r="C97" s="5" t="n">
        <v>1</v>
      </c>
      <c r="D97" s="122" t="n">
        <v>249</v>
      </c>
      <c r="E97" s="124" t="n">
        <v>19058385.2105507</v>
      </c>
      <c r="F97" s="124" t="n">
        <v>164112.049460248</v>
      </c>
      <c r="G97" s="8" t="n">
        <f aca="false">E97-F97*0.7</f>
        <v>18943506.7759285</v>
      </c>
      <c r="H97" s="8"/>
      <c r="I97" s="8"/>
      <c r="J97" s="8" t="n">
        <f aca="false">G97*3.8235866717</f>
        <v>72432140.023699</v>
      </c>
      <c r="K97" s="6"/>
      <c r="L97" s="8"/>
      <c r="M97" s="8" t="n">
        <f aca="false">F97*2.511711692</f>
        <v>412202.153427387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6" t="n">
        <v>22252801.7965381</v>
      </c>
      <c r="F98" s="126" t="n">
        <v>161951.393676355</v>
      </c>
      <c r="G98" s="42" t="n">
        <f aca="false">E98-F98*0.7</f>
        <v>22139435.8209646</v>
      </c>
      <c r="H98" s="42"/>
      <c r="I98" s="42"/>
      <c r="J98" s="42" t="n">
        <f aca="false">G98*3.8235866717</f>
        <v>84652051.723998</v>
      </c>
      <c r="K98" s="9"/>
      <c r="L98" s="42"/>
      <c r="M98" s="42" t="n">
        <f aca="false">F98*2.511711692</f>
        <v>406775.209032596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6" t="n">
        <v>19199863.8162292</v>
      </c>
      <c r="F99" s="126" t="n">
        <v>162921.430264712</v>
      </c>
      <c r="G99" s="42" t="n">
        <f aca="false">E99-F99*0.7</f>
        <v>19085818.8150439</v>
      </c>
      <c r="H99" s="42"/>
      <c r="I99" s="42"/>
      <c r="J99" s="42" t="n">
        <f aca="false">G99*3.8235866717</f>
        <v>72976282.439683</v>
      </c>
      <c r="K99" s="9"/>
      <c r="L99" s="42"/>
      <c r="M99" s="42" t="n">
        <f aca="false">F99*2.511711692</f>
        <v>409211.66127324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6" t="n">
        <v>22490833.0606653</v>
      </c>
      <c r="F100" s="126" t="n">
        <v>165734.83046096</v>
      </c>
      <c r="G100" s="42" t="n">
        <f aca="false">E100-F100*0.7</f>
        <v>22374818.6793426</v>
      </c>
      <c r="H100" s="42"/>
      <c r="I100" s="42"/>
      <c r="J100" s="42" t="n">
        <f aca="false">G100*3.8235866717</f>
        <v>85552058.4840387</v>
      </c>
      <c r="K100" s="9"/>
      <c r="L100" s="42"/>
      <c r="M100" s="42" t="n">
        <f aca="false">F100*2.511711692</f>
        <v>416278.111440431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2"/>
      <c r="B101" s="122" t="n">
        <v>2038</v>
      </c>
      <c r="C101" s="5" t="n">
        <v>1</v>
      </c>
      <c r="D101" s="122" t="n">
        <v>253</v>
      </c>
      <c r="E101" s="124" t="n">
        <v>19417618.6601454</v>
      </c>
      <c r="F101" s="124" t="n">
        <v>168407.68947292</v>
      </c>
      <c r="G101" s="8" t="n">
        <f aca="false">E101-F101*0.7</f>
        <v>19299733.2775144</v>
      </c>
      <c r="H101" s="8"/>
      <c r="I101" s="8"/>
      <c r="J101" s="8" t="n">
        <f aca="false">G101*3.8235866717</f>
        <v>73794202.9272689</v>
      </c>
      <c r="K101" s="6"/>
      <c r="L101" s="8"/>
      <c r="M101" s="8" t="n">
        <f aca="false">F101*2.511711692</f>
        <v>422991.562671839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6" t="n">
        <v>22706503.1721763</v>
      </c>
      <c r="F102" s="126" t="n">
        <v>175751.18678806</v>
      </c>
      <c r="G102" s="42" t="n">
        <f aca="false">E102-F102*0.7</f>
        <v>22583477.3414247</v>
      </c>
      <c r="H102" s="42"/>
      <c r="I102" s="42"/>
      <c r="J102" s="42" t="n">
        <f aca="false">G102*3.8235866717</f>
        <v>86349882.9633103</v>
      </c>
      <c r="K102" s="9"/>
      <c r="L102" s="42"/>
      <c r="M102" s="42" t="n">
        <f aca="false">F102*2.511711692</f>
        <v>441436.310738446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6" t="n">
        <v>19351553.5721597</v>
      </c>
      <c r="F103" s="126" t="n">
        <v>172331.998385874</v>
      </c>
      <c r="G103" s="42" t="n">
        <f aca="false">E103-F103*0.7</f>
        <v>19230921.1732896</v>
      </c>
      <c r="H103" s="42"/>
      <c r="I103" s="42"/>
      <c r="J103" s="42" t="n">
        <f aca="false">G103*3.8235866717</f>
        <v>73531093.8827034</v>
      </c>
      <c r="K103" s="9"/>
      <c r="L103" s="42"/>
      <c r="M103" s="42" t="n">
        <f aca="false">F103*2.511711692</f>
        <v>432848.295251525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6" t="n">
        <v>22853521.0340367</v>
      </c>
      <c r="F104" s="126" t="n">
        <v>166269.840865552</v>
      </c>
      <c r="G104" s="42" t="n">
        <f aca="false">E104-F104*0.7</f>
        <v>22737132.1454308</v>
      </c>
      <c r="H104" s="42"/>
      <c r="I104" s="42"/>
      <c r="J104" s="42" t="n">
        <f aca="false">G104*3.8235866717</f>
        <v>86937395.4239509</v>
      </c>
      <c r="K104" s="9"/>
      <c r="L104" s="42"/>
      <c r="M104" s="42" t="n">
        <f aca="false">F104*2.511711692</f>
        <v>417621.903328986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2"/>
      <c r="B105" s="122" t="n">
        <v>2039</v>
      </c>
      <c r="C105" s="5" t="n">
        <v>1</v>
      </c>
      <c r="D105" s="122" t="n">
        <v>257</v>
      </c>
      <c r="E105" s="124" t="n">
        <v>19673268.1029293</v>
      </c>
      <c r="F105" s="124" t="n">
        <v>168569.03225571</v>
      </c>
      <c r="G105" s="8" t="n">
        <f aca="false">E105-F105*0.7</f>
        <v>19555269.7803503</v>
      </c>
      <c r="H105" s="8"/>
      <c r="I105" s="8"/>
      <c r="J105" s="8" t="n">
        <f aca="false">G105*3.8235866717</f>
        <v>74771268.8936452</v>
      </c>
      <c r="K105" s="6"/>
      <c r="L105" s="8"/>
      <c r="M105" s="8" t="n">
        <f aca="false">F105*2.511711692</f>
        <v>423396.809225792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6" t="n">
        <v>23015619.7271258</v>
      </c>
      <c r="F106" s="126" t="n">
        <v>173649.419490611</v>
      </c>
      <c r="G106" s="42" t="n">
        <f aca="false">E106-F106*0.7</f>
        <v>22894065.1334824</v>
      </c>
      <c r="H106" s="42"/>
      <c r="I106" s="42"/>
      <c r="J106" s="42" t="n">
        <f aca="false">G106*3.8235866717</f>
        <v>87537442.3054149</v>
      </c>
      <c r="K106" s="9"/>
      <c r="L106" s="42"/>
      <c r="M106" s="42" t="n">
        <f aca="false">F106*2.511711692</f>
        <v>436157.27724358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6" t="n">
        <v>19642276.7803731</v>
      </c>
      <c r="F107" s="126" t="n">
        <v>166195.257996947</v>
      </c>
      <c r="G107" s="42" t="n">
        <f aca="false">E107-F107*0.7</f>
        <v>19525940.0997752</v>
      </c>
      <c r="H107" s="42"/>
      <c r="I107" s="42"/>
      <c r="J107" s="42" t="n">
        <f aca="false">G107*3.8235866717</f>
        <v>74659124.3179132</v>
      </c>
      <c r="K107" s="9"/>
      <c r="L107" s="42"/>
      <c r="M107" s="42" t="n">
        <f aca="false">F107*2.511711692</f>
        <v>417434.572665888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6" t="n">
        <v>22795455.2570205</v>
      </c>
      <c r="F108" s="126" t="n">
        <v>175747.061474089</v>
      </c>
      <c r="G108" s="42" t="n">
        <f aca="false">E108-F108*0.7</f>
        <v>22672432.3139886</v>
      </c>
      <c r="H108" s="42"/>
      <c r="I108" s="42"/>
      <c r="J108" s="42" t="n">
        <f aca="false">G108*3.8235866717</f>
        <v>86690010.0107874</v>
      </c>
      <c r="K108" s="9"/>
      <c r="L108" s="42"/>
      <c r="M108" s="42" t="n">
        <f aca="false">F108*2.511711692</f>
        <v>441425.949139112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2"/>
      <c r="B109" s="122" t="n">
        <v>2040</v>
      </c>
      <c r="C109" s="5" t="n">
        <v>1</v>
      </c>
      <c r="D109" s="122" t="n">
        <v>261</v>
      </c>
      <c r="E109" s="124" t="n">
        <v>19544284.5789106</v>
      </c>
      <c r="F109" s="124" t="n">
        <v>177216.22802077</v>
      </c>
      <c r="G109" s="8" t="n">
        <f aca="false">E109-F109*0.7</f>
        <v>19420233.2192961</v>
      </c>
      <c r="H109" s="8"/>
      <c r="I109" s="8"/>
      <c r="J109" s="8" t="n">
        <f aca="false">G109*3.8235866717</f>
        <v>74254944.898606</v>
      </c>
      <c r="K109" s="6"/>
      <c r="L109" s="8"/>
      <c r="M109" s="8" t="n">
        <f aca="false">F109*2.511711692</f>
        <v>445116.071931906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6" t="n">
        <v>23055958.8293592</v>
      </c>
      <c r="F110" s="126" t="n">
        <v>172757.468742453</v>
      </c>
      <c r="G110" s="42" t="n">
        <f aca="false">E110-F110*0.7</f>
        <v>22935028.6012395</v>
      </c>
      <c r="H110" s="42"/>
      <c r="I110" s="42"/>
      <c r="J110" s="42" t="n">
        <f aca="false">G110*3.8235866717</f>
        <v>87694069.6747576</v>
      </c>
      <c r="K110" s="9"/>
      <c r="L110" s="42"/>
      <c r="M110" s="42" t="n">
        <f aca="false">F110*2.511711692</f>
        <v>433916.954120744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6" t="n">
        <v>19690036.1080009</v>
      </c>
      <c r="F111" s="126" t="n">
        <v>172030.765720513</v>
      </c>
      <c r="G111" s="42" t="n">
        <f aca="false">E111-F111*0.7</f>
        <v>19569614.5719965</v>
      </c>
      <c r="H111" s="42"/>
      <c r="I111" s="42"/>
      <c r="J111" s="42" t="n">
        <f aca="false">G111*3.8235866717</f>
        <v>74826117.4477921</v>
      </c>
      <c r="K111" s="9"/>
      <c r="L111" s="42"/>
      <c r="M111" s="42" t="n">
        <f aca="false">F111*2.511711692</f>
        <v>432091.685643925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6" t="n">
        <v>22970981.3855423</v>
      </c>
      <c r="F112" s="126" t="n">
        <v>178527.227006969</v>
      </c>
      <c r="G112" s="42" t="n">
        <f aca="false">E112-F112*0.7</f>
        <v>22846012.3266374</v>
      </c>
      <c r="H112" s="42"/>
      <c r="I112" s="42"/>
      <c r="J112" s="42" t="n">
        <f aca="false">G112*3.8235866717</f>
        <v>87353708.2336248</v>
      </c>
      <c r="K112" s="9"/>
      <c r="L112" s="42"/>
      <c r="M112" s="42" t="n">
        <f aca="false">F112*2.511711692</f>
        <v>448408.923413742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2"/>
      <c r="B113" s="122"/>
      <c r="C113" s="5"/>
      <c r="D113" s="122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2"/>
      <c r="BA113" s="122"/>
      <c r="BB113" s="122"/>
      <c r="BC113" s="122"/>
      <c r="BD113" s="122"/>
      <c r="BE113" s="122"/>
      <c r="BF113" s="122"/>
      <c r="BG113" s="122"/>
      <c r="BH113" s="122"/>
      <c r="BI113" s="122"/>
      <c r="BJ113" s="122"/>
      <c r="BK113" s="122"/>
      <c r="BL113" s="122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0" activeCellId="0" sqref="E10"/>
    </sheetView>
  </sheetViews>
  <sheetFormatPr defaultColWidth="8.9765625" defaultRowHeight="12.8" zeroHeight="false" outlineLevelRow="0" outlineLevelCol="0"/>
  <cols>
    <col collapsed="false" customWidth="true" hidden="false" outlineLevel="0" max="5" min="5" style="33" width="19.62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30"/>
      <c r="B1" s="130"/>
      <c r="C1" s="130"/>
      <c r="D1" s="130"/>
      <c r="E1" s="131" t="s">
        <v>142</v>
      </c>
      <c r="F1" s="131" t="s">
        <v>143</v>
      </c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customFormat="false" ht="50.25" hidden="false" customHeight="true" outlineLevel="0" collapsed="false">
      <c r="A2" s="111" t="s">
        <v>144</v>
      </c>
      <c r="B2" s="111" t="s">
        <v>114</v>
      </c>
      <c r="C2" s="111" t="s">
        <v>115</v>
      </c>
      <c r="D2" s="111" t="s">
        <v>145</v>
      </c>
      <c r="E2" s="113" t="s">
        <v>146</v>
      </c>
      <c r="F2" s="113" t="s">
        <v>147</v>
      </c>
      <c r="G2" s="111" t="s">
        <v>148</v>
      </c>
      <c r="H2" s="111" t="s">
        <v>149</v>
      </c>
      <c r="I2" s="111" t="s">
        <v>150</v>
      </c>
      <c r="J2" s="111" t="s">
        <v>151</v>
      </c>
      <c r="K2" s="111" t="s">
        <v>152</v>
      </c>
      <c r="L2" s="111" t="s">
        <v>153</v>
      </c>
      <c r="M2" s="114" t="s">
        <v>154</v>
      </c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</row>
    <row r="3" customFormat="false" ht="12.8" hidden="false" customHeight="false" outlineLevel="0" collapsed="false">
      <c r="A3" s="116" t="s">
        <v>155</v>
      </c>
      <c r="B3" s="116" t="n">
        <v>2014</v>
      </c>
      <c r="C3" s="117" t="n">
        <v>1</v>
      </c>
      <c r="D3" s="116" t="n">
        <v>45</v>
      </c>
      <c r="E3" s="118" t="n">
        <v>16336703</v>
      </c>
      <c r="F3" s="118" t="n">
        <v>147746</v>
      </c>
      <c r="G3" s="119" t="n">
        <v>16188957</v>
      </c>
      <c r="H3" s="134" t="n">
        <v>59323985</v>
      </c>
      <c r="I3" s="135" t="n">
        <f aca="false">H3/G3</f>
        <v>3.66447233135526</v>
      </c>
      <c r="J3" s="119" t="n">
        <f aca="false">G3*I10</f>
        <v>61899880.2143381</v>
      </c>
      <c r="K3" s="134" t="n">
        <v>354218</v>
      </c>
      <c r="L3" s="135" t="n">
        <f aca="false">K3/F3</f>
        <v>2.39747945798871</v>
      </c>
      <c r="M3" s="119" t="n">
        <f aca="false">F3*2.511711692</f>
        <v>371095.355646232</v>
      </c>
      <c r="N3" s="134"/>
      <c r="O3" s="116"/>
      <c r="P3" s="116"/>
      <c r="Q3" s="119"/>
      <c r="R3" s="119"/>
      <c r="S3" s="119"/>
      <c r="T3" s="116"/>
      <c r="U3" s="116"/>
      <c r="V3" s="117"/>
      <c r="W3" s="117"/>
      <c r="X3" s="119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</row>
    <row r="4" customFormat="false" ht="12.8" hidden="false" customHeight="false" outlineLevel="0" collapsed="false">
      <c r="B4" s="116" t="n">
        <v>2014</v>
      </c>
      <c r="C4" s="117" t="n">
        <v>2</v>
      </c>
      <c r="D4" s="116" t="n">
        <v>46</v>
      </c>
      <c r="E4" s="118" t="n">
        <v>19039169</v>
      </c>
      <c r="F4" s="118" t="n">
        <v>150094</v>
      </c>
      <c r="G4" s="119" t="n">
        <v>18889075</v>
      </c>
      <c r="H4" s="134" t="n">
        <v>70642775</v>
      </c>
      <c r="I4" s="135" t="n">
        <f aca="false">H4/G4</f>
        <v>3.73987476888095</v>
      </c>
      <c r="J4" s="119" t="n">
        <f aca="false">G4*3.8235866717</f>
        <v>72224015.4107417</v>
      </c>
      <c r="K4" s="134" t="n">
        <v>375893</v>
      </c>
      <c r="L4" s="135" t="n">
        <f aca="false">K4/F4</f>
        <v>2.5043839194105</v>
      </c>
      <c r="M4" s="119" t="n">
        <f aca="false">F4*2.511711692</f>
        <v>376992.854699048</v>
      </c>
      <c r="N4" s="134"/>
      <c r="Q4" s="119"/>
      <c r="R4" s="119"/>
      <c r="S4" s="119"/>
      <c r="V4" s="117"/>
      <c r="W4" s="117"/>
      <c r="X4" s="119"/>
    </row>
    <row r="5" customFormat="false" ht="12.8" hidden="false" customHeight="false" outlineLevel="0" collapsed="false">
      <c r="B5" s="116" t="n">
        <v>2014</v>
      </c>
      <c r="C5" s="117" t="n">
        <v>3</v>
      </c>
      <c r="D5" s="116" t="n">
        <v>47</v>
      </c>
      <c r="E5" s="118" t="n">
        <v>16811748</v>
      </c>
      <c r="F5" s="118" t="n">
        <v>145661</v>
      </c>
      <c r="G5" s="119" t="n">
        <v>16666087</v>
      </c>
      <c r="H5" s="134" t="n">
        <v>66453030</v>
      </c>
      <c r="I5" s="135" t="n">
        <f aca="false">H5/G5</f>
        <v>3.98732047900626</v>
      </c>
      <c r="J5" s="119" t="n">
        <f aca="false">G5*3.8235866717</f>
        <v>63724228.1225926</v>
      </c>
      <c r="K5" s="134" t="n">
        <v>387130</v>
      </c>
      <c r="L5" s="135" t="n">
        <f aca="false">K5/F5</f>
        <v>2.65774641118762</v>
      </c>
      <c r="M5" s="119" t="n">
        <f aca="false">F5*2.511711692</f>
        <v>365858.436768412</v>
      </c>
      <c r="N5" s="134"/>
      <c r="Q5" s="119"/>
      <c r="R5" s="119"/>
      <c r="S5" s="119"/>
      <c r="V5" s="117"/>
      <c r="W5" s="117"/>
      <c r="X5" s="119"/>
    </row>
    <row r="6" customFormat="false" ht="12.8" hidden="false" customHeight="false" outlineLevel="0" collapsed="false">
      <c r="B6" s="116" t="n">
        <v>2014</v>
      </c>
      <c r="C6" s="117" t="n">
        <v>4</v>
      </c>
      <c r="D6" s="116" t="n">
        <v>48</v>
      </c>
      <c r="E6" s="118" t="n">
        <v>20743937</v>
      </c>
      <c r="F6" s="118" t="n">
        <v>143630</v>
      </c>
      <c r="G6" s="119" t="n">
        <v>20600306</v>
      </c>
      <c r="H6" s="134" t="n">
        <v>75212989</v>
      </c>
      <c r="I6" s="135" t="n">
        <f aca="false">H6/G6</f>
        <v>3.65106173665576</v>
      </c>
      <c r="J6" s="119" t="n">
        <f aca="false">G6*3.8235866717</f>
        <v>78767055.4545416</v>
      </c>
      <c r="K6" s="134" t="n">
        <v>390504</v>
      </c>
      <c r="L6" s="135" t="n">
        <f aca="false">K6/F6</f>
        <v>2.71881918819188</v>
      </c>
      <c r="M6" s="119" t="n">
        <f aca="false">F6*2.511711692</f>
        <v>360757.15032196</v>
      </c>
      <c r="N6" s="134"/>
      <c r="Q6" s="119"/>
      <c r="R6" s="119"/>
      <c r="S6" s="119"/>
      <c r="V6" s="117"/>
      <c r="W6" s="117"/>
      <c r="X6" s="119"/>
    </row>
    <row r="7" customFormat="false" ht="12.8" hidden="false" customHeight="false" outlineLevel="0" collapsed="false">
      <c r="B7" s="116" t="n">
        <v>2015</v>
      </c>
      <c r="C7" s="117" t="n">
        <v>1</v>
      </c>
      <c r="D7" s="116" t="n">
        <v>49</v>
      </c>
      <c r="E7" s="118" t="n">
        <v>18307160</v>
      </c>
      <c r="F7" s="118" t="n">
        <v>167252</v>
      </c>
      <c r="G7" s="119" t="n">
        <v>18139908</v>
      </c>
      <c r="H7" s="134" t="n">
        <v>71061517</v>
      </c>
      <c r="I7" s="135" t="n">
        <f aca="false">H7/G7</f>
        <v>3.91741330771909</v>
      </c>
      <c r="J7" s="119" t="n">
        <f aca="false">G7*3.8235866717</f>
        <v>69359510.4546642</v>
      </c>
      <c r="K7" s="134" t="n">
        <v>409117</v>
      </c>
      <c r="L7" s="135" t="n">
        <f aca="false">K7/F7</f>
        <v>2.44611125726449</v>
      </c>
      <c r="M7" s="119" t="n">
        <f aca="false">F7*2.511711692</f>
        <v>420088.803910384</v>
      </c>
      <c r="N7" s="134"/>
      <c r="Q7" s="119"/>
      <c r="R7" s="119"/>
      <c r="S7" s="119"/>
      <c r="V7" s="117"/>
      <c r="W7" s="117"/>
      <c r="X7" s="119"/>
    </row>
    <row r="8" customFormat="false" ht="12.8" hidden="false" customHeight="false" outlineLevel="0" collapsed="false">
      <c r="B8" s="116" t="n">
        <v>2015</v>
      </c>
      <c r="C8" s="117" t="n">
        <v>2</v>
      </c>
      <c r="D8" s="116" t="n">
        <v>50</v>
      </c>
      <c r="E8" s="118" t="n">
        <v>21740969</v>
      </c>
      <c r="F8" s="118" t="n">
        <v>188439</v>
      </c>
      <c r="G8" s="119" t="n">
        <v>21552530</v>
      </c>
      <c r="H8" s="134" t="n">
        <v>85808756</v>
      </c>
      <c r="I8" s="135" t="n">
        <f aca="false">H8/G8</f>
        <v>3.98137740673601</v>
      </c>
      <c r="J8" s="119" t="n">
        <f aca="false">G8*3.8235866717</f>
        <v>82407966.4494144</v>
      </c>
      <c r="K8" s="134" t="n">
        <v>442027</v>
      </c>
      <c r="L8" s="135" t="n">
        <f aca="false">K8/F8</f>
        <v>2.34572991790447</v>
      </c>
      <c r="M8" s="119" t="n">
        <f aca="false">F8*2.511711692</f>
        <v>473304.439528788</v>
      </c>
      <c r="N8" s="134"/>
      <c r="Q8" s="119"/>
      <c r="R8" s="119"/>
      <c r="S8" s="119"/>
      <c r="V8" s="117"/>
      <c r="W8" s="117"/>
      <c r="X8" s="119"/>
    </row>
    <row r="9" customFormat="false" ht="12.8" hidden="false" customHeight="false" outlineLevel="0" collapsed="false">
      <c r="A9" s="122"/>
      <c r="B9" s="122" t="n">
        <v>2015</v>
      </c>
      <c r="C9" s="5" t="n">
        <v>1</v>
      </c>
      <c r="D9" s="122" t="n">
        <v>161</v>
      </c>
      <c r="E9" s="124" t="n">
        <v>18004066.583314</v>
      </c>
      <c r="F9" s="124" t="n"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6" t="n">
        <v>22160667.1304052</v>
      </c>
      <c r="F10" s="126" t="n">
        <v>151084.142402353</v>
      </c>
      <c r="G10" s="42" t="n">
        <f aca="false">E10-F10*0.7</f>
        <v>22054908.2307236</v>
      </c>
      <c r="H10" s="42" t="s">
        <v>156</v>
      </c>
      <c r="I10" s="137" t="n">
        <f aca="false">AVERAGE(I3:I8)</f>
        <v>3.82358667172555</v>
      </c>
      <c r="J10" s="42" t="n">
        <f aca="false">G10*3.8235866717</f>
        <v>84328853.1565612</v>
      </c>
      <c r="K10" s="9" t="s">
        <v>156</v>
      </c>
      <c r="L10" s="137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6" t="n">
        <v>20241474.6608547</v>
      </c>
      <c r="F11" s="126" t="n"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76995314.5213284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6" t="n">
        <v>23722644.8086565</v>
      </c>
      <c r="F12" s="126" t="n"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2" t="s">
        <v>157</v>
      </c>
      <c r="B13" s="122" t="n">
        <v>2016</v>
      </c>
      <c r="C13" s="5" t="n">
        <v>1</v>
      </c>
      <c r="D13" s="122" t="n">
        <v>165</v>
      </c>
      <c r="E13" s="124" t="n">
        <v>19331318.9269655</v>
      </c>
      <c r="F13" s="124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6" t="n">
        <v>22042352.8766765</v>
      </c>
      <c r="F14" s="126" t="n"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6" t="n">
        <v>19234129.6394673</v>
      </c>
      <c r="F15" s="126" t="n"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6" t="n">
        <v>22573512.1008919</v>
      </c>
      <c r="F16" s="126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2"/>
      <c r="B17" s="122" t="n">
        <v>2017</v>
      </c>
      <c r="C17" s="5" t="n">
        <v>1</v>
      </c>
      <c r="D17" s="122" t="n">
        <v>169</v>
      </c>
      <c r="E17" s="124" t="n">
        <v>19517575.3041269</v>
      </c>
      <c r="F17" s="124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6" t="n">
        <v>23345722.4547066</v>
      </c>
      <c r="F18" s="126" t="n"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6" t="n">
        <v>20685758.7576831</v>
      </c>
      <c r="F19" s="126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6" t="n">
        <v>24447912.8962081</v>
      </c>
      <c r="F20" s="126" t="n"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2"/>
      <c r="B21" s="122" t="n">
        <v>2018</v>
      </c>
      <c r="C21" s="5" t="n">
        <v>1</v>
      </c>
      <c r="D21" s="122" t="n">
        <v>173</v>
      </c>
      <c r="E21" s="124" t="n">
        <v>19576875.4819577</v>
      </c>
      <c r="F21" s="124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6" t="n">
        <v>22220331.7878667</v>
      </c>
      <c r="F22" s="126" t="n"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6" t="n">
        <v>18304035.7763677</v>
      </c>
      <c r="F23" s="126" t="n"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</v>
      </c>
      <c r="K23" s="9"/>
      <c r="L23" s="42"/>
      <c r="M23" s="42" t="n">
        <f aca="false">F23*2.511711692</f>
        <v>282842.367147331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6" t="n">
        <v>19978690.5370359</v>
      </c>
      <c r="F24" s="126" t="n"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76092142.4688248</v>
      </c>
      <c r="K24" s="9"/>
      <c r="L24" s="42"/>
      <c r="M24" s="42" t="n">
        <f aca="false">F24*2.511711692</f>
        <v>279756.91459196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2"/>
      <c r="B25" s="122" t="n">
        <v>2019</v>
      </c>
      <c r="C25" s="5" t="n">
        <v>1</v>
      </c>
      <c r="D25" s="122" t="n">
        <v>177</v>
      </c>
      <c r="E25" s="124" t="n">
        <v>15756304.8886345</v>
      </c>
      <c r="F25" s="124" t="n">
        <v>112841.24617785</v>
      </c>
      <c r="G25" s="8" t="n">
        <f aca="false">E25-F25*0.7</f>
        <v>15677316.01631</v>
      </c>
      <c r="H25" s="8"/>
      <c r="I25" s="8"/>
      <c r="J25" s="8" t="n">
        <f aca="false">G25*3.8235866717</f>
        <v>59943576.5679919</v>
      </c>
      <c r="K25" s="6"/>
      <c r="L25" s="8"/>
      <c r="M25" s="8" t="n">
        <f aca="false">F25*2.511711692</f>
        <v>283424.677364756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6" t="n">
        <v>18646832.0810618</v>
      </c>
      <c r="F26" s="126" t="n"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9"/>
      <c r="L26" s="42"/>
      <c r="M26" s="42" t="n">
        <f aca="false">F26*2.511711692</f>
        <v>279722.730115686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6" t="n">
        <v>15995991.3851328</v>
      </c>
      <c r="F27" s="126" t="n"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60867401.2075106</v>
      </c>
      <c r="K27" s="9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6" t="n">
        <v>18688431.1291171</v>
      </c>
      <c r="F28" s="126" t="n">
        <v>111440.881301515</v>
      </c>
      <c r="G28" s="42" t="n">
        <f aca="false">E28-F28*0.7</f>
        <v>18610422.512206</v>
      </c>
      <c r="H28" s="42"/>
      <c r="I28" s="42"/>
      <c r="J28" s="42" t="n">
        <f aca="false">G28*3.8235866717</f>
        <v>71158563.4723766</v>
      </c>
      <c r="K28" s="9"/>
      <c r="L28" s="42"/>
      <c r="M28" s="42" t="n">
        <f aca="false">F28*2.511711692</f>
        <v>279907.364531799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2"/>
      <c r="B29" s="122" t="n">
        <v>2020</v>
      </c>
      <c r="C29" s="5" t="n">
        <v>1</v>
      </c>
      <c r="D29" s="122" t="n">
        <v>181</v>
      </c>
      <c r="E29" s="124" t="n">
        <v>14732597.7691216</v>
      </c>
      <c r="F29" s="124" t="n">
        <v>112569.337053729</v>
      </c>
      <c r="G29" s="8" t="n">
        <f aca="false">E29-F29*0.7</f>
        <v>14653799.233184</v>
      </c>
      <c r="H29" s="8"/>
      <c r="I29" s="8"/>
      <c r="J29" s="8" t="n">
        <f aca="false">G29*3.8235866717</f>
        <v>56030071.43777</v>
      </c>
      <c r="K29" s="6"/>
      <c r="L29" s="8"/>
      <c r="M29" s="8" t="n">
        <f aca="false">F29*2.511711692</f>
        <v>282741.72003854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6" t="n">
        <v>18244581.0853125</v>
      </c>
      <c r="F30" s="126" t="n">
        <v>112364.051234448</v>
      </c>
      <c r="G30" s="42" t="n">
        <f aca="false">E30-F30*0.7</f>
        <v>18165926.2494484</v>
      </c>
      <c r="H30" s="42"/>
      <c r="I30" s="42"/>
      <c r="J30" s="42" t="n">
        <f aca="false">G30*3.8235866717</f>
        <v>69458993.486476</v>
      </c>
      <c r="K30" s="9"/>
      <c r="L30" s="42"/>
      <c r="M30" s="42" t="n">
        <f aca="false">F30*2.511711692</f>
        <v>282226.10124605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6" t="n">
        <v>16169292.6865775</v>
      </c>
      <c r="F31" s="126" t="n">
        <v>119380.780005568</v>
      </c>
      <c r="G31" s="42" t="n">
        <f aca="false">E31-F31*0.7</f>
        <v>16085726.1405736</v>
      </c>
      <c r="H31" s="42"/>
      <c r="I31" s="42"/>
      <c r="J31" s="42" t="n">
        <f aca="false">G31*3.8235866717</f>
        <v>61505168.0757135</v>
      </c>
      <c r="K31" s="9"/>
      <c r="L31" s="42"/>
      <c r="M31" s="42" t="n">
        <f aca="false">F31*2.511711692</f>
        <v>299850.100940065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6" t="n">
        <v>19497235.2433784</v>
      </c>
      <c r="F32" s="126" t="n">
        <v>121138.152482425</v>
      </c>
      <c r="G32" s="42" t="n">
        <f aca="false">E32-F32*0.7</f>
        <v>19412438.5366407</v>
      </c>
      <c r="H32" s="42"/>
      <c r="I32" s="42"/>
      <c r="J32" s="42" t="n">
        <f aca="false">G32*3.8235866717</f>
        <v>74225141.2538949</v>
      </c>
      <c r="K32" s="9"/>
      <c r="L32" s="42"/>
      <c r="M32" s="42" t="n">
        <f aca="false">F32*2.511711692</f>
        <v>304264.113937386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2"/>
      <c r="B33" s="122" t="n">
        <v>2021</v>
      </c>
      <c r="C33" s="5" t="n">
        <v>1</v>
      </c>
      <c r="D33" s="122" t="n">
        <v>185</v>
      </c>
      <c r="E33" s="124" t="n">
        <v>15436518.5247871</v>
      </c>
      <c r="F33" s="124" t="n">
        <v>126168.547789359</v>
      </c>
      <c r="G33" s="8" t="n">
        <f aca="false">E33-F33*0.7</f>
        <v>15348200.5413346</v>
      </c>
      <c r="H33" s="8"/>
      <c r="I33" s="8"/>
      <c r="J33" s="8" t="n">
        <f aca="false">G33*3.8235866717</f>
        <v>58685175.0244255</v>
      </c>
      <c r="K33" s="6"/>
      <c r="L33" s="8"/>
      <c r="M33" s="8" t="n">
        <f aca="false">F33*2.511711692</f>
        <v>316899.016645194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6" t="n">
        <v>18813646.8738465</v>
      </c>
      <c r="F34" s="126" t="n">
        <v>123024.266627143</v>
      </c>
      <c r="G34" s="42" t="n">
        <f aca="false">E34-F34*0.7</f>
        <v>18727529.8872075</v>
      </c>
      <c r="H34" s="42"/>
      <c r="I34" s="42"/>
      <c r="J34" s="42" t="n">
        <f aca="false">G34*3.8235866717</f>
        <v>71606333.67059</v>
      </c>
      <c r="K34" s="9"/>
      <c r="L34" s="42"/>
      <c r="M34" s="42" t="n">
        <f aca="false">F34*2.511711692</f>
        <v>309001.488887121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6" t="n">
        <v>16684929.7885628</v>
      </c>
      <c r="F35" s="126" t="n">
        <v>124211.20241946</v>
      </c>
      <c r="G35" s="42" t="n">
        <f aca="false">E35-F35*0.7</f>
        <v>16597981.9468692</v>
      </c>
      <c r="H35" s="42"/>
      <c r="I35" s="42"/>
      <c r="J35" s="42" t="n">
        <f aca="false">G35*3.8235866717</f>
        <v>63463822.5491662</v>
      </c>
      <c r="K35" s="9"/>
      <c r="L35" s="42"/>
      <c r="M35" s="42" t="n">
        <f aca="false">F35*2.511711692</f>
        <v>311982.729394336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6" t="n">
        <v>20310322.9105232</v>
      </c>
      <c r="F36" s="126" t="n">
        <v>129127.995346031</v>
      </c>
      <c r="G36" s="42" t="n">
        <f aca="false">E36-F36*0.7</f>
        <v>20219933.313781</v>
      </c>
      <c r="H36" s="42"/>
      <c r="I36" s="42"/>
      <c r="J36" s="42" t="n">
        <f aca="false">G36*3.8235866717</f>
        <v>77312667.5212358</v>
      </c>
      <c r="K36" s="9"/>
      <c r="L36" s="42"/>
      <c r="M36" s="42" t="n">
        <f aca="false">F36*2.511711692</f>
        <v>324332.295675148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2"/>
      <c r="B37" s="122" t="n">
        <v>2022</v>
      </c>
      <c r="C37" s="5" t="n">
        <v>1</v>
      </c>
      <c r="D37" s="122" t="n">
        <v>189</v>
      </c>
      <c r="E37" s="124" t="n">
        <v>15826566.5747542</v>
      </c>
      <c r="F37" s="124" t="n">
        <v>135259.245149168</v>
      </c>
      <c r="G37" s="8" t="n">
        <f aca="false">E37-F37*0.7</f>
        <v>15731885.1031498</v>
      </c>
      <c r="H37" s="8"/>
      <c r="I37" s="8"/>
      <c r="J37" s="8" t="n">
        <f aca="false">G37*3.8235866717</f>
        <v>60152226.2011193</v>
      </c>
      <c r="K37" s="6"/>
      <c r="L37" s="8"/>
      <c r="M37" s="8" t="n">
        <f aca="false">F37*2.511711692</f>
        <v>339732.22749226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6" t="n">
        <v>19215353.2068043</v>
      </c>
      <c r="F38" s="126" t="n">
        <v>136304.954532738</v>
      </c>
      <c r="G38" s="42" t="n">
        <f aca="false">E38-F38*0.7</f>
        <v>19119939.7386314</v>
      </c>
      <c r="H38" s="42"/>
      <c r="I38" s="42"/>
      <c r="J38" s="42" t="n">
        <f aca="false">G38*3.8235866717</f>
        <v>73106746.7483382</v>
      </c>
      <c r="K38" s="9"/>
      <c r="L38" s="42"/>
      <c r="M38" s="42" t="n">
        <f aca="false">F38*2.511711692</f>
        <v>342358.747977406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6" t="n">
        <v>16776789.8772839</v>
      </c>
      <c r="F39" s="126" t="n">
        <v>139879.779910793</v>
      </c>
      <c r="G39" s="42" t="n">
        <f aca="false">E39-F39*0.7</f>
        <v>16678874.0313463</v>
      </c>
      <c r="H39" s="42"/>
      <c r="I39" s="42"/>
      <c r="J39" s="42" t="n">
        <f aca="false">G39*3.8235866717</f>
        <v>63773120.4452191</v>
      </c>
      <c r="K39" s="9"/>
      <c r="L39" s="42"/>
      <c r="M39" s="42" t="n">
        <f aca="false">F39*2.511711692</f>
        <v>351337.678676325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6" t="n">
        <v>20226125.6878078</v>
      </c>
      <c r="F40" s="126" t="n">
        <v>143694.187371222</v>
      </c>
      <c r="G40" s="42" t="n">
        <f aca="false">E40-F40*0.7</f>
        <v>20125539.7566479</v>
      </c>
      <c r="H40" s="42"/>
      <c r="I40" s="42"/>
      <c r="J40" s="42" t="n">
        <f aca="false">G40*3.8235866717</f>
        <v>76951745.5742875</v>
      </c>
      <c r="K40" s="9"/>
      <c r="L40" s="42"/>
      <c r="M40" s="42" t="n">
        <f aca="false">F40*2.511711692</f>
        <v>360918.370492737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2"/>
      <c r="B41" s="122" t="n">
        <v>2023</v>
      </c>
      <c r="C41" s="5" t="n">
        <v>1</v>
      </c>
      <c r="D41" s="122" t="n">
        <v>193</v>
      </c>
      <c r="E41" s="124" t="n">
        <v>16910664.3199447</v>
      </c>
      <c r="F41" s="124" t="n">
        <v>140578.145033408</v>
      </c>
      <c r="G41" s="8" t="n">
        <f aca="false">E41-F41*0.7</f>
        <v>16812259.6184213</v>
      </c>
      <c r="H41" s="8"/>
      <c r="I41" s="8"/>
      <c r="J41" s="8" t="n">
        <f aca="false">G41*3.8235866717</f>
        <v>64283131.7981559</v>
      </c>
      <c r="K41" s="6"/>
      <c r="L41" s="8"/>
      <c r="M41" s="8" t="n">
        <f aca="false">F41*2.511711692</f>
        <v>353091.770520083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6" t="n">
        <v>20160597.3989086</v>
      </c>
      <c r="F42" s="126" t="n">
        <v>145806.283359025</v>
      </c>
      <c r="G42" s="42" t="n">
        <f aca="false">E42-F42*0.7</f>
        <v>20058533.0005573</v>
      </c>
      <c r="H42" s="42"/>
      <c r="I42" s="42"/>
      <c r="J42" s="42" t="n">
        <f aca="false">G42*3.8235866717</f>
        <v>76695539.4347854</v>
      </c>
      <c r="K42" s="9"/>
      <c r="L42" s="42"/>
      <c r="M42" s="42" t="n">
        <f aca="false">F42*2.511711692</f>
        <v>366223.346679928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6" t="n">
        <v>17681228.0142551</v>
      </c>
      <c r="F43" s="126" t="n">
        <v>144372.924929412</v>
      </c>
      <c r="G43" s="42" t="n">
        <f aca="false">E43-F43*0.7</f>
        <v>17580166.9668045</v>
      </c>
      <c r="H43" s="42"/>
      <c r="I43" s="42"/>
      <c r="J43" s="42" t="n">
        <f aca="false">G43*3.8235866717</f>
        <v>67219292.1005344</v>
      </c>
      <c r="K43" s="9"/>
      <c r="L43" s="42"/>
      <c r="M43" s="42" t="n">
        <f aca="false">F43*2.511711692</f>
        <v>362623.163553442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6" t="n">
        <v>21273636.131207</v>
      </c>
      <c r="F44" s="126" t="n">
        <v>144219.884460608</v>
      </c>
      <c r="G44" s="42" t="n">
        <f aca="false">E44-F44*0.7</f>
        <v>21172682.2120846</v>
      </c>
      <c r="H44" s="42"/>
      <c r="I44" s="42"/>
      <c r="J44" s="42" t="n">
        <f aca="false">G44*3.8235866717</f>
        <v>80955585.5102663</v>
      </c>
      <c r="K44" s="9"/>
      <c r="L44" s="42"/>
      <c r="M44" s="42" t="n">
        <f aca="false">F44*2.511711692</f>
        <v>362238.770018598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2"/>
      <c r="B45" s="122" t="n">
        <v>2024</v>
      </c>
      <c r="C45" s="5" t="n">
        <v>1</v>
      </c>
      <c r="D45" s="122" t="n">
        <v>197</v>
      </c>
      <c r="E45" s="124" t="n">
        <v>18023661.6523363</v>
      </c>
      <c r="F45" s="124" t="n">
        <v>143389.813212293</v>
      </c>
      <c r="G45" s="8" t="n">
        <f aca="false">E45-F45*0.7</f>
        <v>17923288.7830877</v>
      </c>
      <c r="H45" s="8"/>
      <c r="I45" s="8"/>
      <c r="J45" s="8" t="n">
        <f aca="false">G45*3.8235866717</f>
        <v>68531248.1040442</v>
      </c>
      <c r="K45" s="6"/>
      <c r="L45" s="8"/>
      <c r="M45" s="8" t="n">
        <f aca="false">F45*2.511711692</f>
        <v>360153.870359012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6" t="n">
        <v>21457712.0370651</v>
      </c>
      <c r="F46" s="126" t="n">
        <v>147613.727505431</v>
      </c>
      <c r="G46" s="42" t="n">
        <f aca="false">E46-F46*0.7</f>
        <v>21354382.4278113</v>
      </c>
      <c r="H46" s="42"/>
      <c r="I46" s="42"/>
      <c r="J46" s="42" t="n">
        <f aca="false">G46*3.8235866717</f>
        <v>81650332.033364</v>
      </c>
      <c r="K46" s="9"/>
      <c r="L46" s="42"/>
      <c r="M46" s="42" t="n">
        <f aca="false">F46*2.511711692</f>
        <v>370763.125275093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6" t="n">
        <v>18661968.9236514</v>
      </c>
      <c r="F47" s="126" t="n">
        <v>147489.328147656</v>
      </c>
      <c r="G47" s="42" t="n">
        <f aca="false">E47-F47*0.7</f>
        <v>18558726.393948</v>
      </c>
      <c r="H47" s="42"/>
      <c r="I47" s="42"/>
      <c r="J47" s="42" t="n">
        <f aca="false">G47*3.8235866717</f>
        <v>70960898.8836267</v>
      </c>
      <c r="K47" s="9"/>
      <c r="L47" s="42"/>
      <c r="M47" s="42" t="n">
        <f aca="false">F47*2.511711692</f>
        <v>370450.669953692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6" t="n">
        <v>22302024.9562433</v>
      </c>
      <c r="F48" s="126" t="n">
        <v>149542.383660338</v>
      </c>
      <c r="G48" s="42" t="n">
        <f aca="false">E48-F48*0.7</f>
        <v>22197345.2876811</v>
      </c>
      <c r="H48" s="42"/>
      <c r="I48" s="42"/>
      <c r="J48" s="42" t="n">
        <f aca="false">G48*3.8235866717</f>
        <v>84873473.5891001</v>
      </c>
      <c r="K48" s="9"/>
      <c r="L48" s="42"/>
      <c r="M48" s="42" t="n">
        <f aca="false">F48*2.511711692</f>
        <v>375607.353489221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2"/>
      <c r="B49" s="122" t="n">
        <v>2025</v>
      </c>
      <c r="C49" s="5" t="n">
        <v>1</v>
      </c>
      <c r="D49" s="122" t="n">
        <v>201</v>
      </c>
      <c r="E49" s="124" t="n">
        <v>19098086.5335367</v>
      </c>
      <c r="F49" s="124" t="n">
        <v>148479.028865347</v>
      </c>
      <c r="G49" s="8" t="n">
        <f aca="false">E49-F49*0.7</f>
        <v>18994151.213331</v>
      </c>
      <c r="H49" s="8"/>
      <c r="I49" s="8"/>
      <c r="J49" s="8" t="n">
        <f aca="false">G49*3.8235866717</f>
        <v>72625783.4195466</v>
      </c>
      <c r="K49" s="6"/>
      <c r="L49" s="8"/>
      <c r="M49" s="8" t="n">
        <f aca="false">F49*2.511711692</f>
        <v>372936.512817898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6" t="n">
        <v>22694693.3439069</v>
      </c>
      <c r="F50" s="126" t="n">
        <v>150243.663784313</v>
      </c>
      <c r="G50" s="42" t="n">
        <f aca="false">E50-F50*0.7</f>
        <v>22589522.7792579</v>
      </c>
      <c r="H50" s="42"/>
      <c r="I50" s="42"/>
      <c r="J50" s="42" t="n">
        <f aca="false">G50*3.8235866717</f>
        <v>86372998.218834</v>
      </c>
      <c r="K50" s="9"/>
      <c r="L50" s="42"/>
      <c r="M50" s="42" t="n">
        <f aca="false">F50*2.511711692</f>
        <v>377368.766975976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6" t="n">
        <v>19550745.8735101</v>
      </c>
      <c r="F51" s="126" t="n">
        <v>148523.744804435</v>
      </c>
      <c r="G51" s="42" t="n">
        <f aca="false">E51-F51*0.7</f>
        <v>19446779.252147</v>
      </c>
      <c r="H51" s="42"/>
      <c r="I51" s="42"/>
      <c r="J51" s="42" t="n">
        <f aca="false">G51*3.8235866717</f>
        <v>74356445.9560014</v>
      </c>
      <c r="K51" s="9"/>
      <c r="L51" s="42"/>
      <c r="M51" s="42" t="n">
        <f aca="false">F51*2.511711692</f>
        <v>373048.826364924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6" t="n">
        <v>23206468.3740084</v>
      </c>
      <c r="F52" s="126" t="n">
        <v>154161.806585412</v>
      </c>
      <c r="G52" s="42" t="n">
        <f aca="false">E52-F52*0.7</f>
        <v>23098555.1093986</v>
      </c>
      <c r="H52" s="42"/>
      <c r="I52" s="42"/>
      <c r="J52" s="42" t="n">
        <f aca="false">G52*3.8235866717</f>
        <v>88319327.4518245</v>
      </c>
      <c r="K52" s="9"/>
      <c r="L52" s="42"/>
      <c r="M52" s="42" t="n">
        <f aca="false">F52*2.511711692</f>
        <v>387210.012060422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2"/>
      <c r="B53" s="122" t="n">
        <v>2026</v>
      </c>
      <c r="C53" s="5" t="n">
        <v>1</v>
      </c>
      <c r="D53" s="122" t="n">
        <v>205</v>
      </c>
      <c r="E53" s="124" t="n">
        <v>19968480.5903797</v>
      </c>
      <c r="F53" s="124" t="n">
        <v>155306.612865908</v>
      </c>
      <c r="G53" s="8" t="n">
        <f aca="false">E53-F53*0.7</f>
        <v>19859765.9613736</v>
      </c>
      <c r="H53" s="8"/>
      <c r="I53" s="8"/>
      <c r="J53" s="8" t="n">
        <f aca="false">G53*3.8235866717</f>
        <v>75935536.4329893</v>
      </c>
      <c r="K53" s="6"/>
      <c r="L53" s="8"/>
      <c r="M53" s="8" t="n">
        <f aca="false">F53*2.511711692</f>
        <v>390085.435380219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6" t="n">
        <v>23822597.1223207</v>
      </c>
      <c r="F54" s="126" t="n">
        <v>155372.144106948</v>
      </c>
      <c r="G54" s="42" t="n">
        <f aca="false">E54-F54*0.7</f>
        <v>23713836.6214458</v>
      </c>
      <c r="H54" s="42"/>
      <c r="I54" s="42"/>
      <c r="J54" s="42" t="n">
        <f aca="false">G54*3.8235866717</f>
        <v>90671909.6406317</v>
      </c>
      <c r="K54" s="9"/>
      <c r="L54" s="42"/>
      <c r="M54" s="42" t="n">
        <f aca="false">F54*2.511711692</f>
        <v>390250.03096453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6" t="n">
        <v>20465872.4259606</v>
      </c>
      <c r="F55" s="126" t="n">
        <v>157338.873939111</v>
      </c>
      <c r="G55" s="42" t="n">
        <f aca="false">E55-F55*0.7</f>
        <v>20355735.2142032</v>
      </c>
      <c r="H55" s="42"/>
      <c r="I55" s="42"/>
      <c r="J55" s="42" t="n">
        <f aca="false">G55*3.8235866717</f>
        <v>77831917.8576818</v>
      </c>
      <c r="K55" s="9"/>
      <c r="L55" s="42"/>
      <c r="M55" s="42" t="n">
        <f aca="false">F55*2.511711692</f>
        <v>395189.889278979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6" t="n">
        <v>24299913.4848866</v>
      </c>
      <c r="F56" s="126" t="n">
        <v>161804.576825616</v>
      </c>
      <c r="G56" s="42" t="n">
        <f aca="false">E56-F56*0.7</f>
        <v>24186650.2811087</v>
      </c>
      <c r="H56" s="42"/>
      <c r="I56" s="42"/>
      <c r="J56" s="42" t="n">
        <f aca="false">G56*3.8235866717</f>
        <v>92479753.6479162</v>
      </c>
      <c r="K56" s="9"/>
      <c r="L56" s="42"/>
      <c r="M56" s="42" t="n">
        <f aca="false">F56*2.511711692</f>
        <v>406406.447432012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2"/>
      <c r="B57" s="122" t="n">
        <v>2027</v>
      </c>
      <c r="C57" s="5" t="n">
        <v>1</v>
      </c>
      <c r="D57" s="122" t="n">
        <v>209</v>
      </c>
      <c r="E57" s="124" t="n">
        <v>20952478.9221607</v>
      </c>
      <c r="F57" s="124" t="n">
        <v>160942.657695271</v>
      </c>
      <c r="G57" s="8" t="n">
        <f aca="false">E57-F57*0.7</f>
        <v>20839819.061774</v>
      </c>
      <c r="H57" s="8"/>
      <c r="I57" s="8"/>
      <c r="J57" s="8" t="n">
        <f aca="false">G57*3.8235866717</f>
        <v>79682854.4052387</v>
      </c>
      <c r="K57" s="6"/>
      <c r="L57" s="8"/>
      <c r="M57" s="8" t="n">
        <f aca="false">F57*2.511711692</f>
        <v>404241.555074766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6" t="n">
        <v>24821588.6787832</v>
      </c>
      <c r="F58" s="126" t="n">
        <v>164825.678270188</v>
      </c>
      <c r="G58" s="42" t="n">
        <f aca="false">E58-F58*0.7</f>
        <v>24706210.7039941</v>
      </c>
      <c r="H58" s="42"/>
      <c r="I58" s="42"/>
      <c r="J58" s="42" t="n">
        <f aca="false">G58*3.8235866717</f>
        <v>94466337.9560036</v>
      </c>
      <c r="K58" s="9"/>
      <c r="L58" s="42"/>
      <c r="M58" s="42" t="n">
        <f aca="false">F58*2.511711692</f>
        <v>413994.583253062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6" t="n">
        <v>21604837.6621854</v>
      </c>
      <c r="F59" s="126" t="n">
        <v>160503.733334274</v>
      </c>
      <c r="G59" s="42" t="n">
        <f aca="false">E59-F59*0.7</f>
        <v>21492485.0488514</v>
      </c>
      <c r="H59" s="42"/>
      <c r="I59" s="42"/>
      <c r="J59" s="42" t="n">
        <f aca="false">G59*3.8235866717</f>
        <v>82178379.3744998</v>
      </c>
      <c r="K59" s="9"/>
      <c r="L59" s="42"/>
      <c r="M59" s="42" t="n">
        <f aca="false">F59*2.511711692</f>
        <v>403139.103625346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6" t="n">
        <v>25611073.0497035</v>
      </c>
      <c r="F60" s="126" t="n">
        <v>159841.576519729</v>
      </c>
      <c r="G60" s="42" t="n">
        <f aca="false">E60-F60*0.7</f>
        <v>25499183.9461397</v>
      </c>
      <c r="H60" s="42"/>
      <c r="I60" s="42"/>
      <c r="J60" s="42" t="n">
        <f aca="false">G60*3.8235866717</f>
        <v>97498339.8756863</v>
      </c>
      <c r="K60" s="9"/>
      <c r="L60" s="42"/>
      <c r="M60" s="42" t="n">
        <f aca="false">F60*2.511711692</f>
        <v>401475.956612316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2"/>
      <c r="B61" s="122" t="n">
        <v>2028</v>
      </c>
      <c r="C61" s="5" t="n">
        <v>1</v>
      </c>
      <c r="D61" s="122" t="n">
        <v>213</v>
      </c>
      <c r="E61" s="124" t="n">
        <v>22141805.1603078</v>
      </c>
      <c r="F61" s="124" t="n">
        <v>166351.366236765</v>
      </c>
      <c r="G61" s="8" t="n">
        <f aca="false">E61-F61*0.7</f>
        <v>22025359.2039421</v>
      </c>
      <c r="H61" s="8"/>
      <c r="I61" s="8"/>
      <c r="J61" s="8" t="n">
        <f aca="false">G61*3.8235866717</f>
        <v>84215869.8915978</v>
      </c>
      <c r="K61" s="6"/>
      <c r="L61" s="8"/>
      <c r="M61" s="8" t="n">
        <f aca="false">F61*2.511711692</f>
        <v>417826.671557057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2"/>
      <c r="BA61" s="122"/>
      <c r="BB61" s="122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6" t="n">
        <v>26322012.3882729</v>
      </c>
      <c r="F62" s="126" t="n">
        <v>165291.337179247</v>
      </c>
      <c r="G62" s="42" t="n">
        <f aca="false">E62-F62*0.7</f>
        <v>26206308.4522474</v>
      </c>
      <c r="H62" s="42"/>
      <c r="I62" s="42"/>
      <c r="J62" s="42" t="n">
        <f aca="false">G62*3.8235866717</f>
        <v>100202091.712472</v>
      </c>
      <c r="K62" s="9"/>
      <c r="L62" s="42"/>
      <c r="M62" s="42" t="n">
        <f aca="false">F62*2.511711692</f>
        <v>415164.184179429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6" t="n">
        <v>22665230.8301681</v>
      </c>
      <c r="F63" s="126" t="n">
        <v>171980.822570866</v>
      </c>
      <c r="G63" s="42" t="n">
        <f aca="false">E63-F63*0.7</f>
        <v>22544844.2543685</v>
      </c>
      <c r="H63" s="42"/>
      <c r="I63" s="42"/>
      <c r="J63" s="42" t="n">
        <f aca="false">G63*3.8235866717</f>
        <v>86202166.0065557</v>
      </c>
      <c r="K63" s="9"/>
      <c r="L63" s="42"/>
      <c r="M63" s="42" t="n">
        <f aca="false">F63*2.511711692</f>
        <v>431966.242851022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6" t="n">
        <v>27053598.4684239</v>
      </c>
      <c r="F64" s="126" t="n">
        <v>163677.981859976</v>
      </c>
      <c r="G64" s="42" t="n">
        <f aca="false">E64-F64*0.7</f>
        <v>26939023.8811219</v>
      </c>
      <c r="H64" s="42"/>
      <c r="I64" s="42"/>
      <c r="J64" s="42" t="n">
        <f aca="false">G64*3.8235866717</f>
        <v>103003692.660466</v>
      </c>
      <c r="K64" s="9"/>
      <c r="L64" s="42"/>
      <c r="M64" s="42" t="n">
        <f aca="false">F64*2.511711692</f>
        <v>411111.900760666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2"/>
      <c r="B65" s="122" t="n">
        <v>2029</v>
      </c>
      <c r="C65" s="5" t="n">
        <v>1</v>
      </c>
      <c r="D65" s="122" t="n">
        <v>217</v>
      </c>
      <c r="E65" s="124" t="n">
        <v>23225707.4830348</v>
      </c>
      <c r="F65" s="124" t="n">
        <v>165646.57622657</v>
      </c>
      <c r="G65" s="8" t="n">
        <f aca="false">E65-F65*0.7</f>
        <v>23109754.8796762</v>
      </c>
      <c r="H65" s="8"/>
      <c r="I65" s="8"/>
      <c r="J65" s="8" t="n">
        <f aca="false">G65*3.8235866717</f>
        <v>88362150.744184</v>
      </c>
      <c r="K65" s="6"/>
      <c r="L65" s="8"/>
      <c r="M65" s="8" t="n">
        <f aca="false">F65*2.511711692</f>
        <v>416056.442248045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6" t="n">
        <v>27545683.9153202</v>
      </c>
      <c r="F66" s="126" t="n">
        <v>168989.089221674</v>
      </c>
      <c r="G66" s="42" t="n">
        <f aca="false">E66-F66*0.7</f>
        <v>27427391.552865</v>
      </c>
      <c r="H66" s="42"/>
      <c r="I66" s="42"/>
      <c r="J66" s="42" t="n">
        <f aca="false">G66*3.8235866717</f>
        <v>104871008.781032</v>
      </c>
      <c r="K66" s="9"/>
      <c r="L66" s="42"/>
      <c r="M66" s="42" t="n">
        <f aca="false">F66*2.511711692</f>
        <v>424451.87121851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6" t="n">
        <v>23865009.2511256</v>
      </c>
      <c r="F67" s="126" t="n">
        <v>172466.224620844</v>
      </c>
      <c r="G67" s="42" t="n">
        <f aca="false">E67-F67*0.7</f>
        <v>23744282.893891</v>
      </c>
      <c r="H67" s="42"/>
      <c r="I67" s="42"/>
      <c r="J67" s="42" t="n">
        <f aca="false">G67*3.8235866717</f>
        <v>90788323.602156</v>
      </c>
      <c r="K67" s="9"/>
      <c r="L67" s="42"/>
      <c r="M67" s="42" t="n">
        <f aca="false">F67*2.511711692</f>
        <v>433185.432855272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6" t="n">
        <v>28381291.7092113</v>
      </c>
      <c r="F68" s="126" t="n">
        <v>165028.214893834</v>
      </c>
      <c r="G68" s="42" t="n">
        <f aca="false">E68-F68*0.7</f>
        <v>28265771.9587856</v>
      </c>
      <c r="H68" s="42"/>
      <c r="I68" s="42"/>
      <c r="J68" s="42" t="n">
        <f aca="false">G68*3.8235866717</f>
        <v>108076628.926924</v>
      </c>
      <c r="K68" s="9"/>
      <c r="L68" s="42"/>
      <c r="M68" s="42" t="n">
        <f aca="false">F68*2.511711692</f>
        <v>414503.296858731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2"/>
      <c r="B69" s="122" t="n">
        <v>2030</v>
      </c>
      <c r="C69" s="5" t="n">
        <v>1</v>
      </c>
      <c r="D69" s="122" t="n">
        <v>221</v>
      </c>
      <c r="E69" s="124" t="n">
        <v>24485577.2972202</v>
      </c>
      <c r="F69" s="124" t="n">
        <v>167820.78874148</v>
      </c>
      <c r="G69" s="8" t="n">
        <f aca="false">E69-F69*0.7</f>
        <v>24368102.7451012</v>
      </c>
      <c r="H69" s="8"/>
      <c r="I69" s="8"/>
      <c r="J69" s="8" t="n">
        <f aca="false">G69*3.8235866717</f>
        <v>93173552.870785</v>
      </c>
      <c r="K69" s="6"/>
      <c r="L69" s="8"/>
      <c r="M69" s="8" t="n">
        <f aca="false">F69*2.511711692</f>
        <v>421517.437242637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22"/>
      <c r="BB69" s="122"/>
      <c r="BC69" s="122"/>
      <c r="BD69" s="122"/>
      <c r="BE69" s="122"/>
      <c r="BF69" s="122"/>
      <c r="BG69" s="122"/>
      <c r="BH69" s="122"/>
      <c r="BI69" s="122"/>
      <c r="BJ69" s="122"/>
      <c r="BK69" s="122"/>
      <c r="BL69" s="122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6" t="n">
        <v>28870889.2722699</v>
      </c>
      <c r="F70" s="126" t="n">
        <v>170398.731861854</v>
      </c>
      <c r="G70" s="42" t="n">
        <f aca="false">E70-F70*0.7</f>
        <v>28751610.1599666</v>
      </c>
      <c r="H70" s="42"/>
      <c r="I70" s="42"/>
      <c r="J70" s="42" t="n">
        <f aca="false">G70*3.8235866717</f>
        <v>109934273.397563</v>
      </c>
      <c r="K70" s="9"/>
      <c r="L70" s="42"/>
      <c r="M70" s="42" t="n">
        <f aca="false">F70*2.511711692</f>
        <v>427992.487119392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6" t="n">
        <v>24779454.3354463</v>
      </c>
      <c r="F71" s="126" t="n">
        <v>170144.496375849</v>
      </c>
      <c r="G71" s="42" t="n">
        <f aca="false">E71-F71*0.7</f>
        <v>24660353.1879832</v>
      </c>
      <c r="H71" s="42"/>
      <c r="I71" s="42"/>
      <c r="J71" s="42" t="n">
        <f aca="false">G71*3.8235866717</f>
        <v>94290997.7689872</v>
      </c>
      <c r="K71" s="9"/>
      <c r="L71" s="42"/>
      <c r="M71" s="42" t="n">
        <f aca="false">F71*2.511711692</f>
        <v>427353.920876672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6" t="n">
        <v>29403408.9996436</v>
      </c>
      <c r="F72" s="126" t="n">
        <v>178740.877324726</v>
      </c>
      <c r="G72" s="42" t="n">
        <f aca="false">E72-F72*0.7</f>
        <v>29278290.3855163</v>
      </c>
      <c r="H72" s="42"/>
      <c r="I72" s="42"/>
      <c r="J72" s="42" t="n">
        <f aca="false">G72*3.8235866717</f>
        <v>111948080.888222</v>
      </c>
      <c r="K72" s="9"/>
      <c r="L72" s="42"/>
      <c r="M72" s="42" t="n">
        <f aca="false">F72*2.511711692</f>
        <v>448945.551414852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2"/>
      <c r="B73" s="122" t="n">
        <v>2031</v>
      </c>
      <c r="C73" s="5" t="n">
        <v>1</v>
      </c>
      <c r="D73" s="122" t="n">
        <v>225</v>
      </c>
      <c r="E73" s="124" t="n">
        <v>25332219.0129776</v>
      </c>
      <c r="F73" s="124" t="n">
        <v>178423.762302838</v>
      </c>
      <c r="G73" s="8" t="n">
        <f aca="false">E73-F73*0.7</f>
        <v>25207322.3793656</v>
      </c>
      <c r="H73" s="8"/>
      <c r="I73" s="8"/>
      <c r="J73" s="8" t="n">
        <f aca="false">G73*3.8235866717</f>
        <v>96382381.8789875</v>
      </c>
      <c r="K73" s="6"/>
      <c r="L73" s="8"/>
      <c r="M73" s="8" t="n">
        <f aca="false">F73*2.511711692</f>
        <v>448149.049906667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6" t="n">
        <v>30000554.7366523</v>
      </c>
      <c r="F74" s="126" t="n">
        <v>181763.245193481</v>
      </c>
      <c r="G74" s="42" t="n">
        <f aca="false">E74-F74*0.7</f>
        <v>29873320.4650169</v>
      </c>
      <c r="H74" s="42"/>
      <c r="I74" s="42"/>
      <c r="J74" s="42" t="n">
        <f aca="false">G74*3.8235866717</f>
        <v>114223229.969461</v>
      </c>
      <c r="K74" s="9"/>
      <c r="L74" s="42"/>
      <c r="M74" s="42" t="n">
        <f aca="false">F74*2.511711692</f>
        <v>456536.868128329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6" t="n">
        <v>26053507.7418449</v>
      </c>
      <c r="F75" s="126" t="n">
        <v>180139.469584699</v>
      </c>
      <c r="G75" s="42" t="n">
        <f aca="false">E75-F75*0.7</f>
        <v>25927410.1131356</v>
      </c>
      <c r="H75" s="42"/>
      <c r="I75" s="42"/>
      <c r="J75" s="42" t="n">
        <f aca="false">G75*3.8235866717</f>
        <v>99135699.7402851</v>
      </c>
      <c r="K75" s="9"/>
      <c r="L75" s="42"/>
      <c r="M75" s="42" t="n">
        <f aca="false">F75*2.511711692</f>
        <v>452458.411946567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6" t="n">
        <v>31111903.6545327</v>
      </c>
      <c r="F76" s="126" t="n">
        <v>179801.162250299</v>
      </c>
      <c r="G76" s="42" t="n">
        <f aca="false">E76-F76*0.7</f>
        <v>30986042.8409575</v>
      </c>
      <c r="H76" s="42"/>
      <c r="I76" s="42"/>
      <c r="J76" s="42" t="n">
        <f aca="false">G76*3.8235866717</f>
        <v>118477820.41541</v>
      </c>
      <c r="K76" s="9"/>
      <c r="L76" s="42"/>
      <c r="M76" s="42" t="n">
        <f aca="false">F76*2.511711692</f>
        <v>451608.681459265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2"/>
      <c r="B77" s="122" t="n">
        <v>2032</v>
      </c>
      <c r="C77" s="5" t="n">
        <v>1</v>
      </c>
      <c r="D77" s="122" t="n">
        <v>229</v>
      </c>
      <c r="E77" s="124" t="n">
        <v>26687840.1423015</v>
      </c>
      <c r="F77" s="124" t="n">
        <v>181987.227795462</v>
      </c>
      <c r="G77" s="8" t="n">
        <f aca="false">E77-F77*0.7</f>
        <v>26560449.0828447</v>
      </c>
      <c r="H77" s="8"/>
      <c r="I77" s="8"/>
      <c r="J77" s="8" t="n">
        <f aca="false">G77*3.8235866717</f>
        <v>101556179.107531</v>
      </c>
      <c r="K77" s="6"/>
      <c r="L77" s="8"/>
      <c r="M77" s="8" t="n">
        <f aca="false">F77*2.511711692</f>
        <v>457099.447848529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6" t="n">
        <v>31744587.1801049</v>
      </c>
      <c r="F78" s="126" t="n">
        <v>180486.425072669</v>
      </c>
      <c r="G78" s="42" t="n">
        <f aca="false">E78-F78*0.7</f>
        <v>31618246.682554</v>
      </c>
      <c r="H78" s="42"/>
      <c r="I78" s="42"/>
      <c r="J78" s="42" t="n">
        <f aca="false">G78*3.8235866717</f>
        <v>120895106.597936</v>
      </c>
      <c r="K78" s="9"/>
      <c r="L78" s="42"/>
      <c r="M78" s="42" t="n">
        <f aca="false">F78*2.511711692</f>
        <v>453329.864102305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6" t="n">
        <v>27408041.0933431</v>
      </c>
      <c r="F79" s="126" t="n">
        <v>178778.801795756</v>
      </c>
      <c r="G79" s="42" t="n">
        <f aca="false">E79-F79*0.7</f>
        <v>27282895.9320861</v>
      </c>
      <c r="H79" s="42"/>
      <c r="I79" s="42"/>
      <c r="J79" s="42" t="n">
        <f aca="false">G79*3.8235866717</f>
        <v>104318517.251302</v>
      </c>
      <c r="K79" s="9"/>
      <c r="L79" s="42"/>
      <c r="M79" s="42" t="n">
        <f aca="false">F79*2.511711692</f>
        <v>449040.806752151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6" t="n">
        <v>32513843.9429755</v>
      </c>
      <c r="F80" s="126" t="n">
        <v>178871.136447721</v>
      </c>
      <c r="G80" s="42" t="n">
        <f aca="false">E80-F80*0.7</f>
        <v>32388634.1474621</v>
      </c>
      <c r="H80" s="42"/>
      <c r="I80" s="42"/>
      <c r="J80" s="42" t="n">
        <f aca="false">G80*3.8235866717</f>
        <v>123840749.840804</v>
      </c>
      <c r="K80" s="9"/>
      <c r="L80" s="42"/>
      <c r="M80" s="42" t="n">
        <f aca="false">F80*2.511711692</f>
        <v>449272.724777068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2"/>
      <c r="B81" s="122" t="n">
        <v>2033</v>
      </c>
      <c r="C81" s="5" t="n">
        <v>1</v>
      </c>
      <c r="D81" s="122" t="n">
        <v>233</v>
      </c>
      <c r="E81" s="124" t="n">
        <v>27963609.681356</v>
      </c>
      <c r="F81" s="124" t="n">
        <v>184419.578243653</v>
      </c>
      <c r="G81" s="8" t="n">
        <f aca="false">E81-F81*0.7</f>
        <v>27834515.9765854</v>
      </c>
      <c r="H81" s="8"/>
      <c r="I81" s="8"/>
      <c r="J81" s="8" t="n">
        <f aca="false">G81*3.8235866717</f>
        <v>106427684.301293</v>
      </c>
      <c r="K81" s="6"/>
      <c r="L81" s="8"/>
      <c r="M81" s="8" t="n">
        <f aca="false">F81*2.511711692</f>
        <v>463208.810908292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6" t="n">
        <v>33046938.8131639</v>
      </c>
      <c r="F82" s="126" t="n">
        <v>190494.835149885</v>
      </c>
      <c r="G82" s="42" t="n">
        <f aca="false">E82-F82*0.7</f>
        <v>32913592.428559</v>
      </c>
      <c r="H82" s="42"/>
      <c r="I82" s="42"/>
      <c r="J82" s="42" t="n">
        <f aca="false">G82*3.8235866717</f>
        <v>125847973.327604</v>
      </c>
      <c r="K82" s="9"/>
      <c r="L82" s="42"/>
      <c r="M82" s="42" t="n">
        <f aca="false">F82*2.511711692</f>
        <v>478468.104711579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6" t="n">
        <v>28444860.8293236</v>
      </c>
      <c r="F83" s="126" t="n">
        <v>194537.074866479</v>
      </c>
      <c r="G83" s="42" t="n">
        <f aca="false">E83-F83*0.7</f>
        <v>28308684.8769171</v>
      </c>
      <c r="H83" s="42"/>
      <c r="I83" s="42"/>
      <c r="J83" s="42" t="n">
        <f aca="false">G83*3.8235866717</f>
        <v>108240710.188735</v>
      </c>
      <c r="K83" s="9"/>
      <c r="L83" s="42"/>
      <c r="M83" s="42" t="n">
        <f aca="false">F83*2.511711692</f>
        <v>488621.045469615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6" t="n">
        <v>33922586.1241097</v>
      </c>
      <c r="F84" s="126" t="n">
        <v>186969.542323765</v>
      </c>
      <c r="G84" s="42" t="n">
        <f aca="false">E84-F84*0.7</f>
        <v>33791707.4444831</v>
      </c>
      <c r="H84" s="42"/>
      <c r="I84" s="42"/>
      <c r="J84" s="42" t="n">
        <f aca="false">G84*3.8235866717</f>
        <v>129205522.198711</v>
      </c>
      <c r="K84" s="9"/>
      <c r="L84" s="42"/>
      <c r="M84" s="42" t="n">
        <f aca="false">F84*2.511711692</f>
        <v>469613.585502489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2"/>
      <c r="B85" s="122" t="n">
        <v>2034</v>
      </c>
      <c r="C85" s="5" t="n">
        <v>1</v>
      </c>
      <c r="D85" s="122" t="n">
        <v>237</v>
      </c>
      <c r="E85" s="124" t="n">
        <v>29433259.1648789</v>
      </c>
      <c r="F85" s="124" t="n">
        <v>179413.951358844</v>
      </c>
      <c r="G85" s="8" t="n">
        <f aca="false">E85-F85*0.7</f>
        <v>29307669.3989277</v>
      </c>
      <c r="H85" s="8"/>
      <c r="I85" s="8"/>
      <c r="J85" s="8" t="n">
        <f aca="false">G85*3.8235866717</f>
        <v>112060414.09233</v>
      </c>
      <c r="K85" s="6"/>
      <c r="L85" s="8"/>
      <c r="M85" s="8" t="n">
        <f aca="false">F85*2.511711692</f>
        <v>450636.119335928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6" t="n">
        <v>34945817.412161</v>
      </c>
      <c r="F86" s="126" t="n">
        <v>181873.947364812</v>
      </c>
      <c r="G86" s="42" t="n">
        <f aca="false">E86-F86*0.7</f>
        <v>34818505.6490056</v>
      </c>
      <c r="H86" s="42"/>
      <c r="I86" s="42"/>
      <c r="J86" s="42" t="n">
        <f aca="false">G86*3.8235866717</f>
        <v>133131574.128049</v>
      </c>
      <c r="K86" s="9"/>
      <c r="L86" s="42"/>
      <c r="M86" s="42" t="n">
        <f aca="false">F86*2.511711692</f>
        <v>456814.920066391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6" t="n">
        <v>29832812.9296703</v>
      </c>
      <c r="F87" s="126" t="n">
        <v>187808.268169137</v>
      </c>
      <c r="G87" s="42" t="n">
        <f aca="false">E87-F87*0.7</f>
        <v>29701347.1419519</v>
      </c>
      <c r="H87" s="42"/>
      <c r="I87" s="42"/>
      <c r="J87" s="42" t="n">
        <f aca="false">G87*3.8235866717</f>
        <v>113565675.063502</v>
      </c>
      <c r="K87" s="9"/>
      <c r="L87" s="42"/>
      <c r="M87" s="42" t="n">
        <f aca="false">F87*2.511711692</f>
        <v>471720.223014693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6" t="n">
        <v>35309550.7591178</v>
      </c>
      <c r="F88" s="126" t="n">
        <v>186356.434007206</v>
      </c>
      <c r="G88" s="42" t="n">
        <f aca="false">E88-F88*0.7</f>
        <v>35179101.2553128</v>
      </c>
      <c r="H88" s="42"/>
      <c r="I88" s="42"/>
      <c r="J88" s="42" t="n">
        <f aca="false">G88*3.8235866717</f>
        <v>134510342.682199</v>
      </c>
      <c r="K88" s="9"/>
      <c r="L88" s="42"/>
      <c r="M88" s="42" t="n">
        <f aca="false">F88*2.511711692</f>
        <v>468073.634175326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2"/>
      <c r="B89" s="122" t="n">
        <v>2035</v>
      </c>
      <c r="C89" s="5" t="n">
        <v>1</v>
      </c>
      <c r="D89" s="122" t="n">
        <v>241</v>
      </c>
      <c r="E89" s="124" t="n">
        <v>30520693.3426218</v>
      </c>
      <c r="F89" s="124" t="n">
        <v>182652.083036553</v>
      </c>
      <c r="G89" s="8" t="n">
        <f aca="false">E89-F89*0.7</f>
        <v>30392836.8844962</v>
      </c>
      <c r="H89" s="8"/>
      <c r="I89" s="8"/>
      <c r="J89" s="8" t="n">
        <f aca="false">G89*3.8235866717</f>
        <v>116209646.026712</v>
      </c>
      <c r="K89" s="6"/>
      <c r="L89" s="8"/>
      <c r="M89" s="8" t="n">
        <f aca="false">F89*2.511711692</f>
        <v>458769.372531065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6" t="n">
        <v>36227845.0046451</v>
      </c>
      <c r="F90" s="126" t="n">
        <v>182739.890277044</v>
      </c>
      <c r="G90" s="42" t="n">
        <f aca="false">E90-F90*0.7</f>
        <v>36099927.0814512</v>
      </c>
      <c r="H90" s="42"/>
      <c r="I90" s="42"/>
      <c r="J90" s="42" t="n">
        <f aca="false">G90*3.8235866717</f>
        <v>138031200.037979</v>
      </c>
      <c r="K90" s="9"/>
      <c r="L90" s="42"/>
      <c r="M90" s="42" t="n">
        <f aca="false">F90*2.511711692</f>
        <v>458989.919003649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6" t="n">
        <v>31113457.1738095</v>
      </c>
      <c r="F91" s="126" t="n">
        <v>188240.535116096</v>
      </c>
      <c r="G91" s="42" t="n">
        <f aca="false">E91-F91*0.7</f>
        <v>30981688.7992282</v>
      </c>
      <c r="H91" s="42"/>
      <c r="I91" s="42"/>
      <c r="J91" s="42" t="n">
        <f aca="false">G91*3.8235866717</f>
        <v>118461172.359486</v>
      </c>
      <c r="K91" s="9"/>
      <c r="L91" s="42"/>
      <c r="M91" s="42" t="n">
        <f aca="false">F91*2.511711692</f>
        <v>472805.952959435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6" t="n">
        <v>37020620.6105765</v>
      </c>
      <c r="F92" s="126" t="n">
        <v>190058.250643728</v>
      </c>
      <c r="G92" s="42" t="n">
        <f aca="false">E92-F92*0.7</f>
        <v>36887579.8351259</v>
      </c>
      <c r="H92" s="42"/>
      <c r="I92" s="42"/>
      <c r="J92" s="42" t="n">
        <f aca="false">G92*3.8235866717</f>
        <v>141042858.608857</v>
      </c>
      <c r="K92" s="9"/>
      <c r="L92" s="42"/>
      <c r="M92" s="42" t="n">
        <f aca="false">F92*2.511711692</f>
        <v>477371.530302918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2"/>
      <c r="B93" s="122" t="n">
        <v>2036</v>
      </c>
      <c r="C93" s="5" t="n">
        <v>1</v>
      </c>
      <c r="D93" s="122" t="n">
        <v>245</v>
      </c>
      <c r="E93" s="124" t="n">
        <v>31832644.8653153</v>
      </c>
      <c r="F93" s="124" t="n">
        <v>186710.861832178</v>
      </c>
      <c r="G93" s="8" t="n">
        <f aca="false">E93-F93*0.7</f>
        <v>31701947.2620328</v>
      </c>
      <c r="H93" s="8"/>
      <c r="I93" s="8"/>
      <c r="J93" s="8" t="n">
        <f aca="false">G93*3.8235866717</f>
        <v>121215143.018045</v>
      </c>
      <c r="K93" s="6"/>
      <c r="L93" s="8"/>
      <c r="M93" s="8" t="n">
        <f aca="false">F93*2.511711692</f>
        <v>468963.854687278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6" t="n">
        <v>37636306.4305125</v>
      </c>
      <c r="F94" s="126" t="n">
        <v>190192.480627155</v>
      </c>
      <c r="G94" s="42" t="n">
        <f aca="false">E94-F94*0.7</f>
        <v>37503171.6940735</v>
      </c>
      <c r="H94" s="42"/>
      <c r="I94" s="42"/>
      <c r="J94" s="42" t="n">
        <f aca="false">G94*3.8235866717</f>
        <v>143396627.435936</v>
      </c>
      <c r="K94" s="9"/>
      <c r="L94" s="42"/>
      <c r="M94" s="42" t="n">
        <f aca="false">F94*2.511711692</f>
        <v>477708.677321709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6" t="n">
        <v>32439433.9251651</v>
      </c>
      <c r="F95" s="126" t="n">
        <v>188826.56812165</v>
      </c>
      <c r="G95" s="42" t="n">
        <f aca="false">E95-F95*0.7</f>
        <v>32307255.3274799</v>
      </c>
      <c r="H95" s="42"/>
      <c r="I95" s="42"/>
      <c r="J95" s="42" t="n">
        <f aca="false">G95*3.8235866717</f>
        <v>123529590.869361</v>
      </c>
      <c r="K95" s="9"/>
      <c r="L95" s="42"/>
      <c r="M95" s="42" t="n">
        <f aca="false">F95*2.511711692</f>
        <v>474277.898911383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6" t="n">
        <v>38584336.8813686</v>
      </c>
      <c r="F96" s="126" t="n">
        <v>188113.762691487</v>
      </c>
      <c r="G96" s="42" t="n">
        <f aca="false">E96-F96*0.7</f>
        <v>38452657.2474846</v>
      </c>
      <c r="H96" s="42"/>
      <c r="I96" s="42"/>
      <c r="J96" s="42" t="n">
        <f aca="false">G96*3.8235866717</f>
        <v>147027067.74293</v>
      </c>
      <c r="K96" s="9"/>
      <c r="L96" s="42"/>
      <c r="M96" s="42" t="n">
        <f aca="false">F96*2.511711692</f>
        <v>472487.537178321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2"/>
      <c r="B97" s="122" t="n">
        <v>2037</v>
      </c>
      <c r="C97" s="5" t="n">
        <v>1</v>
      </c>
      <c r="D97" s="122" t="n">
        <v>249</v>
      </c>
      <c r="E97" s="124" t="n">
        <v>32746470.8768925</v>
      </c>
      <c r="F97" s="124" t="n">
        <v>198216.161295406</v>
      </c>
      <c r="G97" s="8" t="n">
        <f aca="false">E97-F97*0.7</f>
        <v>32607719.5639857</v>
      </c>
      <c r="H97" s="8"/>
      <c r="I97" s="8"/>
      <c r="J97" s="8" t="n">
        <f aca="false">G97*3.8235866717</f>
        <v>124678441.919387</v>
      </c>
      <c r="K97" s="6"/>
      <c r="L97" s="8"/>
      <c r="M97" s="8" t="n">
        <f aca="false">F97*2.511711692</f>
        <v>497861.849869029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6" t="n">
        <v>38736891.9440077</v>
      </c>
      <c r="F98" s="126" t="n">
        <v>197544.976823067</v>
      </c>
      <c r="G98" s="42" t="n">
        <f aca="false">E98-F98*0.7</f>
        <v>38598610.4602316</v>
      </c>
      <c r="H98" s="42"/>
      <c r="I98" s="42"/>
      <c r="J98" s="42" t="n">
        <f aca="false">G98*3.8235866717</f>
        <v>147585132.501882</v>
      </c>
      <c r="K98" s="9"/>
      <c r="L98" s="42"/>
      <c r="M98" s="42" t="n">
        <f aca="false">F98*2.511711692</f>
        <v>496176.027982366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6" t="n">
        <v>33387165.8031157</v>
      </c>
      <c r="F99" s="126" t="n">
        <v>199446.210078636</v>
      </c>
      <c r="G99" s="42" t="n">
        <f aca="false">E99-F99*0.7</f>
        <v>33247553.4560607</v>
      </c>
      <c r="H99" s="42"/>
      <c r="I99" s="42"/>
      <c r="J99" s="42" t="n">
        <f aca="false">G99*3.8235866717</f>
        <v>127124902.261227</v>
      </c>
      <c r="K99" s="9"/>
      <c r="L99" s="42"/>
      <c r="M99" s="42" t="n">
        <f aca="false">F99*2.511711692</f>
        <v>500951.377779598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6" t="n">
        <v>39600229.0371708</v>
      </c>
      <c r="F100" s="126" t="n">
        <v>201099.073491842</v>
      </c>
      <c r="G100" s="42" t="n">
        <f aca="false">E100-F100*0.7</f>
        <v>39459459.6857265</v>
      </c>
      <c r="H100" s="42"/>
      <c r="I100" s="42"/>
      <c r="J100" s="42" t="n">
        <f aca="false">G100*3.8235866717</f>
        <v>150876664.126827</v>
      </c>
      <c r="K100" s="9"/>
      <c r="L100" s="42"/>
      <c r="M100" s="42" t="n">
        <f aca="false">F100*2.511711692</f>
        <v>505102.894139827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2"/>
      <c r="B101" s="122" t="n">
        <v>2038</v>
      </c>
      <c r="C101" s="5" t="n">
        <v>1</v>
      </c>
      <c r="D101" s="122" t="n">
        <v>253</v>
      </c>
      <c r="E101" s="124" t="n">
        <v>34118993.5442926</v>
      </c>
      <c r="F101" s="124" t="n">
        <v>200908.554491838</v>
      </c>
      <c r="G101" s="8" t="n">
        <f aca="false">E101-F101*0.7</f>
        <v>33978357.5561483</v>
      </c>
      <c r="H101" s="8"/>
      <c r="I101" s="8"/>
      <c r="J101" s="8" t="n">
        <f aca="false">G101*3.8235866717</f>
        <v>129919195.077946</v>
      </c>
      <c r="K101" s="6"/>
      <c r="L101" s="8"/>
      <c r="M101" s="8" t="n">
        <f aca="false">F101*2.511711692</f>
        <v>504624.365339969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6" t="n">
        <v>40181333.8437027</v>
      </c>
      <c r="F102" s="126" t="n">
        <v>205370.93851347</v>
      </c>
      <c r="G102" s="42" t="n">
        <f aca="false">E102-F102*0.7</f>
        <v>40037574.1867433</v>
      </c>
      <c r="H102" s="42"/>
      <c r="I102" s="42"/>
      <c r="J102" s="42" t="n">
        <f aca="false">G102*3.8235866717</f>
        <v>153087135.027632</v>
      </c>
      <c r="K102" s="9"/>
      <c r="L102" s="42"/>
      <c r="M102" s="42" t="n">
        <f aca="false">F102*2.511711692</f>
        <v>515832.587461296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6" t="n">
        <v>34601204.5404407</v>
      </c>
      <c r="F103" s="126" t="n">
        <v>200967.172206904</v>
      </c>
      <c r="G103" s="42" t="n">
        <f aca="false">E103-F103*0.7</f>
        <v>34460527.5198959</v>
      </c>
      <c r="H103" s="42"/>
      <c r="I103" s="42"/>
      <c r="J103" s="42" t="n">
        <f aca="false">G103*3.8235866717</f>
        <v>131762813.724825</v>
      </c>
      <c r="K103" s="9"/>
      <c r="L103" s="42"/>
      <c r="M103" s="42" t="n">
        <f aca="false">F103*2.511711692</f>
        <v>504771.596140258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6" t="n">
        <v>40813354.4593597</v>
      </c>
      <c r="F104" s="126" t="n">
        <v>206230.956684428</v>
      </c>
      <c r="G104" s="42" t="n">
        <f aca="false">E104-F104*0.7</f>
        <v>40668992.7896806</v>
      </c>
      <c r="H104" s="42"/>
      <c r="I104" s="42"/>
      <c r="J104" s="42" t="n">
        <f aca="false">G104*3.8235866717</f>
        <v>155501418.782086</v>
      </c>
      <c r="K104" s="9"/>
      <c r="L104" s="42"/>
      <c r="M104" s="42" t="n">
        <f aca="false">F104*2.511711692</f>
        <v>517992.705156623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2"/>
      <c r="B105" s="122" t="n">
        <v>2039</v>
      </c>
      <c r="C105" s="5" t="n">
        <v>1</v>
      </c>
      <c r="D105" s="122" t="n">
        <v>257</v>
      </c>
      <c r="E105" s="124" t="n">
        <v>35078706.8858978</v>
      </c>
      <c r="F105" s="124" t="n">
        <v>210315.605448493</v>
      </c>
      <c r="G105" s="8" t="n">
        <f aca="false">E105-F105*0.7</f>
        <v>34931485.9620839</v>
      </c>
      <c r="H105" s="8"/>
      <c r="I105" s="8"/>
      <c r="J105" s="8" t="n">
        <f aca="false">G105*3.8235866717</f>
        <v>133563564.147299</v>
      </c>
      <c r="K105" s="6"/>
      <c r="L105" s="8"/>
      <c r="M105" s="8" t="n">
        <f aca="false">F105*2.511711692</f>
        <v>528252.165215039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6" t="n">
        <v>41386966.3746024</v>
      </c>
      <c r="F106" s="126" t="n">
        <v>206847.908297544</v>
      </c>
      <c r="G106" s="42" t="n">
        <f aca="false">E106-F106*0.7</f>
        <v>41242172.8387941</v>
      </c>
      <c r="H106" s="42"/>
      <c r="I106" s="42"/>
      <c r="J106" s="42" t="n">
        <f aca="false">G106*3.8235866717</f>
        <v>157693022.378361</v>
      </c>
      <c r="K106" s="9"/>
      <c r="L106" s="42"/>
      <c r="M106" s="42" t="n">
        <f aca="false">F106*2.511711692</f>
        <v>519542.309736685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6" t="n">
        <v>35642311.9957551</v>
      </c>
      <c r="F107" s="126" t="n">
        <v>212062.457695341</v>
      </c>
      <c r="G107" s="42" t="n">
        <f aca="false">E107-F107*0.7</f>
        <v>35493868.2753684</v>
      </c>
      <c r="H107" s="42"/>
      <c r="I107" s="42"/>
      <c r="J107" s="42" t="n">
        <f aca="false">G107*3.8235866717</f>
        <v>135713881.664774</v>
      </c>
      <c r="K107" s="9"/>
      <c r="L107" s="42"/>
      <c r="M107" s="42" t="n">
        <f aca="false">F107*2.511711692</f>
        <v>532639.754427643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6" t="n">
        <v>42531211.8917506</v>
      </c>
      <c r="F108" s="126" t="n">
        <v>204125.762306833</v>
      </c>
      <c r="G108" s="42" t="n">
        <f aca="false">E108-F108*0.7</f>
        <v>42388323.8581358</v>
      </c>
      <c r="H108" s="42"/>
      <c r="I108" s="42"/>
      <c r="J108" s="42" t="n">
        <f aca="false">G108*3.8235866717</f>
        <v>162075430.139671</v>
      </c>
      <c r="K108" s="9"/>
      <c r="L108" s="42"/>
      <c r="M108" s="42" t="n">
        <f aca="false">F108*2.511711692</f>
        <v>512705.063824485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2"/>
      <c r="B109" s="122" t="n">
        <v>2040</v>
      </c>
      <c r="C109" s="5" t="n">
        <v>1</v>
      </c>
      <c r="D109" s="122" t="n">
        <v>261</v>
      </c>
      <c r="E109" s="124" t="n">
        <v>36302796.954053</v>
      </c>
      <c r="F109" s="124" t="n">
        <v>201491.23737557</v>
      </c>
      <c r="G109" s="8" t="n">
        <f aca="false">E109-F109*0.7</f>
        <v>36161753.0878901</v>
      </c>
      <c r="H109" s="8"/>
      <c r="I109" s="8"/>
      <c r="J109" s="8" t="n">
        <f aca="false">G109*3.8235866717</f>
        <v>138267597.132163</v>
      </c>
      <c r="K109" s="6"/>
      <c r="L109" s="8"/>
      <c r="M109" s="8" t="n">
        <f aca="false">F109*2.511711692</f>
        <v>506087.896751767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6" t="n">
        <v>43051986.253771</v>
      </c>
      <c r="F110" s="126" t="n">
        <v>204649.180329133</v>
      </c>
      <c r="G110" s="42" t="n">
        <f aca="false">E110-F110*0.7</f>
        <v>42908731.8275406</v>
      </c>
      <c r="H110" s="42"/>
      <c r="I110" s="42"/>
      <c r="J110" s="42" t="n">
        <f aca="false">G110*3.8235866717</f>
        <v>164065255.115334</v>
      </c>
      <c r="K110" s="9"/>
      <c r="L110" s="42"/>
      <c r="M110" s="42" t="n">
        <f aca="false">F110*2.511711692</f>
        <v>514019.7389909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6" t="n">
        <v>36789012.9625731</v>
      </c>
      <c r="F111" s="126" t="n">
        <v>205594.453844205</v>
      </c>
      <c r="G111" s="42" t="n">
        <f aca="false">E111-F111*0.7</f>
        <v>36645096.8448822</v>
      </c>
      <c r="H111" s="42"/>
      <c r="I111" s="42"/>
      <c r="J111" s="42" t="n">
        <f aca="false">G111*3.8235866717</f>
        <v>140115703.879247</v>
      </c>
      <c r="K111" s="9"/>
      <c r="L111" s="42"/>
      <c r="M111" s="42" t="n">
        <f aca="false">F111*2.511711692</f>
        <v>516393.993530844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6" t="n">
        <v>43608395.5610319</v>
      </c>
      <c r="F112" s="126" t="n">
        <v>216037.625872736</v>
      </c>
      <c r="G112" s="42" t="n">
        <f aca="false">E112-F112*0.7</f>
        <v>43457169.222921</v>
      </c>
      <c r="H112" s="42"/>
      <c r="I112" s="42"/>
      <c r="J112" s="42" t="n">
        <f aca="false">G112*3.8235866717</f>
        <v>166162253.030572</v>
      </c>
      <c r="K112" s="9"/>
      <c r="L112" s="42"/>
      <c r="M112" s="42" t="n">
        <f aca="false">F112*2.511711692</f>
        <v>542624.230816473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2"/>
      <c r="B113" s="122"/>
      <c r="C113" s="5"/>
      <c r="D113" s="122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2"/>
      <c r="BA113" s="122"/>
      <c r="BB113" s="122"/>
      <c r="BC113" s="122"/>
      <c r="BD113" s="122"/>
      <c r="BE113" s="122"/>
      <c r="BF113" s="122"/>
      <c r="BG113" s="122"/>
      <c r="BH113" s="122"/>
      <c r="BI113" s="122"/>
      <c r="BJ113" s="122"/>
      <c r="BK113" s="122"/>
      <c r="BL113" s="122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C105" activeCellId="0" sqref="C105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5905.76889726852</v>
      </c>
      <c r="C22" s="0" t="n">
        <v>11506452</v>
      </c>
    </row>
    <row r="23" customFormat="false" ht="12.8" hidden="false" customHeight="false" outlineLevel="0" collapsed="false">
      <c r="A23" s="0" t="n">
        <v>70</v>
      </c>
      <c r="B23" s="0" t="n">
        <v>5929.74311109607</v>
      </c>
      <c r="C23" s="0" t="n">
        <v>11578075</v>
      </c>
    </row>
    <row r="24" customFormat="false" ht="12.8" hidden="false" customHeight="false" outlineLevel="0" collapsed="false">
      <c r="A24" s="0" t="n">
        <v>71</v>
      </c>
      <c r="B24" s="0" t="n">
        <v>5976.4023583589</v>
      </c>
      <c r="C24" s="0" t="n">
        <v>11571670</v>
      </c>
    </row>
    <row r="25" customFormat="false" ht="12.8" hidden="false" customHeight="false" outlineLevel="0" collapsed="false">
      <c r="A25" s="0" t="n">
        <v>72</v>
      </c>
      <c r="B25" s="0" t="n">
        <v>5989.76901415762</v>
      </c>
      <c r="C25" s="0" t="n">
        <v>11631336</v>
      </c>
    </row>
    <row r="26" customFormat="false" ht="12.8" hidden="false" customHeight="false" outlineLevel="0" collapsed="false">
      <c r="A26" s="0" t="n">
        <v>73</v>
      </c>
      <c r="B26" s="0" t="n">
        <v>6074.16742636382</v>
      </c>
      <c r="C26" s="0" t="n">
        <v>11645402</v>
      </c>
    </row>
    <row r="27" customFormat="false" ht="12.8" hidden="false" customHeight="false" outlineLevel="0" collapsed="false">
      <c r="A27" s="0" t="n">
        <v>74</v>
      </c>
      <c r="B27" s="0" t="n">
        <v>6108.35761466256</v>
      </c>
      <c r="C27" s="0" t="n">
        <v>11654580</v>
      </c>
    </row>
    <row r="28" customFormat="false" ht="12.8" hidden="false" customHeight="false" outlineLevel="0" collapsed="false">
      <c r="A28" s="0" t="n">
        <v>75</v>
      </c>
      <c r="B28" s="0" t="n">
        <v>6175.31024007337</v>
      </c>
      <c r="C28" s="0" t="n">
        <v>11726547</v>
      </c>
    </row>
    <row r="29" customFormat="false" ht="12.8" hidden="false" customHeight="false" outlineLevel="0" collapsed="false">
      <c r="A29" s="0" t="n">
        <v>76</v>
      </c>
      <c r="B29" s="0" t="n">
        <v>6258.27364590019</v>
      </c>
      <c r="C29" s="0" t="n">
        <v>11809053</v>
      </c>
    </row>
    <row r="30" customFormat="false" ht="12.8" hidden="false" customHeight="false" outlineLevel="0" collapsed="false">
      <c r="A30" s="0" t="n">
        <v>77</v>
      </c>
      <c r="B30" s="0" t="n">
        <v>6271.20390532191</v>
      </c>
      <c r="C30" s="0" t="n">
        <v>11839180</v>
      </c>
    </row>
    <row r="31" customFormat="false" ht="12.8" hidden="false" customHeight="false" outlineLevel="0" collapsed="false">
      <c r="A31" s="0" t="n">
        <v>78</v>
      </c>
      <c r="B31" s="0" t="n">
        <v>6315.17308235466</v>
      </c>
      <c r="C31" s="0" t="n">
        <v>11849452</v>
      </c>
    </row>
    <row r="32" customFormat="false" ht="12.8" hidden="false" customHeight="false" outlineLevel="0" collapsed="false">
      <c r="A32" s="0" t="n">
        <v>79</v>
      </c>
      <c r="B32" s="0" t="n">
        <v>6362.66303993771</v>
      </c>
      <c r="C32" s="0" t="n">
        <v>11918484</v>
      </c>
    </row>
    <row r="33" customFormat="false" ht="12.8" hidden="false" customHeight="false" outlineLevel="0" collapsed="false">
      <c r="A33" s="0" t="n">
        <v>80</v>
      </c>
      <c r="B33" s="0" t="n">
        <v>6390.51194391805</v>
      </c>
      <c r="C33" s="0" t="n">
        <v>11968139</v>
      </c>
    </row>
    <row r="34" customFormat="false" ht="12.8" hidden="false" customHeight="false" outlineLevel="0" collapsed="false">
      <c r="A34" s="0" t="n">
        <v>81</v>
      </c>
      <c r="B34" s="0" t="n">
        <v>6444.4238261981</v>
      </c>
      <c r="C34" s="0" t="n">
        <v>12037137</v>
      </c>
    </row>
    <row r="35" customFormat="false" ht="12.8" hidden="false" customHeight="false" outlineLevel="0" collapsed="false">
      <c r="A35" s="0" t="n">
        <v>82</v>
      </c>
      <c r="B35" s="0" t="n">
        <v>6516.54564380056</v>
      </c>
      <c r="C35" s="0" t="n">
        <v>12005220</v>
      </c>
    </row>
    <row r="36" customFormat="false" ht="12.8" hidden="false" customHeight="false" outlineLevel="0" collapsed="false">
      <c r="A36" s="0" t="n">
        <v>83</v>
      </c>
      <c r="B36" s="0" t="n">
        <v>6601.5674048453</v>
      </c>
      <c r="C36" s="0" t="n">
        <v>12009740</v>
      </c>
    </row>
    <row r="37" customFormat="false" ht="12.8" hidden="false" customHeight="false" outlineLevel="0" collapsed="false">
      <c r="A37" s="0" t="n">
        <v>84</v>
      </c>
      <c r="B37" s="0" t="n">
        <v>6684.93529939961</v>
      </c>
      <c r="C37" s="0" t="n">
        <v>12052749</v>
      </c>
    </row>
    <row r="38" customFormat="false" ht="12.8" hidden="false" customHeight="false" outlineLevel="0" collapsed="false">
      <c r="A38" s="0" t="n">
        <v>85</v>
      </c>
      <c r="B38" s="0" t="n">
        <v>6745.39395309757</v>
      </c>
      <c r="C38" s="0" t="n">
        <v>12121766</v>
      </c>
    </row>
    <row r="39" customFormat="false" ht="12.8" hidden="false" customHeight="false" outlineLevel="0" collapsed="false">
      <c r="A39" s="0" t="n">
        <v>86</v>
      </c>
      <c r="B39" s="0" t="n">
        <v>6747.22284328682</v>
      </c>
      <c r="C39" s="0" t="n">
        <v>12158558</v>
      </c>
    </row>
    <row r="40" customFormat="false" ht="12.8" hidden="false" customHeight="false" outlineLevel="0" collapsed="false">
      <c r="A40" s="0" t="n">
        <v>87</v>
      </c>
      <c r="B40" s="0" t="n">
        <v>6766.160140659</v>
      </c>
      <c r="C40" s="0" t="n">
        <v>12184315</v>
      </c>
    </row>
    <row r="41" customFormat="false" ht="12.8" hidden="false" customHeight="false" outlineLevel="0" collapsed="false">
      <c r="A41" s="0" t="n">
        <v>88</v>
      </c>
      <c r="B41" s="0" t="n">
        <v>6809.47098866169</v>
      </c>
      <c r="C41" s="0" t="n">
        <v>12202204</v>
      </c>
    </row>
    <row r="42" customFormat="false" ht="12.8" hidden="false" customHeight="false" outlineLevel="0" collapsed="false">
      <c r="A42" s="0" t="n">
        <v>89</v>
      </c>
      <c r="B42" s="0" t="n">
        <v>6840.08052590487</v>
      </c>
      <c r="C42" s="0" t="n">
        <v>12236033</v>
      </c>
    </row>
    <row r="43" customFormat="false" ht="12.8" hidden="false" customHeight="false" outlineLevel="0" collapsed="false">
      <c r="A43" s="0" t="n">
        <v>90</v>
      </c>
      <c r="B43" s="0" t="n">
        <v>6852.53401785481</v>
      </c>
      <c r="C43" s="0" t="n">
        <v>12312189</v>
      </c>
    </row>
    <row r="44" customFormat="false" ht="12.8" hidden="false" customHeight="false" outlineLevel="0" collapsed="false">
      <c r="A44" s="0" t="n">
        <v>91</v>
      </c>
      <c r="B44" s="0" t="n">
        <v>6875.38454446179</v>
      </c>
      <c r="C44" s="0" t="n">
        <v>12345727</v>
      </c>
    </row>
    <row r="45" customFormat="false" ht="12.8" hidden="false" customHeight="false" outlineLevel="0" collapsed="false">
      <c r="A45" s="0" t="n">
        <v>92</v>
      </c>
      <c r="B45" s="0" t="n">
        <v>6947.67471584953</v>
      </c>
      <c r="C45" s="0" t="n">
        <v>12407975</v>
      </c>
    </row>
    <row r="46" customFormat="false" ht="12.8" hidden="false" customHeight="false" outlineLevel="0" collapsed="false">
      <c r="A46" s="0" t="n">
        <v>93</v>
      </c>
      <c r="B46" s="0" t="n">
        <v>6987.3956266442</v>
      </c>
      <c r="C46" s="0" t="n">
        <v>12410751</v>
      </c>
    </row>
    <row r="47" customFormat="false" ht="12.8" hidden="false" customHeight="false" outlineLevel="0" collapsed="false">
      <c r="A47" s="0" t="n">
        <v>94</v>
      </c>
      <c r="B47" s="0" t="n">
        <v>7025.15815415619</v>
      </c>
      <c r="C47" s="0" t="n">
        <v>12514564</v>
      </c>
    </row>
    <row r="48" customFormat="false" ht="12.8" hidden="false" customHeight="false" outlineLevel="0" collapsed="false">
      <c r="A48" s="0" t="n">
        <v>95</v>
      </c>
      <c r="B48" s="0" t="n">
        <v>7075.25481395618</v>
      </c>
      <c r="C48" s="0" t="n">
        <v>12488691</v>
      </c>
    </row>
    <row r="49" customFormat="false" ht="12.8" hidden="false" customHeight="false" outlineLevel="0" collapsed="false">
      <c r="A49" s="0" t="n">
        <v>96</v>
      </c>
      <c r="B49" s="0" t="n">
        <v>7088.53446860739</v>
      </c>
      <c r="C49" s="0" t="n">
        <v>12524777</v>
      </c>
    </row>
    <row r="50" customFormat="false" ht="12.8" hidden="false" customHeight="false" outlineLevel="0" collapsed="false">
      <c r="A50" s="0" t="n">
        <v>97</v>
      </c>
      <c r="B50" s="0" t="n">
        <v>7157.19879359493</v>
      </c>
      <c r="C50" s="0" t="n">
        <v>12533971</v>
      </c>
    </row>
    <row r="51" customFormat="false" ht="12.8" hidden="false" customHeight="false" outlineLevel="0" collapsed="false">
      <c r="A51" s="0" t="n">
        <v>98</v>
      </c>
      <c r="B51" s="0" t="n">
        <v>7176.09020163016</v>
      </c>
      <c r="C51" s="0" t="n">
        <v>12589340</v>
      </c>
    </row>
    <row r="52" customFormat="false" ht="12.8" hidden="false" customHeight="false" outlineLevel="0" collapsed="false">
      <c r="A52" s="0" t="n">
        <v>99</v>
      </c>
      <c r="B52" s="0" t="n">
        <v>7197.15451726513</v>
      </c>
      <c r="C52" s="0" t="n">
        <v>12640705</v>
      </c>
    </row>
    <row r="53" customFormat="false" ht="12.8" hidden="false" customHeight="false" outlineLevel="0" collapsed="false">
      <c r="A53" s="0" t="n">
        <v>100</v>
      </c>
      <c r="B53" s="0" t="n">
        <v>7218.75144885262</v>
      </c>
      <c r="C53" s="0" t="n">
        <v>12714818</v>
      </c>
    </row>
    <row r="54" customFormat="false" ht="12.8" hidden="false" customHeight="false" outlineLevel="0" collapsed="false">
      <c r="A54" s="0" t="n">
        <v>101</v>
      </c>
      <c r="B54" s="0" t="n">
        <v>7270.36755869451</v>
      </c>
      <c r="C54" s="0" t="n">
        <v>12791290</v>
      </c>
    </row>
    <row r="55" customFormat="false" ht="12.8" hidden="false" customHeight="false" outlineLevel="0" collapsed="false">
      <c r="A55" s="0" t="n">
        <v>102</v>
      </c>
      <c r="B55" s="0" t="n">
        <v>7283.30394738012</v>
      </c>
      <c r="C55" s="0" t="n">
        <v>12816854</v>
      </c>
    </row>
    <row r="56" customFormat="false" ht="12.8" hidden="false" customHeight="false" outlineLevel="0" collapsed="false">
      <c r="A56" s="0" t="n">
        <v>103</v>
      </c>
      <c r="B56" s="0" t="n">
        <v>7329.55114897815</v>
      </c>
      <c r="C56" s="0" t="n">
        <v>12838000</v>
      </c>
    </row>
    <row r="57" customFormat="false" ht="12.8" hidden="false" customHeight="false" outlineLevel="0" collapsed="false">
      <c r="A57" s="0" t="n">
        <v>104</v>
      </c>
      <c r="B57" s="0" t="n">
        <v>7374.2664048459</v>
      </c>
      <c r="C57" s="0" t="n">
        <v>12887656</v>
      </c>
    </row>
    <row r="58" customFormat="false" ht="12.8" hidden="false" customHeight="false" outlineLevel="0" collapsed="false">
      <c r="A58" s="0" t="n">
        <v>105</v>
      </c>
      <c r="B58" s="0" t="n">
        <v>7432.44980643767</v>
      </c>
      <c r="C58" s="0" t="n">
        <v>12924089</v>
      </c>
    </row>
    <row r="59" customFormat="false" ht="12.8" hidden="false" customHeight="false" outlineLevel="0" collapsed="false">
      <c r="A59" s="0" t="n">
        <v>106</v>
      </c>
      <c r="B59" s="0" t="n">
        <v>7450.32391875337</v>
      </c>
      <c r="C59" s="0" t="n">
        <v>12962921</v>
      </c>
    </row>
    <row r="60" customFormat="false" ht="12.8" hidden="false" customHeight="false" outlineLevel="0" collapsed="false">
      <c r="A60" s="0" t="n">
        <v>107</v>
      </c>
      <c r="B60" s="0" t="n">
        <v>7499.18751456074</v>
      </c>
      <c r="C60" s="0" t="n">
        <v>13021673</v>
      </c>
    </row>
    <row r="61" customFormat="false" ht="12.8" hidden="false" customHeight="false" outlineLevel="0" collapsed="false">
      <c r="A61" s="0" t="n">
        <v>108</v>
      </c>
      <c r="B61" s="0" t="n">
        <v>7550.59928983838</v>
      </c>
      <c r="C61" s="0" t="n">
        <v>13026425</v>
      </c>
    </row>
    <row r="62" customFormat="false" ht="12.8" hidden="false" customHeight="false" outlineLevel="0" collapsed="false">
      <c r="A62" s="0" t="n">
        <v>109</v>
      </c>
      <c r="B62" s="0" t="n">
        <v>7617.30976267224</v>
      </c>
      <c r="C62" s="0" t="n">
        <v>13005863</v>
      </c>
    </row>
    <row r="63" customFormat="false" ht="12.8" hidden="false" customHeight="false" outlineLevel="0" collapsed="false">
      <c r="A63" s="0" t="n">
        <v>110</v>
      </c>
      <c r="B63" s="0" t="n">
        <v>7618.80198577028</v>
      </c>
      <c r="C63" s="0" t="n">
        <v>13013345</v>
      </c>
    </row>
    <row r="64" customFormat="false" ht="12.8" hidden="false" customHeight="false" outlineLevel="0" collapsed="false">
      <c r="A64" s="0" t="n">
        <v>111</v>
      </c>
      <c r="B64" s="0" t="n">
        <v>7643.23218302543</v>
      </c>
      <c r="C64" s="0" t="n">
        <v>13032870</v>
      </c>
    </row>
    <row r="65" customFormat="false" ht="12.8" hidden="false" customHeight="false" outlineLevel="0" collapsed="false">
      <c r="A65" s="0" t="n">
        <v>112</v>
      </c>
      <c r="B65" s="0" t="n">
        <v>7684.89852004179</v>
      </c>
      <c r="C65" s="0" t="n">
        <v>13071719</v>
      </c>
    </row>
    <row r="66" customFormat="false" ht="12.8" hidden="false" customHeight="false" outlineLevel="0" collapsed="false">
      <c r="A66" s="0" t="n">
        <v>113</v>
      </c>
      <c r="B66" s="0" t="n">
        <v>7699.34059782522</v>
      </c>
      <c r="C66" s="0" t="n">
        <v>13155280</v>
      </c>
    </row>
    <row r="67" customFormat="false" ht="12.8" hidden="false" customHeight="false" outlineLevel="0" collapsed="false">
      <c r="A67" s="0" t="n">
        <v>114</v>
      </c>
      <c r="B67" s="0" t="n">
        <v>7741.09717587669</v>
      </c>
      <c r="C67" s="0" t="n">
        <v>13149238</v>
      </c>
    </row>
    <row r="68" customFormat="false" ht="12.8" hidden="false" customHeight="false" outlineLevel="0" collapsed="false">
      <c r="A68" s="0" t="n">
        <v>115</v>
      </c>
      <c r="B68" s="0" t="n">
        <v>7795.85679897538</v>
      </c>
      <c r="C68" s="0" t="n">
        <v>13132614</v>
      </c>
    </row>
    <row r="69" customFormat="false" ht="12.8" hidden="false" customHeight="false" outlineLevel="0" collapsed="false">
      <c r="A69" s="0" t="n">
        <v>116</v>
      </c>
      <c r="B69" s="0" t="n">
        <v>7781.65197726684</v>
      </c>
      <c r="C69" s="0" t="n">
        <v>13245339</v>
      </c>
    </row>
    <row r="70" customFormat="false" ht="12.8" hidden="false" customHeight="false" outlineLevel="0" collapsed="false">
      <c r="A70" s="0" t="n">
        <v>117</v>
      </c>
      <c r="B70" s="0" t="n">
        <v>7820.57820467412</v>
      </c>
      <c r="C70" s="0" t="n">
        <v>13272423</v>
      </c>
    </row>
    <row r="71" customFormat="false" ht="12.8" hidden="false" customHeight="false" outlineLevel="0" collapsed="false">
      <c r="A71" s="0" t="n">
        <v>118</v>
      </c>
      <c r="B71" s="0" t="n">
        <v>7864.75262804612</v>
      </c>
      <c r="C71" s="0" t="n">
        <v>13271720</v>
      </c>
    </row>
    <row r="72" customFormat="false" ht="12.8" hidden="false" customHeight="false" outlineLevel="0" collapsed="false">
      <c r="A72" s="0" t="n">
        <v>119</v>
      </c>
      <c r="B72" s="0" t="n">
        <v>7930.1043655964</v>
      </c>
      <c r="C72" s="0" t="n">
        <v>13265038</v>
      </c>
    </row>
    <row r="73" customFormat="false" ht="12.8" hidden="false" customHeight="false" outlineLevel="0" collapsed="false">
      <c r="A73" s="0" t="n">
        <v>120</v>
      </c>
      <c r="B73" s="0" t="n">
        <v>7957.69736174791</v>
      </c>
      <c r="C73" s="0" t="n">
        <v>13276567</v>
      </c>
    </row>
    <row r="74" customFormat="false" ht="12.8" hidden="false" customHeight="false" outlineLevel="0" collapsed="false">
      <c r="A74" s="0" t="n">
        <v>121</v>
      </c>
      <c r="B74" s="0" t="n">
        <v>8002.74921517536</v>
      </c>
      <c r="C74" s="0" t="n">
        <v>13316386</v>
      </c>
    </row>
    <row r="75" customFormat="false" ht="12.8" hidden="false" customHeight="false" outlineLevel="0" collapsed="false">
      <c r="A75" s="0" t="n">
        <v>122</v>
      </c>
      <c r="B75" s="0" t="n">
        <v>8008.58966416074</v>
      </c>
      <c r="C75" s="0" t="n">
        <v>13370647</v>
      </c>
    </row>
    <row r="76" customFormat="false" ht="12.8" hidden="false" customHeight="false" outlineLevel="0" collapsed="false">
      <c r="A76" s="0" t="n">
        <v>123</v>
      </c>
      <c r="B76" s="0" t="n">
        <v>8050.36815030225</v>
      </c>
      <c r="C76" s="0" t="n">
        <v>13432856</v>
      </c>
    </row>
    <row r="77" customFormat="false" ht="12.8" hidden="false" customHeight="false" outlineLevel="0" collapsed="false">
      <c r="A77" s="0" t="n">
        <v>124</v>
      </c>
      <c r="B77" s="0" t="n">
        <v>8099.60513433822</v>
      </c>
      <c r="C77" s="0" t="n">
        <v>13416702</v>
      </c>
    </row>
    <row r="78" customFormat="false" ht="12.8" hidden="false" customHeight="false" outlineLevel="0" collapsed="false">
      <c r="A78" s="0" t="n">
        <v>125</v>
      </c>
      <c r="B78" s="0" t="n">
        <v>8099.95494674384</v>
      </c>
      <c r="C78" s="0" t="n">
        <v>13423308</v>
      </c>
    </row>
    <row r="79" customFormat="false" ht="12.8" hidden="false" customHeight="false" outlineLevel="0" collapsed="false">
      <c r="A79" s="0" t="n">
        <v>126</v>
      </c>
      <c r="B79" s="0" t="n">
        <v>8175.24388111227</v>
      </c>
      <c r="C79" s="0" t="n">
        <v>13405704</v>
      </c>
    </row>
    <row r="80" customFormat="false" ht="12.8" hidden="false" customHeight="false" outlineLevel="0" collapsed="false">
      <c r="A80" s="0" t="n">
        <v>127</v>
      </c>
      <c r="B80" s="0" t="n">
        <v>8150.44363879745</v>
      </c>
      <c r="C80" s="0" t="n">
        <v>13414866</v>
      </c>
    </row>
    <row r="81" customFormat="false" ht="12.8" hidden="false" customHeight="false" outlineLevel="0" collapsed="false">
      <c r="A81" s="0" t="n">
        <v>128</v>
      </c>
      <c r="B81" s="0" t="n">
        <v>8208.68221335193</v>
      </c>
      <c r="C81" s="0" t="n">
        <v>13425340</v>
      </c>
    </row>
    <row r="82" customFormat="false" ht="12.8" hidden="false" customHeight="false" outlineLevel="0" collapsed="false">
      <c r="A82" s="0" t="n">
        <v>129</v>
      </c>
      <c r="B82" s="0" t="n">
        <v>8233.86155983004</v>
      </c>
      <c r="C82" s="0" t="n">
        <v>13500387</v>
      </c>
    </row>
    <row r="83" customFormat="false" ht="12.8" hidden="false" customHeight="false" outlineLevel="0" collapsed="false">
      <c r="A83" s="0" t="n">
        <v>130</v>
      </c>
      <c r="B83" s="0" t="n">
        <v>8289.1881109033</v>
      </c>
      <c r="C83" s="0" t="n">
        <v>13527367</v>
      </c>
    </row>
    <row r="84" customFormat="false" ht="12.8" hidden="false" customHeight="false" outlineLevel="0" collapsed="false">
      <c r="A84" s="0" t="n">
        <v>131</v>
      </c>
      <c r="B84" s="0" t="n">
        <v>8309.96802636492</v>
      </c>
      <c r="C84" s="0" t="n">
        <v>13535069</v>
      </c>
    </row>
    <row r="85" customFormat="false" ht="12.8" hidden="false" customHeight="false" outlineLevel="0" collapsed="false">
      <c r="A85" s="0" t="n">
        <v>132</v>
      </c>
      <c r="B85" s="0" t="n">
        <v>8360.57995177474</v>
      </c>
      <c r="C85" s="0" t="n">
        <v>13535295</v>
      </c>
    </row>
    <row r="86" customFormat="false" ht="12.8" hidden="false" customHeight="false" outlineLevel="0" collapsed="false">
      <c r="A86" s="0" t="n">
        <v>133</v>
      </c>
      <c r="B86" s="0" t="n">
        <v>8372.56121329854</v>
      </c>
      <c r="C86" s="0" t="n">
        <v>13584095</v>
      </c>
    </row>
    <row r="87" customFormat="false" ht="12.8" hidden="false" customHeight="false" outlineLevel="0" collapsed="false">
      <c r="A87" s="0" t="n">
        <v>134</v>
      </c>
      <c r="B87" s="0" t="n">
        <v>8431.84833803401</v>
      </c>
      <c r="C87" s="0" t="n">
        <v>13621582</v>
      </c>
    </row>
    <row r="88" customFormat="false" ht="12.8" hidden="false" customHeight="false" outlineLevel="0" collapsed="false">
      <c r="A88" s="0" t="n">
        <v>135</v>
      </c>
      <c r="B88" s="0" t="n">
        <v>8458.72250761145</v>
      </c>
      <c r="C88" s="0" t="n">
        <v>13670538</v>
      </c>
    </row>
    <row r="89" customFormat="false" ht="12.8" hidden="false" customHeight="false" outlineLevel="0" collapsed="false">
      <c r="A89" s="0" t="n">
        <v>136</v>
      </c>
      <c r="B89" s="0" t="n">
        <v>8493.58706735557</v>
      </c>
      <c r="C89" s="0" t="n">
        <v>13696307</v>
      </c>
    </row>
    <row r="90" customFormat="false" ht="12.8" hidden="false" customHeight="false" outlineLevel="0" collapsed="false">
      <c r="A90" s="0" t="n">
        <v>137</v>
      </c>
      <c r="B90" s="0" t="n">
        <v>8517.75003540554</v>
      </c>
      <c r="C90" s="0" t="n">
        <v>13740136</v>
      </c>
    </row>
    <row r="91" customFormat="false" ht="12.8" hidden="false" customHeight="false" outlineLevel="0" collapsed="false">
      <c r="A91" s="0" t="n">
        <v>138</v>
      </c>
      <c r="B91" s="0" t="n">
        <v>8521.03843251069</v>
      </c>
      <c r="C91" s="0" t="n">
        <v>13715739</v>
      </c>
    </row>
    <row r="92" customFormat="false" ht="12.8" hidden="false" customHeight="false" outlineLevel="0" collapsed="false">
      <c r="A92" s="0" t="n">
        <v>139</v>
      </c>
      <c r="B92" s="0" t="n">
        <v>8573.02759321808</v>
      </c>
      <c r="C92" s="0" t="n">
        <v>13717762</v>
      </c>
    </row>
    <row r="93" customFormat="false" ht="12.8" hidden="false" customHeight="false" outlineLevel="0" collapsed="false">
      <c r="A93" s="0" t="n">
        <v>140</v>
      </c>
      <c r="B93" s="0" t="n">
        <v>8617.00901687813</v>
      </c>
      <c r="C93" s="0" t="n">
        <v>13754077</v>
      </c>
    </row>
    <row r="94" customFormat="false" ht="12.8" hidden="false" customHeight="false" outlineLevel="0" collapsed="false">
      <c r="A94" s="0" t="n">
        <v>141</v>
      </c>
      <c r="B94" s="0" t="n">
        <v>8680.95201379023</v>
      </c>
      <c r="C94" s="0" t="n">
        <v>13776212</v>
      </c>
    </row>
    <row r="95" customFormat="false" ht="12.8" hidden="false" customHeight="false" outlineLevel="0" collapsed="false">
      <c r="A95" s="0" t="n">
        <v>142</v>
      </c>
      <c r="B95" s="0" t="n">
        <v>8706.38190143654</v>
      </c>
      <c r="C95" s="0" t="n">
        <v>13807917</v>
      </c>
    </row>
    <row r="96" customFormat="false" ht="12.8" hidden="false" customHeight="false" outlineLevel="0" collapsed="false">
      <c r="A96" s="0" t="n">
        <v>143</v>
      </c>
      <c r="B96" s="0" t="n">
        <v>8758.29243981613</v>
      </c>
      <c r="C96" s="0" t="n">
        <v>13815304</v>
      </c>
    </row>
    <row r="97" customFormat="false" ht="12.8" hidden="false" customHeight="false" outlineLevel="0" collapsed="false">
      <c r="A97" s="0" t="n">
        <v>144</v>
      </c>
      <c r="B97" s="0" t="n">
        <v>8823.7043955459</v>
      </c>
      <c r="C97" s="0" t="n">
        <v>13797544</v>
      </c>
    </row>
    <row r="98" customFormat="false" ht="12.8" hidden="false" customHeight="false" outlineLevel="0" collapsed="false">
      <c r="A98" s="0" t="n">
        <v>145</v>
      </c>
      <c r="B98" s="0" t="n">
        <v>8832.49978800271</v>
      </c>
      <c r="C98" s="0" t="n">
        <v>13816278</v>
      </c>
    </row>
    <row r="99" customFormat="false" ht="12.8" hidden="false" customHeight="false" outlineLevel="0" collapsed="false">
      <c r="A99" s="0" t="n">
        <v>146</v>
      </c>
      <c r="B99" s="0" t="n">
        <v>8839.40426480708</v>
      </c>
      <c r="C99" s="0" t="n">
        <v>13824098</v>
      </c>
    </row>
    <row r="100" customFormat="false" ht="12.8" hidden="false" customHeight="false" outlineLevel="0" collapsed="false">
      <c r="A100" s="0" t="n">
        <v>147</v>
      </c>
      <c r="B100" s="0" t="n">
        <v>8832.7687772907</v>
      </c>
      <c r="C100" s="0" t="n">
        <v>13874054</v>
      </c>
    </row>
    <row r="101" customFormat="false" ht="12.8" hidden="false" customHeight="false" outlineLevel="0" collapsed="false">
      <c r="A101" s="0" t="n">
        <v>148</v>
      </c>
      <c r="B101" s="0" t="n">
        <v>8840.77358313042</v>
      </c>
      <c r="C101" s="0" t="n">
        <v>13882904</v>
      </c>
    </row>
    <row r="102" customFormat="false" ht="12.8" hidden="false" customHeight="false" outlineLevel="0" collapsed="false">
      <c r="A102" s="0" t="n">
        <v>149</v>
      </c>
      <c r="B102" s="0" t="n">
        <v>8841.4867858377</v>
      </c>
      <c r="C102" s="0" t="n">
        <v>13878875</v>
      </c>
    </row>
    <row r="103" customFormat="false" ht="12.8" hidden="false" customHeight="false" outlineLevel="0" collapsed="false">
      <c r="A103" s="0" t="n">
        <v>150</v>
      </c>
      <c r="B103" s="0" t="n">
        <v>8895.33631953185</v>
      </c>
      <c r="C103" s="0" t="n">
        <v>13869127</v>
      </c>
    </row>
    <row r="104" customFormat="false" ht="12.8" hidden="false" customHeight="false" outlineLevel="0" collapsed="false">
      <c r="A104" s="0" t="n">
        <v>151</v>
      </c>
      <c r="B104" s="0" t="n">
        <v>8927.19671936728</v>
      </c>
      <c r="C104" s="0" t="n">
        <v>13921910</v>
      </c>
    </row>
    <row r="105" customFormat="false" ht="12.8" hidden="false" customHeight="false" outlineLevel="0" collapsed="false">
      <c r="A105" s="0" t="n">
        <v>152</v>
      </c>
      <c r="B105" s="0" t="n">
        <v>8976.3171474327</v>
      </c>
      <c r="C105" s="0" t="n">
        <v>13930707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D116" activeCellId="0" sqref="D11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138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8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8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8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8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8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8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8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8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8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8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8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8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8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38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38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38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38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38" t="n">
        <v>5902.87223350446</v>
      </c>
      <c r="C20" s="0" t="n">
        <v>11448803</v>
      </c>
    </row>
    <row r="21" customFormat="false" ht="12.8" hidden="false" customHeight="false" outlineLevel="0" collapsed="false">
      <c r="A21" s="0" t="n">
        <v>68</v>
      </c>
      <c r="B21" s="138" t="n">
        <v>5859.55797690477</v>
      </c>
      <c r="C21" s="0" t="n">
        <v>11547846</v>
      </c>
    </row>
    <row r="22" customFormat="false" ht="12.8" hidden="false" customHeight="false" outlineLevel="0" collapsed="false">
      <c r="A22" s="0" t="n">
        <v>69</v>
      </c>
      <c r="B22" s="138" t="n">
        <v>5959.3095259097</v>
      </c>
      <c r="C22" s="0" t="n">
        <v>11550904</v>
      </c>
    </row>
    <row r="23" customFormat="false" ht="12.8" hidden="false" customHeight="false" outlineLevel="0" collapsed="false">
      <c r="A23" s="0" t="n">
        <v>70</v>
      </c>
      <c r="B23" s="138" t="n">
        <v>6078.96602713606</v>
      </c>
      <c r="C23" s="0" t="n">
        <v>11598921</v>
      </c>
    </row>
    <row r="24" customFormat="false" ht="12.8" hidden="false" customHeight="false" outlineLevel="0" collapsed="false">
      <c r="A24" s="0" t="n">
        <v>71</v>
      </c>
      <c r="B24" s="138" t="n">
        <v>6198.22496352165</v>
      </c>
      <c r="C24" s="0" t="n">
        <v>11592267</v>
      </c>
    </row>
    <row r="25" customFormat="false" ht="12.8" hidden="false" customHeight="false" outlineLevel="0" collapsed="false">
      <c r="A25" s="0" t="n">
        <v>72</v>
      </c>
      <c r="B25" s="138" t="n">
        <v>6316.43204429647</v>
      </c>
      <c r="C25" s="0" t="n">
        <v>11617863</v>
      </c>
    </row>
    <row r="26" customFormat="false" ht="12.8" hidden="false" customHeight="false" outlineLevel="0" collapsed="false">
      <c r="A26" s="0" t="n">
        <v>73</v>
      </c>
      <c r="B26" s="138" t="n">
        <v>6428.90223032854</v>
      </c>
      <c r="C26" s="0" t="n">
        <v>11697314</v>
      </c>
    </row>
    <row r="27" customFormat="false" ht="12.8" hidden="false" customHeight="false" outlineLevel="0" collapsed="false">
      <c r="A27" s="0" t="n">
        <v>74</v>
      </c>
      <c r="B27" s="138" t="n">
        <v>6545.29300486675</v>
      </c>
      <c r="C27" s="0" t="n">
        <v>11759702</v>
      </c>
    </row>
    <row r="28" customFormat="false" ht="12.8" hidden="false" customHeight="false" outlineLevel="0" collapsed="false">
      <c r="A28" s="0" t="n">
        <v>75</v>
      </c>
      <c r="B28" s="138" t="n">
        <v>6686.90897209624</v>
      </c>
      <c r="C28" s="0" t="n">
        <v>11771132</v>
      </c>
    </row>
    <row r="29" customFormat="false" ht="12.8" hidden="false" customHeight="false" outlineLevel="0" collapsed="false">
      <c r="A29" s="0" t="n">
        <v>76</v>
      </c>
      <c r="B29" s="138" t="n">
        <v>6821.77226275002</v>
      </c>
      <c r="C29" s="0" t="n">
        <v>11814454</v>
      </c>
    </row>
    <row r="30" customFormat="false" ht="12.8" hidden="false" customHeight="false" outlineLevel="0" collapsed="false">
      <c r="A30" s="0" t="n">
        <v>77</v>
      </c>
      <c r="B30" s="138" t="n">
        <v>6841.72557359654</v>
      </c>
      <c r="C30" s="0" t="n">
        <v>11887867</v>
      </c>
    </row>
    <row r="31" customFormat="false" ht="12.8" hidden="false" customHeight="false" outlineLevel="0" collapsed="false">
      <c r="A31" s="0" t="n">
        <v>78</v>
      </c>
      <c r="B31" s="138" t="n">
        <v>6896.59599889326</v>
      </c>
      <c r="C31" s="0" t="n">
        <v>11977183</v>
      </c>
    </row>
    <row r="32" customFormat="false" ht="12.8" hidden="false" customHeight="false" outlineLevel="0" collapsed="false">
      <c r="A32" s="0" t="n">
        <v>79</v>
      </c>
      <c r="B32" s="138" t="n">
        <v>6959.48693089973</v>
      </c>
      <c r="C32" s="0" t="n">
        <v>12003953</v>
      </c>
    </row>
    <row r="33" customFormat="false" ht="12.8" hidden="false" customHeight="false" outlineLevel="0" collapsed="false">
      <c r="A33" s="0" t="n">
        <v>80</v>
      </c>
      <c r="B33" s="138" t="n">
        <v>7024.51838965457</v>
      </c>
      <c r="C33" s="0" t="n">
        <v>12074069</v>
      </c>
    </row>
    <row r="34" customFormat="false" ht="12.8" hidden="false" customHeight="false" outlineLevel="0" collapsed="false">
      <c r="A34" s="0" t="n">
        <v>81</v>
      </c>
      <c r="B34" s="138" t="n">
        <v>7061.62898723288</v>
      </c>
      <c r="C34" s="0" t="n">
        <v>12165959</v>
      </c>
    </row>
    <row r="35" customFormat="false" ht="12.8" hidden="false" customHeight="false" outlineLevel="0" collapsed="false">
      <c r="A35" s="0" t="n">
        <v>82</v>
      </c>
      <c r="B35" s="138" t="n">
        <v>7107.91089995439</v>
      </c>
      <c r="C35" s="0" t="n">
        <v>12168197</v>
      </c>
    </row>
    <row r="36" customFormat="false" ht="12.8" hidden="false" customHeight="false" outlineLevel="0" collapsed="false">
      <c r="A36" s="0" t="n">
        <v>83</v>
      </c>
      <c r="B36" s="138" t="n">
        <v>7175.77376185124</v>
      </c>
      <c r="C36" s="0" t="n">
        <v>12208077</v>
      </c>
    </row>
    <row r="37" customFormat="false" ht="12.8" hidden="false" customHeight="false" outlineLevel="0" collapsed="false">
      <c r="A37" s="0" t="n">
        <v>84</v>
      </c>
      <c r="B37" s="138" t="n">
        <v>7243.74359730024</v>
      </c>
      <c r="C37" s="0" t="n">
        <v>12268752</v>
      </c>
    </row>
    <row r="38" customFormat="false" ht="12.8" hidden="false" customHeight="false" outlineLevel="0" collapsed="false">
      <c r="A38" s="0" t="n">
        <v>85</v>
      </c>
      <c r="B38" s="138" t="n">
        <v>7325.72738734605</v>
      </c>
      <c r="C38" s="0" t="n">
        <v>12242893</v>
      </c>
    </row>
    <row r="39" customFormat="false" ht="12.8" hidden="false" customHeight="false" outlineLevel="0" collapsed="false">
      <c r="A39" s="0" t="n">
        <v>86</v>
      </c>
      <c r="B39" s="138" t="n">
        <v>7363.4327521854</v>
      </c>
      <c r="C39" s="0" t="n">
        <v>12283997</v>
      </c>
    </row>
    <row r="40" customFormat="false" ht="12.8" hidden="false" customHeight="false" outlineLevel="0" collapsed="false">
      <c r="A40" s="0" t="n">
        <v>87</v>
      </c>
      <c r="B40" s="138" t="n">
        <v>7392.4212470608</v>
      </c>
      <c r="C40" s="0" t="n">
        <v>12422073</v>
      </c>
    </row>
    <row r="41" customFormat="false" ht="12.8" hidden="false" customHeight="false" outlineLevel="0" collapsed="false">
      <c r="A41" s="0" t="n">
        <v>88</v>
      </c>
      <c r="B41" s="138" t="n">
        <v>7458.4209885604</v>
      </c>
      <c r="C41" s="0" t="n">
        <v>12447422</v>
      </c>
    </row>
    <row r="42" customFormat="false" ht="12.8" hidden="false" customHeight="false" outlineLevel="0" collapsed="false">
      <c r="A42" s="0" t="n">
        <v>89</v>
      </c>
      <c r="B42" s="138" t="n">
        <v>7504.96739609413</v>
      </c>
      <c r="C42" s="0" t="n">
        <v>12483923</v>
      </c>
    </row>
    <row r="43" customFormat="false" ht="12.8" hidden="false" customHeight="false" outlineLevel="0" collapsed="false">
      <c r="A43" s="0" t="n">
        <v>90</v>
      </c>
      <c r="B43" s="138" t="n">
        <v>7562.58278983347</v>
      </c>
      <c r="C43" s="0" t="n">
        <v>12526419</v>
      </c>
    </row>
    <row r="44" customFormat="false" ht="12.8" hidden="false" customHeight="false" outlineLevel="0" collapsed="false">
      <c r="A44" s="0" t="n">
        <v>91</v>
      </c>
      <c r="B44" s="138" t="n">
        <v>7600.23259947471</v>
      </c>
      <c r="C44" s="0" t="n">
        <v>12582659</v>
      </c>
    </row>
    <row r="45" customFormat="false" ht="12.8" hidden="false" customHeight="false" outlineLevel="0" collapsed="false">
      <c r="A45" s="0" t="n">
        <v>92</v>
      </c>
      <c r="B45" s="138" t="n">
        <v>7657.0798748947</v>
      </c>
      <c r="C45" s="0" t="n">
        <v>12647696</v>
      </c>
    </row>
    <row r="46" customFormat="false" ht="12.8" hidden="false" customHeight="false" outlineLevel="0" collapsed="false">
      <c r="A46" s="0" t="n">
        <v>93</v>
      </c>
      <c r="B46" s="138" t="n">
        <v>7675.86150539333</v>
      </c>
      <c r="C46" s="0" t="n">
        <v>12695877</v>
      </c>
    </row>
    <row r="47" customFormat="false" ht="12.8" hidden="false" customHeight="false" outlineLevel="0" collapsed="false">
      <c r="A47" s="0" t="n">
        <v>94</v>
      </c>
      <c r="B47" s="138" t="n">
        <v>7751.25099936711</v>
      </c>
      <c r="C47" s="0" t="n">
        <v>12740133</v>
      </c>
    </row>
    <row r="48" customFormat="false" ht="12.8" hidden="false" customHeight="false" outlineLevel="0" collapsed="false">
      <c r="A48" s="0" t="n">
        <v>95</v>
      </c>
      <c r="B48" s="138" t="n">
        <v>7748.55580889009</v>
      </c>
      <c r="C48" s="0" t="n">
        <v>12815758</v>
      </c>
    </row>
    <row r="49" customFormat="false" ht="12.8" hidden="false" customHeight="false" outlineLevel="0" collapsed="false">
      <c r="A49" s="0" t="n">
        <v>96</v>
      </c>
      <c r="B49" s="138" t="n">
        <v>7824.54282563769</v>
      </c>
      <c r="C49" s="0" t="n">
        <v>12828250</v>
      </c>
    </row>
    <row r="50" customFormat="false" ht="12.8" hidden="false" customHeight="false" outlineLevel="0" collapsed="false">
      <c r="A50" s="0" t="n">
        <v>97</v>
      </c>
      <c r="B50" s="138" t="n">
        <v>7879.11958449271</v>
      </c>
      <c r="C50" s="0" t="n">
        <v>12834411</v>
      </c>
    </row>
    <row r="51" customFormat="false" ht="12.8" hidden="false" customHeight="false" outlineLevel="0" collapsed="false">
      <c r="A51" s="0" t="n">
        <v>98</v>
      </c>
      <c r="B51" s="138" t="n">
        <v>7908.35053742917</v>
      </c>
      <c r="C51" s="0" t="n">
        <v>12900710</v>
      </c>
    </row>
    <row r="52" customFormat="false" ht="12.8" hidden="false" customHeight="false" outlineLevel="0" collapsed="false">
      <c r="A52" s="0" t="n">
        <v>99</v>
      </c>
      <c r="B52" s="138" t="n">
        <v>8005.55810928379</v>
      </c>
      <c r="C52" s="0" t="n">
        <v>12946531</v>
      </c>
    </row>
    <row r="53" customFormat="false" ht="12.8" hidden="false" customHeight="false" outlineLevel="0" collapsed="false">
      <c r="A53" s="0" t="n">
        <v>100</v>
      </c>
      <c r="B53" s="138" t="n">
        <v>8053.34672299482</v>
      </c>
      <c r="C53" s="0" t="n">
        <v>12956492</v>
      </c>
    </row>
    <row r="54" customFormat="false" ht="12.8" hidden="false" customHeight="false" outlineLevel="0" collapsed="false">
      <c r="A54" s="0" t="n">
        <v>101</v>
      </c>
      <c r="B54" s="138" t="n">
        <v>8113.54559267437</v>
      </c>
      <c r="C54" s="0" t="n">
        <v>13039309</v>
      </c>
    </row>
    <row r="55" customFormat="false" ht="12.8" hidden="false" customHeight="false" outlineLevel="0" collapsed="false">
      <c r="A55" s="0" t="n">
        <v>102</v>
      </c>
      <c r="B55" s="138" t="n">
        <v>8165.71670434913</v>
      </c>
      <c r="C55" s="0" t="n">
        <v>13062794</v>
      </c>
    </row>
    <row r="56" customFormat="false" ht="12.8" hidden="false" customHeight="false" outlineLevel="0" collapsed="false">
      <c r="A56" s="0" t="n">
        <v>103</v>
      </c>
      <c r="B56" s="138" t="n">
        <v>8194.51834574351</v>
      </c>
      <c r="C56" s="0" t="n">
        <v>13106293</v>
      </c>
    </row>
    <row r="57" customFormat="false" ht="12.8" hidden="false" customHeight="false" outlineLevel="0" collapsed="false">
      <c r="A57" s="0" t="n">
        <v>104</v>
      </c>
      <c r="B57" s="138" t="n">
        <v>8273.78721964999</v>
      </c>
      <c r="C57" s="0" t="n">
        <v>13140790</v>
      </c>
    </row>
    <row r="58" customFormat="false" ht="12.8" hidden="false" customHeight="false" outlineLevel="0" collapsed="false">
      <c r="A58" s="0" t="n">
        <v>105</v>
      </c>
      <c r="B58" s="138" t="n">
        <v>8306.59869676766</v>
      </c>
      <c r="C58" s="0" t="n">
        <v>13220416</v>
      </c>
    </row>
    <row r="59" customFormat="false" ht="12.8" hidden="false" customHeight="false" outlineLevel="0" collapsed="false">
      <c r="A59" s="0" t="n">
        <v>106</v>
      </c>
      <c r="B59" s="138" t="n">
        <v>8353.7789644786</v>
      </c>
      <c r="C59" s="0" t="n">
        <v>13261282</v>
      </c>
    </row>
    <row r="60" customFormat="false" ht="12.8" hidden="false" customHeight="false" outlineLevel="0" collapsed="false">
      <c r="A60" s="0" t="n">
        <v>107</v>
      </c>
      <c r="B60" s="138" t="n">
        <v>8423.27361917664</v>
      </c>
      <c r="C60" s="0" t="n">
        <v>13308036</v>
      </c>
    </row>
    <row r="61" customFormat="false" ht="12.8" hidden="false" customHeight="false" outlineLevel="0" collapsed="false">
      <c r="A61" s="0" t="n">
        <v>108</v>
      </c>
      <c r="B61" s="138" t="n">
        <v>8476.00583735639</v>
      </c>
      <c r="C61" s="0" t="n">
        <v>13326711</v>
      </c>
    </row>
    <row r="62" customFormat="false" ht="12.8" hidden="false" customHeight="false" outlineLevel="0" collapsed="false">
      <c r="A62" s="0" t="n">
        <v>109</v>
      </c>
      <c r="B62" s="138" t="n">
        <v>8550.6833652185</v>
      </c>
      <c r="C62" s="0" t="n">
        <v>13363744</v>
      </c>
    </row>
    <row r="63" customFormat="false" ht="12.8" hidden="false" customHeight="false" outlineLevel="0" collapsed="false">
      <c r="A63" s="0" t="n">
        <v>110</v>
      </c>
      <c r="B63" s="138" t="n">
        <v>8578.9802451737</v>
      </c>
      <c r="C63" s="0" t="n">
        <v>13407901</v>
      </c>
    </row>
    <row r="64" customFormat="false" ht="12.8" hidden="false" customHeight="false" outlineLevel="0" collapsed="false">
      <c r="A64" s="0" t="n">
        <v>111</v>
      </c>
      <c r="B64" s="138" t="n">
        <v>8607.17943316871</v>
      </c>
      <c r="C64" s="0" t="n">
        <v>13431295</v>
      </c>
    </row>
    <row r="65" customFormat="false" ht="12.8" hidden="false" customHeight="false" outlineLevel="0" collapsed="false">
      <c r="A65" s="0" t="n">
        <v>112</v>
      </c>
      <c r="B65" s="138" t="n">
        <v>8675.3156799829</v>
      </c>
      <c r="C65" s="0" t="n">
        <v>13472573</v>
      </c>
    </row>
    <row r="66" customFormat="false" ht="12.8" hidden="false" customHeight="false" outlineLevel="0" collapsed="false">
      <c r="A66" s="0" t="n">
        <v>113</v>
      </c>
      <c r="B66" s="138" t="n">
        <v>8702.3634226765</v>
      </c>
      <c r="C66" s="0" t="n">
        <v>13544703</v>
      </c>
    </row>
    <row r="67" customFormat="false" ht="12.8" hidden="false" customHeight="false" outlineLevel="0" collapsed="false">
      <c r="A67" s="0" t="n">
        <v>114</v>
      </c>
      <c r="B67" s="138" t="n">
        <v>8763.3871611406</v>
      </c>
      <c r="C67" s="0" t="n">
        <v>13567936</v>
      </c>
    </row>
    <row r="68" customFormat="false" ht="12.8" hidden="false" customHeight="false" outlineLevel="0" collapsed="false">
      <c r="A68" s="0" t="n">
        <v>115</v>
      </c>
      <c r="B68" s="138" t="n">
        <v>8833.61220922879</v>
      </c>
      <c r="C68" s="0" t="n">
        <v>13614927</v>
      </c>
    </row>
    <row r="69" customFormat="false" ht="12.8" hidden="false" customHeight="false" outlineLevel="0" collapsed="false">
      <c r="A69" s="0" t="n">
        <v>116</v>
      </c>
      <c r="B69" s="138" t="n">
        <v>8909.74732577768</v>
      </c>
      <c r="C69" s="0" t="n">
        <v>13668915</v>
      </c>
    </row>
    <row r="70" customFormat="false" ht="12.8" hidden="false" customHeight="false" outlineLevel="0" collapsed="false">
      <c r="A70" s="0" t="n">
        <v>117</v>
      </c>
      <c r="B70" s="138" t="n">
        <v>8933.79987993332</v>
      </c>
      <c r="C70" s="0" t="n">
        <v>13733416</v>
      </c>
    </row>
    <row r="71" customFormat="false" ht="12.8" hidden="false" customHeight="false" outlineLevel="0" collapsed="false">
      <c r="A71" s="0" t="n">
        <v>118</v>
      </c>
      <c r="B71" s="138" t="n">
        <v>9004.06818768506</v>
      </c>
      <c r="C71" s="0" t="n">
        <v>13767257</v>
      </c>
    </row>
    <row r="72" customFormat="false" ht="12.8" hidden="false" customHeight="false" outlineLevel="0" collapsed="false">
      <c r="A72" s="0" t="n">
        <v>119</v>
      </c>
      <c r="B72" s="138" t="n">
        <v>9075.91548603843</v>
      </c>
      <c r="C72" s="0" t="n">
        <v>13774176</v>
      </c>
    </row>
    <row r="73" customFormat="false" ht="12.8" hidden="false" customHeight="false" outlineLevel="0" collapsed="false">
      <c r="A73" s="0" t="n">
        <v>120</v>
      </c>
      <c r="B73" s="138" t="n">
        <v>9147.57274631093</v>
      </c>
      <c r="C73" s="0" t="n">
        <v>13811055</v>
      </c>
    </row>
    <row r="74" customFormat="false" ht="12.8" hidden="false" customHeight="false" outlineLevel="0" collapsed="false">
      <c r="A74" s="0" t="n">
        <v>121</v>
      </c>
      <c r="B74" s="138" t="n">
        <v>9211.8206101459</v>
      </c>
      <c r="C74" s="0" t="n">
        <v>13812165</v>
      </c>
    </row>
    <row r="75" customFormat="false" ht="12.8" hidden="false" customHeight="false" outlineLevel="0" collapsed="false">
      <c r="A75" s="0" t="n">
        <v>122</v>
      </c>
      <c r="B75" s="138" t="n">
        <v>9207.49290726771</v>
      </c>
      <c r="C75" s="0" t="n">
        <v>13930452</v>
      </c>
    </row>
    <row r="76" customFormat="false" ht="12.8" hidden="false" customHeight="false" outlineLevel="0" collapsed="false">
      <c r="A76" s="0" t="n">
        <v>123</v>
      </c>
      <c r="B76" s="138" t="n">
        <v>9312.56044611669</v>
      </c>
      <c r="C76" s="0" t="n">
        <v>13883559</v>
      </c>
    </row>
    <row r="77" customFormat="false" ht="12.8" hidden="false" customHeight="false" outlineLevel="0" collapsed="false">
      <c r="A77" s="0" t="n">
        <v>124</v>
      </c>
      <c r="B77" s="138" t="n">
        <v>9368.47667027354</v>
      </c>
      <c r="C77" s="0" t="n">
        <v>13957124</v>
      </c>
    </row>
    <row r="78" customFormat="false" ht="12.8" hidden="false" customHeight="false" outlineLevel="0" collapsed="false">
      <c r="A78" s="0" t="n">
        <v>125</v>
      </c>
      <c r="B78" s="138" t="n">
        <v>9451.95743454532</v>
      </c>
      <c r="C78" s="0" t="n">
        <v>14005121</v>
      </c>
    </row>
    <row r="79" customFormat="false" ht="12.8" hidden="false" customHeight="false" outlineLevel="0" collapsed="false">
      <c r="A79" s="0" t="n">
        <v>126</v>
      </c>
      <c r="B79" s="138" t="n">
        <v>9501.11478366626</v>
      </c>
      <c r="C79" s="0" t="n">
        <v>14049566</v>
      </c>
    </row>
    <row r="80" customFormat="false" ht="12.8" hidden="false" customHeight="false" outlineLevel="0" collapsed="false">
      <c r="A80" s="0" t="n">
        <v>127</v>
      </c>
      <c r="B80" s="138" t="n">
        <v>9522.00467216262</v>
      </c>
      <c r="C80" s="0" t="n">
        <v>14061775</v>
      </c>
    </row>
    <row r="81" customFormat="false" ht="12.8" hidden="false" customHeight="false" outlineLevel="0" collapsed="false">
      <c r="A81" s="0" t="n">
        <v>128</v>
      </c>
      <c r="B81" s="138" t="n">
        <v>9543.41358378998</v>
      </c>
      <c r="C81" s="0" t="n">
        <v>14103469</v>
      </c>
    </row>
    <row r="82" customFormat="false" ht="12.8" hidden="false" customHeight="false" outlineLevel="0" collapsed="false">
      <c r="A82" s="0" t="n">
        <v>129</v>
      </c>
      <c r="B82" s="138" t="n">
        <v>9614.13861620629</v>
      </c>
      <c r="C82" s="0" t="n">
        <v>14144979</v>
      </c>
    </row>
    <row r="83" customFormat="false" ht="12.8" hidden="false" customHeight="false" outlineLevel="0" collapsed="false">
      <c r="A83" s="0" t="n">
        <v>130</v>
      </c>
      <c r="B83" s="138" t="n">
        <v>9652.41091135938</v>
      </c>
      <c r="C83" s="0" t="n">
        <v>14216915</v>
      </c>
    </row>
    <row r="84" customFormat="false" ht="12.8" hidden="false" customHeight="false" outlineLevel="0" collapsed="false">
      <c r="A84" s="0" t="n">
        <v>131</v>
      </c>
      <c r="B84" s="138" t="n">
        <v>9665.85370863415</v>
      </c>
      <c r="C84" s="0" t="n">
        <v>14282023</v>
      </c>
    </row>
    <row r="85" customFormat="false" ht="12.8" hidden="false" customHeight="false" outlineLevel="0" collapsed="false">
      <c r="A85" s="0" t="n">
        <v>132</v>
      </c>
      <c r="B85" s="138" t="n">
        <v>9766.48572349286</v>
      </c>
      <c r="C85" s="0" t="n">
        <v>14302947</v>
      </c>
    </row>
    <row r="86" customFormat="false" ht="12.8" hidden="false" customHeight="false" outlineLevel="0" collapsed="false">
      <c r="A86" s="0" t="n">
        <v>133</v>
      </c>
      <c r="B86" s="138" t="n">
        <v>9815.85634507882</v>
      </c>
      <c r="C86" s="0" t="n">
        <v>14320136</v>
      </c>
    </row>
    <row r="87" customFormat="false" ht="12.8" hidden="false" customHeight="false" outlineLevel="0" collapsed="false">
      <c r="A87" s="0" t="n">
        <v>134</v>
      </c>
      <c r="B87" s="138" t="n">
        <v>9859.41072863198</v>
      </c>
      <c r="C87" s="0" t="n">
        <v>14343491</v>
      </c>
    </row>
    <row r="88" customFormat="false" ht="12.8" hidden="false" customHeight="false" outlineLevel="0" collapsed="false">
      <c r="A88" s="0" t="n">
        <v>135</v>
      </c>
      <c r="B88" s="138" t="n">
        <v>9917.88142325939</v>
      </c>
      <c r="C88" s="0" t="n">
        <v>14377550</v>
      </c>
    </row>
    <row r="89" customFormat="false" ht="12.8" hidden="false" customHeight="false" outlineLevel="0" collapsed="false">
      <c r="A89" s="0" t="n">
        <v>136</v>
      </c>
      <c r="B89" s="138" t="n">
        <v>9999.36188033317</v>
      </c>
      <c r="C89" s="0" t="n">
        <v>14410586</v>
      </c>
    </row>
    <row r="90" customFormat="false" ht="12.8" hidden="false" customHeight="false" outlineLevel="0" collapsed="false">
      <c r="A90" s="0" t="n">
        <v>137</v>
      </c>
      <c r="B90" s="138" t="n">
        <v>10012.4482412351</v>
      </c>
      <c r="C90" s="0" t="n">
        <v>14390133</v>
      </c>
    </row>
    <row r="91" customFormat="false" ht="12.8" hidden="false" customHeight="false" outlineLevel="0" collapsed="false">
      <c r="A91" s="0" t="n">
        <v>138</v>
      </c>
      <c r="B91" s="138" t="n">
        <v>10041.740831781</v>
      </c>
      <c r="C91" s="0" t="n">
        <v>14433239</v>
      </c>
    </row>
    <row r="92" customFormat="false" ht="12.8" hidden="false" customHeight="false" outlineLevel="0" collapsed="false">
      <c r="A92" s="0" t="n">
        <v>139</v>
      </c>
      <c r="B92" s="138" t="n">
        <v>10096.0106789354</v>
      </c>
      <c r="C92" s="0" t="n">
        <v>14487224</v>
      </c>
    </row>
    <row r="93" customFormat="false" ht="12.8" hidden="false" customHeight="false" outlineLevel="0" collapsed="false">
      <c r="A93" s="0" t="n">
        <v>140</v>
      </c>
      <c r="B93" s="138" t="n">
        <v>10158.3147659529</v>
      </c>
      <c r="C93" s="0" t="n">
        <v>14521337</v>
      </c>
    </row>
    <row r="94" customFormat="false" ht="12.8" hidden="false" customHeight="false" outlineLevel="0" collapsed="false">
      <c r="A94" s="0" t="n">
        <v>141</v>
      </c>
      <c r="B94" s="138" t="n">
        <v>10218.7347322209</v>
      </c>
      <c r="C94" s="0" t="n">
        <v>14564845</v>
      </c>
    </row>
    <row r="95" customFormat="false" ht="12.8" hidden="false" customHeight="false" outlineLevel="0" collapsed="false">
      <c r="A95" s="0" t="n">
        <v>142</v>
      </c>
      <c r="B95" s="138" t="n">
        <v>10253.9575558108</v>
      </c>
      <c r="C95" s="0" t="n">
        <v>14584630</v>
      </c>
    </row>
    <row r="96" customFormat="false" ht="12.8" hidden="false" customHeight="false" outlineLevel="0" collapsed="false">
      <c r="A96" s="0" t="n">
        <v>143</v>
      </c>
      <c r="B96" s="138" t="n">
        <v>10320.9033098827</v>
      </c>
      <c r="C96" s="0" t="n">
        <v>14608252</v>
      </c>
    </row>
    <row r="97" customFormat="false" ht="12.8" hidden="false" customHeight="false" outlineLevel="0" collapsed="false">
      <c r="A97" s="0" t="n">
        <v>144</v>
      </c>
      <c r="B97" s="138" t="n">
        <v>10370.074314286</v>
      </c>
      <c r="C97" s="0" t="n">
        <v>14616831</v>
      </c>
    </row>
    <row r="98" customFormat="false" ht="12.8" hidden="false" customHeight="false" outlineLevel="0" collapsed="false">
      <c r="A98" s="0" t="n">
        <v>145</v>
      </c>
      <c r="B98" s="138" t="n">
        <v>10401.7690246626</v>
      </c>
      <c r="C98" s="0" t="n">
        <v>14675805</v>
      </c>
    </row>
    <row r="99" customFormat="false" ht="12.8" hidden="false" customHeight="false" outlineLevel="0" collapsed="false">
      <c r="A99" s="0" t="n">
        <v>146</v>
      </c>
      <c r="B99" s="138" t="n">
        <v>10466.0850843358</v>
      </c>
      <c r="C99" s="0" t="n">
        <v>14630998</v>
      </c>
    </row>
    <row r="100" customFormat="false" ht="12.8" hidden="false" customHeight="false" outlineLevel="0" collapsed="false">
      <c r="A100" s="0" t="n">
        <v>147</v>
      </c>
      <c r="B100" s="138" t="n">
        <v>10524.0096740448</v>
      </c>
      <c r="C100" s="0" t="n">
        <v>14722656</v>
      </c>
    </row>
    <row r="101" customFormat="false" ht="12.8" hidden="false" customHeight="false" outlineLevel="0" collapsed="false">
      <c r="A101" s="0" t="n">
        <v>148</v>
      </c>
      <c r="B101" s="138" t="n">
        <v>10608.7348264736</v>
      </c>
      <c r="C101" s="0" t="n">
        <v>14747771</v>
      </c>
    </row>
    <row r="102" customFormat="false" ht="12.8" hidden="false" customHeight="false" outlineLevel="0" collapsed="false">
      <c r="A102" s="0" t="n">
        <v>149</v>
      </c>
      <c r="B102" s="138" t="n">
        <v>10615.4069388485</v>
      </c>
      <c r="C102" s="0" t="n">
        <v>14761424</v>
      </c>
    </row>
    <row r="103" customFormat="false" ht="12.8" hidden="false" customHeight="false" outlineLevel="0" collapsed="false">
      <c r="A103" s="0" t="n">
        <v>150</v>
      </c>
      <c r="B103" s="138" t="n">
        <v>10708.7460224612</v>
      </c>
      <c r="C103" s="0" t="n">
        <v>14762404</v>
      </c>
    </row>
    <row r="104" customFormat="false" ht="12.8" hidden="false" customHeight="false" outlineLevel="0" collapsed="false">
      <c r="A104" s="0" t="n">
        <v>151</v>
      </c>
      <c r="B104" s="138" t="n">
        <v>10741.4682752547</v>
      </c>
      <c r="C104" s="0" t="n">
        <v>14759530</v>
      </c>
    </row>
    <row r="105" customFormat="false" ht="12.8" hidden="false" customHeight="false" outlineLevel="0" collapsed="false">
      <c r="A105" s="0" t="n">
        <v>152</v>
      </c>
      <c r="B105" s="138" t="n">
        <v>10788.9721043652</v>
      </c>
      <c r="C105" s="0" t="n">
        <v>14826615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139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9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9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9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9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9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9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9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9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9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9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9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9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9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139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139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139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139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139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139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139" t="n">
        <v>5889.15450503347</v>
      </c>
      <c r="C22" s="0" t="n">
        <v>11515334</v>
      </c>
    </row>
    <row r="23" customFormat="false" ht="12.8" hidden="false" customHeight="false" outlineLevel="0" collapsed="false">
      <c r="A23" s="0" t="n">
        <v>70</v>
      </c>
      <c r="B23" s="139" t="n">
        <v>5895.46418447988</v>
      </c>
      <c r="C23" s="0" t="n">
        <v>11577895</v>
      </c>
    </row>
    <row r="24" customFormat="false" ht="12.8" hidden="false" customHeight="false" outlineLevel="0" collapsed="false">
      <c r="A24" s="0" t="n">
        <v>71</v>
      </c>
      <c r="B24" s="139" t="n">
        <v>5906.91807591276</v>
      </c>
      <c r="C24" s="0" t="n">
        <v>11566653</v>
      </c>
    </row>
    <row r="25" customFormat="false" ht="12.8" hidden="false" customHeight="false" outlineLevel="0" collapsed="false">
      <c r="A25" s="0" t="n">
        <v>72</v>
      </c>
      <c r="B25" s="139" t="n">
        <v>5914.94333278746</v>
      </c>
      <c r="C25" s="0" t="n">
        <v>11616948</v>
      </c>
    </row>
    <row r="26" customFormat="false" ht="12.8" hidden="false" customHeight="false" outlineLevel="0" collapsed="false">
      <c r="A26" s="0" t="n">
        <v>73</v>
      </c>
      <c r="B26" s="139" t="n">
        <v>5969.05269637409</v>
      </c>
      <c r="C26" s="0" t="n">
        <v>11618526</v>
      </c>
    </row>
    <row r="27" customFormat="false" ht="12.8" hidden="false" customHeight="false" outlineLevel="0" collapsed="false">
      <c r="A27" s="0" t="n">
        <v>74</v>
      </c>
      <c r="B27" s="139" t="n">
        <v>5979.34184627922</v>
      </c>
      <c r="C27" s="0" t="n">
        <v>11624911</v>
      </c>
    </row>
    <row r="28" customFormat="false" ht="12.8" hidden="false" customHeight="false" outlineLevel="0" collapsed="false">
      <c r="A28" s="0" t="n">
        <v>75</v>
      </c>
      <c r="B28" s="139" t="n">
        <v>5986.2927433296</v>
      </c>
      <c r="C28" s="0" t="n">
        <v>11711597</v>
      </c>
    </row>
    <row r="29" customFormat="false" ht="12.8" hidden="false" customHeight="false" outlineLevel="0" collapsed="false">
      <c r="A29" s="0" t="n">
        <v>76</v>
      </c>
      <c r="B29" s="139" t="n">
        <v>6014.50125041624</v>
      </c>
      <c r="C29" s="0" t="n">
        <v>11780722</v>
      </c>
    </row>
    <row r="30" customFormat="false" ht="12.8" hidden="false" customHeight="false" outlineLevel="0" collapsed="false">
      <c r="A30" s="0" t="n">
        <v>77</v>
      </c>
      <c r="B30" s="139" t="n">
        <v>6058.13494440868</v>
      </c>
      <c r="C30" s="0" t="n">
        <v>11768481</v>
      </c>
    </row>
    <row r="31" customFormat="false" ht="12.8" hidden="false" customHeight="false" outlineLevel="0" collapsed="false">
      <c r="A31" s="0" t="n">
        <v>78</v>
      </c>
      <c r="B31" s="139" t="n">
        <v>6073.74117425524</v>
      </c>
      <c r="C31" s="0" t="n">
        <v>11802809</v>
      </c>
    </row>
    <row r="32" customFormat="false" ht="12.8" hidden="false" customHeight="false" outlineLevel="0" collapsed="false">
      <c r="A32" s="0" t="n">
        <v>79</v>
      </c>
      <c r="B32" s="139" t="n">
        <v>6118.29291676596</v>
      </c>
      <c r="C32" s="0" t="n">
        <v>11839013</v>
      </c>
    </row>
    <row r="33" customFormat="false" ht="12.8" hidden="false" customHeight="false" outlineLevel="0" collapsed="false">
      <c r="A33" s="0" t="n">
        <v>80</v>
      </c>
      <c r="B33" s="139" t="n">
        <v>6149.98338694798</v>
      </c>
      <c r="C33" s="0" t="n">
        <v>11820684</v>
      </c>
    </row>
    <row r="34" customFormat="false" ht="12.8" hidden="false" customHeight="false" outlineLevel="0" collapsed="false">
      <c r="A34" s="0" t="n">
        <v>81</v>
      </c>
      <c r="B34" s="139" t="n">
        <v>6179.90284998184</v>
      </c>
      <c r="C34" s="0" t="n">
        <v>11845061</v>
      </c>
    </row>
    <row r="35" customFormat="false" ht="12.8" hidden="false" customHeight="false" outlineLevel="0" collapsed="false">
      <c r="A35" s="0" t="n">
        <v>82</v>
      </c>
      <c r="B35" s="139" t="n">
        <v>6175.62884717432</v>
      </c>
      <c r="C35" s="0" t="n">
        <v>11820613</v>
      </c>
    </row>
    <row r="36" customFormat="false" ht="12.8" hidden="false" customHeight="false" outlineLevel="0" collapsed="false">
      <c r="A36" s="0" t="n">
        <v>83</v>
      </c>
      <c r="B36" s="139" t="n">
        <v>6237.43675187587</v>
      </c>
      <c r="C36" s="0" t="n">
        <v>11888105</v>
      </c>
    </row>
    <row r="37" customFormat="false" ht="12.8" hidden="false" customHeight="false" outlineLevel="0" collapsed="false">
      <c r="A37" s="0" t="n">
        <v>84</v>
      </c>
      <c r="B37" s="139" t="n">
        <v>6277.0592799012</v>
      </c>
      <c r="C37" s="0" t="n">
        <v>11884410</v>
      </c>
    </row>
    <row r="38" customFormat="false" ht="12.8" hidden="false" customHeight="false" outlineLevel="0" collapsed="false">
      <c r="A38" s="0" t="n">
        <v>85</v>
      </c>
      <c r="B38" s="139" t="n">
        <v>6307.00548481423</v>
      </c>
      <c r="C38" s="0" t="n">
        <v>11915499</v>
      </c>
    </row>
    <row r="39" customFormat="false" ht="12.8" hidden="false" customHeight="false" outlineLevel="0" collapsed="false">
      <c r="A39" s="0" t="n">
        <v>86</v>
      </c>
      <c r="B39" s="139" t="n">
        <v>6303.1921203153</v>
      </c>
      <c r="C39" s="0" t="n">
        <v>11975566</v>
      </c>
    </row>
    <row r="40" customFormat="false" ht="12.8" hidden="false" customHeight="false" outlineLevel="0" collapsed="false">
      <c r="A40" s="0" t="n">
        <v>87</v>
      </c>
      <c r="B40" s="139" t="n">
        <v>6343.28252201252</v>
      </c>
      <c r="C40" s="0" t="n">
        <v>12011301</v>
      </c>
    </row>
    <row r="41" customFormat="false" ht="12.8" hidden="false" customHeight="false" outlineLevel="0" collapsed="false">
      <c r="A41" s="0" t="n">
        <v>88</v>
      </c>
      <c r="B41" s="139" t="n">
        <v>6375.55978964205</v>
      </c>
      <c r="C41" s="0" t="n">
        <v>12028470</v>
      </c>
    </row>
    <row r="42" customFormat="false" ht="12.8" hidden="false" customHeight="false" outlineLevel="0" collapsed="false">
      <c r="A42" s="0" t="n">
        <v>89</v>
      </c>
      <c r="B42" s="139" t="n">
        <v>6407.26003588706</v>
      </c>
      <c r="C42" s="0" t="n">
        <v>12026102</v>
      </c>
    </row>
    <row r="43" customFormat="false" ht="12.8" hidden="false" customHeight="false" outlineLevel="0" collapsed="false">
      <c r="A43" s="0" t="n">
        <v>90</v>
      </c>
      <c r="B43" s="139" t="n">
        <v>6419.58376260898</v>
      </c>
      <c r="C43" s="0" t="n">
        <v>12083990</v>
      </c>
    </row>
    <row r="44" customFormat="false" ht="12.8" hidden="false" customHeight="false" outlineLevel="0" collapsed="false">
      <c r="A44" s="0" t="n">
        <v>91</v>
      </c>
      <c r="B44" s="139" t="n">
        <v>6436.58627808515</v>
      </c>
      <c r="C44" s="0" t="n">
        <v>12165808</v>
      </c>
    </row>
    <row r="45" customFormat="false" ht="12.8" hidden="false" customHeight="false" outlineLevel="0" collapsed="false">
      <c r="A45" s="0" t="n">
        <v>92</v>
      </c>
      <c r="B45" s="139" t="n">
        <v>6466.08472104075</v>
      </c>
      <c r="C45" s="0" t="n">
        <v>12207453</v>
      </c>
    </row>
    <row r="46" customFormat="false" ht="12.8" hidden="false" customHeight="false" outlineLevel="0" collapsed="false">
      <c r="A46" s="0" t="n">
        <v>93</v>
      </c>
      <c r="B46" s="139" t="n">
        <v>6509.70199242626</v>
      </c>
      <c r="C46" s="0" t="n">
        <v>12263793</v>
      </c>
    </row>
    <row r="47" customFormat="false" ht="12.8" hidden="false" customHeight="false" outlineLevel="0" collapsed="false">
      <c r="A47" s="0" t="n">
        <v>94</v>
      </c>
      <c r="B47" s="139" t="n">
        <v>6542.14841980565</v>
      </c>
      <c r="C47" s="0" t="n">
        <v>12244018</v>
      </c>
    </row>
    <row r="48" customFormat="false" ht="12.8" hidden="false" customHeight="false" outlineLevel="0" collapsed="false">
      <c r="A48" s="0" t="n">
        <v>95</v>
      </c>
      <c r="B48" s="139" t="n">
        <v>6577.59933574718</v>
      </c>
      <c r="C48" s="0" t="n">
        <v>12302860</v>
      </c>
    </row>
    <row r="49" customFormat="false" ht="12.8" hidden="false" customHeight="false" outlineLevel="0" collapsed="false">
      <c r="A49" s="0" t="n">
        <v>96</v>
      </c>
      <c r="B49" s="139" t="n">
        <v>6595.08783180664</v>
      </c>
      <c r="C49" s="0" t="n">
        <v>12317123</v>
      </c>
    </row>
    <row r="50" customFormat="false" ht="12.8" hidden="false" customHeight="false" outlineLevel="0" collapsed="false">
      <c r="A50" s="0" t="n">
        <v>97</v>
      </c>
      <c r="B50" s="139" t="n">
        <v>6612.7903047932</v>
      </c>
      <c r="C50" s="0" t="n">
        <v>12308220</v>
      </c>
    </row>
    <row r="51" customFormat="false" ht="12.8" hidden="false" customHeight="false" outlineLevel="0" collapsed="false">
      <c r="A51" s="0" t="n">
        <v>98</v>
      </c>
      <c r="B51" s="139" t="n">
        <v>6634.12313656122</v>
      </c>
      <c r="C51" s="0" t="n">
        <v>12312665</v>
      </c>
    </row>
    <row r="52" customFormat="false" ht="12.8" hidden="false" customHeight="false" outlineLevel="0" collapsed="false">
      <c r="A52" s="0" t="n">
        <v>99</v>
      </c>
      <c r="B52" s="139" t="n">
        <v>6659.65648994988</v>
      </c>
      <c r="C52" s="0" t="n">
        <v>12329956</v>
      </c>
    </row>
    <row r="53" customFormat="false" ht="12.8" hidden="false" customHeight="false" outlineLevel="0" collapsed="false">
      <c r="A53" s="0" t="n">
        <v>100</v>
      </c>
      <c r="B53" s="139" t="n">
        <v>6654.02673520301</v>
      </c>
      <c r="C53" s="0" t="n">
        <v>12373127</v>
      </c>
    </row>
    <row r="54" customFormat="false" ht="12.8" hidden="false" customHeight="false" outlineLevel="0" collapsed="false">
      <c r="A54" s="0" t="n">
        <v>101</v>
      </c>
      <c r="B54" s="139" t="n">
        <v>6679.09666018342</v>
      </c>
      <c r="C54" s="0" t="n">
        <v>12376402</v>
      </c>
    </row>
    <row r="55" customFormat="false" ht="12.8" hidden="false" customHeight="false" outlineLevel="0" collapsed="false">
      <c r="A55" s="0" t="n">
        <v>102</v>
      </c>
      <c r="B55" s="139" t="n">
        <v>6739.62325760007</v>
      </c>
      <c r="C55" s="0" t="n">
        <v>12416238</v>
      </c>
    </row>
    <row r="56" customFormat="false" ht="12.8" hidden="false" customHeight="false" outlineLevel="0" collapsed="false">
      <c r="A56" s="0" t="n">
        <v>103</v>
      </c>
      <c r="B56" s="139" t="n">
        <v>6798.24986263291</v>
      </c>
      <c r="C56" s="0" t="n">
        <v>12444966</v>
      </c>
    </row>
    <row r="57" customFormat="false" ht="12.8" hidden="false" customHeight="false" outlineLevel="0" collapsed="false">
      <c r="A57" s="0" t="n">
        <v>104</v>
      </c>
      <c r="B57" s="139" t="n">
        <v>6832.32838907614</v>
      </c>
      <c r="C57" s="0" t="n">
        <v>12423882</v>
      </c>
    </row>
    <row r="58" customFormat="false" ht="12.8" hidden="false" customHeight="false" outlineLevel="0" collapsed="false">
      <c r="A58" s="0" t="n">
        <v>105</v>
      </c>
      <c r="B58" s="139" t="n">
        <v>6811.34558230078</v>
      </c>
      <c r="C58" s="0" t="n">
        <v>12508743</v>
      </c>
    </row>
    <row r="59" customFormat="false" ht="12.8" hidden="false" customHeight="false" outlineLevel="0" collapsed="false">
      <c r="A59" s="0" t="n">
        <v>106</v>
      </c>
      <c r="B59" s="139" t="n">
        <v>6815.8246062015</v>
      </c>
      <c r="C59" s="0" t="n">
        <v>12514368</v>
      </c>
    </row>
    <row r="60" customFormat="false" ht="12.8" hidden="false" customHeight="false" outlineLevel="0" collapsed="false">
      <c r="A60" s="0" t="n">
        <v>107</v>
      </c>
      <c r="B60" s="139" t="n">
        <v>6825.53751255676</v>
      </c>
      <c r="C60" s="0" t="n">
        <v>12500918</v>
      </c>
    </row>
    <row r="61" customFormat="false" ht="12.8" hidden="false" customHeight="false" outlineLevel="0" collapsed="false">
      <c r="A61" s="0" t="n">
        <v>108</v>
      </c>
      <c r="B61" s="139" t="n">
        <v>6863.42860162839</v>
      </c>
      <c r="C61" s="0" t="n">
        <v>12543749</v>
      </c>
    </row>
    <row r="62" customFormat="false" ht="12.8" hidden="false" customHeight="false" outlineLevel="0" collapsed="false">
      <c r="A62" s="0" t="n">
        <v>109</v>
      </c>
      <c r="B62" s="139" t="n">
        <v>6894.53768803128</v>
      </c>
      <c r="C62" s="0" t="n">
        <v>12603229</v>
      </c>
    </row>
    <row r="63" customFormat="false" ht="12.8" hidden="false" customHeight="false" outlineLevel="0" collapsed="false">
      <c r="A63" s="0" t="n">
        <v>110</v>
      </c>
      <c r="B63" s="139" t="n">
        <v>6901.69906931936</v>
      </c>
      <c r="C63" s="0" t="n">
        <v>12658872</v>
      </c>
    </row>
    <row r="64" customFormat="false" ht="12.8" hidden="false" customHeight="false" outlineLevel="0" collapsed="false">
      <c r="A64" s="0" t="n">
        <v>111</v>
      </c>
      <c r="B64" s="139" t="n">
        <v>6909.86609696262</v>
      </c>
      <c r="C64" s="0" t="n">
        <v>12628251</v>
      </c>
    </row>
    <row r="65" customFormat="false" ht="12.8" hidden="false" customHeight="false" outlineLevel="0" collapsed="false">
      <c r="A65" s="0" t="n">
        <v>112</v>
      </c>
      <c r="B65" s="139" t="n">
        <v>6950.04932928271</v>
      </c>
      <c r="C65" s="0" t="n">
        <v>12718078</v>
      </c>
    </row>
    <row r="66" customFormat="false" ht="12.8" hidden="false" customHeight="false" outlineLevel="0" collapsed="false">
      <c r="A66" s="0" t="n">
        <v>113</v>
      </c>
      <c r="B66" s="139" t="n">
        <v>6991.14501554312</v>
      </c>
      <c r="C66" s="0" t="n">
        <v>12676968</v>
      </c>
    </row>
    <row r="67" customFormat="false" ht="12.8" hidden="false" customHeight="false" outlineLevel="0" collapsed="false">
      <c r="A67" s="0" t="n">
        <v>114</v>
      </c>
      <c r="B67" s="139" t="n">
        <v>6968.66797999024</v>
      </c>
      <c r="C67" s="0" t="n">
        <v>12703504</v>
      </c>
    </row>
    <row r="68" customFormat="false" ht="12.8" hidden="false" customHeight="false" outlineLevel="0" collapsed="false">
      <c r="A68" s="0" t="n">
        <v>115</v>
      </c>
      <c r="B68" s="139" t="n">
        <v>6995.38530122379</v>
      </c>
      <c r="C68" s="0" t="n">
        <v>12694972</v>
      </c>
    </row>
    <row r="69" customFormat="false" ht="12.8" hidden="false" customHeight="false" outlineLevel="0" collapsed="false">
      <c r="A69" s="0" t="n">
        <v>116</v>
      </c>
      <c r="B69" s="139" t="n">
        <v>7011.37337997734</v>
      </c>
      <c r="C69" s="0" t="n">
        <v>12721786</v>
      </c>
    </row>
    <row r="70" customFormat="false" ht="12.8" hidden="false" customHeight="false" outlineLevel="0" collapsed="false">
      <c r="A70" s="0" t="n">
        <v>117</v>
      </c>
      <c r="B70" s="139" t="n">
        <v>7045.92764469828</v>
      </c>
      <c r="C70" s="0" t="n">
        <v>12656220</v>
      </c>
    </row>
    <row r="71" customFormat="false" ht="12.8" hidden="false" customHeight="false" outlineLevel="0" collapsed="false">
      <c r="A71" s="0" t="n">
        <v>118</v>
      </c>
      <c r="B71" s="139" t="n">
        <v>7054.02632651</v>
      </c>
      <c r="C71" s="0" t="n">
        <v>12684487</v>
      </c>
    </row>
    <row r="72" customFormat="false" ht="12.8" hidden="false" customHeight="false" outlineLevel="0" collapsed="false">
      <c r="A72" s="0" t="n">
        <v>119</v>
      </c>
      <c r="B72" s="139" t="n">
        <v>7026.45870990461</v>
      </c>
      <c r="C72" s="0" t="n">
        <v>12694395</v>
      </c>
    </row>
    <row r="73" customFormat="false" ht="12.8" hidden="false" customHeight="false" outlineLevel="0" collapsed="false">
      <c r="A73" s="0" t="n">
        <v>120</v>
      </c>
      <c r="B73" s="139" t="n">
        <v>7070.5955171249</v>
      </c>
      <c r="C73" s="0" t="n">
        <v>12734133</v>
      </c>
    </row>
    <row r="74" customFormat="false" ht="12.8" hidden="false" customHeight="false" outlineLevel="0" collapsed="false">
      <c r="A74" s="0" t="n">
        <v>121</v>
      </c>
      <c r="B74" s="139" t="n">
        <v>7085.75601201101</v>
      </c>
      <c r="C74" s="0" t="n">
        <v>12689129</v>
      </c>
    </row>
    <row r="75" customFormat="false" ht="12.8" hidden="false" customHeight="false" outlineLevel="0" collapsed="false">
      <c r="A75" s="0" t="n">
        <v>122</v>
      </c>
      <c r="B75" s="139" t="n">
        <v>7096.32311773222</v>
      </c>
      <c r="C75" s="0" t="n">
        <v>12717783</v>
      </c>
    </row>
    <row r="76" customFormat="false" ht="12.8" hidden="false" customHeight="false" outlineLevel="0" collapsed="false">
      <c r="A76" s="0" t="n">
        <v>123</v>
      </c>
      <c r="B76" s="139" t="n">
        <v>7100.63896411311</v>
      </c>
      <c r="C76" s="0" t="n">
        <v>12735624</v>
      </c>
    </row>
    <row r="77" customFormat="false" ht="12.8" hidden="false" customHeight="false" outlineLevel="0" collapsed="false">
      <c r="A77" s="0" t="n">
        <v>124</v>
      </c>
      <c r="B77" s="139" t="n">
        <v>7073.06153221581</v>
      </c>
      <c r="C77" s="0" t="n">
        <v>12766195</v>
      </c>
    </row>
    <row r="78" customFormat="false" ht="12.8" hidden="false" customHeight="false" outlineLevel="0" collapsed="false">
      <c r="A78" s="0" t="n">
        <v>125</v>
      </c>
      <c r="B78" s="139" t="n">
        <v>7064.60830117689</v>
      </c>
      <c r="C78" s="0" t="n">
        <v>12779769</v>
      </c>
    </row>
    <row r="79" customFormat="false" ht="12.8" hidden="false" customHeight="false" outlineLevel="0" collapsed="false">
      <c r="A79" s="0" t="n">
        <v>126</v>
      </c>
      <c r="B79" s="139" t="n">
        <v>7099.18897579475</v>
      </c>
      <c r="C79" s="0" t="n">
        <v>12797202</v>
      </c>
    </row>
    <row r="80" customFormat="false" ht="12.8" hidden="false" customHeight="false" outlineLevel="0" collapsed="false">
      <c r="A80" s="0" t="n">
        <v>127</v>
      </c>
      <c r="B80" s="139" t="n">
        <v>7102.33159948881</v>
      </c>
      <c r="C80" s="0" t="n">
        <v>12832073</v>
      </c>
    </row>
    <row r="81" customFormat="false" ht="12.8" hidden="false" customHeight="false" outlineLevel="0" collapsed="false">
      <c r="A81" s="0" t="n">
        <v>128</v>
      </c>
      <c r="B81" s="139" t="n">
        <v>7119.28054038669</v>
      </c>
      <c r="C81" s="0" t="n">
        <v>12798575</v>
      </c>
    </row>
    <row r="82" customFormat="false" ht="12.8" hidden="false" customHeight="false" outlineLevel="0" collapsed="false">
      <c r="A82" s="0" t="n">
        <v>129</v>
      </c>
      <c r="B82" s="139" t="n">
        <v>7133.76820640827</v>
      </c>
      <c r="C82" s="0" t="n">
        <v>12861914</v>
      </c>
    </row>
    <row r="83" customFormat="false" ht="12.8" hidden="false" customHeight="false" outlineLevel="0" collapsed="false">
      <c r="A83" s="0" t="n">
        <v>130</v>
      </c>
      <c r="B83" s="139" t="n">
        <v>7187.07432314152</v>
      </c>
      <c r="C83" s="0" t="n">
        <v>12837796</v>
      </c>
    </row>
    <row r="84" customFormat="false" ht="12.8" hidden="false" customHeight="false" outlineLevel="0" collapsed="false">
      <c r="A84" s="0" t="n">
        <v>131</v>
      </c>
      <c r="B84" s="139" t="n">
        <v>7179.16768215726</v>
      </c>
      <c r="C84" s="0" t="n">
        <v>12850776</v>
      </c>
    </row>
    <row r="85" customFormat="false" ht="12.8" hidden="false" customHeight="false" outlineLevel="0" collapsed="false">
      <c r="A85" s="0" t="n">
        <v>132</v>
      </c>
      <c r="B85" s="139" t="n">
        <v>7244.0047252128</v>
      </c>
      <c r="C85" s="0" t="n">
        <v>12888200</v>
      </c>
    </row>
    <row r="86" customFormat="false" ht="12.8" hidden="false" customHeight="false" outlineLevel="0" collapsed="false">
      <c r="A86" s="0" t="n">
        <v>133</v>
      </c>
      <c r="B86" s="139" t="n">
        <v>7250.05526926744</v>
      </c>
      <c r="C86" s="0" t="n">
        <v>12864602</v>
      </c>
    </row>
    <row r="87" customFormat="false" ht="12.8" hidden="false" customHeight="false" outlineLevel="0" collapsed="false">
      <c r="A87" s="0" t="n">
        <v>134</v>
      </c>
      <c r="B87" s="139" t="n">
        <v>7268.94603429466</v>
      </c>
      <c r="C87" s="0" t="n">
        <v>12920958</v>
      </c>
    </row>
    <row r="88" customFormat="false" ht="12.8" hidden="false" customHeight="false" outlineLevel="0" collapsed="false">
      <c r="A88" s="0" t="n">
        <v>135</v>
      </c>
      <c r="B88" s="139" t="n">
        <v>7294.2408425548</v>
      </c>
      <c r="C88" s="0" t="n">
        <v>12925504</v>
      </c>
    </row>
    <row r="89" customFormat="false" ht="12.8" hidden="false" customHeight="false" outlineLevel="0" collapsed="false">
      <c r="A89" s="0" t="n">
        <v>136</v>
      </c>
      <c r="B89" s="139" t="n">
        <v>7301.48743682526</v>
      </c>
      <c r="C89" s="0" t="n">
        <v>12858119</v>
      </c>
    </row>
    <row r="90" customFormat="false" ht="12.8" hidden="false" customHeight="false" outlineLevel="0" collapsed="false">
      <c r="A90" s="0" t="n">
        <v>137</v>
      </c>
      <c r="B90" s="139" t="n">
        <v>7336.56237549718</v>
      </c>
      <c r="C90" s="0" t="n">
        <v>12901093</v>
      </c>
    </row>
    <row r="91" customFormat="false" ht="12.8" hidden="false" customHeight="false" outlineLevel="0" collapsed="false">
      <c r="A91" s="0" t="n">
        <v>138</v>
      </c>
      <c r="B91" s="139" t="n">
        <v>7320.96845271297</v>
      </c>
      <c r="C91" s="0" t="n">
        <v>12945116</v>
      </c>
    </row>
    <row r="92" customFormat="false" ht="12.8" hidden="false" customHeight="false" outlineLevel="0" collapsed="false">
      <c r="A92" s="0" t="n">
        <v>139</v>
      </c>
      <c r="B92" s="139" t="n">
        <v>7340.32841435066</v>
      </c>
      <c r="C92" s="0" t="n">
        <v>12964801</v>
      </c>
    </row>
    <row r="93" customFormat="false" ht="12.8" hidden="false" customHeight="false" outlineLevel="0" collapsed="false">
      <c r="A93" s="0" t="n">
        <v>140</v>
      </c>
      <c r="B93" s="139" t="n">
        <v>7348.17455362887</v>
      </c>
      <c r="C93" s="0" t="n">
        <v>12993930</v>
      </c>
    </row>
    <row r="94" customFormat="false" ht="12.8" hidden="false" customHeight="false" outlineLevel="0" collapsed="false">
      <c r="A94" s="0" t="n">
        <v>141</v>
      </c>
      <c r="B94" s="139" t="n">
        <v>7376.14869182157</v>
      </c>
      <c r="C94" s="0" t="n">
        <v>13016088</v>
      </c>
    </row>
    <row r="95" customFormat="false" ht="12.8" hidden="false" customHeight="false" outlineLevel="0" collapsed="false">
      <c r="A95" s="0" t="n">
        <v>142</v>
      </c>
      <c r="B95" s="139" t="n">
        <v>7397.18813670135</v>
      </c>
      <c r="C95" s="0" t="n">
        <v>13037286</v>
      </c>
    </row>
    <row r="96" customFormat="false" ht="12.8" hidden="false" customHeight="false" outlineLevel="0" collapsed="false">
      <c r="A96" s="0" t="n">
        <v>143</v>
      </c>
      <c r="B96" s="139" t="n">
        <v>7371.35496731314</v>
      </c>
      <c r="C96" s="0" t="n">
        <v>13065748</v>
      </c>
    </row>
    <row r="97" customFormat="false" ht="12.8" hidden="false" customHeight="false" outlineLevel="0" collapsed="false">
      <c r="A97" s="0" t="n">
        <v>144</v>
      </c>
      <c r="B97" s="139" t="n">
        <v>7419.71363149411</v>
      </c>
      <c r="C97" s="0" t="n">
        <v>13019605</v>
      </c>
    </row>
    <row r="98" customFormat="false" ht="12.8" hidden="false" customHeight="false" outlineLevel="0" collapsed="false">
      <c r="A98" s="0" t="n">
        <v>145</v>
      </c>
      <c r="B98" s="139" t="n">
        <v>7458.18946163052</v>
      </c>
      <c r="C98" s="0" t="n">
        <v>13047498</v>
      </c>
    </row>
    <row r="99" customFormat="false" ht="12.8" hidden="false" customHeight="false" outlineLevel="0" collapsed="false">
      <c r="A99" s="0" t="n">
        <v>146</v>
      </c>
      <c r="B99" s="139" t="n">
        <v>7441.94283378831</v>
      </c>
      <c r="C99" s="0" t="n">
        <v>13070513</v>
      </c>
    </row>
    <row r="100" customFormat="false" ht="12.8" hidden="false" customHeight="false" outlineLevel="0" collapsed="false">
      <c r="A100" s="0" t="n">
        <v>147</v>
      </c>
      <c r="B100" s="139" t="n">
        <v>7443.50945475927</v>
      </c>
      <c r="C100" s="0" t="n">
        <v>13064594</v>
      </c>
    </row>
    <row r="101" customFormat="false" ht="12.8" hidden="false" customHeight="false" outlineLevel="0" collapsed="false">
      <c r="A101" s="0" t="n">
        <v>148</v>
      </c>
      <c r="B101" s="139" t="n">
        <v>7422.74763740487</v>
      </c>
      <c r="C101" s="0" t="n">
        <v>13041683</v>
      </c>
    </row>
    <row r="102" customFormat="false" ht="12.8" hidden="false" customHeight="false" outlineLevel="0" collapsed="false">
      <c r="A102" s="0" t="n">
        <v>149</v>
      </c>
      <c r="B102" s="139" t="n">
        <v>7398.30218687012</v>
      </c>
      <c r="C102" s="0" t="n">
        <v>13149796</v>
      </c>
    </row>
    <row r="103" customFormat="false" ht="12.8" hidden="false" customHeight="false" outlineLevel="0" collapsed="false">
      <c r="A103" s="0" t="n">
        <v>150</v>
      </c>
      <c r="B103" s="139" t="n">
        <v>7436.78894930006</v>
      </c>
      <c r="C103" s="0" t="n">
        <v>13138158</v>
      </c>
    </row>
    <row r="104" customFormat="false" ht="12.8" hidden="false" customHeight="false" outlineLevel="0" collapsed="false">
      <c r="A104" s="0" t="n">
        <v>151</v>
      </c>
      <c r="B104" s="139" t="n">
        <v>7465.2528524393</v>
      </c>
      <c r="C104" s="0" t="n">
        <v>13138872</v>
      </c>
    </row>
    <row r="105" customFormat="false" ht="12.8" hidden="false" customHeight="false" outlineLevel="0" collapsed="false">
      <c r="A105" s="0" t="n">
        <v>152</v>
      </c>
      <c r="B105" s="139" t="n">
        <v>7449.92997032808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D29" activeCellId="0" sqref="D29"/>
    </sheetView>
  </sheetViews>
  <sheetFormatPr defaultColWidth="8.95703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-0.032874367663993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0.0608077142069268</v>
      </c>
      <c r="BL4" s="25" t="n">
        <f aca="false">SUM(P14:P17)/AVERAGE(AG14:AG17)</f>
        <v>0.0139861505051354</v>
      </c>
      <c r="BM4" s="25" t="n">
        <f aca="false">SUM(D14:D17)/AVERAGE(AG14:AG17)</f>
        <v>0.0796959313657844</v>
      </c>
      <c r="BN4" s="25" t="n">
        <f aca="false">(SUM(H14:H17)+SUM(J14:J17))/AVERAGE(AG14:AG17)</f>
        <v>0</v>
      </c>
      <c r="BO4" s="26" t="n">
        <f aca="false">AL4-BN4</f>
        <v>-0.032874367663993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-0.0327697671041841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0.0153261534329078</v>
      </c>
      <c r="BM5" s="25" t="n">
        <f aca="false">SUM(D18:D21)/AVERAGE(AG18:AG21)</f>
        <v>0.078842909020356</v>
      </c>
      <c r="BN5" s="25" t="n">
        <f aca="false">(SUM(H18:H21)+SUM(J18:J21))/AVERAGE(AG18:AG21)</f>
        <v>3.99679724492795E-005</v>
      </c>
      <c r="BO5" s="26" t="n">
        <f aca="false">AL5-BN5</f>
        <v>-0.0328097350766333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-0.0365702872794049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0.0188946401242052</v>
      </c>
      <c r="BM6" s="25" t="n">
        <f aca="false">SUM(D22:D25)/AVERAGE(AG22:AG25)</f>
        <v>0.0809794439745991</v>
      </c>
      <c r="BN6" s="25" t="n">
        <f aca="false">(SUM(H22:H25)+SUM(J22:J25))/AVERAGE(AG22:AG25)</f>
        <v>0.000543614659112845</v>
      </c>
      <c r="BO6" s="26" t="n">
        <f aca="false">AL6-BN6</f>
        <v>-0.0371139019385177</v>
      </c>
      <c r="BP6" s="27" t="n">
        <f aca="false">BM6+BN6</f>
        <v>0.081523058633712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-0.0358092776478131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0.0139500372433035</v>
      </c>
      <c r="BJ7" s="2" t="n">
        <f aca="false">BJ6+1</f>
        <v>2018</v>
      </c>
      <c r="BK7" s="25" t="n">
        <f aca="false">SUM(T26:T29)/AVERAGE(AG26:AG29)</f>
        <v>0.0590531695768481</v>
      </c>
      <c r="BL7" s="25" t="n">
        <f aca="false">SUM(P26:P29)/AVERAGE(AG26:AG29)</f>
        <v>0.0172453386412712</v>
      </c>
      <c r="BM7" s="25" t="n">
        <f aca="false">SUM(D26:D29)/AVERAGE(AG26:AG29)</f>
        <v>0.07761710858339</v>
      </c>
      <c r="BN7" s="25" t="n">
        <f aca="false">(SUM(H26:H29)+SUM(J26:J29))/AVERAGE(AG26:AG29)</f>
        <v>0.000951746738783257</v>
      </c>
      <c r="BO7" s="26" t="n">
        <f aca="false">AL7-BN7</f>
        <v>-0.0367610243865964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-0.03652541817562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0.014606680200323</v>
      </c>
      <c r="BJ8" s="2" t="n">
        <f aca="false">BJ7+1</f>
        <v>2019</v>
      </c>
      <c r="BK8" s="25" t="n">
        <f aca="false">SUM(T30:T33)/AVERAGE(AG30:AG33)</f>
        <v>0.0525638773348035</v>
      </c>
      <c r="BL8" s="25" t="n">
        <f aca="false">SUM(P30:P33)/AVERAGE(AG30:AG33)</f>
        <v>0.0154533750799649</v>
      </c>
      <c r="BM8" s="25" t="n">
        <f aca="false">SUM(D30:D33)/AVERAGE(AG30:AG33)</f>
        <v>0.0736359204304587</v>
      </c>
      <c r="BN8" s="25" t="n">
        <f aca="false">(SUM(H30:H33)+SUM(J30:J33))/AVERAGE(AG30:AG33)</f>
        <v>0.000858268012214512</v>
      </c>
      <c r="BO8" s="26" t="n">
        <f aca="false">AL8-BN8</f>
        <v>-0.0373836861878346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-0.0370199974353292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0.049988207758706</v>
      </c>
      <c r="BL9" s="25" t="n">
        <f aca="false">SUM(P34:P37)/AVERAGE(AG34:AG37)</f>
        <v>0.0139406645923049</v>
      </c>
      <c r="BM9" s="25" t="n">
        <f aca="false">SUM(D34:D37)/AVERAGE(AG34:AG37)</f>
        <v>0.0730675406017303</v>
      </c>
      <c r="BN9" s="25" t="n">
        <f aca="false">(SUM(H34:H37)+SUM(J34:J37))/AVERAGE(AG34:AG37)</f>
        <v>0.001118562607108</v>
      </c>
      <c r="BO9" s="26" t="n">
        <f aca="false">AL9-BN9</f>
        <v>-0.0381385600424372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-0.042427483321216</v>
      </c>
      <c r="AM10" s="4" t="n">
        <v>17835539.214349</v>
      </c>
      <c r="AN10" s="26" t="n">
        <f aca="false">AM10/AVERAGE(AG38:AG41)</f>
        <v>0.00344228755885469</v>
      </c>
      <c r="AO10" s="26" t="n">
        <f aca="false">AVERAGE(AG38:AG41)/AVERAGE(AG34:AG37)-1</f>
        <v>0.0360359070236247</v>
      </c>
      <c r="AP10" s="26"/>
      <c r="AQ10" s="4" t="n">
        <f aca="false">AQ9*(1+AO10)</f>
        <v>432274942.849802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405326948.542582</v>
      </c>
      <c r="AS10" s="28" t="n">
        <f aca="false">AQ10/AG41</f>
        <v>0.0836083295809715</v>
      </c>
      <c r="AT10" s="28" t="n">
        <f aca="false">AR10/AG41</f>
        <v>0.0783961912721196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0.0476453458099341</v>
      </c>
      <c r="BL10" s="25" t="n">
        <f aca="false">SUM(P38:P41)/AVERAGE(AG38:AG41)</f>
        <v>0.0140698517557936</v>
      </c>
      <c r="BM10" s="25" t="n">
        <f aca="false">SUM(D38:D41)/AVERAGE(AG38:AG41)</f>
        <v>0.0760029773753565</v>
      </c>
      <c r="BN10" s="25" t="n">
        <f aca="false">(SUM(H38:H41)+SUM(J38:J41))/AVERAGE(AG38:AG41)</f>
        <v>0.00154349410912257</v>
      </c>
      <c r="BO10" s="26" t="n">
        <f aca="false">AL10-BN10</f>
        <v>-0.0439709774303386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-0.0461975069932162</v>
      </c>
      <c r="AM11" s="4" t="n">
        <v>16827143.6015023</v>
      </c>
      <c r="AN11" s="26" t="n">
        <f aca="false">AM11/AVERAGE(AG42:AG45)</f>
        <v>0.00320995299977295</v>
      </c>
      <c r="AO11" s="26" t="n">
        <f aca="false">AVERAGE(AG42:AG45)/AVERAGE(AG38:AG41)-1</f>
        <v>0.0117486439814307</v>
      </c>
      <c r="AP11" s="26"/>
      <c r="AQ11" s="4" t="n">
        <f aca="false">AQ10*(1+AO11)</f>
        <v>437353587.255438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393171427.324392</v>
      </c>
      <c r="AS11" s="28" t="n">
        <f aca="false">AQ11/AG45</f>
        <v>0.0824616106091577</v>
      </c>
      <c r="AT11" s="28" t="n">
        <f aca="false">AR11/AG45</f>
        <v>0.0741312066196335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0.0464000201903189</v>
      </c>
      <c r="BL11" s="25" t="n">
        <f aca="false">SUM(P42:P45)/AVERAGE(AG42:AG45)</f>
        <v>0.0144089915474081</v>
      </c>
      <c r="BM11" s="25" t="n">
        <f aca="false">SUM(D42:D45)/AVERAGE(AG42:AG45)</f>
        <v>0.078188535636127</v>
      </c>
      <c r="BN11" s="25" t="n">
        <f aca="false">(SUM(H42:H45)+SUM(J42:J45))/AVERAGE(AG42:AG45)</f>
        <v>0.00197951171908682</v>
      </c>
      <c r="BO11" s="26" t="n">
        <f aca="false">AL11-BN11</f>
        <v>-0.048177018712303</v>
      </c>
      <c r="BP11" s="27" t="n">
        <f aca="false">BM11+BN11</f>
        <v>0.0801680473552138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-0.0453109280605022</v>
      </c>
      <c r="AM12" s="4" t="n">
        <v>15842663.6881786</v>
      </c>
      <c r="AN12" s="26" t="n">
        <f aca="false">AM12/AVERAGE(AG46:AG49)</f>
        <v>0.0029109488314661</v>
      </c>
      <c r="AO12" s="26" t="n">
        <f aca="false">AVERAGE(AG46:AG49)/AVERAGE(AG42:AG45)-1</f>
        <v>0.0382021024378381</v>
      </c>
      <c r="AP12" s="26"/>
      <c r="AQ12" s="4" t="n">
        <f aca="false">AQ11*(1+AO12)</f>
        <v>454061413.797326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392073222.541744</v>
      </c>
      <c r="AS12" s="28" t="n">
        <f aca="false">AQ12/AG49</f>
        <v>0.0819788108856305</v>
      </c>
      <c r="AT12" s="28" t="n">
        <f aca="false">AR12/AG49</f>
        <v>0.0707871129045465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0.046999194558014</v>
      </c>
      <c r="BL12" s="25" t="n">
        <f aca="false">SUM(P46:P49)/AVERAGE(AG46:AG49)</f>
        <v>0.0140792052082762</v>
      </c>
      <c r="BM12" s="25" t="n">
        <f aca="false">SUM(D46:D49)/AVERAGE(AG46:AG49)</f>
        <v>0.07823091741024</v>
      </c>
      <c r="BN12" s="25" t="n">
        <f aca="false">(SUM(H46:H49)+SUM(J46:J49))/AVERAGE(AG46:AG49)</f>
        <v>0.00226332364618567</v>
      </c>
      <c r="BO12" s="26" t="n">
        <f aca="false">AL12-BN12</f>
        <v>-0.0475742517066878</v>
      </c>
      <c r="BP12" s="27" t="n">
        <f aca="false">BM12+BN12</f>
        <v>0.0804942410564256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-0.0444439165166305</v>
      </c>
      <c r="AM13" s="13" t="n">
        <v>14900507.1403892</v>
      </c>
      <c r="AN13" s="34" t="n">
        <f aca="false">AM13/AVERAGE(AG50:AG53)</f>
        <v>0.00263265887217157</v>
      </c>
      <c r="AO13" s="34" t="n">
        <f aca="false">'GDP evolution by scenario'!G49</f>
        <v>0.0399508867008271</v>
      </c>
      <c r="AP13" s="34"/>
      <c r="AQ13" s="13" t="n">
        <f aca="false">AQ12*(1+AO13)</f>
        <v>472201569.895161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392565477.492641</v>
      </c>
      <c r="AS13" s="35" t="n">
        <f aca="false">AQ13/AG53</f>
        <v>0.0826696519980563</v>
      </c>
      <c r="AT13" s="35" t="n">
        <f aca="false">AR13/AG53</f>
        <v>0.0687275381527697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0.0475275028334308</v>
      </c>
      <c r="BL13" s="27" t="n">
        <f aca="false">SUM(P50:P53)/AVERAGE(AG50:AG53)</f>
        <v>0.0138105454975291</v>
      </c>
      <c r="BM13" s="27" t="n">
        <f aca="false">SUM(D50:D53)/AVERAGE(AG50:AG53)</f>
        <v>0.0781608738525322</v>
      </c>
      <c r="BN13" s="27" t="n">
        <f aca="false">(SUM(H50:H53)+SUM(J50:J53))/AVERAGE(AG50:AG53)</f>
        <v>0.00261265534513425</v>
      </c>
      <c r="BO13" s="34" t="n">
        <f aca="false">AL13-BN13</f>
        <v>-0.0470565718617647</v>
      </c>
      <c r="BP13" s="27" t="n">
        <f aca="false">BM13+BN13</f>
        <v>0.0807735291976664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691939.443819597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340209.375524275</v>
      </c>
      <c r="Y14" s="6"/>
      <c r="Z14" s="6" t="n">
        <f aca="false">R14+V14-N14-L14-F14</f>
        <v>-2405877.29922823</v>
      </c>
      <c r="AA14" s="6"/>
      <c r="AB14" s="6" t="n">
        <f aca="false">T14-P14-D14</f>
        <v>-43180040.4452615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-0.0087965182237194</v>
      </c>
      <c r="AK14" s="37" t="n">
        <f aca="false">AK13+1</f>
        <v>2025</v>
      </c>
      <c r="AL14" s="38" t="n">
        <f aca="false">SUM(AB54:AB57)/AVERAGE(AG54:AG57)</f>
        <v>-0.0445882514173907</v>
      </c>
      <c r="AM14" s="6" t="n">
        <v>13946867.9480024</v>
      </c>
      <c r="AN14" s="38" t="n">
        <f aca="false">AM14/AVERAGE(AG54:AG57)</f>
        <v>0.00239282490518556</v>
      </c>
      <c r="AO14" s="38" t="n">
        <f aca="false">'GDP evolution by scenario'!G53</f>
        <v>0.0298152234142852</v>
      </c>
      <c r="AP14" s="38"/>
      <c r="AQ14" s="6" t="n">
        <f aca="false">AQ13*(1+AO14)</f>
        <v>486280365.198161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390133459.658895</v>
      </c>
      <c r="AS14" s="39" t="n">
        <f aca="false">AQ14/AG57</f>
        <v>0.0820571984779077</v>
      </c>
      <c r="AT14" s="39" t="n">
        <f aca="false">AR14/AG57</f>
        <v>0.0658329248376237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0.0169850745786388</v>
      </c>
      <c r="BJ14" s="5" t="n">
        <f aca="false">BJ13+1</f>
        <v>2025</v>
      </c>
      <c r="BK14" s="36" t="n">
        <f aca="false">SUM(T54:T57)/AVERAGE(AG54:AG57)</f>
        <v>0.0477374249728602</v>
      </c>
      <c r="BL14" s="36" t="n">
        <f aca="false">SUM(P54:P57)/AVERAGE(AG54:AG57)</f>
        <v>0.0137367049105142</v>
      </c>
      <c r="BM14" s="36" t="n">
        <f aca="false">SUM(D54:D57)/AVERAGE(AG54:AG57)</f>
        <v>0.0785889714797367</v>
      </c>
      <c r="BN14" s="36" t="n">
        <f aca="false">(SUM(H54:H57)+SUM(J54:J57))/AVERAGE(AG54:AG57)</f>
        <v>0.00348663690169788</v>
      </c>
      <c r="BO14" s="38" t="n">
        <f aca="false">AL14-BN14</f>
        <v>-0.0480748883190886</v>
      </c>
      <c r="BP14" s="27" t="n">
        <f aca="false">BM14+BN14</f>
        <v>0.0820756083814345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2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2478245.90902603</v>
      </c>
      <c r="M15" s="42"/>
      <c r="N15" s="42" t="n">
        <f aca="false">'Central pensions'!L15</f>
        <v>799976.431236599</v>
      </c>
      <c r="O15" s="9"/>
      <c r="P15" s="9" t="n">
        <f aca="false">'Central pensions'!X15</f>
        <v>17260864.0964791</v>
      </c>
      <c r="Q15" s="42"/>
      <c r="R15" s="42" t="n">
        <f aca="false">'Central SIPA income'!G10</f>
        <v>22054908.2295974</v>
      </c>
      <c r="S15" s="42"/>
      <c r="T15" s="9" t="n">
        <f aca="false">'Central SIPA income'!J10</f>
        <v>84328853.1522551</v>
      </c>
      <c r="U15" s="9"/>
      <c r="V15" s="42" t="n">
        <f aca="false">'Central SIPA income'!F10</f>
        <v>151084.142402353</v>
      </c>
      <c r="W15" s="42"/>
      <c r="X15" s="42" t="n">
        <f aca="false">'Central SIPA income'!M10</f>
        <v>379479.806947783</v>
      </c>
      <c r="Y15" s="9"/>
      <c r="Z15" s="9" t="n">
        <f aca="false">R15+V15-N15-L15-F15</f>
        <v>-695000.672123674</v>
      </c>
      <c r="AA15" s="9"/>
      <c r="AB15" s="9" t="n">
        <f aca="false">T15-P15-D15</f>
        <v>-40890705.703502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-0.00708271770633709</v>
      </c>
      <c r="AK15" s="44" t="n">
        <f aca="false">AK14+1</f>
        <v>2026</v>
      </c>
      <c r="AL15" s="45" t="n">
        <f aca="false">SUM(AB58:AB61)/AVERAGE(AG58:AG61)</f>
        <v>-0.0424227804321389</v>
      </c>
      <c r="AM15" s="9" t="n">
        <v>13032040.9288315</v>
      </c>
      <c r="AN15" s="45" t="n">
        <f aca="false">AM15/AVERAGE(AG58:AG61)</f>
        <v>0.00215562565973355</v>
      </c>
      <c r="AO15" s="45" t="n">
        <f aca="false">'GDP evolution by scenario'!G57</f>
        <v>0.0372258265548124</v>
      </c>
      <c r="AP15" s="45"/>
      <c r="AQ15" s="9" t="n">
        <f aca="false">AQ14*(1+AO15)</f>
        <v>504382553.730039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391403575.985551</v>
      </c>
      <c r="AS15" s="46" t="n">
        <f aca="false">AQ15/AG61</f>
        <v>0.0826425932936585</v>
      </c>
      <c r="AT15" s="46" t="n">
        <f aca="false">AR15/AG61</f>
        <v>0.0641310971298393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0.0480665906327643</v>
      </c>
      <c r="BL15" s="43" t="n">
        <f aca="false">SUM(P58:P61)/AVERAGE(AG58:AG61)</f>
        <v>0.0132863055598128</v>
      </c>
      <c r="BM15" s="43" t="n">
        <f aca="false">SUM(D58:D61)/AVERAGE(AG58:AG61)</f>
        <v>0.0772030655050904</v>
      </c>
      <c r="BN15" s="43" t="n">
        <f aca="false">(SUM(H58:H61)+SUM(J58:J61))/AVERAGE(AG58:AG61)</f>
        <v>0.004518088750856</v>
      </c>
      <c r="BO15" s="45" t="n">
        <f aca="false">AL15-BN15</f>
        <v>-0.0469408691829949</v>
      </c>
      <c r="BP15" s="27" t="n">
        <f aca="false">BM15+BN15</f>
        <v>0.0817211542559464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42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2919136.76234831</v>
      </c>
      <c r="M16" s="42"/>
      <c r="N16" s="42" t="n">
        <f aca="false">'Central pensions'!L16</f>
        <v>777485.531692199</v>
      </c>
      <c r="O16" s="9"/>
      <c r="P16" s="9" t="n">
        <f aca="false">'Central pensions'!X16</f>
        <v>19424910.5368703</v>
      </c>
      <c r="Q16" s="42"/>
      <c r="R16" s="42" t="n">
        <f aca="false">'Central SIPA income'!G11</f>
        <v>20136934.5413833</v>
      </c>
      <c r="S16" s="42"/>
      <c r="T16" s="9" t="n">
        <f aca="false">'Central SIPA income'!J11</f>
        <v>76995314.5213284</v>
      </c>
      <c r="U16" s="9"/>
      <c r="V16" s="42" t="n">
        <f aca="false">'Central SIPA income'!F11</f>
        <v>149343.027816335</v>
      </c>
      <c r="W16" s="42"/>
      <c r="X16" s="42" t="n">
        <f aca="false">'Central SIPA income'!M11</f>
        <v>375106.62908497</v>
      </c>
      <c r="Y16" s="9"/>
      <c r="Z16" s="9" t="n">
        <f aca="false">R16+V16-N16-L16-F16</f>
        <v>-2436606.02962797</v>
      </c>
      <c r="AA16" s="9"/>
      <c r="AB16" s="9" t="n">
        <f aca="false">T16-P16-D16</f>
        <v>-47106472.0598429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-0.00898808948175811</v>
      </c>
      <c r="AK16" s="44" t="n">
        <f aca="false">AK15+1</f>
        <v>2027</v>
      </c>
      <c r="AL16" s="45" t="n">
        <f aca="false">SUM(AB62:AB65)/AVERAGE(AG62:AG65)</f>
        <v>-0.0399922196440846</v>
      </c>
      <c r="AM16" s="9" t="n">
        <v>12139889.4651339</v>
      </c>
      <c r="AN16" s="45" t="n">
        <f aca="false">AM16/AVERAGE(AG62:AG65)</f>
        <v>0.00194698553679062</v>
      </c>
      <c r="AO16" s="45" t="n">
        <f aca="false">'GDP evolution by scenario'!G61</f>
        <v>0.0313662519716815</v>
      </c>
      <c r="AP16" s="45"/>
      <c r="AQ16" s="9" t="n">
        <f aca="false">AQ15*(1+AO16)</f>
        <v>520203144.000455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391366997.441703</v>
      </c>
      <c r="AS16" s="46" t="n">
        <f aca="false">AQ16/AG65</f>
        <v>0.0824462817222849</v>
      </c>
      <c r="AT16" s="46" t="n">
        <f aca="false">AR16/AG65</f>
        <v>0.0620272178283012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0.0483338846523553</v>
      </c>
      <c r="BL16" s="43" t="n">
        <f aca="false">SUM(P62:P65)/AVERAGE(AG62:AG65)</f>
        <v>0.012619920517326</v>
      </c>
      <c r="BM16" s="43" t="n">
        <f aca="false">SUM(D62:D65)/AVERAGE(AG62:AG65)</f>
        <v>0.0757061837791139</v>
      </c>
      <c r="BN16" s="43" t="n">
        <f aca="false">(SUM(H62:H65)+SUM(J62:J65))/AVERAGE(AG62:AG65)</f>
        <v>0.00521469816861018</v>
      </c>
      <c r="BO16" s="45" t="n">
        <f aca="false">AL16-BN16</f>
        <v>-0.0452069178126948</v>
      </c>
      <c r="BP16" s="27" t="n">
        <f aca="false">BM16+BN16</f>
        <v>0.0809208819477241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42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2757062.56989139</v>
      </c>
      <c r="M17" s="42"/>
      <c r="N17" s="42" t="n">
        <f aca="false">'Central pensions'!L17</f>
        <v>842483.122443501</v>
      </c>
      <c r="O17" s="9"/>
      <c r="P17" s="9" t="n">
        <f aca="false">'Central pensions'!X17</f>
        <v>18941504.348667</v>
      </c>
      <c r="Q17" s="42"/>
      <c r="R17" s="42" t="n">
        <f aca="false">'Central SIPA income'!G12</f>
        <v>23620050.0418994</v>
      </c>
      <c r="S17" s="42"/>
      <c r="T17" s="9" t="n">
        <f aca="false">'Central SIPA income'!J12</f>
        <v>90313308.5250934</v>
      </c>
      <c r="U17" s="9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9"/>
      <c r="Z17" s="9" t="n">
        <f aca="false">R17+V17-N17-L17-F17</f>
        <v>-418869.892108284</v>
      </c>
      <c r="AA17" s="9"/>
      <c r="AB17" s="9" t="n">
        <f aca="false">T17-P17-D17</f>
        <v>-41885953.9342516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-0.0081578101985415</v>
      </c>
      <c r="AK17" s="44" t="n">
        <f aca="false">AK16+1</f>
        <v>2028</v>
      </c>
      <c r="AL17" s="45" t="n">
        <f aca="false">SUM(AB66:AB69)/AVERAGE(AG66:AG69)</f>
        <v>-0.0379708094815126</v>
      </c>
      <c r="AM17" s="9" t="n">
        <v>11273018.6820578</v>
      </c>
      <c r="AN17" s="45" t="n">
        <f aca="false">AM17/AVERAGE(AG66:AG69)</f>
        <v>0.00174696218662386</v>
      </c>
      <c r="AO17" s="45" t="n">
        <f aca="false">'GDP evolution by scenario'!G65</f>
        <v>0.0349150793964053</v>
      </c>
      <c r="AP17" s="45"/>
      <c r="AQ17" s="9" t="n">
        <f aca="false">AQ16*(1+AO17)</f>
        <v>538366078.075491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393579307.139712</v>
      </c>
      <c r="AS17" s="46" t="n">
        <f aca="false">AQ17/AG69</f>
        <v>0.0824053232773566</v>
      </c>
      <c r="AT17" s="46" t="n">
        <f aca="false">AR17/AG69</f>
        <v>0.0602434502486952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0.0485945421250387</v>
      </c>
      <c r="BL17" s="43" t="n">
        <f aca="false">SUM(P66:P69)/AVERAGE(AG66:AG69)</f>
        <v>0.0122195836393736</v>
      </c>
      <c r="BM17" s="43" t="n">
        <f aca="false">SUM(D66:D69)/AVERAGE(AG66:AG69)</f>
        <v>0.0743457679671777</v>
      </c>
      <c r="BN17" s="43" t="n">
        <f aca="false">(SUM(H66:H69)+SUM(J66:J69))/AVERAGE(AG66:AG69)</f>
        <v>0.00600790268641442</v>
      </c>
      <c r="BO17" s="45" t="n">
        <f aca="false">AL17-BN17</f>
        <v>-0.043978712167927</v>
      </c>
      <c r="BP17" s="27" t="n">
        <f aca="false">BM17+BN17</f>
        <v>0.0803536706535921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99362547.3651603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737462.751726598</v>
      </c>
      <c r="O18" s="6"/>
      <c r="P18" s="6" t="n">
        <f aca="false">'Central pensions'!X18</f>
        <v>18563990.1961244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352587.871407784</v>
      </c>
      <c r="Y18" s="6"/>
      <c r="Z18" s="6" t="n">
        <f aca="false">R18+V18-N18-L18-F18</f>
        <v>-2220008.70486469</v>
      </c>
      <c r="AA18" s="6"/>
      <c r="AB18" s="6" t="n">
        <f aca="false">T18-P18-D18</f>
        <v>-44387286.1098836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-0.00897703994537897</v>
      </c>
      <c r="AK18" s="37" t="n">
        <f aca="false">AK17+1</f>
        <v>2029</v>
      </c>
      <c r="AL18" s="38" t="n">
        <f aca="false">SUM(AB70:AB73)/AVERAGE(AG70:AG73)</f>
        <v>-0.0354169951134668</v>
      </c>
      <c r="AM18" s="6" t="n">
        <v>10452476.7322336</v>
      </c>
      <c r="AN18" s="38" t="n">
        <f aca="false">AM18/AVERAGE(AG70:AG73)</f>
        <v>0.00156493600068485</v>
      </c>
      <c r="AO18" s="38" t="n">
        <f aca="false">'GDP evolution by scenario'!G69</f>
        <v>0.035060906702969</v>
      </c>
      <c r="AP18" s="38"/>
      <c r="AQ18" s="6" t="n">
        <f aca="false">AQ17*(1+AO18)</f>
        <v>557241680.910939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396759155.909232</v>
      </c>
      <c r="AS18" s="39" t="n">
        <f aca="false">AQ18/AG73</f>
        <v>0.0824151902507536</v>
      </c>
      <c r="AT18" s="39" t="n">
        <f aca="false">AR18/AG73</f>
        <v>0.0586800708528009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0.0491238213466625</v>
      </c>
      <c r="BL18" s="36" t="n">
        <f aca="false">SUM(P70:P73)/AVERAGE(AG70:AG73)</f>
        <v>0.0117513360199704</v>
      </c>
      <c r="BM18" s="36" t="n">
        <f aca="false">SUM(D70:D73)/AVERAGE(AG70:AG73)</f>
        <v>0.0727894804401589</v>
      </c>
      <c r="BN18" s="36" t="n">
        <f aca="false">(SUM(H70:H73)+SUM(J70:J73))/AVERAGE(AG70:AG73)</f>
        <v>0.00680740256581093</v>
      </c>
      <c r="BO18" s="38" t="n">
        <f aca="false">AL18-BN18</f>
        <v>-0.0422243976792777</v>
      </c>
      <c r="BP18" s="27" t="n">
        <f aca="false">BM18+BN18</f>
        <v>0.0795968830059698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42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2828183.68633319</v>
      </c>
      <c r="M19" s="42"/>
      <c r="N19" s="42" t="n">
        <f aca="false">'Central pensions'!L19</f>
        <v>762331.1128718</v>
      </c>
      <c r="O19" s="9"/>
      <c r="P19" s="9" t="n">
        <f aca="false">'Central pensions'!X19</f>
        <v>18869579.4519817</v>
      </c>
      <c r="Q19" s="42"/>
      <c r="R19" s="42" t="n">
        <f aca="false">'Central SIPA income'!G14</f>
        <v>21943117.5095874</v>
      </c>
      <c r="S19" s="42"/>
      <c r="T19" s="9" t="n">
        <f aca="false">'Central SIPA income'!J14</f>
        <v>83901411.6452054</v>
      </c>
      <c r="U19" s="9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9"/>
      <c r="Z19" s="9" t="n">
        <f aca="false">R19+V19-N19-L19-F19</f>
        <v>-126028.03000756</v>
      </c>
      <c r="AA19" s="9"/>
      <c r="AB19" s="9" t="n">
        <f aca="false">T19-P19-D19</f>
        <v>-37412090.2208413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-0.00674028143779732</v>
      </c>
      <c r="AK19" s="44" t="n">
        <f aca="false">AK18+1</f>
        <v>2030</v>
      </c>
      <c r="AL19" s="45" t="n">
        <f aca="false">SUM(AB74:AB77)/AVERAGE(AG74:AG77)</f>
        <v>-0.0345191330852008</v>
      </c>
      <c r="AM19" s="9" t="n">
        <v>9649081.86791266</v>
      </c>
      <c r="AN19" s="45" t="n">
        <f aca="false">AM19/AVERAGE(AG74:AG77)</f>
        <v>0.00140968994109916</v>
      </c>
      <c r="AO19" s="45" t="n">
        <f aca="false">'GDP evolution by scenario'!G73</f>
        <v>0.0248015234180383</v>
      </c>
      <c r="AP19" s="45"/>
      <c r="AQ19" s="9" t="n">
        <f aca="false">AQ18*(1+AO19)</f>
        <v>571062123.509559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396841106.08003</v>
      </c>
      <c r="AS19" s="46" t="n">
        <f aca="false">AQ19/AG77</f>
        <v>0.0826956859116508</v>
      </c>
      <c r="AT19" s="46" t="n">
        <f aca="false">AR19/AG77</f>
        <v>0.0574666855219596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-0.0274955654189871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0.0495044575849736</v>
      </c>
      <c r="BL19" s="43" t="n">
        <f aca="false">SUM(P74:P77)/AVERAGE(AG74:AG77)</f>
        <v>0.0114041673702313</v>
      </c>
      <c r="BM19" s="43" t="n">
        <f aca="false">SUM(D74:D77)/AVERAGE(AG74:AG77)</f>
        <v>0.072619423299943</v>
      </c>
      <c r="BN19" s="43" t="n">
        <f aca="false">(SUM(H74:H77)+SUM(J74:J77))/AVERAGE(AG74:AG77)</f>
        <v>0.00744986757008625</v>
      </c>
      <c r="BO19" s="45" t="n">
        <f aca="false">AL19-BN19</f>
        <v>-0.041969000655287</v>
      </c>
      <c r="BP19" s="27" t="n">
        <f aca="false">BM19+BN19</f>
        <v>0.0800692908700293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</v>
      </c>
      <c r="E20" s="9"/>
      <c r="F20" s="42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2477813.00409058</v>
      </c>
      <c r="M20" s="42"/>
      <c r="N20" s="42" t="n">
        <f aca="false">'Central pensions'!L20</f>
        <v>730280.3389313</v>
      </c>
      <c r="O20" s="9"/>
      <c r="P20" s="9" t="n">
        <f aca="false">'Central pensions'!X20</f>
        <v>16875170.4145191</v>
      </c>
      <c r="Q20" s="42"/>
      <c r="R20" s="42" t="n">
        <f aca="false">'Central SIPA income'!G15</f>
        <v>19133197.3149889</v>
      </c>
      <c r="S20" s="42"/>
      <c r="T20" s="9" t="n">
        <f aca="false">'Central SIPA income'!J15</f>
        <v>73157438.2405979</v>
      </c>
      <c r="U20" s="9"/>
      <c r="V20" s="42" t="n">
        <f aca="false">'Central SIPA income'!F15</f>
        <v>144189.0349691</v>
      </c>
      <c r="W20" s="42"/>
      <c r="X20" s="42" t="n">
        <f aca="false">'Central SIPA income'!M15</f>
        <v>362161.284990085</v>
      </c>
      <c r="Y20" s="9"/>
      <c r="Z20" s="9" t="n">
        <f aca="false">R20+V20-N20-L20-F20</f>
        <v>-1704729.84663888</v>
      </c>
      <c r="AA20" s="9"/>
      <c r="AB20" s="9" t="n">
        <f aca="false">T20-P20-D20</f>
        <v>-41505161.7297282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-0.00819190118869451</v>
      </c>
      <c r="AK20" s="44" t="n">
        <f aca="false">AK19+1</f>
        <v>2031</v>
      </c>
      <c r="AL20" s="45" t="n">
        <f aca="false">SUM(AB78:AB81)/AVERAGE(AG78:AG81)</f>
        <v>-0.0333171939982712</v>
      </c>
      <c r="AM20" s="9" t="n">
        <v>8873587.4679367</v>
      </c>
      <c r="AN20" s="45" t="n">
        <f aca="false">AM20/AVERAGE(AG78:AG81)</f>
        <v>0.00126388827622327</v>
      </c>
      <c r="AO20" s="45" t="n">
        <f aca="false">'GDP evolution by scenario'!G77</f>
        <v>0.0257184296790043</v>
      </c>
      <c r="AP20" s="45"/>
      <c r="AQ20" s="9" t="n">
        <f aca="false">AQ19*(1+AO20)</f>
        <v>585748944.575382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398069529.839971</v>
      </c>
      <c r="AS20" s="46" t="n">
        <f aca="false">AQ20/AG81</f>
        <v>0.0826698160150122</v>
      </c>
      <c r="AT20" s="46" t="n">
        <f aca="false">AR20/AG81</f>
        <v>0.0561816373683926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0.0498262131923288</v>
      </c>
      <c r="BL20" s="43" t="n">
        <f aca="false">SUM(P78:P81)/AVERAGE(AG78:AG81)</f>
        <v>0.0109855700292142</v>
      </c>
      <c r="BM20" s="43" t="n">
        <f aca="false">SUM(D78:D81)/AVERAGE(AG78:AG81)</f>
        <v>0.0721578371613858</v>
      </c>
      <c r="BN20" s="43" t="n">
        <f aca="false">(SUM(H78:H81)+SUM(J78:J81))/AVERAGE(AG78:AG81)</f>
        <v>0.00811069137076299</v>
      </c>
      <c r="BO20" s="45" t="n">
        <f aca="false">AL20-BN20</f>
        <v>-0.0414278853690342</v>
      </c>
      <c r="BP20" s="27" t="n">
        <f aca="false">BM20+BN20</f>
        <v>0.0802685285321488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2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2" t="n">
        <f aca="false">'Central pensions'!M21</f>
        <v>1123.4487838923</v>
      </c>
      <c r="J21" s="9" t="n">
        <f aca="false">'Central pensions'!W21</f>
        <v>6180.88373799569</v>
      </c>
      <c r="K21" s="9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9"/>
      <c r="P21" s="9" t="n">
        <f aca="false">'Central pensions'!X21</f>
        <v>24695494.840454</v>
      </c>
      <c r="Q21" s="42"/>
      <c r="R21" s="42" t="n">
        <f aca="false">'Central SIPA income'!G16</f>
        <v>22467624.3804735</v>
      </c>
      <c r="S21" s="42"/>
      <c r="T21" s="9" t="n">
        <f aca="false">'Central SIPA income'!J16</f>
        <v>85906909.1259406</v>
      </c>
      <c r="U21" s="9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9"/>
      <c r="Z21" s="9" t="n">
        <f aca="false">R21+V21-N21-L21-F21</f>
        <v>-1509778.11906408</v>
      </c>
      <c r="AA21" s="9"/>
      <c r="AB21" s="9" t="n">
        <f aca="false">T21-P21-D21</f>
        <v>-45619151.0668694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-0.00901958516455338</v>
      </c>
      <c r="AK21" s="44" t="n">
        <f aca="false">AK20+1</f>
        <v>2032</v>
      </c>
      <c r="AL21" s="45" t="n">
        <f aca="false">SUM(AB82:AB85)/AVERAGE(AG82:AG85)</f>
        <v>-0.0321882102681267</v>
      </c>
      <c r="AM21" s="9" t="n">
        <v>8126011.66426731</v>
      </c>
      <c r="AN21" s="45" t="n">
        <f aca="false">AM21/AVERAGE(AG82:AG85)</f>
        <v>0.00112842352722162</v>
      </c>
      <c r="AO21" s="45" t="n">
        <f aca="false">'GDP evolution by scenario'!G81</f>
        <v>0.0256867842075714</v>
      </c>
      <c r="AP21" s="45"/>
      <c r="AQ21" s="9" t="n">
        <f aca="false">AQ20*(1+AO21)</f>
        <v>600794951.314503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400073413.955958</v>
      </c>
      <c r="AS21" s="46" t="n">
        <f aca="false">AQ21/AG85</f>
        <v>0.0827224526959497</v>
      </c>
      <c r="AT21" s="46" t="n">
        <f aca="false">AR21/AG85</f>
        <v>0.0550854396969697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0.0161983962986744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0.0137483468892832</v>
      </c>
      <c r="BJ21" s="7" t="n">
        <f aca="false">BJ20+1</f>
        <v>2032</v>
      </c>
      <c r="BK21" s="43" t="n">
        <f aca="false">SUM(T82:T85)/AVERAGE(AG82:AG85)</f>
        <v>0.0499649204008312</v>
      </c>
      <c r="BL21" s="43" t="n">
        <f aca="false">SUM(P82:P85)/AVERAGE(AG82:AG85)</f>
        <v>0.0105924270770934</v>
      </c>
      <c r="BM21" s="43" t="n">
        <f aca="false">SUM(D82:D85)/AVERAGE(AG82:AG85)</f>
        <v>0.0715607035918645</v>
      </c>
      <c r="BN21" s="43" t="n">
        <f aca="false">(SUM(H82:H85)+SUM(J82:J85))/AVERAGE(AG82:AG85)</f>
        <v>0.00865869136166621</v>
      </c>
      <c r="BO21" s="45" t="n">
        <f aca="false">AL21-BN21</f>
        <v>-0.0408469016297929</v>
      </c>
      <c r="BP21" s="27" t="n">
        <f aca="false">BM21+BN21</f>
        <v>0.0802193949535307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2062.3345239451</v>
      </c>
      <c r="J22" s="6" t="n">
        <f aca="false">'Central pensions'!W22</f>
        <v>11346.356063688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765085.873759959</v>
      </c>
      <c r="O22" s="6"/>
      <c r="P22" s="6" t="n">
        <f aca="false">'Central pensions'!X22</f>
        <v>26519876.7856489</v>
      </c>
      <c r="Q22" s="8"/>
      <c r="R22" s="8" t="n">
        <f aca="false">'Central SIPA income'!G17</f>
        <v>19431210.5031189</v>
      </c>
      <c r="S22" s="8"/>
      <c r="T22" s="6" t="n">
        <f aca="false">'Central SIPA income'!J17</f>
        <v>74296917.4947224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309890.686384416</v>
      </c>
      <c r="Y22" s="6"/>
      <c r="Z22" s="6" t="n">
        <f aca="false">R22+V22-N22-L22-F22</f>
        <v>-4054961.34906479</v>
      </c>
      <c r="AA22" s="6"/>
      <c r="AB22" s="6" t="n">
        <f aca="false">T22-P22-D22</f>
        <v>-54251378.3543815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-0.0109398916645503</v>
      </c>
      <c r="AK22" s="37" t="n">
        <f aca="false">AK21+1</f>
        <v>2033</v>
      </c>
      <c r="AL22" s="38" t="n">
        <f aca="false">SUM(AB86:AB89)/AVERAGE(AG86:AG89)</f>
        <v>-0.0300661356040712</v>
      </c>
      <c r="AM22" s="6" t="n">
        <v>7406781.38079157</v>
      </c>
      <c r="AN22" s="38" t="n">
        <f aca="false">AM22/AVERAGE(AG86:AG89)</f>
        <v>0.00100122095879295</v>
      </c>
      <c r="AO22" s="38" t="n">
        <f aca="false">'GDP evolution by scenario'!G85</f>
        <v>0.0272928963691634</v>
      </c>
      <c r="AP22" s="38"/>
      <c r="AQ22" s="6" t="n">
        <f aca="false">AQ21*(1+AO22)</f>
        <v>617192385.659846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403493592.024796</v>
      </c>
      <c r="AS22" s="39" t="n">
        <f aca="false">AQ22/AG89</f>
        <v>0.0826192554612108</v>
      </c>
      <c r="AT22" s="39" t="n">
        <f aca="false">AR22/AG89</f>
        <v>0.0540128830669516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0.0125897475493237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0.0153054859571032</v>
      </c>
      <c r="BJ22" s="5" t="n">
        <f aca="false">BJ21+1</f>
        <v>2033</v>
      </c>
      <c r="BK22" s="36" t="n">
        <f aca="false">SUM(T86:T89)/AVERAGE(AG86:AG89)</f>
        <v>0.0504329912132617</v>
      </c>
      <c r="BL22" s="36" t="n">
        <f aca="false">SUM(P86:P89)/AVERAGE(AG86:AG89)</f>
        <v>0.0102694399149795</v>
      </c>
      <c r="BM22" s="36" t="n">
        <f aca="false">SUM(D86:D89)/AVERAGE(AG86:AG89)</f>
        <v>0.0702296869023534</v>
      </c>
      <c r="BN22" s="36" t="n">
        <f aca="false">(SUM(H86:H89)+SUM(J86:J89))/AVERAGE(AG86:AG89)</f>
        <v>0.00930330875759992</v>
      </c>
      <c r="BO22" s="38" t="n">
        <f aca="false">AL22-BN22</f>
        <v>-0.0393694443616711</v>
      </c>
      <c r="BP22" s="27" t="n">
        <f aca="false">BM22+BN22</f>
        <v>0.0795329956599534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42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562517.520874029</v>
      </c>
      <c r="I23" s="42" t="n">
        <f aca="false">'Central pensions'!M23</f>
        <v>3162.192311299</v>
      </c>
      <c r="J23" s="9" t="n">
        <f aca="false">'Central pensions'!W23</f>
        <v>17397.4490991987</v>
      </c>
      <c r="K23" s="9"/>
      <c r="L23" s="42" t="n">
        <f aca="false">'Central pensions'!N23</f>
        <v>3939404.98436416</v>
      </c>
      <c r="M23" s="42"/>
      <c r="N23" s="42" t="n">
        <f aca="false">'Central pensions'!L23</f>
        <v>818579.510877699</v>
      </c>
      <c r="O23" s="9"/>
      <c r="P23" s="9" t="n">
        <f aca="false">'Central pensions'!X23</f>
        <v>24945174.1398562</v>
      </c>
      <c r="Q23" s="42"/>
      <c r="R23" s="42" t="n">
        <f aca="false">'Central SIPA income'!G18</f>
        <v>23254020.5835423</v>
      </c>
      <c r="S23" s="42"/>
      <c r="T23" s="9" t="n">
        <f aca="false">'Central SIPA income'!J18</f>
        <v>88913763.1666697</v>
      </c>
      <c r="U23" s="9"/>
      <c r="V23" s="42" t="n">
        <f aca="false">'Central SIPA income'!F18</f>
        <v>131002.673091904</v>
      </c>
      <c r="W23" s="42"/>
      <c r="X23" s="42" t="n">
        <f aca="false">'Central SIPA income'!M18</f>
        <v>329040.945688189</v>
      </c>
      <c r="Y23" s="9"/>
      <c r="Z23" s="9" t="n">
        <f aca="false">R23+V23-N23-L23-F23</f>
        <v>-1160344.54948956</v>
      </c>
      <c r="AA23" s="9"/>
      <c r="AB23" s="9" t="n">
        <f aca="false">T23-P23-D23</f>
        <v>-44895755.7277235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-0.00792385062597662</v>
      </c>
      <c r="AK23" s="44" t="n">
        <f aca="false">AK22+1</f>
        <v>2034</v>
      </c>
      <c r="AL23" s="45" t="n">
        <f aca="false">SUM(AB90:AB93)/AVERAGE(AG90:AG93)</f>
        <v>-0.0298195971005515</v>
      </c>
      <c r="AM23" s="9" t="n">
        <v>6738583.40306814</v>
      </c>
      <c r="AN23" s="45" t="n">
        <f aca="false">AM23/AVERAGE(AG90:AG93)</f>
        <v>0.00089548672732757</v>
      </c>
      <c r="AO23" s="45" t="n">
        <f aca="false">'GDP evolution by scenario'!G89</f>
        <v>0.0172082194609553</v>
      </c>
      <c r="AP23" s="45"/>
      <c r="AQ23" s="9" t="n">
        <f aca="false">AQ22*(1+AO23)</f>
        <v>627813167.681911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403645430.74633</v>
      </c>
      <c r="AS23" s="46" t="n">
        <f aca="false">AQ23/AG93</f>
        <v>0.0828708936959059</v>
      </c>
      <c r="AT23" s="46" t="n">
        <f aca="false">AR23/AG93</f>
        <v>0.0532809111120226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-0.000351798147577903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0.0123241932039056</v>
      </c>
      <c r="BJ23" s="7" t="n">
        <f aca="false">BJ22+1</f>
        <v>2034</v>
      </c>
      <c r="BK23" s="43" t="n">
        <f aca="false">SUM(T90:T93)/AVERAGE(AG90:AG93)</f>
        <v>0.0505565319060769</v>
      </c>
      <c r="BL23" s="43" t="n">
        <f aca="false">SUM(P90:P93)/AVERAGE(AG90:AG93)</f>
        <v>0.0101361582136635</v>
      </c>
      <c r="BM23" s="43" t="n">
        <f aca="false">SUM(D90:D93)/AVERAGE(AG90:AG93)</f>
        <v>0.0702399707929649</v>
      </c>
      <c r="BN23" s="43" t="n">
        <f aca="false">(SUM(H90:H93)+SUM(J90:J93))/AVERAGE(AG90:AG93)</f>
        <v>0.00975219033769393</v>
      </c>
      <c r="BO23" s="45" t="n">
        <f aca="false">AL23-BN23</f>
        <v>-0.0395717874382454</v>
      </c>
      <c r="BP23" s="27" t="n">
        <f aca="false">BM23+BN23</f>
        <v>0.0799921611306588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42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816872.371412835</v>
      </c>
      <c r="I24" s="42" t="n">
        <f aca="false">'Central pensions'!M24</f>
        <v>4592.04813421701</v>
      </c>
      <c r="J24" s="9" t="n">
        <f aca="false">'Central pensions'!W24</f>
        <v>25264.0939612217</v>
      </c>
      <c r="K24" s="9"/>
      <c r="L24" s="42" t="n">
        <f aca="false">'Central pensions'!N24</f>
        <v>3599614.55233288</v>
      </c>
      <c r="M24" s="42"/>
      <c r="N24" s="42" t="n">
        <f aca="false">'Central pensions'!L24</f>
        <v>785544.065131683</v>
      </c>
      <c r="O24" s="9"/>
      <c r="P24" s="9" t="n">
        <f aca="false">'Central pensions'!X24</f>
        <v>23000248.6972878</v>
      </c>
      <c r="Q24" s="42"/>
      <c r="R24" s="42" t="n">
        <f aca="false">'Central SIPA income'!G19</f>
        <v>20589537.4390246</v>
      </c>
      <c r="S24" s="42"/>
      <c r="T24" s="9" t="n">
        <f aca="false">'Central SIPA income'!J19</f>
        <v>78725880.9283226</v>
      </c>
      <c r="U24" s="9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9"/>
      <c r="Z24" s="9" t="n">
        <f aca="false">R24+V24-N24-L24-F24</f>
        <v>-2617914.31044385</v>
      </c>
      <c r="AA24" s="9"/>
      <c r="AB24" s="9" t="n">
        <f aca="false">T24-P24-D24</f>
        <v>-48585330.1146392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-0.00923666741002774</v>
      </c>
      <c r="AK24" s="44" t="n">
        <f aca="false">AK23+1</f>
        <v>2035</v>
      </c>
      <c r="AL24" s="45" t="n">
        <f aca="false">SUM(AB94:AB97)/AVERAGE(AG94:AG97)</f>
        <v>-0.0285733811918621</v>
      </c>
      <c r="AM24" s="9" t="n">
        <v>6098422.29766839</v>
      </c>
      <c r="AN24" s="45" t="n">
        <f aca="false">AM24/AVERAGE(AG94:AG97)</f>
        <v>0.000790440320546238</v>
      </c>
      <c r="AO24" s="45" t="n">
        <f aca="false">'GDP evolution by scenario'!G93</f>
        <v>0.0252716631076189</v>
      </c>
      <c r="AP24" s="45"/>
      <c r="AQ24" s="9" t="n">
        <f aca="false">AQ23*(1+AO24)</f>
        <v>643679050.550096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407677481.00963</v>
      </c>
      <c r="AS24" s="46" t="n">
        <f aca="false">AQ24/AG97</f>
        <v>0.0827438230273148</v>
      </c>
      <c r="AT24" s="46" t="n">
        <f aca="false">AR24/AG97</f>
        <v>0.052406231509405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0.0214735570369917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0.0129430511329375</v>
      </c>
      <c r="BJ24" s="7" t="n">
        <f aca="false">BJ23+1</f>
        <v>2035</v>
      </c>
      <c r="BK24" s="43" t="n">
        <f aca="false">SUM(T94:T97)/AVERAGE(AG94:AG97)</f>
        <v>0.0506245422510562</v>
      </c>
      <c r="BL24" s="43" t="n">
        <f aca="false">SUM(P94:P97)/AVERAGE(AG94:AG97)</f>
        <v>0.0098291082748853</v>
      </c>
      <c r="BM24" s="43" t="n">
        <f aca="false">SUM(D94:D97)/AVERAGE(AG94:AG97)</f>
        <v>0.069368815168033</v>
      </c>
      <c r="BN24" s="43" t="n">
        <f aca="false">(SUM(H94:H97)+SUM(J94:J97))/AVERAGE(AG94:AG97)</f>
        <v>0.0102266670307974</v>
      </c>
      <c r="BO24" s="45" t="n">
        <f aca="false">AL24-BN24</f>
        <v>-0.0388000482226595</v>
      </c>
      <c r="BP24" s="27" t="n">
        <f aca="false">BM24+BN24</f>
        <v>0.0795954821988304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42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2" t="n">
        <f aca="false">'Central pensions'!M25</f>
        <v>5871.509528736</v>
      </c>
      <c r="J25" s="9" t="n">
        <f aca="false">'Central pensions'!W25</f>
        <v>32303.3130517235</v>
      </c>
      <c r="K25" s="9"/>
      <c r="L25" s="42" t="n">
        <f aca="false">'Central pensions'!N25</f>
        <v>4012507.36812272</v>
      </c>
      <c r="M25" s="42"/>
      <c r="N25" s="42" t="n">
        <f aca="false">'Central pensions'!L25</f>
        <v>856510.300309863</v>
      </c>
      <c r="O25" s="9"/>
      <c r="P25" s="9" t="n">
        <f aca="false">'Central pensions'!X25</f>
        <v>25533186.7687571</v>
      </c>
      <c r="Q25" s="42"/>
      <c r="R25" s="42" t="n">
        <f aca="false">'Central SIPA income'!G20</f>
        <v>24347324.2300167</v>
      </c>
      <c r="S25" s="42"/>
      <c r="T25" s="9" t="n">
        <f aca="false">'Central SIPA income'!J20</f>
        <v>93094104.4174502</v>
      </c>
      <c r="U25" s="9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9"/>
      <c r="Z25" s="9" t="n">
        <f aca="false">R25+V25-N25-L25-F25</f>
        <v>-985061.157622598</v>
      </c>
      <c r="AA25" s="9"/>
      <c r="AB25" s="9" t="n">
        <f aca="false">T25-P25-D25</f>
        <v>-45813078.3912749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-0.00866898355468429</v>
      </c>
      <c r="AK25" s="44" t="n">
        <f aca="false">AK24+1</f>
        <v>2036</v>
      </c>
      <c r="AL25" s="45" t="n">
        <f aca="false">SUM(AB98:AB101)/AVERAGE(AG98:AG101)</f>
        <v>-0.0263210887091171</v>
      </c>
      <c r="AM25" s="9" t="n">
        <v>5493111.4769607</v>
      </c>
      <c r="AN25" s="45" t="n">
        <f aca="false">AM25/AVERAGE(AG98:AG101)</f>
        <v>0.000694012651877127</v>
      </c>
      <c r="AO25" s="45" t="n">
        <f aca="false">'GDP evolution by scenario'!G97</f>
        <v>0.0258942977241101</v>
      </c>
      <c r="AP25" s="45"/>
      <c r="AQ25" s="9" t="n">
        <f aca="false">AQ24*(1+AO25)</f>
        <v>660346667.523812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412675999.067032</v>
      </c>
      <c r="AS25" s="46" t="n">
        <f aca="false">AQ25/AG101</f>
        <v>0.0825748328957564</v>
      </c>
      <c r="AT25" s="46" t="n">
        <f aca="false">AR25/AG101</f>
        <v>0.0516041851030022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0.0510885697666015</v>
      </c>
      <c r="BL25" s="43" t="n">
        <f aca="false">SUM(P98:P101)/AVERAGE(AG98:AG101)</f>
        <v>0.0095322475737633</v>
      </c>
      <c r="BM25" s="43" t="n">
        <f aca="false">SUM(D98:D101)/AVERAGE(AG98:AG101)</f>
        <v>0.0678774109019553</v>
      </c>
      <c r="BN25" s="43" t="n">
        <f aca="false">(SUM(H98:H101)+SUM(J98:J101))/AVERAGE(AG98:AG101)</f>
        <v>0.010810487073242</v>
      </c>
      <c r="BO25" s="45" t="n">
        <f aca="false">AL25-BN25</f>
        <v>-0.0371315757823591</v>
      </c>
      <c r="BP25" s="27" t="n">
        <f aca="false">BM25+BN25</f>
        <v>0.0786878979751973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5988.63303204201</v>
      </c>
      <c r="J26" s="6" t="n">
        <f aca="false">'Central pensions'!W26</f>
        <v>32947.6920098929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797289.861036554</v>
      </c>
      <c r="O26" s="6"/>
      <c r="P26" s="6" t="n">
        <f aca="false">'Central pensions'!X26</f>
        <v>26523936.1366116</v>
      </c>
      <c r="Q26" s="8"/>
      <c r="R26" s="8" t="n">
        <f aca="false">'Central SIPA income'!G21</f>
        <v>19486260.1586379</v>
      </c>
      <c r="S26" s="8"/>
      <c r="T26" s="6" t="n">
        <f aca="false">'Central SIPA income'!J21</f>
        <v>74507404.6238465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325142.238652505</v>
      </c>
      <c r="Y26" s="6"/>
      <c r="Z26" s="6" t="n">
        <f aca="false">R26+V26-N26-L26-F26</f>
        <v>-4625288.54079943</v>
      </c>
      <c r="AA26" s="6"/>
      <c r="AB26" s="6" t="n">
        <f aca="false">T26-P26-D26</f>
        <v>-57525369.8556811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-0.0111422602379423</v>
      </c>
      <c r="AK26" s="37" t="n">
        <f aca="false">AK25+1</f>
        <v>2037</v>
      </c>
      <c r="AL26" s="38" t="n">
        <f aca="false">SUM(AB102:AB105)/AVERAGE(AG102:AG105)</f>
        <v>-0.0253456234180949</v>
      </c>
      <c r="AM26" s="6" t="n">
        <v>4920541.96276278</v>
      </c>
      <c r="AN26" s="38" t="n">
        <f aca="false">AM26/AVERAGE(AG102:AG105)</f>
        <v>0.000609141916421229</v>
      </c>
      <c r="AO26" s="38" t="n">
        <f aca="false">'GDP evolution by scenario'!G101</f>
        <v>0.0205714843847751</v>
      </c>
      <c r="AP26" s="38"/>
      <c r="AQ26" s="6" t="n">
        <f aca="false">AQ25*(1+AO26)</f>
        <v>673930978.683317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416198591.738444</v>
      </c>
      <c r="AS26" s="39" t="n">
        <f aca="false">AQ26/AG105</f>
        <v>0.0827175684543209</v>
      </c>
      <c r="AT26" s="39" t="n">
        <f aca="false">AR26/AG105</f>
        <v>0.0510837705813403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-0.0118562557252077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0.0154967870337307</v>
      </c>
      <c r="BJ26" s="5" t="n">
        <f aca="false">BJ25+1</f>
        <v>2037</v>
      </c>
      <c r="BK26" s="36" t="n">
        <f aca="false">SUM(T102:T105)/AVERAGE(AG102:AG105)</f>
        <v>0.0515133681021766</v>
      </c>
      <c r="BL26" s="36" t="n">
        <f aca="false">SUM(P102:P105)/AVERAGE(AG102:AG105)</f>
        <v>0.00928716460304724</v>
      </c>
      <c r="BM26" s="36" t="n">
        <f aca="false">SUM(D102:D105)/AVERAGE(AG102:AG105)</f>
        <v>0.0675718269172242</v>
      </c>
      <c r="BN26" s="36" t="n">
        <f aca="false">(SUM(H102:H105)+SUM(J102:J105))/AVERAGE(AG102:AG105)</f>
        <v>0.0113922908583245</v>
      </c>
      <c r="BO26" s="38" t="n">
        <f aca="false">AL26-BN26</f>
        <v>-0.0367379142764194</v>
      </c>
      <c r="BP26" s="27" t="n">
        <f aca="false">BM26+BN26</f>
        <v>0.0789641177755487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8469780.5636595</v>
      </c>
      <c r="D27" s="9" t="n">
        <f aca="false">'Central pensions'!Q27</f>
        <v>104565192.143944</v>
      </c>
      <c r="E27" s="9"/>
      <c r="F27" s="42" t="n">
        <f aca="false">'Central pensions'!I27</f>
        <v>19005961.4338698</v>
      </c>
      <c r="G27" s="9" t="n">
        <f aca="false">'Central pensions'!K27</f>
        <v>211229.041623464</v>
      </c>
      <c r="H27" s="9" t="n">
        <f aca="false">'Central pensions'!V27</f>
        <v>1162119.86436939</v>
      </c>
      <c r="I27" s="42" t="n">
        <f aca="false">'Central pensions'!M27</f>
        <v>6532.85695742699</v>
      </c>
      <c r="J27" s="9" t="n">
        <f aca="false">'Central pensions'!W27</f>
        <v>35941.8514753436</v>
      </c>
      <c r="K27" s="9"/>
      <c r="L27" s="42" t="n">
        <f aca="false">'Central pensions'!N27</f>
        <v>3381171.90764194</v>
      </c>
      <c r="M27" s="42"/>
      <c r="N27" s="42" t="n">
        <f aca="false">'Central pensions'!L27</f>
        <v>790986.917545874</v>
      </c>
      <c r="O27" s="9"/>
      <c r="P27" s="9" t="n">
        <f aca="false">'Central pensions'!X27</f>
        <v>21896693.7436357</v>
      </c>
      <c r="Q27" s="42"/>
      <c r="R27" s="42" t="n">
        <f aca="false">'Central SIPA income'!G22</f>
        <v>22133362.586404</v>
      </c>
      <c r="S27" s="42"/>
      <c r="T27" s="9" t="n">
        <f aca="false">'Central SIPA income'!J22</f>
        <v>84628830.185278</v>
      </c>
      <c r="U27" s="9"/>
      <c r="V27" s="42" t="n">
        <f aca="false">'Central SIPA income'!F22</f>
        <v>124241.716375217</v>
      </c>
      <c r="W27" s="42"/>
      <c r="X27" s="42" t="n">
        <f aca="false">'Central SIPA income'!M22</f>
        <v>312059.37165378</v>
      </c>
      <c r="Y27" s="9"/>
      <c r="Z27" s="9" t="n">
        <f aca="false">R27+V27-N27-L27-F27</f>
        <v>-920515.956278399</v>
      </c>
      <c r="AA27" s="9"/>
      <c r="AB27" s="9" t="n">
        <f aca="false">T27-P27-D27</f>
        <v>-41833055.7023017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-0.00767545900127619</v>
      </c>
      <c r="AK27" s="44" t="n">
        <f aca="false">AK26+1</f>
        <v>2038</v>
      </c>
      <c r="AL27" s="45" t="n">
        <f aca="false">SUM(AB106:AB109)/AVERAGE(AG106:AG109)</f>
        <v>-0.0236714695925401</v>
      </c>
      <c r="AM27" s="9" t="n">
        <v>4379286.21321994</v>
      </c>
      <c r="AN27" s="45" t="n">
        <f aca="false">AM27/AVERAGE(AG106:AG109)</f>
        <v>0.000528068107104745</v>
      </c>
      <c r="AO27" s="45" t="n">
        <f aca="false">'GDP evolution by scenario'!G105</f>
        <v>0.0266417853298158</v>
      </c>
      <c r="AP27" s="45"/>
      <c r="AQ27" s="9" t="n">
        <f aca="false">AQ26*(1+AO27)</f>
        <v>691885703.14451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422854358.253339</v>
      </c>
      <c r="AS27" s="46" t="n">
        <f aca="false">AQ27/AG109</f>
        <v>0.0826707650641166</v>
      </c>
      <c r="AT27" s="46" t="n">
        <f aca="false">AR27/AG109</f>
        <v>0.0505252430403207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-0.0125832510846942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0.0115984814958883</v>
      </c>
      <c r="BJ27" s="7" t="n">
        <f aca="false">BJ26+1</f>
        <v>2038</v>
      </c>
      <c r="BK27" s="43" t="n">
        <f aca="false">SUM(T106:T109)/AVERAGE(AG106:AG109)</f>
        <v>0.0519051555093322</v>
      </c>
      <c r="BL27" s="43" t="n">
        <f aca="false">SUM(P106:P109)/AVERAGE(AG106:AG109)</f>
        <v>0.00892902403642237</v>
      </c>
      <c r="BM27" s="43" t="n">
        <f aca="false">SUM(D106:D109)/AVERAGE(AG106:AG109)</f>
        <v>0.06664760106545</v>
      </c>
      <c r="BN27" s="43" t="n">
        <f aca="false">(SUM(H106:H109)+SUM(J106:J109))/AVERAGE(AG106:AG109)</f>
        <v>0.0117822147953618</v>
      </c>
      <c r="BO27" s="45" t="n">
        <f aca="false">AL27-BN27</f>
        <v>-0.035453684387902</v>
      </c>
      <c r="BP27" s="27" t="n">
        <f aca="false">BM27+BN27</f>
        <v>0.0784298158608118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99388176.508893</v>
      </c>
      <c r="E28" s="9"/>
      <c r="F28" s="42" t="n">
        <f aca="false">'Central pensions'!I28</f>
        <v>18064977.5607003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2" t="n">
        <f aca="false">'Central pensions'!M28</f>
        <v>7051.41369672603</v>
      </c>
      <c r="J28" s="9" t="n">
        <f aca="false">'Central pensions'!W28</f>
        <v>38794.7976559936</v>
      </c>
      <c r="K28" s="9"/>
      <c r="L28" s="42" t="n">
        <f aca="false">'Central pensions'!N28</f>
        <v>3202211.13417862</v>
      </c>
      <c r="M28" s="42"/>
      <c r="N28" s="42" t="n">
        <f aca="false">'Central pensions'!L28</f>
        <v>750970.232147776</v>
      </c>
      <c r="O28" s="9"/>
      <c r="P28" s="9" t="n">
        <f aca="false">'Central pensions'!X28</f>
        <v>20747905.4431614</v>
      </c>
      <c r="Q28" s="42"/>
      <c r="R28" s="42" t="n">
        <f aca="false">'Central SIPA income'!G23</f>
        <v>18222984.7222838</v>
      </c>
      <c r="S28" s="42"/>
      <c r="T28" s="9" t="n">
        <f aca="false">'Central SIPA income'!J23</f>
        <v>69677161.5027171</v>
      </c>
      <c r="U28" s="9"/>
      <c r="V28" s="42" t="n">
        <f aca="false">'Central SIPA income'!F23</f>
        <v>112657.52315571</v>
      </c>
      <c r="W28" s="42"/>
      <c r="X28" s="42" t="n">
        <f aca="false">'Central SIPA income'!M23</f>
        <v>282963.218101958</v>
      </c>
      <c r="Y28" s="9"/>
      <c r="Z28" s="9" t="n">
        <f aca="false">R28+V28-N28-L28-F28</f>
        <v>-3682516.68158719</v>
      </c>
      <c r="AA28" s="9"/>
      <c r="AB28" s="9" t="n">
        <f aca="false">T28-P28-D28</f>
        <v>-50458920.4493373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-0.00995630027163468</v>
      </c>
      <c r="AK28" s="44" t="n">
        <f aca="false">AK27+1</f>
        <v>2039</v>
      </c>
      <c r="AL28" s="45" t="n">
        <f aca="false">SUM(AB110:AB113)/AVERAGE(AG110:AG113)</f>
        <v>-0.0238122476575823</v>
      </c>
      <c r="AM28" s="9" t="n">
        <v>3887732.69163583</v>
      </c>
      <c r="AN28" s="45" t="n">
        <f aca="false">AM28/AVERAGE(AG110:AG113)</f>
        <v>0.000462130128981694</v>
      </c>
      <c r="AO28" s="45" t="n">
        <f aca="false">'GDP evolution by scenario'!G109</f>
        <v>0.0144221461404803</v>
      </c>
      <c r="AP28" s="45"/>
      <c r="AQ28" s="9" t="n">
        <f aca="false">AQ27*(1+AO28)</f>
        <v>701864179.867769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425039460.855754</v>
      </c>
      <c r="AS28" s="46" t="n">
        <f aca="false">AQ28/AG113</f>
        <v>0.0831864953550993</v>
      </c>
      <c r="AT28" s="46" t="n">
        <f aca="false">AR28/AG113</f>
        <v>0.0503766172293797</v>
      </c>
      <c r="AU28" s="9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0.0136917328417985</v>
      </c>
      <c r="BJ28" s="7" t="n">
        <f aca="false">BJ27+1</f>
        <v>2039</v>
      </c>
      <c r="BK28" s="43" t="n">
        <f aca="false">SUM(T110:T113)/AVERAGE(AG110:AG113)</f>
        <v>0.05204502302833</v>
      </c>
      <c r="BL28" s="43" t="n">
        <f aca="false">SUM(P110:P113)/AVERAGE(AG110:AG113)</f>
        <v>0.00882030694237205</v>
      </c>
      <c r="BM28" s="43" t="n">
        <f aca="false">SUM(D110:D113)/AVERAGE(AG110:AG113)</f>
        <v>0.0670369637435403</v>
      </c>
      <c r="BN28" s="43" t="n">
        <f aca="false">(SUM(H110:H113)+SUM(J110:J113))/AVERAGE(AG110:AG113)</f>
        <v>0.0123314925616179</v>
      </c>
      <c r="BO28" s="45" t="n">
        <f aca="false">AL28-BN28</f>
        <v>-0.0361437402192002</v>
      </c>
      <c r="BP28" s="27" t="n">
        <f aca="false">BM28+BN28</f>
        <v>0.0793684563051582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7381191.97851735</v>
      </c>
      <c r="D29" s="9" t="n">
        <f aca="false">'Central pensions'!Q29</f>
        <v>91125826.8952759</v>
      </c>
      <c r="E29" s="9"/>
      <c r="F29" s="42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1282885.26313304</v>
      </c>
      <c r="I29" s="42" t="n">
        <f aca="false">'Central pensions'!M29</f>
        <v>7211.73966111301</v>
      </c>
      <c r="J29" s="9" t="n">
        <f aca="false">'Central pensions'!W29</f>
        <v>39676.8638082438</v>
      </c>
      <c r="K29" s="9"/>
      <c r="L29" s="42" t="n">
        <f aca="false">'Central pensions'!N29</f>
        <v>3094461.00226498</v>
      </c>
      <c r="M29" s="42"/>
      <c r="N29" s="42" t="n">
        <f aca="false">'Central pensions'!L29</f>
        <v>686850.352897787</v>
      </c>
      <c r="O29" s="9"/>
      <c r="P29" s="9" t="n">
        <f aca="false">'Central pensions'!X29</f>
        <v>19836020.8392285</v>
      </c>
      <c r="Q29" s="42"/>
      <c r="R29" s="42" t="n">
        <f aca="false">'Central SIPA income'!G24</f>
        <v>19867388.1891241</v>
      </c>
      <c r="S29" s="42"/>
      <c r="T29" s="9" t="n">
        <f aca="false">'Central SIPA income'!J24</f>
        <v>75964680.6814249</v>
      </c>
      <c r="U29" s="9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9"/>
      <c r="Z29" s="9" t="n">
        <f aca="false">R29+V29-N29-L29-F29</f>
        <v>-365143.824890023</v>
      </c>
      <c r="AA29" s="9"/>
      <c r="AB29" s="9" t="n">
        <f aca="false">T29-P29-D29</f>
        <v>-34997167.0530795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-0.0070512854666719</v>
      </c>
      <c r="AK29" s="44" t="n">
        <f aca="false">AK28+1</f>
        <v>2040</v>
      </c>
      <c r="AL29" s="45" t="n">
        <f aca="false">SUM(AB114:AB117)/AVERAGE(AG114:AG117)</f>
        <v>-0.024353860174388</v>
      </c>
      <c r="AM29" s="9" t="n">
        <v>3427469.19706586</v>
      </c>
      <c r="AN29" s="45" t="n">
        <f aca="false">AM29/AVERAGE(AG114:AG117)</f>
        <v>0.000402567464220836</v>
      </c>
      <c r="AO29" s="45" t="n">
        <f aca="false">'GDP evolution by scenario'!G113</f>
        <v>0.012051879048405</v>
      </c>
      <c r="AP29" s="45"/>
      <c r="AQ29" s="9" t="n">
        <f aca="false">AQ28*(1+AO29)</f>
        <v>710322962.071944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426715624.204678</v>
      </c>
      <c r="AS29" s="46" t="n">
        <f aca="false">AQ29/AG117</f>
        <v>0.0826332522153244</v>
      </c>
      <c r="AT29" s="46" t="n">
        <f aca="false">AR29/AG117</f>
        <v>0.0496406588015571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0.0114197333239526</v>
      </c>
      <c r="BJ29" s="7" t="n">
        <f aca="false">BJ28+1</f>
        <v>2040</v>
      </c>
      <c r="BK29" s="43" t="n">
        <f aca="false">SUM(T114:T117)/AVERAGE(AG114:AG117)</f>
        <v>0.0518940567236683</v>
      </c>
      <c r="BL29" s="43" t="n">
        <f aca="false">SUM(P114:P117)/AVERAGE(AG114:AG117)</f>
        <v>0.00869933461751389</v>
      </c>
      <c r="BM29" s="43" t="n">
        <f aca="false">SUM(D114:D117)/AVERAGE(AG114:AG117)</f>
        <v>0.0675485822805424</v>
      </c>
      <c r="BN29" s="43" t="n">
        <f aca="false">(SUM(H114:H117)+SUM(J114:J117))/AVERAGE(AG114:AG117)</f>
        <v>0.0127805431498524</v>
      </c>
      <c r="BO29" s="45" t="n">
        <f aca="false">AL29-BN29</f>
        <v>-0.0371344033242403</v>
      </c>
      <c r="BP29" s="27" t="n">
        <f aca="false">BM29+BN29</f>
        <v>0.0803291254303948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</v>
      </c>
      <c r="J30" s="6" t="n">
        <f aca="false">'Central pensions'!W30</f>
        <v>32309.1800389045</v>
      </c>
      <c r="K30" s="6"/>
      <c r="L30" s="8" t="n">
        <f aca="false">'Central pensions'!N30</f>
        <v>3259887.13066368</v>
      </c>
      <c r="M30" s="8"/>
      <c r="N30" s="8" t="n">
        <f aca="false">'Central pensions'!L30</f>
        <v>683471.593930794</v>
      </c>
      <c r="O30" s="6"/>
      <c r="P30" s="6" t="n">
        <f aca="false">'Central pensions'!X30</f>
        <v>20675828.8709507</v>
      </c>
      <c r="Q30" s="8"/>
      <c r="R30" s="8" t="n">
        <f aca="false">'Central SIPA income'!G25</f>
        <v>15669892.6140393</v>
      </c>
      <c r="S30" s="8"/>
      <c r="T30" s="6" t="n">
        <f aca="false">'Central SIPA income'!J25</f>
        <v>59915192.5460109</v>
      </c>
      <c r="U30" s="6"/>
      <c r="V30" s="8" t="n">
        <f aca="false">'Central SIPA income'!F25</f>
        <v>112983.375310289</v>
      </c>
      <c r="W30" s="8"/>
      <c r="X30" s="8" t="n">
        <f aca="false">'Central SIPA income'!M25</f>
        <v>283781.664768477</v>
      </c>
      <c r="Y30" s="6"/>
      <c r="Z30" s="6" t="n">
        <f aca="false">R30+V30-N30-L30-F30</f>
        <v>-4630563.83460128</v>
      </c>
      <c r="AA30" s="6"/>
      <c r="AB30" s="6" t="n">
        <f aca="false">T30-P30-D30</f>
        <v>-51374163.0740516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-0.0105673550314864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-0.265139291209181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-0.00334645819646961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0.0132523658664831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91502867.4890381</v>
      </c>
      <c r="E31" s="9"/>
      <c r="F31" s="42" t="n">
        <f aca="false">'Central pensions'!I31</f>
        <v>16631729.3061645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2" t="n">
        <f aca="false">'Central pensions'!M31</f>
        <v>5958.265263357</v>
      </c>
      <c r="J31" s="9" t="n">
        <f aca="false">'Central pensions'!W31</f>
        <v>32780.6175065283</v>
      </c>
      <c r="K31" s="9"/>
      <c r="L31" s="42" t="n">
        <f aca="false">'Central pensions'!N31</f>
        <v>2983997.22603285</v>
      </c>
      <c r="M31" s="42"/>
      <c r="N31" s="42" t="n">
        <f aca="false">'Central pensions'!L31</f>
        <v>691212.615794346</v>
      </c>
      <c r="O31" s="9"/>
      <c r="P31" s="9" t="n">
        <f aca="false">'Central pensions'!X31</f>
        <v>19286823.6626185</v>
      </c>
      <c r="Q31" s="42"/>
      <c r="R31" s="42" t="n">
        <f aca="false">'Central SIPA income'!G26</f>
        <v>18569149.4333894</v>
      </c>
      <c r="S31" s="42"/>
      <c r="T31" s="9" t="n">
        <f aca="false">'Central SIPA income'!J26</f>
        <v>71000752.2783132</v>
      </c>
      <c r="U31" s="9"/>
      <c r="V31" s="42" t="n">
        <f aca="false">'Central SIPA income'!F26</f>
        <v>111109.744064318</v>
      </c>
      <c r="W31" s="42"/>
      <c r="X31" s="42" t="n">
        <f aca="false">'Central SIPA income'!M26</f>
        <v>279075.643261475</v>
      </c>
      <c r="Y31" s="9"/>
      <c r="Z31" s="9" t="n">
        <f aca="false">R31+V31-N31-L31-F31</f>
        <v>-1626679.97053798</v>
      </c>
      <c r="AA31" s="9"/>
      <c r="AB31" s="9" t="n">
        <f aca="false">T31-P31-D31</f>
        <v>-39788938.8733434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-0.00725330723742637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426715624.204678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-0.00450186688281919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0.0104001642539651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32447630.7451734</v>
      </c>
      <c r="D32" s="9" t="n">
        <f aca="false">'Central pensions'!Q32</f>
        <v>93624687.6914833</v>
      </c>
      <c r="E32" s="9"/>
      <c r="F32" s="42" t="n">
        <f aca="false">'Central pensions'!I32</f>
        <v>17017395.2444221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2" t="n">
        <f aca="false">'Central pensions'!M32</f>
        <v>5687.23753404201</v>
      </c>
      <c r="J32" s="9" t="n">
        <f aca="false">'Central pensions'!W32</f>
        <v>31289.5029059454</v>
      </c>
      <c r="K32" s="9"/>
      <c r="L32" s="42" t="n">
        <f aca="false">'Central pensions'!N32</f>
        <v>2899259.23462991</v>
      </c>
      <c r="M32" s="42"/>
      <c r="N32" s="42" t="n">
        <f aca="false">'Central pensions'!L32</f>
        <v>708658.988428958</v>
      </c>
      <c r="O32" s="9"/>
      <c r="P32" s="9" t="n">
        <f aca="false">'Central pensions'!X32</f>
        <v>18943102.6171247</v>
      </c>
      <c r="Q32" s="42"/>
      <c r="R32" s="42" t="n">
        <f aca="false">'Central SIPA income'!G27</f>
        <v>15920829.0248899</v>
      </c>
      <c r="S32" s="42"/>
      <c r="T32" s="9" t="n">
        <f aca="false">'Central SIPA income'!J27</f>
        <v>60874669.6619836</v>
      </c>
      <c r="U32" s="9"/>
      <c r="V32" s="42" t="n">
        <f aca="false">'Central SIPA income'!F27</f>
        <v>109390.258252687</v>
      </c>
      <c r="W32" s="42"/>
      <c r="X32" s="42" t="n">
        <f aca="false">'Central SIPA income'!M27</f>
        <v>274756.790644173</v>
      </c>
      <c r="Y32" s="9"/>
      <c r="Z32" s="9" t="n">
        <f aca="false">R32+V32-N32-L32-F32</f>
        <v>-4595094.18433838</v>
      </c>
      <c r="AA32" s="9"/>
      <c r="AB32" s="9" t="n">
        <f aca="false">T32-P32-D32</f>
        <v>-51693120.6466244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-0.0101959018477325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430161985.028787</v>
      </c>
      <c r="AS32" s="7"/>
      <c r="AT32" s="7"/>
      <c r="AU32" s="9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0.0126108941834085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92518460.1277186</v>
      </c>
      <c r="E33" s="9"/>
      <c r="F33" s="42" t="n">
        <f aca="false">'Central pensions'!I33</f>
        <v>16816325.2900432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2" t="n">
        <f aca="false">'Central pensions'!M33</f>
        <v>5887.05755696201</v>
      </c>
      <c r="J33" s="9" t="n">
        <f aca="false">'Central pensions'!W33</f>
        <v>32388.853715613</v>
      </c>
      <c r="K33" s="9"/>
      <c r="L33" s="42" t="n">
        <f aca="false">'Central pensions'!N33</f>
        <v>2797639.4243223</v>
      </c>
      <c r="M33" s="42"/>
      <c r="N33" s="42" t="n">
        <f aca="false">'Central pensions'!L33</f>
        <v>701770.151567139</v>
      </c>
      <c r="O33" s="9"/>
      <c r="P33" s="9" t="n">
        <f aca="false">'Central pensions'!X33</f>
        <v>18377896.59048</v>
      </c>
      <c r="Q33" s="42"/>
      <c r="R33" s="42" t="n">
        <f aca="false">'Central SIPA income'!G28</f>
        <v>18591401.7836557</v>
      </c>
      <c r="S33" s="42"/>
      <c r="T33" s="9" t="n">
        <f aca="false">'Central SIPA income'!J28</f>
        <v>71085836.0682056</v>
      </c>
      <c r="U33" s="9"/>
      <c r="V33" s="42" t="n">
        <f aca="false">'Central SIPA income'!F28</f>
        <v>110993.20327168</v>
      </c>
      <c r="W33" s="42"/>
      <c r="X33" s="42" t="n">
        <f aca="false">'Central SIPA income'!M28</f>
        <v>278782.926390011</v>
      </c>
      <c r="Y33" s="9"/>
      <c r="Z33" s="9" t="n">
        <f aca="false">R33+V33-N33-L33-F33</f>
        <v>-1613339.87900526</v>
      </c>
      <c r="AA33" s="9"/>
      <c r="AB33" s="9" t="n">
        <f aca="false">T33-P33-D33</f>
        <v>-39810520.649993</v>
      </c>
      <c r="AC33" s="24"/>
      <c r="AD33" s="9"/>
      <c r="AE33" s="43"/>
      <c r="AF33" s="43"/>
      <c r="AG33" s="9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-0.0086787353759607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5855.1155803567</v>
      </c>
      <c r="BA33" s="43" t="n">
        <f aca="false">(AZ33-AZ32)/AZ32</f>
        <v>-0.00805015859284673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0.0111410176380626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90880459.3312315</v>
      </c>
      <c r="E34" s="6"/>
      <c r="F34" s="8" t="n">
        <f aca="false">'Central pensions'!I34</f>
        <v>16518599.2558977</v>
      </c>
      <c r="G34" s="6" t="n">
        <f aca="false">'Central pensions'!K34</f>
        <v>209544.77856579</v>
      </c>
      <c r="H34" s="6" t="n">
        <f aca="false">'Central pensions'!V34</f>
        <v>1152853.54596401</v>
      </c>
      <c r="I34" s="8" t="n">
        <f aca="false">'Central pensions'!M34</f>
        <v>6480.76634739598</v>
      </c>
      <c r="J34" s="6" t="n">
        <f aca="false">'Central pensions'!W34</f>
        <v>35655.2643081677</v>
      </c>
      <c r="K34" s="6"/>
      <c r="L34" s="8" t="n">
        <f aca="false">'Central pensions'!N34</f>
        <v>3135773.56041473</v>
      </c>
      <c r="M34" s="8"/>
      <c r="N34" s="8" t="n">
        <f aca="false">'Central pensions'!L34</f>
        <v>690225.133764403</v>
      </c>
      <c r="O34" s="6"/>
      <c r="P34" s="6" t="n">
        <f aca="false">'Central pensions'!X34</f>
        <v>20068958.9484659</v>
      </c>
      <c r="Q34" s="8"/>
      <c r="R34" s="8" t="n">
        <f aca="false">'Central SIPA income'!G29</f>
        <v>14411795.441035</v>
      </c>
      <c r="S34" s="8"/>
      <c r="T34" s="6" t="n">
        <f aca="false">'Central SIPA income'!J29</f>
        <v>55104748.9636084</v>
      </c>
      <c r="U34" s="6"/>
      <c r="V34" s="8" t="n">
        <f aca="false">'Central SIPA income'!F29</f>
        <v>113354.394990381</v>
      </c>
      <c r="W34" s="8"/>
      <c r="X34" s="8" t="n">
        <f aca="false">'Central SIPA income'!M29</f>
        <v>284713.559236926</v>
      </c>
      <c r="Y34" s="6"/>
      <c r="Z34" s="6" t="n">
        <f aca="false">R34+V34-N34-L34-F34</f>
        <v>-5819448.11405145</v>
      </c>
      <c r="AA34" s="6"/>
      <c r="AB34" s="6" t="n">
        <f aca="false">T34-P34-D34</f>
        <v>-55844669.316089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-0.0117542203873284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5905.76889726852</v>
      </c>
      <c r="BA34" s="36" t="n">
        <f aca="false">(AZ34-AZ33)/AZ33</f>
        <v>0.00865112160753184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0.0135097123338422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91315942.6608905</v>
      </c>
      <c r="E35" s="9"/>
      <c r="F35" s="42" t="n">
        <f aca="false">'Central pensions'!I35</f>
        <v>16597753.5059774</v>
      </c>
      <c r="G35" s="9" t="n">
        <f aca="false">'Central pensions'!K35</f>
        <v>234517.646794707</v>
      </c>
      <c r="H35" s="9" t="n">
        <f aca="false">'Central pensions'!V35</f>
        <v>1290246.89877218</v>
      </c>
      <c r="I35" s="42" t="n">
        <f aca="false">'Central pensions'!M35</f>
        <v>7253.12309674401</v>
      </c>
      <c r="J35" s="9" t="n">
        <f aca="false">'Central pensions'!W35</f>
        <v>39904.543260998</v>
      </c>
      <c r="K35" s="9"/>
      <c r="L35" s="42" t="n">
        <f aca="false">'Central pensions'!N35</f>
        <v>2482078.90605875</v>
      </c>
      <c r="M35" s="42"/>
      <c r="N35" s="42" t="n">
        <f aca="false">'Central pensions'!L35</f>
        <v>695437.741654757</v>
      </c>
      <c r="O35" s="9"/>
      <c r="P35" s="9" t="n">
        <f aca="false">'Central pensions'!X35</f>
        <v>16705612.5101239</v>
      </c>
      <c r="Q35" s="42"/>
      <c r="R35" s="42" t="n">
        <f aca="false">'Central SIPA income'!G30</f>
        <v>17460488.1812622</v>
      </c>
      <c r="S35" s="42"/>
      <c r="T35" s="9" t="n">
        <f aca="false">'Central SIPA income'!J30</f>
        <v>66761689.8912494</v>
      </c>
      <c r="U35" s="9"/>
      <c r="V35" s="42" t="n">
        <f aca="false">'Central SIPA income'!F30</f>
        <v>114714.574752468</v>
      </c>
      <c r="W35" s="42"/>
      <c r="X35" s="42" t="n">
        <f aca="false">'Central SIPA income'!M30</f>
        <v>288129.938648582</v>
      </c>
      <c r="Y35" s="9"/>
      <c r="Z35" s="9" t="n">
        <f aca="false">R35+V35-N35-L35-F35</f>
        <v>-2200067.39767624</v>
      </c>
      <c r="AA35" s="9"/>
      <c r="AB35" s="9" t="n">
        <f aca="false">T35-P35-D35</f>
        <v>-41259865.279765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-0.00846172488173018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11578075</v>
      </c>
      <c r="AX35" s="7"/>
      <c r="AY35" s="43" t="n">
        <f aca="false">(AW35-AW34)/AW34</f>
        <v>0.00622459468826707</v>
      </c>
      <c r="AZ35" s="48" t="n">
        <f aca="false">workers_and_wage_central!B23</f>
        <v>5929.74311109607</v>
      </c>
      <c r="BA35" s="43" t="n">
        <f aca="false">(AZ35-AZ34)/AZ34</f>
        <v>0.00405945682003202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0.0103946532738844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90721323.1607289</v>
      </c>
      <c r="E36" s="9"/>
      <c r="F36" s="42" t="n">
        <f aca="false">'Central pensions'!I36</f>
        <v>16489674.3731782</v>
      </c>
      <c r="G36" s="9" t="n">
        <f aca="false">'Central pensions'!K36</f>
        <v>256671.816528496</v>
      </c>
      <c r="H36" s="9" t="n">
        <f aca="false">'Central pensions'!V36</f>
        <v>1412132.60411066</v>
      </c>
      <c r="I36" s="42" t="n">
        <f aca="false">'Central pensions'!M36</f>
        <v>7938.30360397397</v>
      </c>
      <c r="J36" s="9" t="n">
        <f aca="false">'Central pensions'!W36</f>
        <v>43674.2042508445</v>
      </c>
      <c r="K36" s="9"/>
      <c r="L36" s="42" t="n">
        <f aca="false">'Central pensions'!N36</f>
        <v>2446998.96783298</v>
      </c>
      <c r="M36" s="42"/>
      <c r="N36" s="42" t="n">
        <f aca="false">'Central pensions'!L36</f>
        <v>692605.064688126</v>
      </c>
      <c r="O36" s="9"/>
      <c r="P36" s="9" t="n">
        <f aca="false">'Central pensions'!X36</f>
        <v>16507997.9910118</v>
      </c>
      <c r="Q36" s="42"/>
      <c r="R36" s="42" t="n">
        <f aca="false">'Central SIPA income'!G31</f>
        <v>15309929.0338524</v>
      </c>
      <c r="S36" s="42"/>
      <c r="T36" s="9" t="n">
        <f aca="false">'Central SIPA income'!J31</f>
        <v>58538840.5985108</v>
      </c>
      <c r="U36" s="9"/>
      <c r="V36" s="42" t="n">
        <f aca="false">'Central SIPA income'!F31</f>
        <v>115536.075994737</v>
      </c>
      <c r="W36" s="42"/>
      <c r="X36" s="42" t="n">
        <f aca="false">'Central SIPA income'!M31</f>
        <v>290193.312923781</v>
      </c>
      <c r="Y36" s="9"/>
      <c r="Z36" s="9" t="n">
        <f aca="false">R36+V36-N36-L36-F36</f>
        <v>-4203813.29585217</v>
      </c>
      <c r="AA36" s="9"/>
      <c r="AB36" s="9" t="n">
        <f aca="false">T36-P36-D36</f>
        <v>-48690480.5532299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-0.00949851923352114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11571670</v>
      </c>
      <c r="AY36" s="43" t="n">
        <f aca="false">(AW36-AW35)/AW35</f>
        <v>-0.000553200769557979</v>
      </c>
      <c r="AZ36" s="48" t="n">
        <f aca="false">workers_and_wage_central!B24</f>
        <v>5976.4023583589</v>
      </c>
      <c r="BA36" s="43" t="n">
        <f aca="false">(AZ36-AZ35)/AZ35</f>
        <v>0.00786867936580904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0.0124204738638374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92499300.721929</v>
      </c>
      <c r="E37" s="9"/>
      <c r="F37" s="42" t="n">
        <f aca="false">'Central pensions'!I37</f>
        <v>16812842.8412468</v>
      </c>
      <c r="G37" s="9" t="n">
        <f aca="false">'Central pensions'!K37</f>
        <v>285543.027573329</v>
      </c>
      <c r="H37" s="9" t="n">
        <f aca="false">'Central pensions'!V37</f>
        <v>1570973.48889492</v>
      </c>
      <c r="I37" s="42" t="n">
        <f aca="false">'Central pensions'!M37</f>
        <v>8831.227656907</v>
      </c>
      <c r="J37" s="9" t="n">
        <f aca="false">'Central pensions'!W37</f>
        <v>48586.8089348939</v>
      </c>
      <c r="K37" s="9"/>
      <c r="L37" s="42" t="n">
        <f aca="false">'Central pensions'!N37</f>
        <v>2416925.95658841</v>
      </c>
      <c r="M37" s="42"/>
      <c r="N37" s="42" t="n">
        <f aca="false">'Central pensions'!L37</f>
        <v>707861.907319292</v>
      </c>
      <c r="O37" s="9"/>
      <c r="P37" s="9" t="n">
        <f aca="false">'Central pensions'!X37</f>
        <v>16435887.6393629</v>
      </c>
      <c r="Q37" s="42"/>
      <c r="R37" s="42" t="n">
        <f aca="false">'Central SIPA income'!G32</f>
        <v>18200196.0522048</v>
      </c>
      <c r="S37" s="42"/>
      <c r="T37" s="9" t="n">
        <f aca="false">'Central SIPA income'!J32</f>
        <v>69590027.0475371</v>
      </c>
      <c r="U37" s="9"/>
      <c r="V37" s="42" t="n">
        <f aca="false">'Central SIPA income'!F32</f>
        <v>119620.674074767</v>
      </c>
      <c r="W37" s="42"/>
      <c r="X37" s="42" t="n">
        <f aca="false">'Central SIPA income'!M32</f>
        <v>300452.645678514</v>
      </c>
      <c r="Y37" s="9"/>
      <c r="Z37" s="9" t="n">
        <f aca="false">R37+V37-N37-L37-F37</f>
        <v>-1617813.97887494</v>
      </c>
      <c r="AA37" s="9"/>
      <c r="AB37" s="9" t="n">
        <f aca="false">T37-P37-D37</f>
        <v>-39345161.3137548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-0.0074926896126868</v>
      </c>
      <c r="AK37" s="50"/>
      <c r="AW37" s="47" t="n">
        <f aca="false">workers_and_wage_central!C25</f>
        <v>11631336</v>
      </c>
      <c r="AY37" s="43" t="n">
        <f aca="false">(AW37-AW36)/AW36</f>
        <v>0.00515621340739928</v>
      </c>
      <c r="AZ37" s="48" t="n">
        <f aca="false">workers_and_wage_central!B25</f>
        <v>5989.76901415762</v>
      </c>
      <c r="BA37" s="43" t="n">
        <f aca="false">(AZ37-AZ36)/AZ36</f>
        <v>0.00223657227161513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0.0107879771382061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98288631.1005831</v>
      </c>
      <c r="E38" s="6"/>
      <c r="F38" s="8" t="n">
        <f aca="false">'Central pensions'!I38</f>
        <v>17865122.1671735</v>
      </c>
      <c r="G38" s="6" t="n">
        <f aca="false">'Central pensions'!K38</f>
        <v>324422.423529867</v>
      </c>
      <c r="H38" s="6" t="n">
        <f aca="false">'Central pensions'!V38</f>
        <v>1784876.45417144</v>
      </c>
      <c r="I38" s="8" t="n">
        <f aca="false">'Central pensions'!M38</f>
        <v>10033.683201954</v>
      </c>
      <c r="J38" s="6" t="n">
        <f aca="false">'Central pensions'!W38</f>
        <v>55202.3645619997</v>
      </c>
      <c r="K38" s="6"/>
      <c r="L38" s="8" t="n">
        <f aca="false">'Central pensions'!N38</f>
        <v>2981971.31164796</v>
      </c>
      <c r="M38" s="8"/>
      <c r="N38" s="8" t="n">
        <f aca="false">'Central pensions'!L38</f>
        <v>755065.971108943</v>
      </c>
      <c r="O38" s="6"/>
      <c r="P38" s="6" t="n">
        <f aca="false">'Central pensions'!X38</f>
        <v>19627613.5043998</v>
      </c>
      <c r="Q38" s="8"/>
      <c r="R38" s="8" t="n">
        <f aca="false">'Central SIPA income'!G33</f>
        <v>14226633.1215415</v>
      </c>
      <c r="S38" s="8"/>
      <c r="T38" s="6" t="n">
        <f aca="false">'Central SIPA income'!J33</f>
        <v>54396764.7866919</v>
      </c>
      <c r="U38" s="6"/>
      <c r="V38" s="8" t="n">
        <f aca="false">'Central SIPA income'!F33</f>
        <v>121224.164502983</v>
      </c>
      <c r="W38" s="8"/>
      <c r="X38" s="8" t="n">
        <f aca="false">'Central SIPA income'!M33</f>
        <v>304480.151335074</v>
      </c>
      <c r="Y38" s="6"/>
      <c r="Z38" s="6" t="n">
        <f aca="false">R38+V38-N38-L38-F38</f>
        <v>-7254302.16388592</v>
      </c>
      <c r="AA38" s="6"/>
      <c r="AB38" s="6" t="n">
        <f aca="false">T38-P38-D38</f>
        <v>-63519479.818291</v>
      </c>
      <c r="AC38" s="24"/>
      <c r="AD38" s="6"/>
      <c r="AE38" s="6"/>
      <c r="AF38" s="6"/>
      <c r="AG38" s="6" t="n">
        <f aca="false">BF38/100*$AG$37</f>
        <v>5230375545.84321</v>
      </c>
      <c r="AH38" s="36" t="n">
        <f aca="false">(AG38-AG37)/AG37</f>
        <v>-0.00395425474872728</v>
      </c>
      <c r="AI38" s="36"/>
      <c r="AJ38" s="36" t="n">
        <f aca="false">AB38/AG38</f>
        <v>-0.0121443439886018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-0.00385964978735405</v>
      </c>
      <c r="AV38" s="5"/>
      <c r="AW38" s="40" t="n">
        <f aca="false">workers_and_wage_central!C26</f>
        <v>11645402</v>
      </c>
      <c r="AX38" s="5"/>
      <c r="AY38" s="36" t="n">
        <f aca="false">(AW38-AW37)/AW37</f>
        <v>0.00120931937655313</v>
      </c>
      <c r="AZ38" s="41" t="n">
        <f aca="false">workers_and_wage_central!B26</f>
        <v>6074.16742636382</v>
      </c>
      <c r="BA38" s="36" t="n">
        <f aca="false">(AZ38-AZ37)/AZ37</f>
        <v>0.0140904285301674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99.6045745251273</v>
      </c>
      <c r="BG38" s="5"/>
      <c r="BH38" s="5" t="n">
        <f aca="false">BH37+1</f>
        <v>7</v>
      </c>
      <c r="BI38" s="36" t="n">
        <f aca="false">T45/AG45</f>
        <v>0.0127784630242709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97414820.2717102</v>
      </c>
      <c r="E39" s="9"/>
      <c r="F39" s="42" t="n">
        <f aca="false">'Central pensions'!I39</f>
        <v>17706296.7055305</v>
      </c>
      <c r="G39" s="9" t="n">
        <f aca="false">'Central pensions'!K39</f>
        <v>332094.849460229</v>
      </c>
      <c r="H39" s="9" t="n">
        <f aca="false">'Central pensions'!V39</f>
        <v>1827087.87790866</v>
      </c>
      <c r="I39" s="42" t="n">
        <f aca="false">'Central pensions'!M39</f>
        <v>10270.974725574</v>
      </c>
      <c r="J39" s="9" t="n">
        <f aca="false">'Central pensions'!W39</f>
        <v>56507.8725126387</v>
      </c>
      <c r="K39" s="9"/>
      <c r="L39" s="42" t="n">
        <f aca="false">'Central pensions'!N39</f>
        <v>2699190.88057423</v>
      </c>
      <c r="M39" s="42"/>
      <c r="N39" s="42" t="n">
        <f aca="false">'Central pensions'!L39</f>
        <v>750779.320932925</v>
      </c>
      <c r="O39" s="9"/>
      <c r="P39" s="9" t="n">
        <f aca="false">'Central pensions'!X39</f>
        <v>18136680.6187744</v>
      </c>
      <c r="Q39" s="42"/>
      <c r="R39" s="42" t="n">
        <f aca="false">'Central SIPA income'!G34</f>
        <v>17038127.1762299</v>
      </c>
      <c r="S39" s="42"/>
      <c r="T39" s="9" t="n">
        <f aca="false">'Central SIPA income'!J34</f>
        <v>65146755.9817621</v>
      </c>
      <c r="U39" s="9"/>
      <c r="V39" s="42" t="n">
        <f aca="false">'Central SIPA income'!F34</f>
        <v>118732.691914753</v>
      </c>
      <c r="W39" s="42"/>
      <c r="X39" s="42" t="n">
        <f aca="false">'Central SIPA income'!M34</f>
        <v>298222.290504919</v>
      </c>
      <c r="Y39" s="9"/>
      <c r="Z39" s="9" t="n">
        <f aca="false">R39+V39-N39-L39-F39</f>
        <v>-3999407.038893</v>
      </c>
      <c r="AA39" s="9"/>
      <c r="AB39" s="9" t="n">
        <f aca="false">T39-P39-D39</f>
        <v>-50404744.9087225</v>
      </c>
      <c r="AC39" s="24"/>
      <c r="AD39" s="9"/>
      <c r="AE39" s="9"/>
      <c r="AF39" s="9"/>
      <c r="AG39" s="9" t="n">
        <f aca="false">BF39/100*$AG$37</f>
        <v>5165910920.69205</v>
      </c>
      <c r="AH39" s="43" t="n">
        <f aca="false">(AG39-AG38)/AG38</f>
        <v>-0.0123250471378473</v>
      </c>
      <c r="AI39" s="43"/>
      <c r="AJ39" s="43" t="n">
        <f aca="false">AB39/AG39</f>
        <v>-0.00975718429576986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11654580</v>
      </c>
      <c r="AX39" s="7"/>
      <c r="AY39" s="43" t="n">
        <f aca="false">(AW39-AW38)/AW38</f>
        <v>0.000788122213385163</v>
      </c>
      <c r="AZ39" s="48" t="n">
        <f aca="false">workers_and_wage_central!B27</f>
        <v>6108.35761466256</v>
      </c>
      <c r="BA39" s="43" t="n">
        <f aca="false">(AZ39-AZ38)/AZ38</f>
        <v>0.00562878595514903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98.3769434489598</v>
      </c>
      <c r="BG39" s="7"/>
      <c r="BH39" s="7" t="n">
        <f aca="false">BH38+1</f>
        <v>8</v>
      </c>
      <c r="BI39" s="43" t="n">
        <f aca="false">T46/AG46</f>
        <v>0.0105744794530505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98525135.835905</v>
      </c>
      <c r="E40" s="9"/>
      <c r="F40" s="42" t="n">
        <f aca="false">'Central pensions'!I40</f>
        <v>17908109.702378</v>
      </c>
      <c r="G40" s="9" t="n">
        <f aca="false">'Central pensions'!K40</f>
        <v>360574.301983256</v>
      </c>
      <c r="H40" s="9" t="n">
        <f aca="false">'Central pensions'!V40</f>
        <v>1983773.4228934</v>
      </c>
      <c r="I40" s="42" t="n">
        <f aca="false">'Central pensions'!M40</f>
        <v>11151.782535565</v>
      </c>
      <c r="J40" s="9" t="n">
        <f aca="false">'Central pensions'!W40</f>
        <v>61353.8172028904</v>
      </c>
      <c r="K40" s="9"/>
      <c r="L40" s="42" t="n">
        <f aca="false">'Central pensions'!N40</f>
        <v>2553035.51670591</v>
      </c>
      <c r="M40" s="42"/>
      <c r="N40" s="42" t="n">
        <f aca="false">'Central pensions'!L40</f>
        <v>761518.439081736</v>
      </c>
      <c r="O40" s="9"/>
      <c r="P40" s="9" t="n">
        <f aca="false">'Central pensions'!X40</f>
        <v>17437363.200371</v>
      </c>
      <c r="Q40" s="42"/>
      <c r="R40" s="42" t="n">
        <f aca="false">'Central SIPA income'!G35</f>
        <v>15031197.8806174</v>
      </c>
      <c r="S40" s="42"/>
      <c r="T40" s="9" t="n">
        <f aca="false">'Central SIPA income'!J35</f>
        <v>57473087.876014</v>
      </c>
      <c r="U40" s="9"/>
      <c r="V40" s="42" t="n">
        <f aca="false">'Central SIPA income'!F35</f>
        <v>114906.591842127</v>
      </c>
      <c r="W40" s="42"/>
      <c r="X40" s="42" t="n">
        <f aca="false">'Central SIPA income'!M35</f>
        <v>288612.230217742</v>
      </c>
      <c r="Y40" s="9"/>
      <c r="Z40" s="9" t="n">
        <f aca="false">R40+V40-N40-L40-F40</f>
        <v>-6076559.18570612</v>
      </c>
      <c r="AA40" s="9"/>
      <c r="AB40" s="9" t="n">
        <f aca="false">T40-P40-D40</f>
        <v>-58489411.160262</v>
      </c>
      <c r="AC40" s="24"/>
      <c r="AD40" s="9"/>
      <c r="AE40" s="9"/>
      <c r="AF40" s="9"/>
      <c r="AG40" s="9" t="n">
        <f aca="false">BF40/100*$AG$37</f>
        <v>5158692836.07098</v>
      </c>
      <c r="AH40" s="43" t="n">
        <f aca="false">(AG40-AG39)/AG39</f>
        <v>-0.00139725301730708</v>
      </c>
      <c r="AI40" s="43"/>
      <c r="AJ40" s="43" t="n">
        <f aca="false">AB40/AG40</f>
        <v>-0.0113380294231299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11726547</v>
      </c>
      <c r="AY40" s="43" t="n">
        <f aca="false">(AW40-AW39)/AW39</f>
        <v>0.0061749972971999</v>
      </c>
      <c r="AZ40" s="48" t="n">
        <f aca="false">workers_and_wage_central!B28</f>
        <v>6175.31024007337</v>
      </c>
      <c r="BA40" s="43" t="n">
        <f aca="false">(AZ40-AZ39)/AZ39</f>
        <v>0.0109608227995846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98.2394859678923</v>
      </c>
      <c r="BG40" s="7"/>
      <c r="BH40" s="0" t="n">
        <f aca="false">BH39+1</f>
        <v>9</v>
      </c>
      <c r="BI40" s="43" t="n">
        <f aca="false">T47/AG47</f>
        <v>0.0125352394882293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99565963.7143477</v>
      </c>
      <c r="E41" s="9"/>
      <c r="F41" s="42" t="n">
        <f aca="false">'Central pensions'!I41</f>
        <v>18097292.4897988</v>
      </c>
      <c r="G41" s="9" t="n">
        <f aca="false">'Central pensions'!K41</f>
        <v>392906.471342793</v>
      </c>
      <c r="H41" s="9" t="n">
        <f aca="false">'Central pensions'!V41</f>
        <v>2161655.47917736</v>
      </c>
      <c r="I41" s="42" t="n">
        <f aca="false">'Central pensions'!M41</f>
        <v>12151.746536375</v>
      </c>
      <c r="J41" s="9" t="n">
        <f aca="false">'Central pensions'!W41</f>
        <v>66855.3240982685</v>
      </c>
      <c r="K41" s="9"/>
      <c r="L41" s="42" t="n">
        <f aca="false">'Central pensions'!N41</f>
        <v>2593166.69482328</v>
      </c>
      <c r="M41" s="42"/>
      <c r="N41" s="42" t="n">
        <f aca="false">'Central pensions'!L41</f>
        <v>771137.553574026</v>
      </c>
      <c r="O41" s="9"/>
      <c r="P41" s="9" t="n">
        <f aca="false">'Central pensions'!X41</f>
        <v>17698525.6042366</v>
      </c>
      <c r="Q41" s="42"/>
      <c r="R41" s="42" t="n">
        <f aca="false">'Central SIPA income'!G36</f>
        <v>18267776.0084324</v>
      </c>
      <c r="S41" s="42"/>
      <c r="T41" s="9" t="n">
        <f aca="false">'Central SIPA income'!J36</f>
        <v>69848424.867443</v>
      </c>
      <c r="U41" s="9"/>
      <c r="V41" s="42" t="n">
        <f aca="false">'Central SIPA income'!F36</f>
        <v>110842.210785615</v>
      </c>
      <c r="W41" s="42"/>
      <c r="X41" s="42" t="n">
        <f aca="false">'Central SIPA income'!M36</f>
        <v>278403.676797358</v>
      </c>
      <c r="Y41" s="9"/>
      <c r="Z41" s="9" t="n">
        <f aca="false">R41+V41-N41-L41-F41</f>
        <v>-3082978.51897809</v>
      </c>
      <c r="AA41" s="9"/>
      <c r="AB41" s="9" t="n">
        <f aca="false">T41-P41-D41</f>
        <v>-47416064.4511413</v>
      </c>
      <c r="AC41" s="24"/>
      <c r="AD41" s="9"/>
      <c r="AE41" s="9"/>
      <c r="AF41" s="9"/>
      <c r="AG41" s="9" t="n">
        <f aca="false">BF41/100*$AG$37</f>
        <v>5170237762.38898</v>
      </c>
      <c r="AH41" s="43" t="n">
        <f aca="false">(AG41-AG40)/AG40</f>
        <v>0.00223795575446543</v>
      </c>
      <c r="AI41" s="43" t="n">
        <f aca="false">(AG41-AG37)/AG37</f>
        <v>-0.0154065840917008</v>
      </c>
      <c r="AJ41" s="43" t="n">
        <f aca="false">AB41/AG41</f>
        <v>-0.00917096401176569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11809053</v>
      </c>
      <c r="AY41" s="43" t="n">
        <f aca="false">(AW41-AW40)/AW40</f>
        <v>0.00703583075222399</v>
      </c>
      <c r="AZ41" s="48" t="n">
        <f aca="false">workers_and_wage_central!B29</f>
        <v>6258.27364590019</v>
      </c>
      <c r="BA41" s="43" t="n">
        <f aca="false">(AZ41-AZ40)/AZ40</f>
        <v>0.0134346943880563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98.4593415908299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0.0108535110630193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100648879.825087</v>
      </c>
      <c r="E42" s="6"/>
      <c r="F42" s="8" t="n">
        <f aca="false">'Central pensions'!I42</f>
        <v>18294125.3116473</v>
      </c>
      <c r="G42" s="6" t="n">
        <f aca="false">'Central pensions'!K42</f>
        <v>410608.878085375</v>
      </c>
      <c r="H42" s="6" t="n">
        <f aca="false">'Central pensions'!V42</f>
        <v>2259048.89802065</v>
      </c>
      <c r="I42" s="8" t="n">
        <f aca="false">'Central pensions'!M42</f>
        <v>12699.243652125</v>
      </c>
      <c r="J42" s="6" t="n">
        <f aca="false">'Central pensions'!W42</f>
        <v>69867.4916913605</v>
      </c>
      <c r="K42" s="6"/>
      <c r="L42" s="8" t="n">
        <f aca="false">'Central pensions'!N42</f>
        <v>3171760.59467515</v>
      </c>
      <c r="M42" s="8"/>
      <c r="N42" s="8" t="n">
        <f aca="false">'Central pensions'!L42</f>
        <v>781469.311294474</v>
      </c>
      <c r="O42" s="6"/>
      <c r="P42" s="6" t="n">
        <f aca="false">'Central pensions'!X42</f>
        <v>20757694.3837041</v>
      </c>
      <c r="Q42" s="8"/>
      <c r="R42" s="8" t="n">
        <f aca="false">'Central SIPA income'!G37</f>
        <v>14089441.4790377</v>
      </c>
      <c r="S42" s="8"/>
      <c r="T42" s="6" t="n">
        <f aca="false">'Central SIPA income'!J37</f>
        <v>53872200.6509457</v>
      </c>
      <c r="U42" s="6"/>
      <c r="V42" s="8" t="n">
        <f aca="false">'Central SIPA income'!F37</f>
        <v>114700.076288004</v>
      </c>
      <c r="W42" s="8"/>
      <c r="X42" s="8" t="n">
        <f aca="false">'Central SIPA income'!M37</f>
        <v>288093.522685872</v>
      </c>
      <c r="Y42" s="6"/>
      <c r="Z42" s="6" t="n">
        <f aca="false">R42+V42-N42-L42-F42</f>
        <v>-8043213.66229122</v>
      </c>
      <c r="AA42" s="6"/>
      <c r="AB42" s="6" t="n">
        <f aca="false">T42-P42-D42</f>
        <v>-67534373.5578454</v>
      </c>
      <c r="AC42" s="24"/>
      <c r="AD42" s="6"/>
      <c r="AE42" s="6"/>
      <c r="AF42" s="6"/>
      <c r="AG42" s="6" t="n">
        <f aca="false">BF42/100*$AG$37</f>
        <v>5182683753.99249</v>
      </c>
      <c r="AH42" s="36" t="n">
        <f aca="false">(AG42-AG41)/AG41</f>
        <v>0.00240723776652042</v>
      </c>
      <c r="AI42" s="36"/>
      <c r="AJ42" s="36" t="n">
        <f aca="false">AB42/AG42</f>
        <v>-0.0130307726196529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0.00639782566913597</v>
      </c>
      <c r="AV42" s="5"/>
      <c r="AW42" s="40" t="n">
        <f aca="false">workers_and_wage_central!C30</f>
        <v>11839180</v>
      </c>
      <c r="AX42" s="5"/>
      <c r="AY42" s="36" t="n">
        <f aca="false">(AW42-AW41)/AW41</f>
        <v>0.00255117832056474</v>
      </c>
      <c r="AZ42" s="41" t="n">
        <f aca="false">workers_and_wage_central!B30</f>
        <v>6271.20390532191</v>
      </c>
      <c r="BA42" s="36" t="n">
        <f aca="false">(AZ42-AZ41)/AZ41</f>
        <v>0.00206610643019587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98.6963566363741</v>
      </c>
      <c r="BG42" s="5"/>
      <c r="BH42" s="5" t="n">
        <f aca="false">BH41+1</f>
        <v>11</v>
      </c>
      <c r="BI42" s="36" t="n">
        <f aca="false">T49/AG49</f>
        <v>0.0130066921664495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101541875.233345</v>
      </c>
      <c r="E43" s="9"/>
      <c r="F43" s="42" t="n">
        <f aca="false">'Central pensions'!I43</f>
        <v>18456437.7976858</v>
      </c>
      <c r="G43" s="9" t="n">
        <f aca="false">'Central pensions'!K43</f>
        <v>448558.887035714</v>
      </c>
      <c r="H43" s="9" t="n">
        <f aca="false">'Central pensions'!V43</f>
        <v>2467838.65020256</v>
      </c>
      <c r="I43" s="42" t="n">
        <f aca="false">'Central pensions'!M43</f>
        <v>13872.955269146</v>
      </c>
      <c r="J43" s="9" t="n">
        <f aca="false">'Central pensions'!W43</f>
        <v>76324.906707297</v>
      </c>
      <c r="K43" s="9"/>
      <c r="L43" s="42" t="n">
        <f aca="false">'Central pensions'!N43</f>
        <v>2656689.78833763</v>
      </c>
      <c r="M43" s="42"/>
      <c r="N43" s="42" t="n">
        <f aca="false">'Central pensions'!L43</f>
        <v>790333.302869555</v>
      </c>
      <c r="O43" s="9"/>
      <c r="P43" s="9" t="n">
        <f aca="false">'Central pensions'!X43</f>
        <v>18133756.5874209</v>
      </c>
      <c r="Q43" s="42"/>
      <c r="R43" s="42" t="n">
        <f aca="false">'Central SIPA income'!G38</f>
        <v>16930753.8132186</v>
      </c>
      <c r="S43" s="42"/>
      <c r="T43" s="9" t="n">
        <f aca="false">'Central SIPA income'!J38</f>
        <v>64736204.6220566</v>
      </c>
      <c r="U43" s="9"/>
      <c r="V43" s="42" t="n">
        <f aca="false">'Central SIPA income'!F38</f>
        <v>116110.32647157</v>
      </c>
      <c r="W43" s="42"/>
      <c r="X43" s="42" t="n">
        <f aca="false">'Central SIPA income'!M38</f>
        <v>291635.664560579</v>
      </c>
      <c r="Y43" s="9"/>
      <c r="Z43" s="9" t="n">
        <f aca="false">R43+V43-N43-L43-F43</f>
        <v>-4856596.74920281</v>
      </c>
      <c r="AA43" s="9"/>
      <c r="AB43" s="9" t="n">
        <f aca="false">T43-P43-D43</f>
        <v>-54939427.1987093</v>
      </c>
      <c r="AC43" s="24"/>
      <c r="AD43" s="9"/>
      <c r="AE43" s="9"/>
      <c r="AF43" s="9"/>
      <c r="AG43" s="9" t="n">
        <f aca="false">BF43/100*$AG$37</f>
        <v>5212055943.41598</v>
      </c>
      <c r="AH43" s="43" t="n">
        <f aca="false">(AG43-AG42)/AG42</f>
        <v>0.00566737057819894</v>
      </c>
      <c r="AI43" s="43"/>
      <c r="AJ43" s="43" t="n">
        <f aca="false">AB43/AG43</f>
        <v>-0.0105408360530187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11849452</v>
      </c>
      <c r="AX43" s="7"/>
      <c r="AY43" s="43" t="n">
        <f aca="false">(AW43-AW42)/AW42</f>
        <v>0.000867627656645139</v>
      </c>
      <c r="AZ43" s="48" t="n">
        <f aca="false">workers_and_wage_central!B31</f>
        <v>6315.17308235466</v>
      </c>
      <c r="BA43" s="43" t="n">
        <f aca="false">(AZ43-AZ42)/AZ42</f>
        <v>0.00701128167678258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99.2557054641505</v>
      </c>
      <c r="BG43" s="7"/>
      <c r="BH43" s="7" t="n">
        <f aca="false">BH42+1</f>
        <v>12</v>
      </c>
      <c r="BI43" s="43" t="n">
        <f aca="false">T50/AG50</f>
        <v>0.0109030561088158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103115099.370687</v>
      </c>
      <c r="E44" s="9"/>
      <c r="F44" s="42" t="n">
        <f aca="false">'Central pensions'!I44</f>
        <v>18742389.9072559</v>
      </c>
      <c r="G44" s="9" t="n">
        <f aca="false">'Central pensions'!K44</f>
        <v>469725.162541728</v>
      </c>
      <c r="H44" s="9" t="n">
        <f aca="false">'Central pensions'!V44</f>
        <v>2584289.25297575</v>
      </c>
      <c r="I44" s="42" t="n">
        <f aca="false">'Central pensions'!M44</f>
        <v>14527.582346651</v>
      </c>
      <c r="J44" s="9" t="n">
        <f aca="false">'Central pensions'!W44</f>
        <v>79926.4717415159</v>
      </c>
      <c r="K44" s="9"/>
      <c r="L44" s="42" t="n">
        <f aca="false">'Central pensions'!N44</f>
        <v>2652521.78871221</v>
      </c>
      <c r="M44" s="42"/>
      <c r="N44" s="42" t="n">
        <f aca="false">'Central pensions'!L44</f>
        <v>803890.240363147</v>
      </c>
      <c r="O44" s="9"/>
      <c r="P44" s="9" t="n">
        <f aca="false">'Central pensions'!X44</f>
        <v>18186715.0876973</v>
      </c>
      <c r="Q44" s="42"/>
      <c r="R44" s="42" t="n">
        <f aca="false">'Central SIPA income'!G39</f>
        <v>14869626.0975407</v>
      </c>
      <c r="S44" s="42"/>
      <c r="T44" s="9" t="n">
        <f aca="false">'Central SIPA income'!J39</f>
        <v>56855304.1597192</v>
      </c>
      <c r="U44" s="9"/>
      <c r="V44" s="42" t="n">
        <f aca="false">'Central SIPA income'!F39</f>
        <v>117114.010021664</v>
      </c>
      <c r="W44" s="42"/>
      <c r="X44" s="42" t="n">
        <f aca="false">'Central SIPA income'!M39</f>
        <v>294156.628268419</v>
      </c>
      <c r="Y44" s="9"/>
      <c r="Z44" s="9" t="n">
        <f aca="false">R44+V44-N44-L44-F44</f>
        <v>-7212061.82876889</v>
      </c>
      <c r="AA44" s="9"/>
      <c r="AB44" s="9" t="n">
        <f aca="false">T44-P44-D44</f>
        <v>-64446510.2986651</v>
      </c>
      <c r="AC44" s="24"/>
      <c r="AD44" s="9"/>
      <c r="AE44" s="9"/>
      <c r="AF44" s="9"/>
      <c r="AG44" s="9" t="n">
        <f aca="false">BF44/100*$AG$37</f>
        <v>5270247001.0215</v>
      </c>
      <c r="AH44" s="43" t="n">
        <f aca="false">(AG44-AG43)/AG43</f>
        <v>0.0111647031876221</v>
      </c>
      <c r="AI44" s="43"/>
      <c r="AJ44" s="43" t="n">
        <f aca="false">AB44/AG44</f>
        <v>-0.0122283662010858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11918484</v>
      </c>
      <c r="AY44" s="43" t="n">
        <f aca="false">(AW44-AW43)/AW43</f>
        <v>0.00582575464249317</v>
      </c>
      <c r="AZ44" s="48" t="n">
        <f aca="false">workers_and_wage_central!B32</f>
        <v>6362.66303993771</v>
      </c>
      <c r="BA44" s="43" t="n">
        <f aca="false">(AZ44-AZ43)/AZ43</f>
        <v>0.00751997719836723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100.363865955336</v>
      </c>
      <c r="BG44" s="7"/>
      <c r="BH44" s="0" t="n">
        <f aca="false">BH43+1</f>
        <v>13</v>
      </c>
      <c r="BI44" s="43" t="n">
        <f aca="false">T51/AG51</f>
        <v>0.0127741174680512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104572332.9566</v>
      </c>
      <c r="E45" s="9"/>
      <c r="F45" s="42" t="n">
        <f aca="false">'Central pensions'!I45</f>
        <v>19007259.3610974</v>
      </c>
      <c r="G45" s="9" t="n">
        <f aca="false">'Central pensions'!K45</f>
        <v>500656.903498219</v>
      </c>
      <c r="H45" s="9" t="n">
        <f aca="false">'Central pensions'!V45</f>
        <v>2754466.56537933</v>
      </c>
      <c r="I45" s="42" t="n">
        <f aca="false">'Central pensions'!M45</f>
        <v>15484.23412881</v>
      </c>
      <c r="J45" s="9" t="n">
        <f aca="false">'Central pensions'!W45</f>
        <v>85189.6875890466</v>
      </c>
      <c r="K45" s="9"/>
      <c r="L45" s="42" t="n">
        <f aca="false">'Central pensions'!N45</f>
        <v>2690461.15451246</v>
      </c>
      <c r="M45" s="42"/>
      <c r="N45" s="42" t="n">
        <f aca="false">'Central pensions'!L45</f>
        <v>817112.238806486</v>
      </c>
      <c r="O45" s="9"/>
      <c r="P45" s="9" t="n">
        <f aca="false">'Central pensions'!X45</f>
        <v>18456326.171506</v>
      </c>
      <c r="Q45" s="42"/>
      <c r="R45" s="42" t="n">
        <f aca="false">'Central SIPA income'!G40</f>
        <v>17725094.5940889</v>
      </c>
      <c r="S45" s="50" t="n">
        <f aca="false">SUM(T42:T45)/AVERAGE(AG42:AG45)</f>
        <v>0.0464000201903189</v>
      </c>
      <c r="T45" s="9" t="n">
        <f aca="false">'Central SIPA income'!J40</f>
        <v>67773435.44458</v>
      </c>
      <c r="U45" s="9"/>
      <c r="V45" s="42" t="n">
        <f aca="false">'Central SIPA income'!F40</f>
        <v>122828.894648012</v>
      </c>
      <c r="W45" s="42"/>
      <c r="X45" s="42" t="n">
        <f aca="false">'Central SIPA income'!M40</f>
        <v>308510.770802848</v>
      </c>
      <c r="Y45" s="9"/>
      <c r="Z45" s="9" t="n">
        <f aca="false">R45+V45-N45-L45-F45</f>
        <v>-4666909.26567943</v>
      </c>
      <c r="AA45" s="9"/>
      <c r="AB45" s="9" t="n">
        <f aca="false">T45-P45-D45</f>
        <v>-55255223.683526</v>
      </c>
      <c r="AC45" s="24"/>
      <c r="AD45" s="9"/>
      <c r="AE45" s="9"/>
      <c r="AF45" s="9"/>
      <c r="AG45" s="9" t="n">
        <f aca="false">BF45/100*$AG$37</f>
        <v>5303723563.29975</v>
      </c>
      <c r="AH45" s="43" t="n">
        <f aca="false">(AG45-AG44)/AG44</f>
        <v>0.0063519911442024</v>
      </c>
      <c r="AI45" s="43" t="n">
        <f aca="false">(AG45-AG41)/AG41</f>
        <v>0.025818116505553</v>
      </c>
      <c r="AJ45" s="43" t="n">
        <f aca="false">AB45/AG45</f>
        <v>-0.0104181945050599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11968139</v>
      </c>
      <c r="AY45" s="43" t="n">
        <f aca="false">(AW45-AW44)/AW44</f>
        <v>0.00416621778407388</v>
      </c>
      <c r="AZ45" s="48" t="n">
        <f aca="false">workers_and_wage_central!B33</f>
        <v>6390.51194391805</v>
      </c>
      <c r="BA45" s="43" t="n">
        <f aca="false">(AZ45-AZ44)/AZ44</f>
        <v>0.00437692579436243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101.001376343082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0.0109324557024879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105503761.651636</v>
      </c>
      <c r="E46" s="6"/>
      <c r="F46" s="8" t="n">
        <f aca="false">'Central pensions'!I46</f>
        <v>19176557.5519512</v>
      </c>
      <c r="G46" s="6" t="n">
        <f aca="false">'Central pensions'!K46</f>
        <v>519394.869797814</v>
      </c>
      <c r="H46" s="6" t="n">
        <f aca="false">'Central pensions'!V46</f>
        <v>2857557.32736585</v>
      </c>
      <c r="I46" s="8" t="n">
        <f aca="false">'Central pensions'!M46</f>
        <v>16063.758859726</v>
      </c>
      <c r="J46" s="6" t="n">
        <f aca="false">'Central pensions'!W46</f>
        <v>88378.0616711073</v>
      </c>
      <c r="K46" s="6"/>
      <c r="L46" s="8" t="n">
        <f aca="false">'Central pensions'!N46</f>
        <v>3213040.19409913</v>
      </c>
      <c r="M46" s="8"/>
      <c r="N46" s="8" t="n">
        <f aca="false">'Central pensions'!L46</f>
        <v>826659.410823576</v>
      </c>
      <c r="O46" s="6"/>
      <c r="P46" s="6" t="n">
        <f aca="false">'Central pensions'!X46</f>
        <v>21220517.0157243</v>
      </c>
      <c r="Q46" s="8"/>
      <c r="R46" s="8" t="n">
        <f aca="false">'Central SIPA income'!G41</f>
        <v>14844433.2817274</v>
      </c>
      <c r="S46" s="8"/>
      <c r="T46" s="6" t="n">
        <f aca="false">'Central SIPA income'!J41</f>
        <v>56758977.2449527</v>
      </c>
      <c r="U46" s="6"/>
      <c r="V46" s="8" t="n">
        <f aca="false">'Central SIPA income'!F41</f>
        <v>123469.884842612</v>
      </c>
      <c r="W46" s="8"/>
      <c r="X46" s="8" t="n">
        <f aca="false">'Central SIPA income'!M41</f>
        <v>310120.753369082</v>
      </c>
      <c r="Y46" s="6"/>
      <c r="Z46" s="6" t="n">
        <f aca="false">R46+V46-N46-L46-F46</f>
        <v>-8248353.99030389</v>
      </c>
      <c r="AA46" s="6"/>
      <c r="AB46" s="6" t="n">
        <f aca="false">T46-P46-D46</f>
        <v>-69965301.4224076</v>
      </c>
      <c r="AC46" s="24"/>
      <c r="AD46" s="6"/>
      <c r="AE46" s="6"/>
      <c r="AF46" s="6"/>
      <c r="AG46" s="6" t="n">
        <f aca="false">BF46/100*$AG$37</f>
        <v>5367543385.65375</v>
      </c>
      <c r="AH46" s="36" t="n">
        <f aca="false">(AG46-AG45)/AG45</f>
        <v>0.0120330220065791</v>
      </c>
      <c r="AI46" s="36"/>
      <c r="AJ46" s="36" t="n">
        <f aca="false">AB46/AG46</f>
        <v>-0.0130348832595204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0.0109036089846647</v>
      </c>
      <c r="AV46" s="5"/>
      <c r="AW46" s="40" t="n">
        <f aca="false">workers_and_wage_central!C34</f>
        <v>12037137</v>
      </c>
      <c r="AX46" s="5"/>
      <c r="AY46" s="36" t="n">
        <f aca="false">(AW46-AW45)/AW45</f>
        <v>0.00576514026115506</v>
      </c>
      <c r="AZ46" s="41" t="n">
        <f aca="false">workers_and_wage_central!B34</f>
        <v>6444.4238261981</v>
      </c>
      <c r="BA46" s="36" t="n">
        <f aca="false">(AZ46-AZ45)/AZ45</f>
        <v>0.0084362384036163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102.216728127313</v>
      </c>
      <c r="BG46" s="5"/>
      <c r="BH46" s="5" t="n">
        <f aca="false">BH45+1</f>
        <v>15</v>
      </c>
      <c r="BI46" s="36" t="n">
        <f aca="false">T53/AG53</f>
        <v>0.0129061680359796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106306147.062648</v>
      </c>
      <c r="E47" s="9"/>
      <c r="F47" s="42" t="n">
        <f aca="false">'Central pensions'!I47</f>
        <v>19322400.5984193</v>
      </c>
      <c r="G47" s="9" t="n">
        <f aca="false">'Central pensions'!K47</f>
        <v>525905.448690574</v>
      </c>
      <c r="H47" s="9" t="n">
        <f aca="false">'Central pensions'!V47</f>
        <v>2893376.61150248</v>
      </c>
      <c r="I47" s="42" t="n">
        <f aca="false">'Central pensions'!M47</f>
        <v>16265.116969812</v>
      </c>
      <c r="J47" s="9" t="n">
        <f aca="false">'Central pensions'!W47</f>
        <v>89485.8745825532</v>
      </c>
      <c r="K47" s="9"/>
      <c r="L47" s="42" t="n">
        <f aca="false">'Central pensions'!N47</f>
        <v>2654206.00321875</v>
      </c>
      <c r="M47" s="42"/>
      <c r="N47" s="42" t="n">
        <f aca="false">'Central pensions'!L47</f>
        <v>834152.740270488</v>
      </c>
      <c r="O47" s="9"/>
      <c r="P47" s="9" t="n">
        <f aca="false">'Central pensions'!X47</f>
        <v>18361949.8303874</v>
      </c>
      <c r="Q47" s="42"/>
      <c r="R47" s="42" t="n">
        <f aca="false">'Central SIPA income'!G42</f>
        <v>17707989.770232</v>
      </c>
      <c r="S47" s="42"/>
      <c r="T47" s="9" t="n">
        <f aca="false">'Central SIPA income'!J42</f>
        <v>67708033.668059</v>
      </c>
      <c r="U47" s="9"/>
      <c r="V47" s="42" t="n">
        <f aca="false">'Central SIPA income'!F42</f>
        <v>128363.548655745</v>
      </c>
      <c r="W47" s="42"/>
      <c r="X47" s="42" t="n">
        <f aca="false">'Central SIPA income'!M42</f>
        <v>322412.225985246</v>
      </c>
      <c r="Y47" s="9"/>
      <c r="Z47" s="9" t="n">
        <f aca="false">R47+V47-N47-L47-F47</f>
        <v>-4974406.02302079</v>
      </c>
      <c r="AA47" s="9"/>
      <c r="AB47" s="9" t="n">
        <f aca="false">T47-P47-D47</f>
        <v>-56960063.2249764</v>
      </c>
      <c r="AC47" s="24"/>
      <c r="AD47" s="9"/>
      <c r="AE47" s="9"/>
      <c r="AF47" s="9"/>
      <c r="AG47" s="9" t="n">
        <f aca="false">BF47/100*$AG$37</f>
        <v>5401415244.72964</v>
      </c>
      <c r="AH47" s="43" t="n">
        <f aca="false">(AG47-AG46)/AG46</f>
        <v>0.00631049562942113</v>
      </c>
      <c r="AI47" s="43"/>
      <c r="AJ47" s="43" t="n">
        <f aca="false">AB47/AG47</f>
        <v>-0.0105453960942096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12005220</v>
      </c>
      <c r="AX47" s="7"/>
      <c r="AY47" s="43" t="n">
        <f aca="false">(AW47-AW46)/AW46</f>
        <v>-0.00265154413379195</v>
      </c>
      <c r="AZ47" s="48" t="n">
        <f aca="false">workers_and_wage_central!B35</f>
        <v>6516.54564380056</v>
      </c>
      <c r="BA47" s="43" t="n">
        <f aca="false">(AZ47-AZ46)/AZ46</f>
        <v>0.0111913523299427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102.861766343414</v>
      </c>
      <c r="BG47" s="7"/>
      <c r="BH47" s="7" t="n">
        <f aca="false">BH46+1</f>
        <v>16</v>
      </c>
      <c r="BI47" s="43" t="n">
        <f aca="false">T54/AG54</f>
        <v>0.0109185002743072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106546287.569206</v>
      </c>
      <c r="E48" s="9"/>
      <c r="F48" s="42" t="n">
        <f aca="false">'Central pensions'!I48</f>
        <v>19366048.9780834</v>
      </c>
      <c r="G48" s="9" t="n">
        <f aca="false">'Central pensions'!K48</f>
        <v>552258.211073702</v>
      </c>
      <c r="H48" s="9" t="n">
        <f aca="false">'Central pensions'!V48</f>
        <v>3038361.73481252</v>
      </c>
      <c r="I48" s="42" t="n">
        <f aca="false">'Central pensions'!M48</f>
        <v>17080.150857949</v>
      </c>
      <c r="J48" s="9" t="n">
        <f aca="false">'Central pensions'!W48</f>
        <v>93969.9505612094</v>
      </c>
      <c r="K48" s="9"/>
      <c r="L48" s="42" t="n">
        <f aca="false">'Central pensions'!N48</f>
        <v>2675456.47579908</v>
      </c>
      <c r="M48" s="42"/>
      <c r="N48" s="42" t="n">
        <f aca="false">'Central pensions'!L48</f>
        <v>835987.356301852</v>
      </c>
      <c r="O48" s="9"/>
      <c r="P48" s="9" t="n">
        <f aca="false">'Central pensions'!X48</f>
        <v>18482312.1497325</v>
      </c>
      <c r="Q48" s="42"/>
      <c r="R48" s="42" t="n">
        <f aca="false">'Central SIPA income'!G43</f>
        <v>15504357.8868019</v>
      </c>
      <c r="S48" s="42"/>
      <c r="T48" s="9" t="n">
        <f aca="false">'Central SIPA income'!J43</f>
        <v>59282256.1692425</v>
      </c>
      <c r="U48" s="9"/>
      <c r="V48" s="42" t="n">
        <f aca="false">'Central SIPA income'!F43</f>
        <v>131716.657398731</v>
      </c>
      <c r="W48" s="42"/>
      <c r="X48" s="42" t="n">
        <f aca="false">'Central SIPA income'!M43</f>
        <v>330834.268419551</v>
      </c>
      <c r="Y48" s="9"/>
      <c r="Z48" s="9" t="n">
        <f aca="false">R48+V48-N48-L48-F48</f>
        <v>-7241418.2659837</v>
      </c>
      <c r="AA48" s="9"/>
      <c r="AB48" s="9" t="n">
        <f aca="false">T48-P48-D48</f>
        <v>-65746343.549696</v>
      </c>
      <c r="AC48" s="24"/>
      <c r="AD48" s="9"/>
      <c r="AE48" s="9"/>
      <c r="AF48" s="9"/>
      <c r="AG48" s="9" t="n">
        <f aca="false">BF48/100*$AG$37</f>
        <v>5462034895.8995</v>
      </c>
      <c r="AH48" s="43" t="n">
        <f aca="false">(AG48-AG47)/AG47</f>
        <v>0.011222919998421</v>
      </c>
      <c r="AI48" s="43"/>
      <c r="AJ48" s="43" t="n">
        <f aca="false">AB48/AG48</f>
        <v>-0.0120369687859471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12009740</v>
      </c>
      <c r="AY48" s="43" t="n">
        <f aca="false">(AW48-AW47)/AW47</f>
        <v>0.000376502887910426</v>
      </c>
      <c r="AZ48" s="48" t="n">
        <f aca="false">workers_and_wage_central!B36</f>
        <v>6601.5674048453</v>
      </c>
      <c r="BA48" s="43" t="n">
        <f aca="false">(AZ48-AZ47)/AZ47</f>
        <v>0.0130470598522738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104.016175717983</v>
      </c>
      <c r="BG48" s="7"/>
      <c r="BH48" s="0" t="n">
        <f aca="false">BH47+1</f>
        <v>17</v>
      </c>
      <c r="BI48" s="43" t="n">
        <f aca="false">T55/AG55</f>
        <v>0.0128445174256472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107410859.85672</v>
      </c>
      <c r="E49" s="9"/>
      <c r="F49" s="42" t="n">
        <f aca="false">'Central pensions'!I49</f>
        <v>19523195.2254759</v>
      </c>
      <c r="G49" s="9" t="n">
        <f aca="false">'Central pensions'!K49</f>
        <v>574215.97466363</v>
      </c>
      <c r="H49" s="9" t="n">
        <f aca="false">'Central pensions'!V49</f>
        <v>3159166.87149666</v>
      </c>
      <c r="I49" s="42" t="n">
        <f aca="false">'Central pensions'!M49</f>
        <v>17759.256948359</v>
      </c>
      <c r="J49" s="9" t="n">
        <f aca="false">'Central pensions'!W49</f>
        <v>97706.1919019547</v>
      </c>
      <c r="K49" s="9"/>
      <c r="L49" s="42" t="n">
        <f aca="false">'Central pensions'!N49</f>
        <v>2681835.30128036</v>
      </c>
      <c r="M49" s="42"/>
      <c r="N49" s="42" t="n">
        <f aca="false">'Central pensions'!L49</f>
        <v>844173.082644142</v>
      </c>
      <c r="O49" s="9"/>
      <c r="P49" s="9" t="n">
        <f aca="false">'Central pensions'!X49</f>
        <v>18560447.3566341</v>
      </c>
      <c r="Q49" s="42"/>
      <c r="R49" s="42" t="n">
        <f aca="false">'Central SIPA income'!G44</f>
        <v>18841214.9935878</v>
      </c>
      <c r="S49" s="42"/>
      <c r="T49" s="9" t="n">
        <f aca="false">'Central SIPA income'!J44</f>
        <v>72041018.5281165</v>
      </c>
      <c r="U49" s="9"/>
      <c r="V49" s="42" t="n">
        <f aca="false">'Central SIPA income'!F44</f>
        <v>123911.834715887</v>
      </c>
      <c r="W49" s="42"/>
      <c r="X49" s="42" t="n">
        <f aca="false">'Central SIPA income'!M44</f>
        <v>311230.804033065</v>
      </c>
      <c r="Y49" s="9"/>
      <c r="Z49" s="9" t="n">
        <f aca="false">R49+V49-N49-L49-F49</f>
        <v>-4084076.78109672</v>
      </c>
      <c r="AA49" s="9"/>
      <c r="AB49" s="9" t="n">
        <f aca="false">T49-P49-D49</f>
        <v>-53930288.6852376</v>
      </c>
      <c r="AC49" s="24"/>
      <c r="AD49" s="9"/>
      <c r="AE49" s="9"/>
      <c r="AF49" s="9"/>
      <c r="AG49" s="9" t="n">
        <f aca="false">BF49/100*$AG$37</f>
        <v>5538765552.85478</v>
      </c>
      <c r="AH49" s="43" t="n">
        <f aca="false">(AG49-AG48)/AG48</f>
        <v>0.0140479983042377</v>
      </c>
      <c r="AI49" s="43" t="n">
        <f aca="false">(AG49-AG45)/AG45</f>
        <v>0.0443164103011426</v>
      </c>
      <c r="AJ49" s="43" t="n">
        <f aca="false">AB49/AG49</f>
        <v>-0.00973687876307401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12052749</v>
      </c>
      <c r="AY49" s="43" t="n">
        <f aca="false">(AW49-AW48)/AW48</f>
        <v>0.00358117661165021</v>
      </c>
      <c r="AZ49" s="48" t="n">
        <f aca="false">workers_and_wage_central!B37</f>
        <v>6684.93529939961</v>
      </c>
      <c r="BA49" s="43" t="n">
        <f aca="false">(AZ49-AZ48)/AZ48</f>
        <v>0.0126285000881943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105.477394778082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0.0109894928679012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108893593.934346</v>
      </c>
      <c r="E50" s="6"/>
      <c r="F50" s="8" t="n">
        <f aca="false">'Central pensions'!I50</f>
        <v>19792699.6955413</v>
      </c>
      <c r="G50" s="6" t="n">
        <f aca="false">'Central pensions'!K50</f>
        <v>599866.823094891</v>
      </c>
      <c r="H50" s="6" t="n">
        <f aca="false">'Central pensions'!V50</f>
        <v>3300290.27134163</v>
      </c>
      <c r="I50" s="8" t="n">
        <f aca="false">'Central pensions'!M50</f>
        <v>18552.582157574</v>
      </c>
      <c r="J50" s="6" t="n">
        <f aca="false">'Central pensions'!W50</f>
        <v>102070.833134278</v>
      </c>
      <c r="K50" s="6"/>
      <c r="L50" s="8" t="n">
        <f aca="false">'Central pensions'!N50</f>
        <v>3242687.24429545</v>
      </c>
      <c r="M50" s="8"/>
      <c r="N50" s="8" t="n">
        <f aca="false">'Central pensions'!L50</f>
        <v>858406.873140726</v>
      </c>
      <c r="O50" s="6"/>
      <c r="P50" s="6" t="n">
        <f aca="false">'Central pensions'!X50</f>
        <v>21549020.8707824</v>
      </c>
      <c r="Q50" s="8"/>
      <c r="R50" s="8" t="n">
        <f aca="false">'Central SIPA income'!G45</f>
        <v>16028031.4110322</v>
      </c>
      <c r="S50" s="8"/>
      <c r="T50" s="6" t="n">
        <f aca="false">'Central SIPA income'!J45</f>
        <v>61284567.2768115</v>
      </c>
      <c r="U50" s="6"/>
      <c r="V50" s="8" t="n">
        <f aca="false">'Central SIPA income'!F45</f>
        <v>126031.724186494</v>
      </c>
      <c r="W50" s="8"/>
      <c r="X50" s="8" t="n">
        <f aca="false">'Central SIPA income'!M45</f>
        <v>316555.355202136</v>
      </c>
      <c r="Y50" s="6"/>
      <c r="Z50" s="6" t="n">
        <f aca="false">R50+V50-N50-L50-F50</f>
        <v>-7739730.67775878</v>
      </c>
      <c r="AA50" s="6"/>
      <c r="AB50" s="6" t="n">
        <f aca="false">T50-P50-D50</f>
        <v>-69158047.5283169</v>
      </c>
      <c r="AC50" s="24"/>
      <c r="AD50" s="6"/>
      <c r="AE50" s="6"/>
      <c r="AF50" s="6"/>
      <c r="AG50" s="6" t="n">
        <f aca="false">BF50/100*$AG$37</f>
        <v>5620861404.83666</v>
      </c>
      <c r="AH50" s="36" t="n">
        <f aca="false">(AG50-AG49)/AG49</f>
        <v>0.0148220485591004</v>
      </c>
      <c r="AI50" s="36"/>
      <c r="AJ50" s="36" t="n">
        <f aca="false">AB50/AG50</f>
        <v>-0.0123038165411457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0.00773473758891989</v>
      </c>
      <c r="AV50" s="5"/>
      <c r="AW50" s="40" t="n">
        <f aca="false">workers_and_wage_central!C38</f>
        <v>12121766</v>
      </c>
      <c r="AX50" s="5"/>
      <c r="AY50" s="36" t="n">
        <f aca="false">(AW50-AW49)/AW49</f>
        <v>0.00572624552290934</v>
      </c>
      <c r="AZ50" s="41" t="n">
        <f aca="false">workers_and_wage_central!B38</f>
        <v>6745.39395309757</v>
      </c>
      <c r="BA50" s="36" t="n">
        <f aca="false">(AZ50-AZ49)/AZ49</f>
        <v>0.0090440147870078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107.04078584537</v>
      </c>
      <c r="BG50" s="5"/>
      <c r="BH50" s="5" t="n">
        <f aca="false">BH49+1</f>
        <v>19</v>
      </c>
      <c r="BI50" s="36" t="n">
        <f aca="false">T57/AG57</f>
        <v>0.0129601949159667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109886281.00466</v>
      </c>
      <c r="E51" s="9"/>
      <c r="F51" s="42" t="n">
        <f aca="false">'Central pensions'!I51</f>
        <v>19973132.321231</v>
      </c>
      <c r="G51" s="9" t="n">
        <f aca="false">'Central pensions'!K51</f>
        <v>622428.803563218</v>
      </c>
      <c r="H51" s="9" t="n">
        <f aca="false">'Central pensions'!V51</f>
        <v>3424419.63101792</v>
      </c>
      <c r="I51" s="42" t="n">
        <f aca="false">'Central pensions'!M51</f>
        <v>19250.375367934</v>
      </c>
      <c r="J51" s="9" t="n">
        <f aca="false">'Central pensions'!W51</f>
        <v>105909.885495396</v>
      </c>
      <c r="K51" s="9"/>
      <c r="L51" s="42" t="n">
        <f aca="false">'Central pensions'!N51</f>
        <v>2680700.74248609</v>
      </c>
      <c r="M51" s="42"/>
      <c r="N51" s="42" t="n">
        <f aca="false">'Central pensions'!L51</f>
        <v>869419.073029567</v>
      </c>
      <c r="O51" s="9"/>
      <c r="P51" s="9" t="n">
        <f aca="false">'Central pensions'!X51</f>
        <v>18693456.1159864</v>
      </c>
      <c r="Q51" s="42"/>
      <c r="R51" s="42" t="n">
        <f aca="false">'Central SIPA income'!G46</f>
        <v>18840687.8006789</v>
      </c>
      <c r="S51" s="42"/>
      <c r="T51" s="9" t="n">
        <f aca="false">'Central SIPA income'!J46</f>
        <v>72039002.7603367</v>
      </c>
      <c r="U51" s="9"/>
      <c r="V51" s="42" t="n">
        <f aca="false">'Central SIPA income'!F46</f>
        <v>132249.017068676</v>
      </c>
      <c r="W51" s="42"/>
      <c r="X51" s="42" t="n">
        <f aca="false">'Central SIPA income'!M46</f>
        <v>332171.402426901</v>
      </c>
      <c r="Y51" s="9"/>
      <c r="Z51" s="9" t="n">
        <f aca="false">R51+V51-N51-L51-F51</f>
        <v>-4550315.31899908</v>
      </c>
      <c r="AA51" s="9"/>
      <c r="AB51" s="9" t="n">
        <f aca="false">T51-P51-D51</f>
        <v>-56540734.3603097</v>
      </c>
      <c r="AC51" s="24"/>
      <c r="AD51" s="9"/>
      <c r="AE51" s="9"/>
      <c r="AF51" s="9"/>
      <c r="AG51" s="9" t="n">
        <f aca="false">BF51/100*$AG$37</f>
        <v>5639450470.10179</v>
      </c>
      <c r="AH51" s="43" t="n">
        <f aca="false">(AG51-AG50)/AG50</f>
        <v>0.0033071559546253</v>
      </c>
      <c r="AI51" s="43"/>
      <c r="AJ51" s="43" t="n">
        <f aca="false">AB51/AG51</f>
        <v>-0.0100259297710064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12158558</v>
      </c>
      <c r="AX51" s="7"/>
      <c r="AY51" s="43" t="n">
        <f aca="false">(AW51-AW50)/AW50</f>
        <v>0.0030352013064763</v>
      </c>
      <c r="AZ51" s="48" t="n">
        <f aca="false">workers_and_wage_central!B39</f>
        <v>6747.22284328682</v>
      </c>
      <c r="BA51" s="43" t="n">
        <f aca="false">(AZ51-AZ50)/AZ50</f>
        <v>0.000271131708832128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107.394786417667</v>
      </c>
      <c r="BG51" s="7"/>
      <c r="BH51" s="7" t="n">
        <f aca="false">BH50+1</f>
        <v>20</v>
      </c>
      <c r="BI51" s="43" t="n">
        <f aca="false">T58/AG58</f>
        <v>0.0110407105571078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111386512.890363</v>
      </c>
      <c r="E52" s="9"/>
      <c r="F52" s="42" t="n">
        <f aca="false">'Central pensions'!I52</f>
        <v>20245817.2250399</v>
      </c>
      <c r="G52" s="9" t="n">
        <f aca="false">'Central pensions'!K52</f>
        <v>658936.847605565</v>
      </c>
      <c r="H52" s="9" t="n">
        <f aca="false">'Central pensions'!V52</f>
        <v>3625276.11772449</v>
      </c>
      <c r="I52" s="42" t="n">
        <f aca="false">'Central pensions'!M52</f>
        <v>20379.49013213</v>
      </c>
      <c r="J52" s="9" t="n">
        <f aca="false">'Central pensions'!W52</f>
        <v>112121.941785289</v>
      </c>
      <c r="K52" s="9"/>
      <c r="L52" s="42" t="n">
        <f aca="false">'Central pensions'!N52</f>
        <v>2714321.54907609</v>
      </c>
      <c r="M52" s="42"/>
      <c r="N52" s="42" t="n">
        <f aca="false">'Central pensions'!L52</f>
        <v>883663.472446069</v>
      </c>
      <c r="O52" s="9"/>
      <c r="P52" s="9" t="n">
        <f aca="false">'Central pensions'!X52</f>
        <v>18946283.1240208</v>
      </c>
      <c r="Q52" s="42"/>
      <c r="R52" s="42" t="n">
        <f aca="false">'Central SIPA income'!G47</f>
        <v>16203910.6481851</v>
      </c>
      <c r="S52" s="42"/>
      <c r="T52" s="9" t="n">
        <f aca="false">'Central SIPA income'!J47</f>
        <v>61957056.7838181</v>
      </c>
      <c r="U52" s="9"/>
      <c r="V52" s="42" t="n">
        <f aca="false">'Central SIPA income'!F47</f>
        <v>136410.976063059</v>
      </c>
      <c r="W52" s="42"/>
      <c r="X52" s="42" t="n">
        <f aca="false">'Central SIPA income'!M47</f>
        <v>342625.043494717</v>
      </c>
      <c r="Y52" s="9"/>
      <c r="Z52" s="9" t="n">
        <f aca="false">R52+V52-N52-L52-F52</f>
        <v>-7503480.6223139</v>
      </c>
      <c r="AA52" s="9"/>
      <c r="AB52" s="9" t="n">
        <f aca="false">T52-P52-D52</f>
        <v>-68375739.2305657</v>
      </c>
      <c r="AC52" s="24"/>
      <c r="AD52" s="9"/>
      <c r="AE52" s="9"/>
      <c r="AF52" s="9"/>
      <c r="AG52" s="9" t="n">
        <f aca="false">BF52/100*$AG$37</f>
        <v>5667258891.31372</v>
      </c>
      <c r="AH52" s="43" t="n">
        <f aca="false">(AG52-AG51)/AG51</f>
        <v>0.00493105159081568</v>
      </c>
      <c r="AI52" s="43"/>
      <c r="AJ52" s="43" t="n">
        <f aca="false">AB52/AG52</f>
        <v>-0.0120650460022862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12184315</v>
      </c>
      <c r="AY52" s="43" t="n">
        <f aca="false">(AW52-AW51)/AW51</f>
        <v>0.00211842555671487</v>
      </c>
      <c r="AZ52" s="48" t="n">
        <f aca="false">workers_and_wage_central!B40</f>
        <v>6766.160140659</v>
      </c>
      <c r="BA52" s="43" t="n">
        <f aca="false">(AZ52-AZ51)/AZ51</f>
        <v>0.00280668029084321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107.924355650077</v>
      </c>
      <c r="BG52" s="7"/>
      <c r="BH52" s="0" t="n">
        <f aca="false">BH51+1</f>
        <v>21</v>
      </c>
      <c r="BI52" s="43" t="n">
        <f aca="false">T59/AG59</f>
        <v>0.0129345968467031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112214002.296169</v>
      </c>
      <c r="E53" s="9"/>
      <c r="F53" s="42" t="n">
        <f aca="false">'Central pensions'!I53</f>
        <v>20396223.2197235</v>
      </c>
      <c r="G53" s="9" t="n">
        <f aca="false">'Central pensions'!K53</f>
        <v>725899.534375936</v>
      </c>
      <c r="H53" s="9" t="n">
        <f aca="false">'Central pensions'!V53</f>
        <v>3993685.06314835</v>
      </c>
      <c r="I53" s="42" t="n">
        <f aca="false">'Central pensions'!M53</f>
        <v>22450.5010631729</v>
      </c>
      <c r="J53" s="9" t="n">
        <f aca="false">'Central pensions'!W53</f>
        <v>123516.032880875</v>
      </c>
      <c r="K53" s="9"/>
      <c r="L53" s="42" t="n">
        <f aca="false">'Central pensions'!N53</f>
        <v>2711373.65193619</v>
      </c>
      <c r="M53" s="42"/>
      <c r="N53" s="42" t="n">
        <f aca="false">'Central pensions'!L53</f>
        <v>892051.13634393</v>
      </c>
      <c r="O53" s="9"/>
      <c r="P53" s="9" t="n">
        <f aca="false">'Central pensions'!X53</f>
        <v>18977132.9237532</v>
      </c>
      <c r="Q53" s="42"/>
      <c r="R53" s="42" t="n">
        <f aca="false">'Central SIPA income'!G48</f>
        <v>19280029.4674708</v>
      </c>
      <c r="S53" s="42"/>
      <c r="T53" s="9" t="n">
        <f aca="false">'Central SIPA income'!J48</f>
        <v>73718863.7018045</v>
      </c>
      <c r="U53" s="9"/>
      <c r="V53" s="42" t="n">
        <f aca="false">'Central SIPA income'!F48</f>
        <v>134666.063005173</v>
      </c>
      <c r="W53" s="42"/>
      <c r="X53" s="42" t="n">
        <f aca="false">'Central SIPA income'!M48</f>
        <v>338242.324965702</v>
      </c>
      <c r="Y53" s="9"/>
      <c r="Z53" s="9" t="n">
        <f aca="false">R53+V53-N53-L53-F53</f>
        <v>-4584952.47752765</v>
      </c>
      <c r="AA53" s="9"/>
      <c r="AB53" s="9" t="n">
        <f aca="false">T53-P53-D53</f>
        <v>-57472271.5181177</v>
      </c>
      <c r="AC53" s="24"/>
      <c r="AD53" s="9"/>
      <c r="AE53" s="9"/>
      <c r="AF53" s="9"/>
      <c r="AG53" s="9" t="n">
        <f aca="false">BF53/100*$AG$37</f>
        <v>5711909491.36042</v>
      </c>
      <c r="AH53" s="43" t="n">
        <f aca="false">(AG53-AG52)/AG52</f>
        <v>0.00787869425113821</v>
      </c>
      <c r="AI53" s="43" t="n">
        <f aca="false">(AG53-AG49)/AG49</f>
        <v>0.031260384078976</v>
      </c>
      <c r="AJ53" s="43" t="n">
        <f aca="false">AB53/AG53</f>
        <v>-0.0100618316177887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12202204</v>
      </c>
      <c r="AY53" s="43" t="n">
        <f aca="false">(AW53-AW52)/AW52</f>
        <v>0.00146819907397338</v>
      </c>
      <c r="AZ53" s="48" t="n">
        <f aca="false">workers_and_wage_central!B41</f>
        <v>6809.47098866169</v>
      </c>
      <c r="BA53" s="43" t="n">
        <f aca="false">(AZ53-AZ52)/AZ52</f>
        <v>0.00640109709234166</v>
      </c>
      <c r="BB53" s="5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108.774658650495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0.0110800233865728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113365983.061371</v>
      </c>
      <c r="E54" s="6"/>
      <c r="F54" s="8" t="n">
        <f aca="false">'Central pensions'!I54</f>
        <v>20605609.3600545</v>
      </c>
      <c r="G54" s="6" t="n">
        <f aca="false">'Central pensions'!K54</f>
        <v>779555.981333771</v>
      </c>
      <c r="H54" s="6" t="n">
        <f aca="false">'Central pensions'!V54</f>
        <v>4288887.00309909</v>
      </c>
      <c r="I54" s="8" t="n">
        <f aca="false">'Central pensions'!M54</f>
        <v>24109.978804138</v>
      </c>
      <c r="J54" s="6" t="n">
        <f aca="false">'Central pensions'!W54</f>
        <v>132645.989786574</v>
      </c>
      <c r="K54" s="6"/>
      <c r="L54" s="8" t="n">
        <f aca="false">'Central pensions'!N54</f>
        <v>3274685.56819534</v>
      </c>
      <c r="M54" s="8"/>
      <c r="N54" s="8" t="n">
        <f aca="false">'Central pensions'!L54</f>
        <v>902889.695546761</v>
      </c>
      <c r="O54" s="6"/>
      <c r="P54" s="6" t="n">
        <f aca="false">'Central pensions'!X54</f>
        <v>21959791.6899361</v>
      </c>
      <c r="Q54" s="8"/>
      <c r="R54" s="8" t="n">
        <f aca="false">'Central SIPA income'!G49</f>
        <v>16429470.4749424</v>
      </c>
      <c r="S54" s="8"/>
      <c r="T54" s="6" t="n">
        <f aca="false">'Central SIPA income'!J49</f>
        <v>62819504.3310785</v>
      </c>
      <c r="U54" s="6"/>
      <c r="V54" s="8" t="n">
        <f aca="false">'Central SIPA income'!F49</f>
        <v>133668.68910997</v>
      </c>
      <c r="W54" s="8"/>
      <c r="X54" s="8" t="n">
        <f aca="false">'Central SIPA income'!M49</f>
        <v>335737.209291825</v>
      </c>
      <c r="Y54" s="6"/>
      <c r="Z54" s="6" t="n">
        <f aca="false">R54+V54-N54-L54-F54</f>
        <v>-8220045.45974423</v>
      </c>
      <c r="AA54" s="6"/>
      <c r="AB54" s="6" t="n">
        <f aca="false">T54-P54-D54</f>
        <v>-72506270.4202286</v>
      </c>
      <c r="AC54" s="24"/>
      <c r="AD54" s="6"/>
      <c r="AE54" s="6"/>
      <c r="AF54" s="6"/>
      <c r="AG54" s="6" t="n">
        <f aca="false">BF54/100*$AG$37</f>
        <v>5753492032.13395</v>
      </c>
      <c r="AH54" s="36" t="n">
        <f aca="false">(AG54-AG53)/AG53</f>
        <v>0.00727997193170218</v>
      </c>
      <c r="AI54" s="36"/>
      <c r="AJ54" s="36" t="n">
        <f aca="false">AB54/AG54</f>
        <v>-0.0126021327595958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0.00925324236493845</v>
      </c>
      <c r="AV54" s="5"/>
      <c r="AW54" s="40" t="n">
        <f aca="false">workers_and_wage_central!C42</f>
        <v>12236033</v>
      </c>
      <c r="AX54" s="5"/>
      <c r="AY54" s="36" t="n">
        <f aca="false">(AW54-AW53)/AW53</f>
        <v>0.00277236800827129</v>
      </c>
      <c r="AZ54" s="41" t="n">
        <f aca="false">workers_and_wage_central!B42</f>
        <v>6840.08052590487</v>
      </c>
      <c r="BA54" s="36" t="n">
        <f aca="false">(AZ54-AZ53)/AZ53</f>
        <v>0.00449514173628867</v>
      </c>
      <c r="BB54" s="5"/>
      <c r="BC54" s="5"/>
      <c r="BD54" s="5"/>
      <c r="BE54" s="5"/>
      <c r="BF54" s="5" t="n">
        <f aca="false">BF53*(1+AY54)*(1+BA54)*(1-BE54)</f>
        <v>109.566535112351</v>
      </c>
      <c r="BG54" s="5"/>
      <c r="BH54" s="5" t="n">
        <f aca="false">BH53+1</f>
        <v>23</v>
      </c>
      <c r="BI54" s="36" t="n">
        <f aca="false">T61/AG61</f>
        <v>0.0129930777539969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113899724.599097</v>
      </c>
      <c r="E55" s="9"/>
      <c r="F55" s="42" t="n">
        <f aca="false">'Central pensions'!I55</f>
        <v>20702623.2025548</v>
      </c>
      <c r="G55" s="9" t="n">
        <f aca="false">'Central pensions'!K55</f>
        <v>869516.123580167</v>
      </c>
      <c r="H55" s="9" t="n">
        <f aca="false">'Central pensions'!V55</f>
        <v>4783821.1632057</v>
      </c>
      <c r="I55" s="42" t="n">
        <f aca="false">'Central pensions'!M55</f>
        <v>26892.2512447471</v>
      </c>
      <c r="J55" s="9" t="n">
        <f aca="false">'Central pensions'!W55</f>
        <v>147953.231851721</v>
      </c>
      <c r="K55" s="9"/>
      <c r="L55" s="42" t="n">
        <f aca="false">'Central pensions'!N55</f>
        <v>2730250.30388069</v>
      </c>
      <c r="M55" s="42"/>
      <c r="N55" s="42" t="n">
        <f aca="false">'Central pensions'!L55</f>
        <v>910195.238881353</v>
      </c>
      <c r="O55" s="9"/>
      <c r="P55" s="9" t="n">
        <f aca="false">'Central pensions'!X55</f>
        <v>19174907.4592142</v>
      </c>
      <c r="Q55" s="42"/>
      <c r="R55" s="42" t="n">
        <f aca="false">'Central SIPA income'!G50</f>
        <v>19483321.1317462</v>
      </c>
      <c r="S55" s="42"/>
      <c r="T55" s="9" t="n">
        <f aca="false">'Central SIPA income'!J50</f>
        <v>74496166.9997958</v>
      </c>
      <c r="U55" s="9"/>
      <c r="V55" s="42" t="n">
        <f aca="false">'Central SIPA income'!F50</f>
        <v>135461.288217548</v>
      </c>
      <c r="W55" s="42"/>
      <c r="X55" s="42" t="n">
        <f aca="false">'Central SIPA income'!M50</f>
        <v>340239.701429397</v>
      </c>
      <c r="Y55" s="9"/>
      <c r="Z55" s="9" t="n">
        <f aca="false">R55+V55-N55-L55-F55</f>
        <v>-4724286.3253531</v>
      </c>
      <c r="AA55" s="9"/>
      <c r="AB55" s="9" t="n">
        <f aca="false">T55-P55-D55</f>
        <v>-58578465.0585154</v>
      </c>
      <c r="AC55" s="24"/>
      <c r="AD55" s="9"/>
      <c r="AE55" s="9"/>
      <c r="AF55" s="9"/>
      <c r="AG55" s="9" t="n">
        <f aca="false">BF55/100*$AG$37</f>
        <v>5799841639.12972</v>
      </c>
      <c r="AH55" s="43" t="n">
        <f aca="false">(AG55-AG54)/AG54</f>
        <v>0.00805590878320628</v>
      </c>
      <c r="AI55" s="43"/>
      <c r="AJ55" s="43" t="n">
        <f aca="false">AB55/AG55</f>
        <v>-0.0101000111215632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12312189</v>
      </c>
      <c r="AX55" s="7"/>
      <c r="AY55" s="43" t="n">
        <f aca="false">(AW55-AW54)/AW54</f>
        <v>0.00622391260304708</v>
      </c>
      <c r="AZ55" s="48" t="n">
        <f aca="false">workers_and_wage_central!B43</f>
        <v>6852.53401785481</v>
      </c>
      <c r="BA55" s="43" t="n">
        <f aca="false">(AZ55-AZ54)/AZ54</f>
        <v>0.00182066452328683</v>
      </c>
      <c r="BB55" s="7"/>
      <c r="BC55" s="7"/>
      <c r="BD55" s="7"/>
      <c r="BE55" s="7"/>
      <c r="BF55" s="7" t="n">
        <f aca="false">BF54*(1+AY55)*(1+BA55)*(1-BE55)</f>
        <v>110.449193124908</v>
      </c>
      <c r="BG55" s="7"/>
      <c r="BH55" s="7" t="n">
        <f aca="false">BH54+1</f>
        <v>24</v>
      </c>
      <c r="BI55" s="43" t="n">
        <f aca="false">T62/AG62</f>
        <v>0.0110905803559881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114976683.398596</v>
      </c>
      <c r="E56" s="9"/>
      <c r="F56" s="42" t="n">
        <f aca="false">'Central pensions'!I56</f>
        <v>20898373.2125674</v>
      </c>
      <c r="G56" s="9" t="n">
        <f aca="false">'Central pensions'!K56</f>
        <v>921698.098147674</v>
      </c>
      <c r="H56" s="9" t="n">
        <f aca="false">'Central pensions'!V56</f>
        <v>5070910.99110455</v>
      </c>
      <c r="I56" s="42" t="n">
        <f aca="false">'Central pensions'!M56</f>
        <v>28506.126746836</v>
      </c>
      <c r="J56" s="9" t="n">
        <f aca="false">'Central pensions'!W56</f>
        <v>156832.298693959</v>
      </c>
      <c r="K56" s="9"/>
      <c r="L56" s="42" t="n">
        <f aca="false">'Central pensions'!N56</f>
        <v>2795082.64709948</v>
      </c>
      <c r="M56" s="42"/>
      <c r="N56" s="42" t="n">
        <f aca="false">'Central pensions'!L56</f>
        <v>920111.363946363</v>
      </c>
      <c r="O56" s="9"/>
      <c r="P56" s="9" t="n">
        <f aca="false">'Central pensions'!X56</f>
        <v>19565878.3907543</v>
      </c>
      <c r="Q56" s="42"/>
      <c r="R56" s="42" t="n">
        <f aca="false">'Central SIPA income'!G51</f>
        <v>16770655.4696009</v>
      </c>
      <c r="S56" s="42"/>
      <c r="T56" s="9" t="n">
        <f aca="false">'Central SIPA income'!J51</f>
        <v>64124054.7292386</v>
      </c>
      <c r="U56" s="9"/>
      <c r="V56" s="42" t="n">
        <f aca="false">'Central SIPA income'!F51</f>
        <v>138046.293864614</v>
      </c>
      <c r="W56" s="42"/>
      <c r="X56" s="42" t="n">
        <f aca="false">'Central SIPA income'!M51</f>
        <v>346732.490337019</v>
      </c>
      <c r="Y56" s="9"/>
      <c r="Z56" s="9" t="n">
        <f aca="false">R56+V56-N56-L56-F56</f>
        <v>-7704865.46014773</v>
      </c>
      <c r="AA56" s="9"/>
      <c r="AB56" s="9" t="n">
        <f aca="false">T56-P56-D56</f>
        <v>-70418507.0601117</v>
      </c>
      <c r="AC56" s="24"/>
      <c r="AD56" s="9"/>
      <c r="AE56" s="9"/>
      <c r="AF56" s="9"/>
      <c r="AG56" s="9" t="n">
        <f aca="false">BF56/100*$AG$37</f>
        <v>5835033108.44637</v>
      </c>
      <c r="AH56" s="43" t="n">
        <f aca="false">(AG56-AG55)/AG55</f>
        <v>0.0060676603787279</v>
      </c>
      <c r="AI56" s="43"/>
      <c r="AJ56" s="43" t="n">
        <f aca="false">AB56/AG56</f>
        <v>-0.0120682275064008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12345727</v>
      </c>
      <c r="AY56" s="43" t="n">
        <f aca="false">(AW56-AW55)/AW55</f>
        <v>0.0027239672815289</v>
      </c>
      <c r="AZ56" s="48" t="n">
        <f aca="false">workers_and_wage_central!B44</f>
        <v>6875.38454446179</v>
      </c>
      <c r="BA56" s="43" t="n">
        <f aca="false">(AZ56-AZ55)/AZ55</f>
        <v>0.00333460972939949</v>
      </c>
      <c r="BB56" s="7"/>
      <c r="BC56" s="7"/>
      <c r="BD56" s="7"/>
      <c r="BE56" s="7"/>
      <c r="BF56" s="7" t="n">
        <f aca="false">BF55*(1+AY56)*(1+BA56)*(1-BE56)</f>
        <v>111.119361317894</v>
      </c>
      <c r="BG56" s="7"/>
      <c r="BH56" s="0" t="n">
        <f aca="false">BH55+1</f>
        <v>25</v>
      </c>
      <c r="BI56" s="43" t="n">
        <f aca="false">T63/AG63</f>
        <v>0.0130464422501087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115822887.775961</v>
      </c>
      <c r="E57" s="9"/>
      <c r="F57" s="42" t="n">
        <f aca="false">'Central pensions'!I57</f>
        <v>21052180.8748651</v>
      </c>
      <c r="G57" s="9" t="n">
        <f aca="false">'Central pensions'!K57</f>
        <v>1012230.79421562</v>
      </c>
      <c r="H57" s="9" t="n">
        <f aca="false">'Central pensions'!V57</f>
        <v>5568995.17340664</v>
      </c>
      <c r="I57" s="42" t="n">
        <f aca="false">'Central pensions'!M57</f>
        <v>31306.10703759</v>
      </c>
      <c r="J57" s="9" t="n">
        <f aca="false">'Central pensions'!W57</f>
        <v>172236.964125943</v>
      </c>
      <c r="K57" s="9"/>
      <c r="L57" s="42" t="n">
        <f aca="false">'Central pensions'!N57</f>
        <v>2746801.90259439</v>
      </c>
      <c r="M57" s="42"/>
      <c r="N57" s="42" t="n">
        <f aca="false">'Central pensions'!L57</f>
        <v>929219.619075209</v>
      </c>
      <c r="O57" s="9"/>
      <c r="P57" s="9" t="n">
        <f aca="false">'Central pensions'!X57</f>
        <v>19365460.3103496</v>
      </c>
      <c r="Q57" s="42"/>
      <c r="R57" s="42" t="n">
        <f aca="false">'Central SIPA income'!G52</f>
        <v>20086794.7872596</v>
      </c>
      <c r="S57" s="42"/>
      <c r="T57" s="9" t="n">
        <f aca="false">'Central SIPA income'!J52</f>
        <v>76803600.8257389</v>
      </c>
      <c r="U57" s="9"/>
      <c r="V57" s="42" t="n">
        <f aca="false">'Central SIPA income'!F52</f>
        <v>131359.436167404</v>
      </c>
      <c r="W57" s="42"/>
      <c r="X57" s="42" t="n">
        <f aca="false">'Central SIPA income'!M52</f>
        <v>329937.031676196</v>
      </c>
      <c r="Y57" s="9"/>
      <c r="Z57" s="9" t="n">
        <f aca="false">R57+V57-N57-L57-F57</f>
        <v>-4510048.17310769</v>
      </c>
      <c r="AA57" s="9"/>
      <c r="AB57" s="9" t="n">
        <f aca="false">T57-P57-D57</f>
        <v>-58384747.2605717</v>
      </c>
      <c r="AC57" s="24"/>
      <c r="AD57" s="9"/>
      <c r="AE57" s="9"/>
      <c r="AF57" s="9"/>
      <c r="AG57" s="9" t="n">
        <f aca="false">BF57/100*$AG$37</f>
        <v>5926114639.76658</v>
      </c>
      <c r="AH57" s="43" t="n">
        <f aca="false">(AG57-AG56)/AG56</f>
        <v>0.0156094283661174</v>
      </c>
      <c r="AI57" s="43" t="n">
        <f aca="false">(AG57-AG53)/AG53</f>
        <v>0.0375014955559363</v>
      </c>
      <c r="AJ57" s="43" t="n">
        <f aca="false">AB57/AG57</f>
        <v>-0.00985211235516554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12407975</v>
      </c>
      <c r="AY57" s="43" t="n">
        <f aca="false">(AW57-AW56)/AW56</f>
        <v>0.00504206840148012</v>
      </c>
      <c r="AZ57" s="48" t="n">
        <f aca="false">workers_and_wage_central!B45</f>
        <v>6947.67471584953</v>
      </c>
      <c r="BA57" s="43" t="n">
        <f aca="false">(AZ57-AZ56)/AZ56</f>
        <v>0.0105143459133454</v>
      </c>
      <c r="BB57" s="7"/>
      <c r="BC57" s="7"/>
      <c r="BD57" s="7"/>
      <c r="BE57" s="7"/>
      <c r="BF57" s="7" t="n">
        <f aca="false">BF56*(1+AY57)*(1+BA57)*(1-BE57)</f>
        <v>112.853871028475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0.0111189869864754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116220168.699648</v>
      </c>
      <c r="E58" s="6"/>
      <c r="F58" s="8" t="n">
        <f aca="false">'Central pensions'!I58</f>
        <v>21124391.385449</v>
      </c>
      <c r="G58" s="6" t="n">
        <f aca="false">'Central pensions'!K58</f>
        <v>1121532.15400416</v>
      </c>
      <c r="H58" s="6" t="n">
        <f aca="false">'Central pensions'!V58</f>
        <v>6170339.00584837</v>
      </c>
      <c r="I58" s="8" t="n">
        <f aca="false">'Central pensions'!M58</f>
        <v>34686.5614640398</v>
      </c>
      <c r="J58" s="6" t="n">
        <f aca="false">'Central pensions'!W58</f>
        <v>190835.226984966</v>
      </c>
      <c r="K58" s="6"/>
      <c r="L58" s="8" t="n">
        <f aca="false">'Central pensions'!N58</f>
        <v>3334452.57354773</v>
      </c>
      <c r="M58" s="8"/>
      <c r="N58" s="8" t="n">
        <f aca="false">'Central pensions'!L58</f>
        <v>934485.481875863</v>
      </c>
      <c r="O58" s="6"/>
      <c r="P58" s="6" t="n">
        <f aca="false">'Central pensions'!X58</f>
        <v>22443753.6589487</v>
      </c>
      <c r="Q58" s="8"/>
      <c r="R58" s="8" t="n">
        <f aca="false">'Central SIPA income'!G53</f>
        <v>17213498.3969359</v>
      </c>
      <c r="S58" s="8"/>
      <c r="T58" s="6" t="n">
        <f aca="false">'Central SIPA income'!J53</f>
        <v>65817303.0438535</v>
      </c>
      <c r="U58" s="6"/>
      <c r="V58" s="8" t="n">
        <f aca="false">'Central SIPA income'!F53</f>
        <v>137909.253716846</v>
      </c>
      <c r="W58" s="8"/>
      <c r="X58" s="8" t="n">
        <f aca="false">'Central SIPA income'!M53</f>
        <v>346388.284995597</v>
      </c>
      <c r="Y58" s="6"/>
      <c r="Z58" s="6" t="n">
        <f aca="false">R58+V58-N58-L58-F58</f>
        <v>-8041921.79021985</v>
      </c>
      <c r="AA58" s="6"/>
      <c r="AB58" s="6" t="n">
        <f aca="false">T58-P58-D58</f>
        <v>-72846619.3147432</v>
      </c>
      <c r="AC58" s="24"/>
      <c r="AD58" s="6"/>
      <c r="AE58" s="6"/>
      <c r="AF58" s="6"/>
      <c r="AG58" s="6" t="n">
        <f aca="false">BF58/100*$AG$37</f>
        <v>5961328548.86606</v>
      </c>
      <c r="AH58" s="36" t="n">
        <f aca="false">(AG58-AG57)/AG57</f>
        <v>0.00594215792977977</v>
      </c>
      <c r="AI58" s="36"/>
      <c r="AJ58" s="36" t="n">
        <f aca="false">AB58/AG58</f>
        <v>-0.0122198631928448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0.00739430035860908</v>
      </c>
      <c r="AV58" s="5"/>
      <c r="AW58" s="40" t="n">
        <f aca="false">workers_and_wage_central!C46</f>
        <v>12410751</v>
      </c>
      <c r="AX58" s="5"/>
      <c r="AY58" s="36" t="n">
        <f aca="false">(AW58-AW57)/AW57</f>
        <v>0.000223727078753785</v>
      </c>
      <c r="AZ58" s="41" t="n">
        <f aca="false">workers_and_wage_central!B46</f>
        <v>6987.3956266442</v>
      </c>
      <c r="BA58" s="36" t="n">
        <f aca="false">(AZ58-AZ57)/AZ57</f>
        <v>0.0057171517693619</v>
      </c>
      <c r="BB58" s="5"/>
      <c r="BC58" s="5"/>
      <c r="BD58" s="5"/>
      <c r="BE58" s="5"/>
      <c r="BF58" s="5" t="n">
        <f aca="false">BF57*(1+AY58)*(1+BA58)*(1-BE58)</f>
        <v>113.524466553113</v>
      </c>
      <c r="BG58" s="5"/>
      <c r="BH58" s="5" t="n">
        <f aca="false">BH57+1</f>
        <v>27</v>
      </c>
      <c r="BI58" s="36" t="n">
        <f aca="false">T65/AG65</f>
        <v>0.0130620545592597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116773002.152693</v>
      </c>
      <c r="E59" s="9"/>
      <c r="F59" s="42" t="n">
        <f aca="false">'Central pensions'!I59</f>
        <v>21224875.4095539</v>
      </c>
      <c r="G59" s="9" t="n">
        <f aca="false">'Central pensions'!K59</f>
        <v>1192101.52816466</v>
      </c>
      <c r="H59" s="9" t="n">
        <f aca="false">'Central pensions'!V59</f>
        <v>6558590.88114791</v>
      </c>
      <c r="I59" s="42" t="n">
        <f aca="false">'Central pensions'!M59</f>
        <v>36869.1194277699</v>
      </c>
      <c r="J59" s="9" t="n">
        <f aca="false">'Central pensions'!W59</f>
        <v>202843.016942702</v>
      </c>
      <c r="K59" s="9"/>
      <c r="L59" s="42" t="n">
        <f aca="false">'Central pensions'!N59</f>
        <v>2735392.72511036</v>
      </c>
      <c r="M59" s="42"/>
      <c r="N59" s="42" t="n">
        <f aca="false">'Central pensions'!L59</f>
        <v>941292.93858923</v>
      </c>
      <c r="O59" s="9"/>
      <c r="P59" s="9" t="n">
        <f aca="false">'Central pensions'!X59</f>
        <v>19372681.875909</v>
      </c>
      <c r="Q59" s="42"/>
      <c r="R59" s="42" t="n">
        <f aca="false">'Central SIPA income'!G54</f>
        <v>20444827.4286437</v>
      </c>
      <c r="S59" s="42"/>
      <c r="T59" s="9" t="n">
        <f aca="false">'Central SIPA income'!J54</f>
        <v>78172569.6613685</v>
      </c>
      <c r="U59" s="9"/>
      <c r="V59" s="42" t="n">
        <f aca="false">'Central SIPA income'!F54</f>
        <v>140521.582673039</v>
      </c>
      <c r="W59" s="42"/>
      <c r="X59" s="42" t="n">
        <f aca="false">'Central SIPA income'!M54</f>
        <v>352949.702178217</v>
      </c>
      <c r="Y59" s="9"/>
      <c r="Z59" s="9" t="n">
        <f aca="false">R59+V59-N59-L59-F59</f>
        <v>-4316212.06193675</v>
      </c>
      <c r="AA59" s="9"/>
      <c r="AB59" s="9" t="n">
        <f aca="false">T59-P59-D59</f>
        <v>-57973114.3672335</v>
      </c>
      <c r="AC59" s="24"/>
      <c r="AD59" s="9"/>
      <c r="AE59" s="9"/>
      <c r="AF59" s="9"/>
      <c r="AG59" s="9" t="n">
        <f aca="false">BF59/100*$AG$37</f>
        <v>6043680416.78034</v>
      </c>
      <c r="AH59" s="43" t="n">
        <f aca="false">(AG59-AG58)/AG58</f>
        <v>0.0138143481338487</v>
      </c>
      <c r="AI59" s="43"/>
      <c r="AJ59" s="43" t="n">
        <f aca="false">AB59/AG59</f>
        <v>-0.00959235273365391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12514564</v>
      </c>
      <c r="AX59" s="7"/>
      <c r="AY59" s="43" t="n">
        <f aca="false">(AW59-AW58)/AW58</f>
        <v>0.00836476374395071</v>
      </c>
      <c r="AZ59" s="48" t="n">
        <f aca="false">workers_and_wage_central!B47</f>
        <v>7025.15815415619</v>
      </c>
      <c r="BA59" s="43" t="n">
        <f aca="false">(AZ59-AZ58)/AZ58</f>
        <v>0.00540437804437387</v>
      </c>
      <c r="BB59" s="7"/>
      <c r="BC59" s="7"/>
      <c r="BD59" s="7"/>
      <c r="BE59" s="7"/>
      <c r="BF59" s="7" t="n">
        <f aca="false">BF58*(1+AY59)*(1+BA59)*(1-BE59)</f>
        <v>115.092733055787</v>
      </c>
      <c r="BG59" s="7"/>
      <c r="BH59" s="7" t="n">
        <f aca="false">BH58+1</f>
        <v>28</v>
      </c>
      <c r="BI59" s="43" t="n">
        <f aca="false">T66/AG66</f>
        <v>0.0111915871318147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116791466.579729</v>
      </c>
      <c r="E60" s="9"/>
      <c r="F60" s="42" t="n">
        <f aca="false">'Central pensions'!I60</f>
        <v>21228231.5377352</v>
      </c>
      <c r="G60" s="9" t="n">
        <f aca="false">'Central pensions'!K60</f>
        <v>1228181.12215652</v>
      </c>
      <c r="H60" s="9" t="n">
        <f aca="false">'Central pensions'!V60</f>
        <v>6757090.1620899</v>
      </c>
      <c r="I60" s="42" t="n">
        <f aca="false">'Central pensions'!M60</f>
        <v>37984.9831594802</v>
      </c>
      <c r="J60" s="9" t="n">
        <f aca="false">'Central pensions'!W60</f>
        <v>208982.169961544</v>
      </c>
      <c r="K60" s="9"/>
      <c r="L60" s="42" t="n">
        <f aca="false">'Central pensions'!N60</f>
        <v>2728794.66364549</v>
      </c>
      <c r="M60" s="42"/>
      <c r="N60" s="42" t="n">
        <f aca="false">'Central pensions'!L60</f>
        <v>942949.871367618</v>
      </c>
      <c r="O60" s="9"/>
      <c r="P60" s="9" t="n">
        <f aca="false">'Central pensions'!X60</f>
        <v>19347560.4588744</v>
      </c>
      <c r="Q60" s="42"/>
      <c r="R60" s="42" t="n">
        <f aca="false">'Central SIPA income'!G55</f>
        <v>17601853.6445255</v>
      </c>
      <c r="S60" s="42"/>
      <c r="T60" s="9" t="n">
        <f aca="false">'Central SIPA income'!J55</f>
        <v>67302212.9924216</v>
      </c>
      <c r="U60" s="9"/>
      <c r="V60" s="42" t="n">
        <f aca="false">'Central SIPA income'!F55</f>
        <v>141952.917148635</v>
      </c>
      <c r="W60" s="42"/>
      <c r="X60" s="42" t="n">
        <f aca="false">'Central SIPA income'!M55</f>
        <v>356544.801715734</v>
      </c>
      <c r="Y60" s="9"/>
      <c r="Z60" s="9" t="n">
        <f aca="false">R60+V60-N60-L60-F60</f>
        <v>-7156169.51107418</v>
      </c>
      <c r="AA60" s="9"/>
      <c r="AB60" s="9" t="n">
        <f aca="false">T60-P60-D60</f>
        <v>-68836814.0461818</v>
      </c>
      <c r="AC60" s="24"/>
      <c r="AD60" s="9"/>
      <c r="AE60" s="9"/>
      <c r="AF60" s="9"/>
      <c r="AG60" s="9" t="n">
        <f aca="false">BF60/100*$AG$37</f>
        <v>6074194127.96377</v>
      </c>
      <c r="AH60" s="43" t="n">
        <f aca="false">(AG60-AG59)/AG59</f>
        <v>0.0050488624611426</v>
      </c>
      <c r="AI60" s="43"/>
      <c r="AJ60" s="43" t="n">
        <f aca="false">AB60/AG60</f>
        <v>-0.0113326661275572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12488691</v>
      </c>
      <c r="AY60" s="43" t="n">
        <f aca="false">(AW60-AW59)/AW59</f>
        <v>-0.00206743119456659</v>
      </c>
      <c r="AZ60" s="48" t="n">
        <f aca="false">workers_and_wage_central!B48</f>
        <v>7075.25481395618</v>
      </c>
      <c r="BA60" s="43" t="n">
        <f aca="false">(AZ60-AZ59)/AZ59</f>
        <v>0.00713103658319101</v>
      </c>
      <c r="BB60" s="7"/>
      <c r="BC60" s="7"/>
      <c r="BD60" s="7"/>
      <c r="BE60" s="7"/>
      <c r="BF60" s="7" t="n">
        <f aca="false">BF59*(1+AY60)*(1+BA60)*(1-BE60)</f>
        <v>115.673820435263</v>
      </c>
      <c r="BG60" s="7"/>
      <c r="BH60" s="0" t="n">
        <f aca="false">BH59+1</f>
        <v>29</v>
      </c>
      <c r="BI60" s="43" t="n">
        <f aca="false">T67/AG67</f>
        <v>0.0130433279434223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116953873.009469</v>
      </c>
      <c r="E61" s="9"/>
      <c r="F61" s="42" t="n">
        <f aca="false">'Central pensions'!I61</f>
        <v>21257750.8287819</v>
      </c>
      <c r="G61" s="9" t="n">
        <f aca="false">'Central pensions'!K61</f>
        <v>1273983.46654558</v>
      </c>
      <c r="H61" s="9" t="n">
        <f aca="false">'Central pensions'!V61</f>
        <v>7009081.14704214</v>
      </c>
      <c r="I61" s="42" t="n">
        <f aca="false">'Central pensions'!M61</f>
        <v>39401.5505117201</v>
      </c>
      <c r="J61" s="9" t="n">
        <f aca="false">'Central pensions'!W61</f>
        <v>216775.705578629</v>
      </c>
      <c r="K61" s="9"/>
      <c r="L61" s="42" t="n">
        <f aca="false">'Central pensions'!N61</f>
        <v>2689080.78006287</v>
      </c>
      <c r="M61" s="42"/>
      <c r="N61" s="42" t="n">
        <f aca="false">'Central pensions'!L61</f>
        <v>946248.675876081</v>
      </c>
      <c r="O61" s="9"/>
      <c r="P61" s="9" t="n">
        <f aca="false">'Central pensions'!X61</f>
        <v>19159633.9772732</v>
      </c>
      <c r="Q61" s="42"/>
      <c r="R61" s="42" t="n">
        <f aca="false">'Central SIPA income'!G56</f>
        <v>20739449.1814639</v>
      </c>
      <c r="S61" s="42"/>
      <c r="T61" s="9" t="n">
        <f aca="false">'Central SIPA income'!J56</f>
        <v>79299081.468645</v>
      </c>
      <c r="U61" s="9"/>
      <c r="V61" s="42" t="n">
        <f aca="false">'Central SIPA income'!F56</f>
        <v>144060.853193646</v>
      </c>
      <c r="W61" s="42"/>
      <c r="X61" s="42" t="n">
        <f aca="false">'Central SIPA income'!M56</f>
        <v>361839.329325976</v>
      </c>
      <c r="Y61" s="9"/>
      <c r="Z61" s="9" t="n">
        <f aca="false">R61+V61-N61-L61-F61</f>
        <v>-4009570.2500633</v>
      </c>
      <c r="AA61" s="9"/>
      <c r="AB61" s="9" t="n">
        <f aca="false">T61-P61-D61</f>
        <v>-56814425.5180972</v>
      </c>
      <c r="AC61" s="24"/>
      <c r="AD61" s="9"/>
      <c r="AE61" s="9"/>
      <c r="AF61" s="9"/>
      <c r="AG61" s="9" t="n">
        <f aca="false">BF61/100*$AG$37</f>
        <v>6103179167.40328</v>
      </c>
      <c r="AH61" s="43" t="n">
        <f aca="false">(AG61-AG60)/AG60</f>
        <v>0.0047718329096653</v>
      </c>
      <c r="AI61" s="43" t="n">
        <f aca="false">(AG61-AG57)/AG57</f>
        <v>0.0298786875381256</v>
      </c>
      <c r="AJ61" s="43" t="n">
        <f aca="false">AB61/AG61</f>
        <v>-0.00930898863686318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12524777</v>
      </c>
      <c r="AY61" s="43" t="n">
        <f aca="false">(AW61-AW60)/AW60</f>
        <v>0.0028894941831774</v>
      </c>
      <c r="AZ61" s="48" t="n">
        <f aca="false">workers_and_wage_central!B49</f>
        <v>7088.53446860739</v>
      </c>
      <c r="BA61" s="43" t="n">
        <f aca="false">(AZ61-AZ60)/AZ60</f>
        <v>0.00187691539038501</v>
      </c>
      <c r="BB61" s="7"/>
      <c r="BC61" s="7"/>
      <c r="BD61" s="7"/>
      <c r="BE61" s="7"/>
      <c r="BF61" s="7" t="n">
        <f aca="false">BF60*(1+AY61)*(1+BA61)*(1-BE61)</f>
        <v>116.225796578403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0.0111868261019318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117482813.388807</v>
      </c>
      <c r="E62" s="6"/>
      <c r="F62" s="8" t="n">
        <f aca="false">'Central pensions'!I62</f>
        <v>21353892.003913</v>
      </c>
      <c r="G62" s="6" t="n">
        <f aca="false">'Central pensions'!K62</f>
        <v>1343848.49752152</v>
      </c>
      <c r="H62" s="6" t="n">
        <f aca="false">'Central pensions'!V62</f>
        <v>7393457.93395506</v>
      </c>
      <c r="I62" s="8" t="n">
        <f aca="false">'Central pensions'!M62</f>
        <v>41562.32466562</v>
      </c>
      <c r="J62" s="6" t="n">
        <f aca="false">'Central pensions'!W62</f>
        <v>228663.647441942</v>
      </c>
      <c r="K62" s="6"/>
      <c r="L62" s="8" t="n">
        <f aca="false">'Central pensions'!N62</f>
        <v>3238413.27107492</v>
      </c>
      <c r="M62" s="8"/>
      <c r="N62" s="8" t="n">
        <f aca="false">'Central pensions'!L62</f>
        <v>952177.688647278</v>
      </c>
      <c r="O62" s="6"/>
      <c r="P62" s="6" t="n">
        <f aca="false">'Central pensions'!X62</f>
        <v>22042742.5634771</v>
      </c>
      <c r="Q62" s="8"/>
      <c r="R62" s="8" t="n">
        <f aca="false">'Central SIPA income'!G57</f>
        <v>17887298.7766197</v>
      </c>
      <c r="S62" s="8"/>
      <c r="T62" s="6" t="n">
        <f aca="false">'Central SIPA income'!J57</f>
        <v>68393637.1949987</v>
      </c>
      <c r="U62" s="6"/>
      <c r="V62" s="8" t="n">
        <f aca="false">'Central SIPA income'!F57</f>
        <v>145723.770207909</v>
      </c>
      <c r="W62" s="8"/>
      <c r="X62" s="8" t="n">
        <f aca="false">'Central SIPA income'!M57</f>
        <v>366016.097433526</v>
      </c>
      <c r="Y62" s="6"/>
      <c r="Z62" s="6" t="n">
        <f aca="false">R62+V62-N62-L62-F62</f>
        <v>-7511460.41680759</v>
      </c>
      <c r="AA62" s="6"/>
      <c r="AB62" s="6" t="n">
        <f aca="false">T62-P62-D62</f>
        <v>-71131918.7572854</v>
      </c>
      <c r="AC62" s="24"/>
      <c r="AD62" s="6"/>
      <c r="AE62" s="6"/>
      <c r="AF62" s="6"/>
      <c r="AG62" s="6" t="n">
        <f aca="false">BF62/100*$AG$37</f>
        <v>6166822204.0401</v>
      </c>
      <c r="AH62" s="36" t="n">
        <f aca="false">(AG62-AG61)/AG61</f>
        <v>0.0104278499600237</v>
      </c>
      <c r="AI62" s="36"/>
      <c r="AJ62" s="36" t="n">
        <f aca="false">AB62/AG62</f>
        <v>-0.0115346148151773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0.0083513203016635</v>
      </c>
      <c r="AV62" s="5"/>
      <c r="AW62" s="40" t="n">
        <f aca="false">workers_and_wage_central!C50</f>
        <v>12533971</v>
      </c>
      <c r="AX62" s="5"/>
      <c r="AY62" s="36" t="n">
        <f aca="false">(AW62-AW61)/AW61</f>
        <v>0.000734064965787415</v>
      </c>
      <c r="AZ62" s="41" t="n">
        <f aca="false">workers_and_wage_central!B50</f>
        <v>7157.19879359493</v>
      </c>
      <c r="BA62" s="36" t="n">
        <f aca="false">(AZ62-AZ61)/AZ61</f>
        <v>0.00968667434596384</v>
      </c>
      <c r="BB62" s="5"/>
      <c r="BC62" s="5"/>
      <c r="BD62" s="5"/>
      <c r="BE62" s="5"/>
      <c r="BF62" s="5" t="n">
        <f aca="false">BF61*(1+AY62)*(1+BA62)*(1-BE62)</f>
        <v>117.437781746606</v>
      </c>
      <c r="BG62" s="5"/>
      <c r="BH62" s="5" t="n">
        <f aca="false">BH61+1</f>
        <v>31</v>
      </c>
      <c r="BI62" s="36" t="n">
        <f aca="false">T69/AG69</f>
        <v>0.0131586366049018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117698989.222706</v>
      </c>
      <c r="E63" s="9"/>
      <c r="F63" s="42" t="n">
        <f aca="false">'Central pensions'!I63</f>
        <v>21393184.5206461</v>
      </c>
      <c r="G63" s="9" t="n">
        <f aca="false">'Central pensions'!K63</f>
        <v>1396901.45466681</v>
      </c>
      <c r="H63" s="9" t="n">
        <f aca="false">'Central pensions'!V63</f>
        <v>7685339.65101546</v>
      </c>
      <c r="I63" s="42" t="n">
        <f aca="false">'Central pensions'!M63</f>
        <v>43203.1377731999</v>
      </c>
      <c r="J63" s="9" t="n">
        <f aca="false">'Central pensions'!W63</f>
        <v>237690.917041713</v>
      </c>
      <c r="K63" s="9"/>
      <c r="L63" s="42" t="n">
        <f aca="false">'Central pensions'!N63</f>
        <v>2659292.10664834</v>
      </c>
      <c r="M63" s="42"/>
      <c r="N63" s="42" t="n">
        <f aca="false">'Central pensions'!L63</f>
        <v>955575.025185503</v>
      </c>
      <c r="O63" s="9"/>
      <c r="P63" s="9" t="n">
        <f aca="false">'Central pensions'!X63</f>
        <v>19056371.2314983</v>
      </c>
      <c r="Q63" s="42"/>
      <c r="R63" s="42" t="n">
        <f aca="false">'Central SIPA income'!G58</f>
        <v>21190522.7619396</v>
      </c>
      <c r="S63" s="42"/>
      <c r="T63" s="9" t="n">
        <f aca="false">'Central SIPA income'!J58</f>
        <v>81023800.3989078</v>
      </c>
      <c r="U63" s="9"/>
      <c r="V63" s="42" t="n">
        <f aca="false">'Central SIPA income'!F58</f>
        <v>145745.177683557</v>
      </c>
      <c r="W63" s="42"/>
      <c r="X63" s="42" t="n">
        <f aca="false">'Central SIPA income'!M58</f>
        <v>366069.866840408</v>
      </c>
      <c r="Y63" s="9"/>
      <c r="Z63" s="9" t="n">
        <f aca="false">R63+V63-N63-L63-F63</f>
        <v>-3671783.71285678</v>
      </c>
      <c r="AA63" s="9"/>
      <c r="AB63" s="9" t="n">
        <f aca="false">T63-P63-D63</f>
        <v>-55731560.0552965</v>
      </c>
      <c r="AC63" s="24"/>
      <c r="AD63" s="9"/>
      <c r="AE63" s="9"/>
      <c r="AF63" s="9"/>
      <c r="AG63" s="9" t="n">
        <f aca="false">BF63/100*$AG$37</f>
        <v>6210413448.02128</v>
      </c>
      <c r="AH63" s="43" t="n">
        <f aca="false">(AG63-AG62)/AG62</f>
        <v>0.00706867208732178</v>
      </c>
      <c r="AI63" s="43"/>
      <c r="AJ63" s="43" t="n">
        <f aca="false">AB63/AG63</f>
        <v>-0.00897388885969473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12589340</v>
      </c>
      <c r="AX63" s="7"/>
      <c r="AY63" s="43" t="n">
        <f aca="false">(AW63-AW62)/AW62</f>
        <v>0.00441751460889769</v>
      </c>
      <c r="AZ63" s="48" t="n">
        <f aca="false">workers_and_wage_central!B51</f>
        <v>7176.09020163016</v>
      </c>
      <c r="BA63" s="43" t="n">
        <f aca="false">(AZ63-AZ62)/AZ62</f>
        <v>0.00263949745983524</v>
      </c>
      <c r="BB63" s="7"/>
      <c r="BC63" s="7"/>
      <c r="BD63" s="7"/>
      <c r="BE63" s="7"/>
      <c r="BF63" s="7" t="n">
        <f aca="false">BF62*(1+AY63)*(1+BA63)*(1-BE63)</f>
        <v>118.267910916436</v>
      </c>
      <c r="BG63" s="7"/>
      <c r="BH63" s="7" t="n">
        <f aca="false">BH62+1</f>
        <v>32</v>
      </c>
      <c r="BI63" s="43" t="n">
        <f aca="false">T70/AG70</f>
        <v>0.0112834202382436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118279963.083396</v>
      </c>
      <c r="E64" s="9"/>
      <c r="F64" s="42" t="n">
        <f aca="false">'Central pensions'!I64</f>
        <v>21498783.3969447</v>
      </c>
      <c r="G64" s="9" t="n">
        <f aca="false">'Central pensions'!K64</f>
        <v>1439410.95306063</v>
      </c>
      <c r="H64" s="9" t="n">
        <f aca="false">'Central pensions'!V64</f>
        <v>7919214.36884853</v>
      </c>
      <c r="I64" s="42" t="n">
        <f aca="false">'Central pensions'!M64</f>
        <v>44517.8645276499</v>
      </c>
      <c r="J64" s="9" t="n">
        <f aca="false">'Central pensions'!W64</f>
        <v>244924.155737592</v>
      </c>
      <c r="K64" s="9"/>
      <c r="L64" s="42" t="n">
        <f aca="false">'Central pensions'!N64</f>
        <v>2587079.9344034</v>
      </c>
      <c r="M64" s="42"/>
      <c r="N64" s="42" t="n">
        <f aca="false">'Central pensions'!L64</f>
        <v>962332.119531151</v>
      </c>
      <c r="O64" s="9"/>
      <c r="P64" s="9" t="n">
        <f aca="false">'Central pensions'!X64</f>
        <v>18718837.4658617</v>
      </c>
      <c r="Q64" s="42"/>
      <c r="R64" s="42" t="n">
        <f aca="false">'Central SIPA income'!G59</f>
        <v>18186790.6514308</v>
      </c>
      <c r="S64" s="42"/>
      <c r="T64" s="9" t="n">
        <f aca="false">'Central SIPA income'!J59</f>
        <v>69538770.335809</v>
      </c>
      <c r="U64" s="9"/>
      <c r="V64" s="42" t="n">
        <f aca="false">'Central SIPA income'!F59</f>
        <v>148641.870476704</v>
      </c>
      <c r="W64" s="42"/>
      <c r="X64" s="42" t="n">
        <f aca="false">'Central SIPA income'!M59</f>
        <v>373345.523997087</v>
      </c>
      <c r="Y64" s="9"/>
      <c r="Z64" s="9" t="n">
        <f aca="false">R64+V64-N64-L64-F64</f>
        <v>-6712762.92897175</v>
      </c>
      <c r="AA64" s="9"/>
      <c r="AB64" s="9" t="n">
        <f aca="false">T64-P64-D64</f>
        <v>-67460030.2134487</v>
      </c>
      <c r="AC64" s="24"/>
      <c r="AD64" s="9"/>
      <c r="AE64" s="9"/>
      <c r="AF64" s="9"/>
      <c r="AG64" s="9" t="n">
        <f aca="false">BF64/100*$AG$37</f>
        <v>6254056275.12584</v>
      </c>
      <c r="AH64" s="43" t="n">
        <f aca="false">(AG64-AG63)/AG63</f>
        <v>0.0070273625854113</v>
      </c>
      <c r="AI64" s="43"/>
      <c r="AJ64" s="43" t="n">
        <f aca="false">AB64/AG64</f>
        <v>-0.0107866042846075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12640705</v>
      </c>
      <c r="AY64" s="43" t="n">
        <f aca="false">(AW64-AW63)/AW63</f>
        <v>0.00408003914422837</v>
      </c>
      <c r="AZ64" s="48" t="n">
        <f aca="false">workers_and_wage_central!B52</f>
        <v>7197.15451726513</v>
      </c>
      <c r="BA64" s="43" t="n">
        <f aca="false">(AZ64-AZ63)/AZ63</f>
        <v>0.00293534711007194</v>
      </c>
      <c r="BB64" s="7"/>
      <c r="BC64" s="7"/>
      <c r="BD64" s="7"/>
      <c r="BE64" s="7"/>
      <c r="BF64" s="7" t="n">
        <f aca="false">BF63*(1+AY64)*(1+BA64)*(1-BE64)</f>
        <v>119.099022408664</v>
      </c>
      <c r="BG64" s="7"/>
      <c r="BH64" s="0" t="n">
        <f aca="false">BH63+1</f>
        <v>33</v>
      </c>
      <c r="BI64" s="43" t="n">
        <f aca="false">T71/AG71</f>
        <v>0.0132298673702476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118583190.746076</v>
      </c>
      <c r="E65" s="9"/>
      <c r="F65" s="42" t="n">
        <f aca="false">'Central pensions'!I65</f>
        <v>21553898.6140109</v>
      </c>
      <c r="G65" s="9" t="n">
        <f aca="false">'Central pensions'!K65</f>
        <v>1552491.65662811</v>
      </c>
      <c r="H65" s="9" t="n">
        <f aca="false">'Central pensions'!V65</f>
        <v>8541351.0356753</v>
      </c>
      <c r="I65" s="42" t="n">
        <f aca="false">'Central pensions'!M65</f>
        <v>48015.2058750901</v>
      </c>
      <c r="J65" s="9" t="n">
        <f aca="false">'Central pensions'!W65</f>
        <v>264165.495948687</v>
      </c>
      <c r="K65" s="9"/>
      <c r="L65" s="42" t="n">
        <f aca="false">'Central pensions'!N65</f>
        <v>2611741.83323118</v>
      </c>
      <c r="M65" s="42"/>
      <c r="N65" s="42" t="n">
        <f aca="false">'Central pensions'!L65</f>
        <v>966560.308450811</v>
      </c>
      <c r="O65" s="9"/>
      <c r="P65" s="9" t="n">
        <f aca="false">'Central pensions'!X65</f>
        <v>18870070.4240354</v>
      </c>
      <c r="Q65" s="42"/>
      <c r="R65" s="42" t="n">
        <f aca="false">'Central SIPA income'!G60</f>
        <v>21554723.343732</v>
      </c>
      <c r="S65" s="42"/>
      <c r="T65" s="9" t="n">
        <f aca="false">'Central SIPA income'!J60</f>
        <v>82416352.8892747</v>
      </c>
      <c r="U65" s="9"/>
      <c r="V65" s="42" t="n">
        <f aca="false">'Central SIPA income'!F60</f>
        <v>148848.994601097</v>
      </c>
      <c r="W65" s="42"/>
      <c r="X65" s="42" t="n">
        <f aca="false">'Central SIPA income'!M60</f>
        <v>373865.76008202</v>
      </c>
      <c r="Y65" s="9"/>
      <c r="Z65" s="9" t="n">
        <f aca="false">R65+V65-N65-L65-F65</f>
        <v>-3428628.4173598</v>
      </c>
      <c r="AA65" s="9"/>
      <c r="AB65" s="9" t="n">
        <f aca="false">T65-P65-D65</f>
        <v>-55036908.2808367</v>
      </c>
      <c r="AC65" s="24"/>
      <c r="AD65" s="9"/>
      <c r="AE65" s="9"/>
      <c r="AF65" s="9"/>
      <c r="AG65" s="9" t="n">
        <f aca="false">BF65/100*$AG$37</f>
        <v>6309601029.1007</v>
      </c>
      <c r="AH65" s="43" t="n">
        <f aca="false">(AG65-AG64)/AG64</f>
        <v>0.00888139657389722</v>
      </c>
      <c r="AI65" s="43" t="n">
        <f aca="false">(AG65-AG61)/AG61</f>
        <v>0.0338220222666751</v>
      </c>
      <c r="AJ65" s="43" t="n">
        <f aca="false">AB65/AG65</f>
        <v>-0.00872272399268976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12714818</v>
      </c>
      <c r="AY65" s="43" t="n">
        <f aca="false">(AW65-AW64)/AW64</f>
        <v>0.00586304324007245</v>
      </c>
      <c r="AZ65" s="48" t="n">
        <f aca="false">workers_and_wage_central!B53</f>
        <v>7218.75144885262</v>
      </c>
      <c r="BA65" s="43" t="n">
        <f aca="false">(AZ65-AZ64)/AZ64</f>
        <v>0.0030007597496596</v>
      </c>
      <c r="BB65" s="7"/>
      <c r="BC65" s="7"/>
      <c r="BD65" s="7"/>
      <c r="BE65" s="7"/>
      <c r="BF65" s="7" t="n">
        <f aca="false">BF64*(1+AY65)*(1+BA65)*(1-BE65)</f>
        <v>120.156788058239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0.01131517854888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119213128.429648</v>
      </c>
      <c r="E66" s="6"/>
      <c r="F66" s="8" t="n">
        <f aca="false">'Central pensions'!I66</f>
        <v>21668397.2447142</v>
      </c>
      <c r="G66" s="6" t="n">
        <f aca="false">'Central pensions'!K66</f>
        <v>1599410.11155191</v>
      </c>
      <c r="H66" s="6" t="n">
        <f aca="false">'Central pensions'!V66</f>
        <v>8799482.53148384</v>
      </c>
      <c r="I66" s="8" t="n">
        <f aca="false">'Central pensions'!M66</f>
        <v>49466.2921098501</v>
      </c>
      <c r="J66" s="6" t="n">
        <f aca="false">'Central pensions'!W66</f>
        <v>272148.944272681</v>
      </c>
      <c r="K66" s="6"/>
      <c r="L66" s="8" t="n">
        <f aca="false">'Central pensions'!N66</f>
        <v>3172186.23481454</v>
      </c>
      <c r="M66" s="8"/>
      <c r="N66" s="8" t="n">
        <f aca="false">'Central pensions'!L66</f>
        <v>974275.59564425</v>
      </c>
      <c r="O66" s="6"/>
      <c r="P66" s="6" t="n">
        <f aca="false">'Central pensions'!X66</f>
        <v>21820666.3218526</v>
      </c>
      <c r="Q66" s="8"/>
      <c r="R66" s="8" t="n">
        <f aca="false">'Central SIPA income'!G61</f>
        <v>18712039.0767035</v>
      </c>
      <c r="S66" s="8"/>
      <c r="T66" s="6" t="n">
        <f aca="false">'Central SIPA income'!J61</f>
        <v>71547103.2140131</v>
      </c>
      <c r="U66" s="6"/>
      <c r="V66" s="8" t="n">
        <f aca="false">'Central SIPA income'!F61</f>
        <v>149018.224512584</v>
      </c>
      <c r="W66" s="8"/>
      <c r="X66" s="8" t="n">
        <f aca="false">'Central SIPA income'!M61</f>
        <v>374290.816829338</v>
      </c>
      <c r="Y66" s="6"/>
      <c r="Z66" s="6" t="n">
        <f aca="false">R66+V66-N66-L66-F66</f>
        <v>-6953801.77395691</v>
      </c>
      <c r="AA66" s="6"/>
      <c r="AB66" s="6" t="n">
        <f aca="false">T66-P66-D66</f>
        <v>-69486691.5374875</v>
      </c>
      <c r="AC66" s="24"/>
      <c r="AD66" s="6"/>
      <c r="AE66" s="6"/>
      <c r="AF66" s="6"/>
      <c r="AG66" s="6" t="n">
        <f aca="false">BF66/100*$AG$37</f>
        <v>6392936262.86695</v>
      </c>
      <c r="AH66" s="36" t="n">
        <f aca="false">(AG66-AG65)/AG65</f>
        <v>0.0132076867272423</v>
      </c>
      <c r="AI66" s="36"/>
      <c r="AJ66" s="36" t="n">
        <f aca="false">AB66/AG66</f>
        <v>-0.0108692920874399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0.00874784554797276</v>
      </c>
      <c r="AV66" s="5"/>
      <c r="AW66" s="40" t="n">
        <f aca="false">workers_and_wage_central!C54</f>
        <v>12791290</v>
      </c>
      <c r="AX66" s="5"/>
      <c r="AY66" s="36" t="n">
        <f aca="false">(AW66-AW65)/AW65</f>
        <v>0.00601439989152814</v>
      </c>
      <c r="AZ66" s="41" t="n">
        <f aca="false">workers_and_wage_central!B54</f>
        <v>7270.36755869451</v>
      </c>
      <c r="BA66" s="36" t="n">
        <f aca="false">(AZ66-AZ65)/AZ65</f>
        <v>0.00715028217935026</v>
      </c>
      <c r="BB66" s="5"/>
      <c r="BC66" s="5"/>
      <c r="BD66" s="5"/>
      <c r="BE66" s="5"/>
      <c r="BF66" s="5" t="n">
        <f aca="false">BF65*(1+AY66)*(1+BA66)*(1-BE66)</f>
        <v>121.743781273064</v>
      </c>
      <c r="BG66" s="5"/>
      <c r="BH66" s="5" t="n">
        <f aca="false">BH65+1</f>
        <v>35</v>
      </c>
      <c r="BI66" s="36" t="n">
        <f aca="false">T73/AG73</f>
        <v>0.0132822726721456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119841942.869931</v>
      </c>
      <c r="E67" s="9"/>
      <c r="F67" s="42" t="n">
        <f aca="false">'Central pensions'!I67</f>
        <v>21782691.7126537</v>
      </c>
      <c r="G67" s="9" t="n">
        <f aca="false">'Central pensions'!K67</f>
        <v>1678438.64940848</v>
      </c>
      <c r="H67" s="9" t="n">
        <f aca="false">'Central pensions'!V67</f>
        <v>9234274.22958236</v>
      </c>
      <c r="I67" s="42" t="n">
        <f aca="false">'Central pensions'!M67</f>
        <v>51910.47369304</v>
      </c>
      <c r="J67" s="9" t="n">
        <f aca="false">'Central pensions'!W67</f>
        <v>285596.110193237</v>
      </c>
      <c r="K67" s="9"/>
      <c r="L67" s="42" t="n">
        <f aca="false">'Central pensions'!N67</f>
        <v>2631343.85514276</v>
      </c>
      <c r="M67" s="42"/>
      <c r="N67" s="42" t="n">
        <f aca="false">'Central pensions'!L67</f>
        <v>981788.416977055</v>
      </c>
      <c r="O67" s="9"/>
      <c r="P67" s="9" t="n">
        <f aca="false">'Central pensions'!X67</f>
        <v>19055565.9690116</v>
      </c>
      <c r="Q67" s="42"/>
      <c r="R67" s="42" t="n">
        <f aca="false">'Central SIPA income'!G62</f>
        <v>21890566.8692996</v>
      </c>
      <c r="S67" s="42"/>
      <c r="T67" s="9" t="n">
        <f aca="false">'Central SIPA income'!J62</f>
        <v>83700479.7174116</v>
      </c>
      <c r="U67" s="9"/>
      <c r="V67" s="42" t="n">
        <f aca="false">'Central SIPA income'!F62</f>
        <v>153747.486726559</v>
      </c>
      <c r="W67" s="42"/>
      <c r="X67" s="42" t="n">
        <f aca="false">'Central SIPA income'!M62</f>
        <v>386169.360026713</v>
      </c>
      <c r="Y67" s="9"/>
      <c r="Z67" s="9" t="n">
        <f aca="false">R67+V67-N67-L67-F67</f>
        <v>-3351509.62874736</v>
      </c>
      <c r="AA67" s="9"/>
      <c r="AB67" s="9" t="n">
        <f aca="false">T67-P67-D67</f>
        <v>-55197029.121531</v>
      </c>
      <c r="AC67" s="24"/>
      <c r="AD67" s="9"/>
      <c r="AE67" s="9"/>
      <c r="AF67" s="9"/>
      <c r="AG67" s="9" t="n">
        <f aca="false">BF67/100*$AG$37</f>
        <v>6417110731.28554</v>
      </c>
      <c r="AH67" s="43" t="n">
        <f aca="false">(AG67-AG66)/AG66</f>
        <v>0.00378143429319148</v>
      </c>
      <c r="AI67" s="43"/>
      <c r="AJ67" s="43" t="n">
        <f aca="false">AB67/AG67</f>
        <v>-0.00860153914010354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12816854</v>
      </c>
      <c r="AX67" s="7"/>
      <c r="AY67" s="43" t="n">
        <f aca="false">(AW67-AW66)/AW66</f>
        <v>0.00199854744908449</v>
      </c>
      <c r="AZ67" s="48" t="n">
        <f aca="false">workers_and_wage_central!B55</f>
        <v>7283.30394738012</v>
      </c>
      <c r="BA67" s="43" t="n">
        <f aca="false">(AZ67-AZ66)/AZ66</f>
        <v>0.00177933076714114</v>
      </c>
      <c r="BB67" s="7"/>
      <c r="BC67" s="7"/>
      <c r="BD67" s="7"/>
      <c r="BE67" s="7"/>
      <c r="BF67" s="7" t="n">
        <f aca="false">BF66*(1+AY67)*(1+BA67)*(1-BE67)</f>
        <v>122.204147382553</v>
      </c>
      <c r="BG67" s="7"/>
      <c r="BH67" s="7" t="n">
        <f aca="false">BH66+1</f>
        <v>36</v>
      </c>
      <c r="BI67" s="43" t="n">
        <f aca="false">T74/AG74</f>
        <v>0.0113610986927956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120313361.407474</v>
      </c>
      <c r="E68" s="9"/>
      <c r="F68" s="42" t="n">
        <f aca="false">'Central pensions'!I68</f>
        <v>21868377.6121395</v>
      </c>
      <c r="G68" s="9" t="n">
        <f aca="false">'Central pensions'!K68</f>
        <v>1728593.27343409</v>
      </c>
      <c r="H68" s="9" t="n">
        <f aca="false">'Central pensions'!V68</f>
        <v>9510210.1729648</v>
      </c>
      <c r="I68" s="42" t="n">
        <f aca="false">'Central pensions'!M68</f>
        <v>53461.64763198</v>
      </c>
      <c r="J68" s="9" t="n">
        <f aca="false">'Central pensions'!W68</f>
        <v>294130.211534982</v>
      </c>
      <c r="K68" s="9"/>
      <c r="L68" s="42" t="n">
        <f aca="false">'Central pensions'!N68</f>
        <v>2630404.15697475</v>
      </c>
      <c r="M68" s="42"/>
      <c r="N68" s="42" t="n">
        <f aca="false">'Central pensions'!L68</f>
        <v>987622.588751719</v>
      </c>
      <c r="O68" s="9"/>
      <c r="P68" s="9" t="n">
        <f aca="false">'Central pensions'!X68</f>
        <v>19082787.7624959</v>
      </c>
      <c r="Q68" s="42"/>
      <c r="R68" s="42" t="n">
        <f aca="false">'Central SIPA income'!G63</f>
        <v>18925194.9150256</v>
      </c>
      <c r="S68" s="42"/>
      <c r="T68" s="9" t="n">
        <f aca="false">'Central SIPA income'!J63</f>
        <v>72362123.0364167</v>
      </c>
      <c r="U68" s="9"/>
      <c r="V68" s="42" t="n">
        <f aca="false">'Central SIPA income'!F63</f>
        <v>153213.829847658</v>
      </c>
      <c r="W68" s="42"/>
      <c r="X68" s="42" t="n">
        <f aca="false">'Central SIPA income'!M63</f>
        <v>384828.967804461</v>
      </c>
      <c r="Y68" s="9"/>
      <c r="Z68" s="9" t="n">
        <f aca="false">R68+V68-N68-L68-F68</f>
        <v>-6407995.61299271</v>
      </c>
      <c r="AA68" s="9"/>
      <c r="AB68" s="9" t="n">
        <f aca="false">T68-P68-D68</f>
        <v>-67034026.1335532</v>
      </c>
      <c r="AC68" s="24"/>
      <c r="AD68" s="9"/>
      <c r="AE68" s="9"/>
      <c r="AF68" s="9"/>
      <c r="AG68" s="9" t="n">
        <f aca="false">BF68/100*$AG$37</f>
        <v>6468512371.34375</v>
      </c>
      <c r="AH68" s="43" t="n">
        <f aca="false">(AG68-AG67)/AG67</f>
        <v>0.00801009086653309</v>
      </c>
      <c r="AI68" s="43"/>
      <c r="AJ68" s="43" t="n">
        <f aca="false">AB68/AG68</f>
        <v>-0.0103631286894529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12838000</v>
      </c>
      <c r="AY68" s="43" t="n">
        <f aca="false">(AW68-AW67)/AW67</f>
        <v>0.00164985884991746</v>
      </c>
      <c r="AZ68" s="48" t="n">
        <f aca="false">workers_and_wage_central!B56</f>
        <v>7329.55114897815</v>
      </c>
      <c r="BA68" s="43" t="n">
        <f aca="false">(AZ68-AZ67)/AZ67</f>
        <v>0.00634975581578822</v>
      </c>
      <c r="BB68" s="7"/>
      <c r="BC68" s="7"/>
      <c r="BD68" s="7"/>
      <c r="BE68" s="7"/>
      <c r="BF68" s="7" t="n">
        <f aca="false">BF67*(1+AY68)*(1+BA68)*(1-BE68)</f>
        <v>123.183013707354</v>
      </c>
      <c r="BG68" s="7"/>
      <c r="BH68" s="0" t="n">
        <f aca="false">BH67+1</f>
        <v>37</v>
      </c>
      <c r="BI68" s="43" t="n">
        <f aca="false">T75/AG75</f>
        <v>0.01332846186614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120379347.550072</v>
      </c>
      <c r="E69" s="9"/>
      <c r="F69" s="42" t="n">
        <f aca="false">'Central pensions'!I69</f>
        <v>21880371.3746495</v>
      </c>
      <c r="G69" s="9" t="n">
        <f aca="false">'Central pensions'!K69</f>
        <v>1828802.39599143</v>
      </c>
      <c r="H69" s="9" t="n">
        <f aca="false">'Central pensions'!V69</f>
        <v>10061531.1988042</v>
      </c>
      <c r="I69" s="42" t="n">
        <f aca="false">'Central pensions'!M69</f>
        <v>56560.8988451001</v>
      </c>
      <c r="J69" s="9" t="n">
        <f aca="false">'Central pensions'!W69</f>
        <v>311181.377282626</v>
      </c>
      <c r="K69" s="9"/>
      <c r="L69" s="42" t="n">
        <f aca="false">'Central pensions'!N69</f>
        <v>2591096.00810784</v>
      </c>
      <c r="M69" s="42"/>
      <c r="N69" s="42" t="n">
        <f aca="false">'Central pensions'!L69</f>
        <v>990210.531045001</v>
      </c>
      <c r="O69" s="9"/>
      <c r="P69" s="9" t="n">
        <f aca="false">'Central pensions'!X69</f>
        <v>18893055.6860937</v>
      </c>
      <c r="Q69" s="42"/>
      <c r="R69" s="42" t="n">
        <f aca="false">'Central SIPA income'!G64</f>
        <v>22483420.0577104</v>
      </c>
      <c r="S69" s="42"/>
      <c r="T69" s="9" t="n">
        <f aca="false">'Central SIPA income'!J64</f>
        <v>85967305.2668938</v>
      </c>
      <c r="U69" s="9"/>
      <c r="V69" s="42" t="n">
        <f aca="false">'Central SIPA income'!F64</f>
        <v>153491.948512064</v>
      </c>
      <c r="W69" s="42"/>
      <c r="X69" s="42" t="n">
        <f aca="false">'Central SIPA income'!M64</f>
        <v>385527.521705613</v>
      </c>
      <c r="Y69" s="9"/>
      <c r="Z69" s="9" t="n">
        <f aca="false">R69+V69-N69-L69-F69</f>
        <v>-2824765.90757988</v>
      </c>
      <c r="AA69" s="9"/>
      <c r="AB69" s="9" t="n">
        <f aca="false">T69-P69-D69</f>
        <v>-53305097.9692719</v>
      </c>
      <c r="AC69" s="24"/>
      <c r="AD69" s="9"/>
      <c r="AE69" s="9"/>
      <c r="AF69" s="9"/>
      <c r="AG69" s="9" t="n">
        <f aca="false">BF69/100*$AG$37</f>
        <v>6533146848.57772</v>
      </c>
      <c r="AH69" s="43" t="n">
        <f aca="false">(AG69-AG68)/AG68</f>
        <v>0.00999217030492414</v>
      </c>
      <c r="AI69" s="43" t="n">
        <f aca="false">(AG69-AG65)/AG65</f>
        <v>0.0354294698580774</v>
      </c>
      <c r="AJ69" s="43" t="n">
        <f aca="false">AB69/AG69</f>
        <v>-0.00815917645887243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12887656</v>
      </c>
      <c r="AY69" s="43" t="n">
        <f aca="false">(AW69-AW68)/AW68</f>
        <v>0.00386789219504596</v>
      </c>
      <c r="AZ69" s="48" t="n">
        <f aca="false">workers_and_wage_central!B57</f>
        <v>7374.2664048459</v>
      </c>
      <c r="BA69" s="43" t="n">
        <f aca="false">(AZ69-AZ68)/AZ68</f>
        <v>0.00610068133216914</v>
      </c>
      <c r="BB69" s="7"/>
      <c r="BC69" s="7"/>
      <c r="BD69" s="7"/>
      <c r="BE69" s="7"/>
      <c r="BF69" s="7" t="n">
        <f aca="false">BF68*(1+AY69)*(1+BA69)*(1-BE69)</f>
        <v>124.413879358992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0.011414406508336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121021448.851374</v>
      </c>
      <c r="E70" s="6"/>
      <c r="F70" s="8" t="n">
        <f aca="false">'Central pensions'!I70</f>
        <v>21997080.8868586</v>
      </c>
      <c r="G70" s="6" t="n">
        <f aca="false">'Central pensions'!K70</f>
        <v>1901747.4191053</v>
      </c>
      <c r="H70" s="6" t="n">
        <f aca="false">'Central pensions'!V70</f>
        <v>10462853.1937154</v>
      </c>
      <c r="I70" s="8" t="n">
        <f aca="false">'Central pensions'!M70</f>
        <v>58816.9304877899</v>
      </c>
      <c r="J70" s="6" t="n">
        <f aca="false">'Central pensions'!W70</f>
        <v>323593.397743759</v>
      </c>
      <c r="K70" s="6"/>
      <c r="L70" s="8" t="n">
        <f aca="false">'Central pensions'!N70</f>
        <v>3152436.47166032</v>
      </c>
      <c r="M70" s="8"/>
      <c r="N70" s="8" t="n">
        <f aca="false">'Central pensions'!L70</f>
        <v>997190.108554307</v>
      </c>
      <c r="O70" s="6"/>
      <c r="P70" s="6" t="n">
        <f aca="false">'Central pensions'!X70</f>
        <v>21844253.5961157</v>
      </c>
      <c r="Q70" s="8"/>
      <c r="R70" s="8" t="n">
        <f aca="false">'Central SIPA income'!G65</f>
        <v>19486390.9336829</v>
      </c>
      <c r="S70" s="8"/>
      <c r="T70" s="6" t="n">
        <f aca="false">'Central SIPA income'!J65</f>
        <v>74507904.6535655</v>
      </c>
      <c r="U70" s="6"/>
      <c r="V70" s="8" t="n">
        <f aca="false">'Central SIPA income'!F65</f>
        <v>149247.323744645</v>
      </c>
      <c r="W70" s="8"/>
      <c r="X70" s="8" t="n">
        <f aca="false">'Central SIPA income'!M65</f>
        <v>374866.248049134</v>
      </c>
      <c r="Y70" s="6"/>
      <c r="Z70" s="6" t="n">
        <f aca="false">R70+V70-N70-L70-F70</f>
        <v>-6511069.20964569</v>
      </c>
      <c r="AA70" s="6"/>
      <c r="AB70" s="6" t="n">
        <f aca="false">T70-P70-D70</f>
        <v>-68357797.7939242</v>
      </c>
      <c r="AC70" s="24"/>
      <c r="AD70" s="6"/>
      <c r="AE70" s="6"/>
      <c r="AF70" s="6"/>
      <c r="AG70" s="6" t="n">
        <f aca="false">BF70/100*$AG$37</f>
        <v>6603308489.83458</v>
      </c>
      <c r="AH70" s="36" t="n">
        <f aca="false">(AG70-AG69)/AG69</f>
        <v>0.0107393332620607</v>
      </c>
      <c r="AI70" s="36"/>
      <c r="AJ70" s="36" t="n">
        <f aca="false">AB70/AG70</f>
        <v>-0.0103520527473701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0.00862493946637513</v>
      </c>
      <c r="AV70" s="5"/>
      <c r="AW70" s="40" t="n">
        <f aca="false">workers_and_wage_central!C58</f>
        <v>12924089</v>
      </c>
      <c r="AX70" s="5"/>
      <c r="AY70" s="36" t="n">
        <f aca="false">(AW70-AW69)/AW69</f>
        <v>0.00282696869003952</v>
      </c>
      <c r="AZ70" s="41" t="n">
        <f aca="false">workers_and_wage_central!B58</f>
        <v>7432.44980643767</v>
      </c>
      <c r="BA70" s="36" t="n">
        <f aca="false">(AZ70-AZ69)/AZ69</f>
        <v>0.00789005962051165</v>
      </c>
      <c r="BB70" s="5"/>
      <c r="BC70" s="5"/>
      <c r="BD70" s="5"/>
      <c r="BE70" s="5"/>
      <c r="BF70" s="5" t="n">
        <f aca="false">BF69*(1+AY70)*(1+BA70)*(1-BE70)</f>
        <v>125.750001471854</v>
      </c>
      <c r="BG70" s="5"/>
      <c r="BH70" s="5" t="n">
        <f aca="false">BH69+1</f>
        <v>39</v>
      </c>
      <c r="BI70" s="36" t="n">
        <f aca="false">T77/AG77</f>
        <v>0.0133908450721876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121403763.910621</v>
      </c>
      <c r="E71" s="9"/>
      <c r="F71" s="42" t="n">
        <f aca="false">'Central pensions'!I71</f>
        <v>22066571.1744261</v>
      </c>
      <c r="G71" s="9" t="n">
        <f aca="false">'Central pensions'!K71</f>
        <v>1965387.55882429</v>
      </c>
      <c r="H71" s="9" t="n">
        <f aca="false">'Central pensions'!V71</f>
        <v>10812982.4655724</v>
      </c>
      <c r="I71" s="42" t="n">
        <f aca="false">'Central pensions'!M71</f>
        <v>60785.18223168</v>
      </c>
      <c r="J71" s="9" t="n">
        <f aca="false">'Central pensions'!W71</f>
        <v>334422.138110492</v>
      </c>
      <c r="K71" s="9"/>
      <c r="L71" s="42" t="n">
        <f aca="false">'Central pensions'!N71</f>
        <v>2578881.85317229</v>
      </c>
      <c r="M71" s="42"/>
      <c r="N71" s="42" t="n">
        <f aca="false">'Central pensions'!L71</f>
        <v>1002178.96861802</v>
      </c>
      <c r="O71" s="9"/>
      <c r="P71" s="9" t="n">
        <f aca="false">'Central pensions'!X71</f>
        <v>18895523.1903362</v>
      </c>
      <c r="Q71" s="42"/>
      <c r="R71" s="42" t="n">
        <f aca="false">'Central SIPA income'!G66</f>
        <v>22971652.7430874</v>
      </c>
      <c r="S71" s="42"/>
      <c r="T71" s="9" t="n">
        <f aca="false">'Central SIPA income'!J66</f>
        <v>87834105.2553896</v>
      </c>
      <c r="U71" s="9"/>
      <c r="V71" s="42" t="n">
        <f aca="false">'Central SIPA income'!F66</f>
        <v>151819.726189782</v>
      </c>
      <c r="W71" s="42"/>
      <c r="X71" s="42" t="n">
        <f aca="false">'Central SIPA income'!M66</f>
        <v>381327.381347114</v>
      </c>
      <c r="Y71" s="9"/>
      <c r="Z71" s="9" t="n">
        <f aca="false">R71+V71-N71-L71-F71</f>
        <v>-2524159.52693923</v>
      </c>
      <c r="AA71" s="9"/>
      <c r="AB71" s="9" t="n">
        <f aca="false">T71-P71-D71</f>
        <v>-52465181.8455676</v>
      </c>
      <c r="AC71" s="24"/>
      <c r="AD71" s="9"/>
      <c r="AE71" s="9"/>
      <c r="AF71" s="9"/>
      <c r="AG71" s="9" t="n">
        <f aca="false">BF71/100*$AG$37</f>
        <v>6639076779.62957</v>
      </c>
      <c r="AH71" s="43" t="n">
        <f aca="false">(AG71-AG70)/AG70</f>
        <v>0.00541672251872751</v>
      </c>
      <c r="AI71" s="43"/>
      <c r="AJ71" s="43" t="n">
        <f aca="false">AB71/AG71</f>
        <v>-0.00790248156288003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12962921</v>
      </c>
      <c r="AX71" s="7"/>
      <c r="AY71" s="43" t="n">
        <f aca="false">(AW71-AW70)/AW70</f>
        <v>0.0030046218344674</v>
      </c>
      <c r="AZ71" s="48" t="n">
        <f aca="false">workers_and_wage_central!B59</f>
        <v>7450.32391875337</v>
      </c>
      <c r="BA71" s="43" t="n">
        <f aca="false">(AZ71-AZ70)/AZ70</f>
        <v>0.00240487494449244</v>
      </c>
      <c r="BB71" s="7"/>
      <c r="BC71" s="7"/>
      <c r="BD71" s="7"/>
      <c r="BE71" s="7"/>
      <c r="BF71" s="7" t="n">
        <f aca="false">BF70*(1+AY71)*(1+BA71)*(1-BE71)</f>
        <v>126.431154336557</v>
      </c>
      <c r="BG71" s="7"/>
      <c r="BH71" s="7" t="n">
        <f aca="false">BH70+1</f>
        <v>40</v>
      </c>
      <c r="BI71" s="43" t="n">
        <f aca="false">T78/AG78</f>
        <v>0.0114723253504061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121847776.934856</v>
      </c>
      <c r="E72" s="9"/>
      <c r="F72" s="42" t="n">
        <f aca="false">'Central pensions'!I72</f>
        <v>22147275.7974629</v>
      </c>
      <c r="G72" s="9" t="n">
        <f aca="false">'Central pensions'!K72</f>
        <v>2032598.647771</v>
      </c>
      <c r="H72" s="9" t="n">
        <f aca="false">'Central pensions'!V72</f>
        <v>11182758.04648</v>
      </c>
      <c r="I72" s="42" t="n">
        <f aca="false">'Central pensions'!M72</f>
        <v>62863.8757042601</v>
      </c>
      <c r="J72" s="9" t="n">
        <f aca="false">'Central pensions'!W72</f>
        <v>345858.496282899</v>
      </c>
      <c r="K72" s="9"/>
      <c r="L72" s="42" t="n">
        <f aca="false">'Central pensions'!N72</f>
        <v>2579901.36615696</v>
      </c>
      <c r="M72" s="42"/>
      <c r="N72" s="42" t="n">
        <f aca="false">'Central pensions'!L72</f>
        <v>1007728.64300764</v>
      </c>
      <c r="O72" s="9"/>
      <c r="P72" s="9" t="n">
        <f aca="false">'Central pensions'!X72</f>
        <v>18931346.1191333</v>
      </c>
      <c r="Q72" s="42"/>
      <c r="R72" s="42" t="n">
        <f aca="false">'Central SIPA income'!G67</f>
        <v>19865574.6504537</v>
      </c>
      <c r="S72" s="42"/>
      <c r="T72" s="9" t="n">
        <f aca="false">'Central SIPA income'!J67</f>
        <v>75957746.4591361</v>
      </c>
      <c r="U72" s="9"/>
      <c r="V72" s="42" t="n">
        <f aca="false">'Central SIPA income'!F67</f>
        <v>154047.010089438</v>
      </c>
      <c r="W72" s="42"/>
      <c r="X72" s="42" t="n">
        <f aca="false">'Central SIPA income'!M67</f>
        <v>386921.676359283</v>
      </c>
      <c r="Y72" s="9"/>
      <c r="Z72" s="9" t="n">
        <f aca="false">R72+V72-N72-L72-F72</f>
        <v>-5715284.14608436</v>
      </c>
      <c r="AA72" s="9"/>
      <c r="AB72" s="9" t="n">
        <f aca="false">T72-P72-D72</f>
        <v>-64821376.5948532</v>
      </c>
      <c r="AC72" s="24"/>
      <c r="AD72" s="9"/>
      <c r="AE72" s="9"/>
      <c r="AF72" s="9"/>
      <c r="AG72" s="9" t="n">
        <f aca="false">BF72/100*$AG$37</f>
        <v>6712907457.09482</v>
      </c>
      <c r="AH72" s="43" t="n">
        <f aca="false">(AG72-AG71)/AG71</f>
        <v>0.0111206241343343</v>
      </c>
      <c r="AI72" s="43"/>
      <c r="AJ72" s="43" t="n">
        <f aca="false">AB72/AG72</f>
        <v>-0.00965622973490331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13021673</v>
      </c>
      <c r="AY72" s="43" t="n">
        <f aca="false">(AW72-AW71)/AW71</f>
        <v>0.00453231181459796</v>
      </c>
      <c r="AZ72" s="48" t="n">
        <f aca="false">workers_and_wage_central!B60</f>
        <v>7499.18751456074</v>
      </c>
      <c r="BA72" s="43" t="n">
        <f aca="false">(AZ72-AZ71)/AZ71</f>
        <v>0.00655858675947961</v>
      </c>
      <c r="BB72" s="7"/>
      <c r="BC72" s="7"/>
      <c r="BD72" s="7"/>
      <c r="BE72" s="7"/>
      <c r="BF72" s="7" t="n">
        <f aca="false">BF71*(1+AY72)*(1+BA72)*(1-BE72)</f>
        <v>127.837147682804</v>
      </c>
      <c r="BG72" s="7"/>
      <c r="BH72" s="0" t="n">
        <f aca="false">BH71+1</f>
        <v>41</v>
      </c>
      <c r="BI72" s="43" t="n">
        <f aca="false">T79/AG79</f>
        <v>0.0134843561647305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121900470.635828</v>
      </c>
      <c r="E73" s="9"/>
      <c r="F73" s="42" t="n">
        <f aca="false">'Central pensions'!I73</f>
        <v>22156853.5013617</v>
      </c>
      <c r="G73" s="9" t="n">
        <f aca="false">'Central pensions'!K73</f>
        <v>2116650.14555825</v>
      </c>
      <c r="H73" s="9" t="n">
        <f aca="false">'Central pensions'!V73</f>
        <v>11645184.5881043</v>
      </c>
      <c r="I73" s="42" t="n">
        <f aca="false">'Central pensions'!M73</f>
        <v>65463.4065636597</v>
      </c>
      <c r="J73" s="9" t="n">
        <f aca="false">'Central pensions'!W73</f>
        <v>360160.348085715</v>
      </c>
      <c r="K73" s="9"/>
      <c r="L73" s="42" t="n">
        <f aca="false">'Central pensions'!N73</f>
        <v>2556782.08747498</v>
      </c>
      <c r="M73" s="42"/>
      <c r="N73" s="42" t="n">
        <f aca="false">'Central pensions'!L73</f>
        <v>1008944.92771254</v>
      </c>
      <c r="O73" s="9"/>
      <c r="P73" s="9" t="n">
        <f aca="false">'Central pensions'!X73</f>
        <v>18818071.7117324</v>
      </c>
      <c r="Q73" s="42"/>
      <c r="R73" s="42" t="n">
        <f aca="false">'Central SIPA income'!G68</f>
        <v>23487553.4085969</v>
      </c>
      <c r="S73" s="42"/>
      <c r="T73" s="9" t="n">
        <f aca="false">'Central SIPA income'!J68</f>
        <v>89806696.1639531</v>
      </c>
      <c r="U73" s="9"/>
      <c r="V73" s="42" t="n">
        <f aca="false">'Central SIPA income'!F68</f>
        <v>154590.098764526</v>
      </c>
      <c r="W73" s="42"/>
      <c r="X73" s="42" t="n">
        <f aca="false">'Central SIPA income'!M68</f>
        <v>388285.758534295</v>
      </c>
      <c r="Y73" s="9"/>
      <c r="Z73" s="9" t="n">
        <f aca="false">R73+V73-N73-L73-F73</f>
        <v>-2080437.0091878</v>
      </c>
      <c r="AA73" s="9"/>
      <c r="AB73" s="9" t="n">
        <f aca="false">T73-P73-D73</f>
        <v>-50911846.1836073</v>
      </c>
      <c r="AC73" s="24"/>
      <c r="AD73" s="9"/>
      <c r="AE73" s="9"/>
      <c r="AF73" s="9"/>
      <c r="AG73" s="9" t="n">
        <f aca="false">BF73/100*$AG$37</f>
        <v>6761395310.93109</v>
      </c>
      <c r="AH73" s="43" t="n">
        <f aca="false">(AG73-AG72)/AG72</f>
        <v>0.00722307795037796</v>
      </c>
      <c r="AI73" s="43" t="n">
        <f aca="false">(AG73-AG69)/AG69</f>
        <v>0.0349369863625606</v>
      </c>
      <c r="AJ73" s="43" t="n">
        <f aca="false">AB73/AG73</f>
        <v>-0.00752978399314984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13026425</v>
      </c>
      <c r="AY73" s="43" t="n">
        <f aca="false">(AW73-AW72)/AW72</f>
        <v>0.000364930066973729</v>
      </c>
      <c r="AZ73" s="48" t="n">
        <f aca="false">workers_and_wage_central!B61</f>
        <v>7550.59928983838</v>
      </c>
      <c r="BA73" s="43" t="n">
        <f aca="false">(AZ73-AZ72)/AZ72</f>
        <v>0.00685564605203122</v>
      </c>
      <c r="BB73" s="7"/>
      <c r="BC73" s="7"/>
      <c r="BD73" s="7"/>
      <c r="BE73" s="7"/>
      <c r="BF73" s="7" t="n">
        <f aca="false">BF72*(1+AY73)*(1+BA73)*(1-BE73)</f>
        <v>128.76052536547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0.011471085331251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122494278.133623</v>
      </c>
      <c r="E74" s="6"/>
      <c r="F74" s="8" t="n">
        <f aca="false">'Central pensions'!I74</f>
        <v>22264785.043119</v>
      </c>
      <c r="G74" s="6" t="n">
        <f aca="false">'Central pensions'!K74</f>
        <v>2169012.71861517</v>
      </c>
      <c r="H74" s="6" t="n">
        <f aca="false">'Central pensions'!V74</f>
        <v>11933268.0156068</v>
      </c>
      <c r="I74" s="8" t="n">
        <f aca="false">'Central pensions'!M74</f>
        <v>67082.8675860297</v>
      </c>
      <c r="J74" s="6" t="n">
        <f aca="false">'Central pensions'!W74</f>
        <v>369070.144812545</v>
      </c>
      <c r="K74" s="6"/>
      <c r="L74" s="8" t="n">
        <f aca="false">'Central pensions'!N74</f>
        <v>3098729.69245496</v>
      </c>
      <c r="M74" s="8"/>
      <c r="N74" s="8" t="n">
        <f aca="false">'Central pensions'!L74</f>
        <v>1015028.88566067</v>
      </c>
      <c r="O74" s="6"/>
      <c r="P74" s="6" t="n">
        <f aca="false">'Central pensions'!X74</f>
        <v>21663712.5518569</v>
      </c>
      <c r="Q74" s="8"/>
      <c r="R74" s="8" t="n">
        <f aca="false">'Central SIPA income'!G69</f>
        <v>20235775.2428082</v>
      </c>
      <c r="S74" s="8"/>
      <c r="T74" s="6" t="n">
        <f aca="false">'Central SIPA income'!J69</f>
        <v>77373240.5099182</v>
      </c>
      <c r="U74" s="6"/>
      <c r="V74" s="8" t="n">
        <f aca="false">'Central SIPA income'!F69</f>
        <v>156985.35884132</v>
      </c>
      <c r="W74" s="8"/>
      <c r="X74" s="8" t="n">
        <f aca="false">'Central SIPA income'!M69</f>
        <v>394301.961274559</v>
      </c>
      <c r="Y74" s="6"/>
      <c r="Z74" s="6" t="n">
        <f aca="false">R74+V74-N74-L74-F74</f>
        <v>-5985783.01958511</v>
      </c>
      <c r="AA74" s="6"/>
      <c r="AB74" s="6" t="n">
        <f aca="false">T74-P74-D74</f>
        <v>-66784750.1755617</v>
      </c>
      <c r="AC74" s="24"/>
      <c r="AD74" s="6"/>
      <c r="AE74" s="6"/>
      <c r="AF74" s="6"/>
      <c r="AG74" s="6" t="n">
        <f aca="false">BF74/100*$AG$37</f>
        <v>6810366021.99247</v>
      </c>
      <c r="AH74" s="36" t="n">
        <f aca="false">(AG74-AG73)/AG73</f>
        <v>0.00724269308469713</v>
      </c>
      <c r="AI74" s="36"/>
      <c r="AJ74" s="36" t="n">
        <f aca="false">AB74/AG74</f>
        <v>-0.00980633786200274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0.00529356117401403</v>
      </c>
      <c r="AV74" s="5"/>
      <c r="AW74" s="40" t="n">
        <f aca="false">workers_and_wage_central!C62</f>
        <v>13005863</v>
      </c>
      <c r="AX74" s="5"/>
      <c r="AY74" s="36" t="n">
        <f aca="false">(AW74-AW73)/AW73</f>
        <v>-0.00157848373594444</v>
      </c>
      <c r="AZ74" s="41" t="n">
        <f aca="false">workers_and_wage_central!B62</f>
        <v>7617.30976267224</v>
      </c>
      <c r="BA74" s="36" t="n">
        <f aca="false">(AZ74-AZ73)/AZ73</f>
        <v>0.00883512291847339</v>
      </c>
      <c r="BB74" s="5"/>
      <c r="BC74" s="5"/>
      <c r="BD74" s="5"/>
      <c r="BE74" s="5"/>
      <c r="BF74" s="5" t="n">
        <f aca="false">BF73*(1+AY74)*(1+BA74)*(1-BE74)</f>
        <v>129.693098332117</v>
      </c>
      <c r="BG74" s="5"/>
      <c r="BH74" s="5" t="n">
        <f aca="false">BH73+1</f>
        <v>43</v>
      </c>
      <c r="BI74" s="36" t="n">
        <f aca="false">T81/AG81</f>
        <v>0.0133875858108586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123884283.304751</v>
      </c>
      <c r="E75" s="9"/>
      <c r="F75" s="42" t="n">
        <f aca="false">'Central pensions'!I75</f>
        <v>22517434.9367756</v>
      </c>
      <c r="G75" s="9" t="n">
        <f aca="false">'Central pensions'!K75</f>
        <v>2228746.57504403</v>
      </c>
      <c r="H75" s="9" t="n">
        <f aca="false">'Central pensions'!V75</f>
        <v>12261906.0693414</v>
      </c>
      <c r="I75" s="42" t="n">
        <f aca="false">'Central pensions'!M75</f>
        <v>68930.3064446603</v>
      </c>
      <c r="J75" s="9" t="n">
        <f aca="false">'Central pensions'!W75</f>
        <v>379234.208330144</v>
      </c>
      <c r="K75" s="9"/>
      <c r="L75" s="42" t="n">
        <f aca="false">'Central pensions'!N75</f>
        <v>2546954.38180283</v>
      </c>
      <c r="M75" s="42"/>
      <c r="N75" s="42" t="n">
        <f aca="false">'Central pensions'!L75</f>
        <v>1029864.57093734</v>
      </c>
      <c r="O75" s="9"/>
      <c r="P75" s="9" t="n">
        <f aca="false">'Central pensions'!X75</f>
        <v>18882169.4050109</v>
      </c>
      <c r="Q75" s="42"/>
      <c r="R75" s="42" t="n">
        <f aca="false">'Central SIPA income'!G70</f>
        <v>23758246.6377434</v>
      </c>
      <c r="S75" s="42"/>
      <c r="T75" s="9" t="n">
        <f aca="false">'Central SIPA income'!J70</f>
        <v>90841715.187037</v>
      </c>
      <c r="U75" s="9"/>
      <c r="V75" s="42" t="n">
        <f aca="false">'Central SIPA income'!F70</f>
        <v>157650.974013996</v>
      </c>
      <c r="W75" s="42"/>
      <c r="X75" s="42" t="n">
        <f aca="false">'Central SIPA income'!M70</f>
        <v>395973.794686142</v>
      </c>
      <c r="Y75" s="9"/>
      <c r="Z75" s="9" t="n">
        <f aca="false">R75+V75-N75-L75-F75</f>
        <v>-2178356.27775837</v>
      </c>
      <c r="AA75" s="9"/>
      <c r="AB75" s="9" t="n">
        <f aca="false">T75-P75-D75</f>
        <v>-51924737.5227249</v>
      </c>
      <c r="AC75" s="24"/>
      <c r="AD75" s="9"/>
      <c r="AE75" s="9"/>
      <c r="AF75" s="9"/>
      <c r="AG75" s="9" t="n">
        <f aca="false">BF75/100*$AG$37</f>
        <v>6815618793.77946</v>
      </c>
      <c r="AH75" s="43" t="n">
        <f aca="false">(AG75-AG74)/AG74</f>
        <v>0.000771290672194621</v>
      </c>
      <c r="AI75" s="43"/>
      <c r="AJ75" s="43" t="n">
        <f aca="false">AB75/AG75</f>
        <v>-0.00761849203921382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13013345</v>
      </c>
      <c r="AX75" s="7"/>
      <c r="AY75" s="43" t="n">
        <f aca="false">(AW75-AW74)/AW74</f>
        <v>0.000575279010704634</v>
      </c>
      <c r="AZ75" s="48" t="n">
        <f aca="false">workers_and_wage_central!B63</f>
        <v>7618.80198577028</v>
      </c>
      <c r="BA75" s="43" t="n">
        <f aca="false">(AZ75-AZ74)/AZ74</f>
        <v>0.000195898964927559</v>
      </c>
      <c r="BB75" s="7"/>
      <c r="BC75" s="7"/>
      <c r="BD75" s="7"/>
      <c r="BE75" s="7"/>
      <c r="BF75" s="7" t="n">
        <f aca="false">BF74*(1+AY75)*(1+BA75)*(1-BE75)</f>
        <v>129.793129409109</v>
      </c>
      <c r="BG75" s="7"/>
      <c r="BH75" s="7" t="n">
        <f aca="false">BH74+1</f>
        <v>44</v>
      </c>
      <c r="BI75" s="43" t="n">
        <f aca="false">T82/AG82</f>
        <v>0.0114554956403268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125092142.683891</v>
      </c>
      <c r="E76" s="9"/>
      <c r="F76" s="42" t="n">
        <f aca="false">'Central pensions'!I76</f>
        <v>22736977.6766375</v>
      </c>
      <c r="G76" s="9" t="n">
        <f aca="false">'Central pensions'!K76</f>
        <v>2273398.30459916</v>
      </c>
      <c r="H76" s="9" t="n">
        <f aca="false">'Central pensions'!V76</f>
        <v>12507566.7109636</v>
      </c>
      <c r="I76" s="42" t="n">
        <f aca="false">'Central pensions'!M76</f>
        <v>70311.28777111</v>
      </c>
      <c r="J76" s="9" t="n">
        <f aca="false">'Central pensions'!W76</f>
        <v>386831.960132906</v>
      </c>
      <c r="K76" s="9"/>
      <c r="L76" s="42" t="n">
        <f aca="false">'Central pensions'!N76</f>
        <v>2516257.49644901</v>
      </c>
      <c r="M76" s="42"/>
      <c r="N76" s="42" t="n">
        <f aca="false">'Central pensions'!L76</f>
        <v>1042718.03568289</v>
      </c>
      <c r="O76" s="9"/>
      <c r="P76" s="9" t="n">
        <f aca="false">'Central pensions'!X76</f>
        <v>18793599.0916279</v>
      </c>
      <c r="Q76" s="42"/>
      <c r="R76" s="42" t="n">
        <f aca="false">'Central SIPA income'!G71</f>
        <v>20442272.5345963</v>
      </c>
      <c r="S76" s="42"/>
      <c r="T76" s="9" t="n">
        <f aca="false">'Central SIPA income'!J71</f>
        <v>78162800.8025413</v>
      </c>
      <c r="U76" s="9"/>
      <c r="V76" s="42" t="n">
        <f aca="false">'Central SIPA income'!F71</f>
        <v>158373.110175029</v>
      </c>
      <c r="W76" s="42"/>
      <c r="X76" s="42" t="n">
        <f aca="false">'Central SIPA income'!M71</f>
        <v>397787.592525024</v>
      </c>
      <c r="Y76" s="9"/>
      <c r="Z76" s="9" t="n">
        <f aca="false">R76+V76-N76-L76-F76</f>
        <v>-5695307.56399807</v>
      </c>
      <c r="AA76" s="9"/>
      <c r="AB76" s="9" t="n">
        <f aca="false">T76-P76-D76</f>
        <v>-65722940.9729776</v>
      </c>
      <c r="AC76" s="24"/>
      <c r="AD76" s="9"/>
      <c r="AE76" s="9"/>
      <c r="AF76" s="9"/>
      <c r="AG76" s="9" t="n">
        <f aca="false">BF76/100*$AG$37</f>
        <v>6847732358.70462</v>
      </c>
      <c r="AH76" s="43" t="n">
        <f aca="false">(AG76-AG75)/AG75</f>
        <v>0.00471176072148613</v>
      </c>
      <c r="AI76" s="43"/>
      <c r="AJ76" s="43" t="n">
        <f aca="false">AB76/AG76</f>
        <v>-0.00959776719214685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13032870</v>
      </c>
      <c r="AY76" s="43" t="n">
        <f aca="false">(AW76-AW75)/AW75</f>
        <v>0.00150038287619363</v>
      </c>
      <c r="AZ76" s="48" t="n">
        <f aca="false">workers_and_wage_central!B64</f>
        <v>7643.23218302543</v>
      </c>
      <c r="BA76" s="43" t="n">
        <f aca="false">(AZ76-AZ75)/AZ75</f>
        <v>0.00320656676742326</v>
      </c>
      <c r="BB76" s="7"/>
      <c r="BC76" s="7"/>
      <c r="BD76" s="7"/>
      <c r="BE76" s="7"/>
      <c r="BF76" s="7" t="n">
        <f aca="false">BF75*(1+AY76)*(1+BA76)*(1-BE76)</f>
        <v>130.404683578177</v>
      </c>
      <c r="BG76" s="7"/>
      <c r="BH76" s="0" t="n">
        <f aca="false">BH75+1</f>
        <v>45</v>
      </c>
      <c r="BI76" s="43" t="n">
        <f aca="false">T83/AG83</f>
        <v>0.0134640713965836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125596587.196702</v>
      </c>
      <c r="E77" s="9"/>
      <c r="F77" s="42" t="n">
        <f aca="false">'Central pensions'!I77</f>
        <v>22828666.4380641</v>
      </c>
      <c r="G77" s="9" t="n">
        <f aca="false">'Central pensions'!K77</f>
        <v>2319374.19605098</v>
      </c>
      <c r="H77" s="9" t="n">
        <f aca="false">'Central pensions'!V77</f>
        <v>12760512.5006505</v>
      </c>
      <c r="I77" s="42" t="n">
        <f aca="false">'Central pensions'!M77</f>
        <v>71733.22255828</v>
      </c>
      <c r="J77" s="9" t="n">
        <f aca="false">'Central pensions'!W77</f>
        <v>394655.025793327</v>
      </c>
      <c r="K77" s="9"/>
      <c r="L77" s="42" t="n">
        <f aca="false">'Central pensions'!N77</f>
        <v>2495470.20134259</v>
      </c>
      <c r="M77" s="42"/>
      <c r="N77" s="42" t="n">
        <f aca="false">'Central pensions'!L77</f>
        <v>1048956.56905412</v>
      </c>
      <c r="O77" s="9"/>
      <c r="P77" s="9" t="n">
        <f aca="false">'Central pensions'!X77</f>
        <v>18720056.2884456</v>
      </c>
      <c r="Q77" s="42"/>
      <c r="R77" s="42" t="n">
        <f aca="false">'Central SIPA income'!G72</f>
        <v>24184524.2506223</v>
      </c>
      <c r="S77" s="42"/>
      <c r="T77" s="9" t="n">
        <f aca="false">'Central SIPA income'!J72</f>
        <v>92471624.5860848</v>
      </c>
      <c r="U77" s="9"/>
      <c r="V77" s="42" t="n">
        <f aca="false">'Central SIPA income'!F72</f>
        <v>163585.186124455</v>
      </c>
      <c r="W77" s="42"/>
      <c r="X77" s="42" t="n">
        <f aca="false">'Central SIPA income'!M72</f>
        <v>410878.82462679</v>
      </c>
      <c r="Y77" s="9"/>
      <c r="Z77" s="9" t="n">
        <f aca="false">R77+V77-N77-L77-F77</f>
        <v>-2024983.77171405</v>
      </c>
      <c r="AA77" s="9"/>
      <c r="AB77" s="9" t="n">
        <f aca="false">T77-P77-D77</f>
        <v>-51845018.8990628</v>
      </c>
      <c r="AC77" s="24"/>
      <c r="AD77" s="9"/>
      <c r="AE77" s="9"/>
      <c r="AF77" s="9"/>
      <c r="AG77" s="9" t="n">
        <f aca="false">BF77/100*$AG$37</f>
        <v>6905585427.02773</v>
      </c>
      <c r="AH77" s="43" t="n">
        <f aca="false">(AG77-AG76)/AG76</f>
        <v>0.00844850021767823</v>
      </c>
      <c r="AI77" s="43" t="n">
        <f aca="false">(AG77-AG73)/AG73</f>
        <v>0.0213254971002122</v>
      </c>
      <c r="AJ77" s="43" t="n">
        <f aca="false">AB77/AG77</f>
        <v>-0.00750769351084224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13071719</v>
      </c>
      <c r="AY77" s="43" t="n">
        <f aca="false">(AW77-AW76)/AW76</f>
        <v>0.00298084765673255</v>
      </c>
      <c r="AZ77" s="48" t="n">
        <f aca="false">workers_and_wage_central!B65</f>
        <v>7684.89852004179</v>
      </c>
      <c r="BA77" s="43" t="n">
        <f aca="false">(AZ77-AZ76)/AZ76</f>
        <v>0.00545140275980308</v>
      </c>
      <c r="BB77" s="7"/>
      <c r="BC77" s="7"/>
      <c r="BD77" s="7"/>
      <c r="BE77" s="7"/>
      <c r="BF77" s="7" t="n">
        <f aca="false">BF76*(1+AY77)*(1+BA77)*(1-BE77)</f>
        <v>131.506407575774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0.0115199196310587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126163264.688743</v>
      </c>
      <c r="E78" s="6"/>
      <c r="F78" s="8" t="n">
        <f aca="false">'Central pensions'!I78</f>
        <v>22931666.7801316</v>
      </c>
      <c r="G78" s="6" t="n">
        <f aca="false">'Central pensions'!K78</f>
        <v>2401899.72586759</v>
      </c>
      <c r="H78" s="6" t="n">
        <f aca="false">'Central pensions'!V78</f>
        <v>13214543.6167337</v>
      </c>
      <c r="I78" s="8" t="n">
        <f aca="false">'Central pensions'!M78</f>
        <v>74285.5585319903</v>
      </c>
      <c r="J78" s="6" t="n">
        <f aca="false">'Central pensions'!W78</f>
        <v>408697.225259822</v>
      </c>
      <c r="K78" s="6"/>
      <c r="L78" s="8" t="n">
        <f aca="false">'Central pensions'!N78</f>
        <v>3021301.21223056</v>
      </c>
      <c r="M78" s="8"/>
      <c r="N78" s="8" t="n">
        <f aca="false">'Central pensions'!L78</f>
        <v>1056275.82497091</v>
      </c>
      <c r="O78" s="6"/>
      <c r="P78" s="6" t="n">
        <f aca="false">'Central pensions'!X78</f>
        <v>21488864.2901633</v>
      </c>
      <c r="Q78" s="8"/>
      <c r="R78" s="8" t="n">
        <f aca="false">'Central SIPA income'!G73</f>
        <v>20891220.1615057</v>
      </c>
      <c r="S78" s="8"/>
      <c r="T78" s="6" t="n">
        <f aca="false">'Central SIPA income'!J73</f>
        <v>79879390.9650836</v>
      </c>
      <c r="U78" s="6"/>
      <c r="V78" s="8" t="n">
        <f aca="false">'Central SIPA income'!F73</f>
        <v>155046.237171984</v>
      </c>
      <c r="W78" s="8"/>
      <c r="X78" s="8" t="n">
        <f aca="false">'Central SIPA income'!M73</f>
        <v>389431.446705477</v>
      </c>
      <c r="Y78" s="6"/>
      <c r="Z78" s="6" t="n">
        <f aca="false">R78+V78-N78-L78-F78</f>
        <v>-5962977.41865538</v>
      </c>
      <c r="AA78" s="6"/>
      <c r="AB78" s="6" t="n">
        <f aca="false">T78-P78-D78</f>
        <v>-67772738.0138227</v>
      </c>
      <c r="AC78" s="24"/>
      <c r="AD78" s="6"/>
      <c r="AE78" s="6"/>
      <c r="AF78" s="6"/>
      <c r="AG78" s="6" t="n">
        <f aca="false">BF78/100*$AG$37</f>
        <v>6962789890.04232</v>
      </c>
      <c r="AH78" s="36" t="n">
        <f aca="false">(AG78-AG77)/AG77</f>
        <v>0.00828379630070077</v>
      </c>
      <c r="AI78" s="36"/>
      <c r="AJ78" s="36" t="n">
        <f aca="false">AB78/AG78</f>
        <v>-0.00973356069680436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0.0064479891900165</v>
      </c>
      <c r="AV78" s="5"/>
      <c r="AW78" s="40" t="n">
        <f aca="false">workers_and_wage_central!C66</f>
        <v>13155280</v>
      </c>
      <c r="AX78" s="5"/>
      <c r="AY78" s="36" t="n">
        <f aca="false">(AW78-AW77)/AW77</f>
        <v>0.00639250277641372</v>
      </c>
      <c r="AZ78" s="41" t="n">
        <f aca="false">workers_and_wage_central!B66</f>
        <v>7699.34059782522</v>
      </c>
      <c r="BA78" s="36" t="n">
        <f aca="false">(AZ78-AZ77)/AZ77</f>
        <v>0.00187928022026135</v>
      </c>
      <c r="BB78" s="5"/>
      <c r="BC78" s="5"/>
      <c r="BD78" s="5"/>
      <c r="BE78" s="5"/>
      <c r="BF78" s="5" t="n">
        <f aca="false">BF77*(1+AY78)*(1+BA78)*(1-BE78)</f>
        <v>132.595779868368</v>
      </c>
      <c r="BG78" s="5"/>
      <c r="BH78" s="5" t="n">
        <f aca="false">BH77+1</f>
        <v>47</v>
      </c>
      <c r="BI78" s="36" t="n">
        <f aca="false">T85/AG85</f>
        <v>0.0135147744154323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126392582.099446</v>
      </c>
      <c r="E79" s="9"/>
      <c r="F79" s="42" t="n">
        <f aca="false">'Central pensions'!I79</f>
        <v>22973347.9340085</v>
      </c>
      <c r="G79" s="9" t="n">
        <f aca="false">'Central pensions'!K79</f>
        <v>2496808.95447446</v>
      </c>
      <c r="H79" s="9" t="n">
        <f aca="false">'Central pensions'!V79</f>
        <v>13736706.1897791</v>
      </c>
      <c r="I79" s="42" t="n">
        <f aca="false">'Central pensions'!M79</f>
        <v>77220.8954992103</v>
      </c>
      <c r="J79" s="9" t="n">
        <f aca="false">'Central pensions'!W79</f>
        <v>424846.583189046</v>
      </c>
      <c r="K79" s="9"/>
      <c r="L79" s="42" t="n">
        <f aca="false">'Central pensions'!N79</f>
        <v>2467217.04406362</v>
      </c>
      <c r="M79" s="42"/>
      <c r="N79" s="42" t="n">
        <f aca="false">'Central pensions'!L79</f>
        <v>1059879.13553209</v>
      </c>
      <c r="O79" s="9"/>
      <c r="P79" s="9" t="n">
        <f aca="false">'Central pensions'!X79</f>
        <v>18633543.2590988</v>
      </c>
      <c r="Q79" s="42"/>
      <c r="R79" s="42" t="n">
        <f aca="false">'Central SIPA income'!G74</f>
        <v>24676981.9436297</v>
      </c>
      <c r="S79" s="42"/>
      <c r="T79" s="9" t="n">
        <f aca="false">'Central SIPA income'!J74</f>
        <v>94354579.2574442</v>
      </c>
      <c r="U79" s="9"/>
      <c r="V79" s="42" t="n">
        <f aca="false">'Central SIPA income'!F74</f>
        <v>157896.119422674</v>
      </c>
      <c r="W79" s="42"/>
      <c r="X79" s="42" t="n">
        <f aca="false">'Central SIPA income'!M74</f>
        <v>396589.529275359</v>
      </c>
      <c r="Y79" s="9"/>
      <c r="Z79" s="9" t="n">
        <f aca="false">R79+V79-N79-L79-F79</f>
        <v>-1665566.05055184</v>
      </c>
      <c r="AA79" s="9"/>
      <c r="AB79" s="9" t="n">
        <f aca="false">T79-P79-D79</f>
        <v>-50671546.1011006</v>
      </c>
      <c r="AC79" s="24"/>
      <c r="AD79" s="9"/>
      <c r="AE79" s="9"/>
      <c r="AF79" s="9"/>
      <c r="AG79" s="9" t="n">
        <f aca="false">BF79/100*$AG$37</f>
        <v>6997336625.10611</v>
      </c>
      <c r="AH79" s="43" t="n">
        <f aca="false">(AG79-AG78)/AG78</f>
        <v>0.00496162251186129</v>
      </c>
      <c r="AI79" s="43"/>
      <c r="AJ79" s="43" t="n">
        <f aca="false">AB79/AG79</f>
        <v>-0.00724154757958814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13149238</v>
      </c>
      <c r="AX79" s="7"/>
      <c r="AY79" s="43" t="n">
        <f aca="false">(AW79-AW78)/AW78</f>
        <v>-0.00045928326877117</v>
      </c>
      <c r="AZ79" s="48" t="n">
        <f aca="false">workers_and_wage_central!B67</f>
        <v>7741.09717587669</v>
      </c>
      <c r="BA79" s="43" t="n">
        <f aca="false">(AZ79-AZ78)/AZ78</f>
        <v>0.00542339665597653</v>
      </c>
      <c r="BB79" s="7"/>
      <c r="BC79" s="7"/>
      <c r="BD79" s="7"/>
      <c r="BE79" s="7"/>
      <c r="BF79" s="7" t="n">
        <f aca="false">BF78*(1+AY79)*(1+BA79)*(1-BE79)</f>
        <v>133.253670074741</v>
      </c>
      <c r="BG79" s="7"/>
      <c r="BH79" s="7" t="n">
        <f aca="false">BH78+1</f>
        <v>48</v>
      </c>
      <c r="BI79" s="43" t="n">
        <f aca="false">T86/AG86</f>
        <v>0.0115739625155796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126692057.453534</v>
      </c>
      <c r="E80" s="9"/>
      <c r="F80" s="42" t="n">
        <f aca="false">'Central pensions'!I80</f>
        <v>23027781.1245712</v>
      </c>
      <c r="G80" s="9" t="n">
        <f aca="false">'Central pensions'!K80</f>
        <v>2553292.64811044</v>
      </c>
      <c r="H80" s="9" t="n">
        <f aca="false">'Central pensions'!V80</f>
        <v>14047462.8067804</v>
      </c>
      <c r="I80" s="42" t="n">
        <f aca="false">'Central pensions'!M80</f>
        <v>78967.8138590902</v>
      </c>
      <c r="J80" s="9" t="n">
        <f aca="false">'Central pensions'!W80</f>
        <v>434457.612580861</v>
      </c>
      <c r="K80" s="9"/>
      <c r="L80" s="42" t="n">
        <f aca="false">'Central pensions'!N80</f>
        <v>2445526.17517835</v>
      </c>
      <c r="M80" s="42"/>
      <c r="N80" s="42" t="n">
        <f aca="false">'Central pensions'!L80</f>
        <v>1063416.85725261</v>
      </c>
      <c r="O80" s="9"/>
      <c r="P80" s="9" t="n">
        <f aca="false">'Central pensions'!X80</f>
        <v>18540452.7384488</v>
      </c>
      <c r="Q80" s="42"/>
      <c r="R80" s="42" t="n">
        <f aca="false">'Central SIPA income'!G75</f>
        <v>21114376.708511</v>
      </c>
      <c r="S80" s="42"/>
      <c r="T80" s="9" t="n">
        <f aca="false">'Central SIPA income'!J75</f>
        <v>80732649.3639156</v>
      </c>
      <c r="U80" s="9"/>
      <c r="V80" s="42" t="n">
        <f aca="false">'Central SIPA income'!F75</f>
        <v>162907.133384428</v>
      </c>
      <c r="W80" s="42"/>
      <c r="X80" s="42" t="n">
        <f aca="false">'Central SIPA income'!M75</f>
        <v>409175.751631871</v>
      </c>
      <c r="Y80" s="9"/>
      <c r="Z80" s="9" t="n">
        <f aca="false">R80+V80-N80-L80-F80</f>
        <v>-5259440.31510673</v>
      </c>
      <c r="AA80" s="9"/>
      <c r="AB80" s="9" t="n">
        <f aca="false">T80-P80-D80</f>
        <v>-64499860.8280672</v>
      </c>
      <c r="AC80" s="24"/>
      <c r="AD80" s="9"/>
      <c r="AE80" s="9"/>
      <c r="AF80" s="9"/>
      <c r="AG80" s="9" t="n">
        <f aca="false">BF80/100*$AG$37</f>
        <v>7037925970.61179</v>
      </c>
      <c r="AH80" s="43" t="n">
        <f aca="false">(AG80-AG79)/AG79</f>
        <v>0.00580068498634735</v>
      </c>
      <c r="AI80" s="43"/>
      <c r="AJ80" s="43" t="n">
        <f aca="false">AB80/AG80</f>
        <v>-0.0091646120032235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13132614</v>
      </c>
      <c r="AY80" s="43" t="n">
        <f aca="false">(AW80-AW79)/AW79</f>
        <v>-0.00126425576904152</v>
      </c>
      <c r="AZ80" s="48" t="n">
        <f aca="false">workers_and_wage_central!B68</f>
        <v>7795.85679897538</v>
      </c>
      <c r="BA80" s="43" t="n">
        <f aca="false">(AZ80-AZ79)/AZ79</f>
        <v>0.00707388395398725</v>
      </c>
      <c r="BB80" s="7"/>
      <c r="BC80" s="7"/>
      <c r="BD80" s="7"/>
      <c r="BE80" s="7"/>
      <c r="BF80" s="7" t="n">
        <f aca="false">BF79*(1+AY80)*(1+BA80)*(1-BE80)</f>
        <v>134.026632638119</v>
      </c>
      <c r="BG80" s="7"/>
      <c r="BH80" s="0" t="n">
        <f aca="false">BH79+1</f>
        <v>49</v>
      </c>
      <c r="BI80" s="43" t="n">
        <f aca="false">T87/AG87</f>
        <v>0.0136087659554267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127362443.835895</v>
      </c>
      <c r="E81" s="9"/>
      <c r="F81" s="42" t="n">
        <f aca="false">'Central pensions'!I81</f>
        <v>23149631.7850798</v>
      </c>
      <c r="G81" s="9" t="n">
        <f aca="false">'Central pensions'!K81</f>
        <v>2587747.85323516</v>
      </c>
      <c r="H81" s="9" t="n">
        <f aca="false">'Central pensions'!V81</f>
        <v>14237025.1794476</v>
      </c>
      <c r="I81" s="42" t="n">
        <f aca="false">'Central pensions'!M81</f>
        <v>80033.4387598499</v>
      </c>
      <c r="J81" s="9" t="n">
        <f aca="false">'Central pensions'!W81</f>
        <v>440320.366374665</v>
      </c>
      <c r="K81" s="9"/>
      <c r="L81" s="42" t="n">
        <f aca="false">'Central pensions'!N81</f>
        <v>2423335.11299826</v>
      </c>
      <c r="M81" s="42"/>
      <c r="N81" s="42" t="n">
        <f aca="false">'Central pensions'!L81</f>
        <v>1070692.35355545</v>
      </c>
      <c r="O81" s="9"/>
      <c r="P81" s="9" t="n">
        <f aca="false">'Central pensions'!X81</f>
        <v>18465330.8453442</v>
      </c>
      <c r="Q81" s="42"/>
      <c r="R81" s="42" t="n">
        <f aca="false">'Central SIPA income'!G76</f>
        <v>24808235.2839554</v>
      </c>
      <c r="S81" s="42"/>
      <c r="T81" s="9" t="n">
        <f aca="false">'Central SIPA income'!J76</f>
        <v>94856437.7801297</v>
      </c>
      <c r="U81" s="9"/>
      <c r="V81" s="42" t="n">
        <f aca="false">'Central SIPA income'!F76</f>
        <v>172629.124177097</v>
      </c>
      <c r="W81" s="42"/>
      <c r="X81" s="42" t="n">
        <f aca="false">'Central SIPA income'!M76</f>
        <v>433594.589575334</v>
      </c>
      <c r="Y81" s="9"/>
      <c r="Z81" s="9" t="n">
        <f aca="false">R81+V81-N81-L81-F81</f>
        <v>-1662794.84350101</v>
      </c>
      <c r="AA81" s="9"/>
      <c r="AB81" s="9" t="n">
        <f aca="false">T81-P81-D81</f>
        <v>-50971336.9011095</v>
      </c>
      <c r="AC81" s="24"/>
      <c r="AD81" s="9"/>
      <c r="AE81" s="9"/>
      <c r="AF81" s="9"/>
      <c r="AG81" s="9" t="n">
        <f aca="false">BF81/100*$AG$37</f>
        <v>7085402784.36104</v>
      </c>
      <c r="AH81" s="43" t="n">
        <f aca="false">(AG81-AG80)/AG80</f>
        <v>0.00674585296115658</v>
      </c>
      <c r="AI81" s="43" t="n">
        <f aca="false">(AG81-AG77)/AG77</f>
        <v>0.0260394081332362</v>
      </c>
      <c r="AJ81" s="43" t="n">
        <f aca="false">AB81/AG81</f>
        <v>-0.00719385170503134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13245339</v>
      </c>
      <c r="AY81" s="43" t="n">
        <f aca="false">(AW81-AW80)/AW80</f>
        <v>0.00858359196425023</v>
      </c>
      <c r="AZ81" s="48" t="n">
        <f aca="false">workers_and_wage_central!B69</f>
        <v>7781.65197726684</v>
      </c>
      <c r="BA81" s="43" t="n">
        <f aca="false">(AZ81-AZ80)/AZ80</f>
        <v>-0.00182209885004651</v>
      </c>
      <c r="BB81" s="7"/>
      <c r="BC81" s="7"/>
      <c r="BD81" s="7"/>
      <c r="BE81" s="7"/>
      <c r="BF81" s="7" t="n">
        <f aca="false">BF80*(1+AY81)*(1+BA81)*(1-BE81)</f>
        <v>134.930756594775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0.0116084374602442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127773723.118398</v>
      </c>
      <c r="E82" s="6"/>
      <c r="F82" s="8" t="n">
        <f aca="false">'Central pensions'!I82</f>
        <v>23224386.6630802</v>
      </c>
      <c r="G82" s="6" t="n">
        <f aca="false">'Central pensions'!K82</f>
        <v>2659077.2029684</v>
      </c>
      <c r="H82" s="6" t="n">
        <f aca="false">'Central pensions'!V82</f>
        <v>14629458.2161193</v>
      </c>
      <c r="I82" s="8" t="n">
        <f aca="false">'Central pensions'!M82</f>
        <v>82239.5011227401</v>
      </c>
      <c r="J82" s="6" t="n">
        <f aca="false">'Central pensions'!W82</f>
        <v>452457.470601661</v>
      </c>
      <c r="K82" s="6"/>
      <c r="L82" s="8" t="n">
        <f aca="false">'Central pensions'!N82</f>
        <v>2897387.69240735</v>
      </c>
      <c r="M82" s="8"/>
      <c r="N82" s="8" t="n">
        <f aca="false">'Central pensions'!L82</f>
        <v>1076264.33176126</v>
      </c>
      <c r="O82" s="6"/>
      <c r="P82" s="6" t="n">
        <f aca="false">'Central pensions'!X82</f>
        <v>20955847.3135381</v>
      </c>
      <c r="Q82" s="8"/>
      <c r="R82" s="8" t="n">
        <f aca="false">'Central SIPA income'!G77</f>
        <v>21377734.7866015</v>
      </c>
      <c r="S82" s="8"/>
      <c r="T82" s="6" t="n">
        <f aca="false">'Central SIPA income'!J77</f>
        <v>81739621.8011871</v>
      </c>
      <c r="U82" s="6"/>
      <c r="V82" s="8" t="n">
        <f aca="false">'Central SIPA income'!F77</f>
        <v>166625.904389231</v>
      </c>
      <c r="W82" s="8"/>
      <c r="X82" s="8" t="n">
        <f aca="false">'Central SIPA income'!M77</f>
        <v>418516.232244506</v>
      </c>
      <c r="Y82" s="6"/>
      <c r="Z82" s="6" t="n">
        <f aca="false">R82+V82-N82-L82-F82</f>
        <v>-5653677.99625808</v>
      </c>
      <c r="AA82" s="6"/>
      <c r="AB82" s="6" t="n">
        <f aca="false">T82-P82-D82</f>
        <v>-66989948.630749</v>
      </c>
      <c r="AC82" s="24"/>
      <c r="AD82" s="6"/>
      <c r="AE82" s="6"/>
      <c r="AF82" s="6"/>
      <c r="AG82" s="6" t="n">
        <f aca="false">BF82/100*$AG$37</f>
        <v>7135406827.22089</v>
      </c>
      <c r="AH82" s="36" t="n">
        <f aca="false">(AG82-AG81)/AG81</f>
        <v>0.00705733243143498</v>
      </c>
      <c r="AI82" s="36"/>
      <c r="AJ82" s="36" t="n">
        <f aca="false">AB82/AG82</f>
        <v>-0.00938838530904626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0.00620150341397274</v>
      </c>
      <c r="AV82" s="5"/>
      <c r="AW82" s="40" t="n">
        <f aca="false">workers_and_wage_central!C70</f>
        <v>13272423</v>
      </c>
      <c r="AX82" s="5"/>
      <c r="AY82" s="36" t="n">
        <f aca="false">(AW82-AW81)/AW81</f>
        <v>0.00204479477648703</v>
      </c>
      <c r="AZ82" s="41" t="n">
        <f aca="false">workers_and_wage_central!B70</f>
        <v>7820.57820467412</v>
      </c>
      <c r="BA82" s="36" t="n">
        <f aca="false">(AZ82-AZ81)/AZ81</f>
        <v>0.0050023089597168</v>
      </c>
      <c r="BB82" s="5"/>
      <c r="BC82" s="5"/>
      <c r="BD82" s="5"/>
      <c r="BE82" s="5"/>
      <c r="BF82" s="5" t="n">
        <f aca="false">BF81*(1+AY82)*(1+BA82)*(1-BE82)</f>
        <v>135.883007799289</v>
      </c>
      <c r="BG82" s="5"/>
      <c r="BH82" s="5" t="n">
        <f aca="false">BH81+1</f>
        <v>51</v>
      </c>
      <c r="BI82" s="36" t="n">
        <f aca="false">T89/AG89</f>
        <v>0.013631573755831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128245774.778215</v>
      </c>
      <c r="E83" s="9"/>
      <c r="F83" s="42" t="n">
        <f aca="false">'Central pensions'!I83</f>
        <v>23310187.6400336</v>
      </c>
      <c r="G83" s="9" t="n">
        <f aca="false">'Central pensions'!K83</f>
        <v>2696669.68477583</v>
      </c>
      <c r="H83" s="9" t="n">
        <f aca="false">'Central pensions'!V83</f>
        <v>14836280.9594485</v>
      </c>
      <c r="I83" s="42" t="n">
        <f aca="false">'Central pensions'!M83</f>
        <v>83402.1551992605</v>
      </c>
      <c r="J83" s="9" t="n">
        <f aca="false">'Central pensions'!W83</f>
        <v>458854.050292264</v>
      </c>
      <c r="K83" s="9"/>
      <c r="L83" s="42" t="n">
        <f aca="false">'Central pensions'!N83</f>
        <v>2409557.47524891</v>
      </c>
      <c r="M83" s="42"/>
      <c r="N83" s="42" t="n">
        <f aca="false">'Central pensions'!L83</f>
        <v>1081536.39047054</v>
      </c>
      <c r="O83" s="9"/>
      <c r="P83" s="9" t="n">
        <f aca="false">'Central pensions'!X83</f>
        <v>18453499.3091654</v>
      </c>
      <c r="Q83" s="42"/>
      <c r="R83" s="42" t="n">
        <f aca="false">'Central SIPA income'!G78</f>
        <v>25266634.9938184</v>
      </c>
      <c r="S83" s="42"/>
      <c r="T83" s="9" t="n">
        <f aca="false">'Central SIPA income'!J78</f>
        <v>96609168.8010729</v>
      </c>
      <c r="U83" s="9"/>
      <c r="V83" s="42" t="n">
        <f aca="false">'Central SIPA income'!F78</f>
        <v>170232.274479426</v>
      </c>
      <c r="W83" s="42"/>
      <c r="X83" s="42" t="n">
        <f aca="false">'Central SIPA income'!M78</f>
        <v>427574.394165728</v>
      </c>
      <c r="Y83" s="9"/>
      <c r="Z83" s="9" t="n">
        <f aca="false">R83+V83-N83-L83-F83</f>
        <v>-1364414.23745522</v>
      </c>
      <c r="AA83" s="9"/>
      <c r="AB83" s="9" t="n">
        <f aca="false">T83-P83-D83</f>
        <v>-50090105.2863075</v>
      </c>
      <c r="AC83" s="24"/>
      <c r="AD83" s="9"/>
      <c r="AE83" s="9"/>
      <c r="AF83" s="9"/>
      <c r="AG83" s="9" t="n">
        <f aca="false">BF83/100*$AG$37</f>
        <v>7175330994.2776</v>
      </c>
      <c r="AH83" s="43" t="n">
        <f aca="false">(AG83-AG82)/AG82</f>
        <v>0.00559521944907266</v>
      </c>
      <c r="AI83" s="43"/>
      <c r="AJ83" s="43" t="n">
        <f aca="false">AB83/AG83</f>
        <v>-0.00698087730395363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13271720</v>
      </c>
      <c r="AX83" s="7"/>
      <c r="AY83" s="43" t="n">
        <f aca="false">(AW83-AW82)/AW82</f>
        <v>-5.29669676742521E-005</v>
      </c>
      <c r="AZ83" s="48" t="n">
        <f aca="false">workers_and_wage_central!B71</f>
        <v>7864.75262804612</v>
      </c>
      <c r="BA83" s="43" t="n">
        <f aca="false">(AZ83-AZ82)/AZ82</f>
        <v>0.00564848559990084</v>
      </c>
      <c r="BB83" s="7"/>
      <c r="BC83" s="7"/>
      <c r="BD83" s="7"/>
      <c r="BE83" s="7"/>
      <c r="BF83" s="7" t="n">
        <f aca="false">BF82*(1+AY83)*(1+BA83)*(1-BE83)</f>
        <v>136.643303047326</v>
      </c>
      <c r="BG83" s="7"/>
      <c r="BH83" s="7" t="n">
        <f aca="false">BH82+1</f>
        <v>52</v>
      </c>
      <c r="BI83" s="43" t="n">
        <f aca="false">T90/AG90</f>
        <v>0.0116332404269735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129434353.257524</v>
      </c>
      <c r="E84" s="9"/>
      <c r="F84" s="42" t="n">
        <f aca="false">'Central pensions'!I84</f>
        <v>23526225.8481189</v>
      </c>
      <c r="G84" s="9" t="n">
        <f aca="false">'Central pensions'!K84</f>
        <v>2784693.99249052</v>
      </c>
      <c r="H84" s="9" t="n">
        <f aca="false">'Central pensions'!V84</f>
        <v>15320564.7291252</v>
      </c>
      <c r="I84" s="42" t="n">
        <f aca="false">'Central pensions'!M84</f>
        <v>86124.5564687802</v>
      </c>
      <c r="J84" s="9" t="n">
        <f aca="false">'Central pensions'!W84</f>
        <v>473831.898838929</v>
      </c>
      <c r="K84" s="9"/>
      <c r="L84" s="42" t="n">
        <f aca="false">'Central pensions'!N84</f>
        <v>2399655.1815806</v>
      </c>
      <c r="M84" s="42"/>
      <c r="N84" s="42" t="n">
        <f aca="false">'Central pensions'!L84</f>
        <v>1093754.76052222</v>
      </c>
      <c r="O84" s="9"/>
      <c r="P84" s="9" t="n">
        <f aca="false">'Central pensions'!X84</f>
        <v>18469338.1272693</v>
      </c>
      <c r="Q84" s="42"/>
      <c r="R84" s="42" t="n">
        <f aca="false">'Central SIPA income'!G79</f>
        <v>21786906.6911566</v>
      </c>
      <c r="S84" s="42"/>
      <c r="T84" s="9" t="n">
        <f aca="false">'Central SIPA income'!J79</f>
        <v>83304126.0418779</v>
      </c>
      <c r="U84" s="9"/>
      <c r="V84" s="42" t="n">
        <f aca="false">'Central SIPA income'!F79</f>
        <v>168803.403226876</v>
      </c>
      <c r="W84" s="42"/>
      <c r="X84" s="42" t="n">
        <f aca="false">'Central SIPA income'!M79</f>
        <v>423985.481534335</v>
      </c>
      <c r="Y84" s="9"/>
      <c r="Z84" s="9" t="n">
        <f aca="false">R84+V84-N84-L84-F84</f>
        <v>-5063925.69583825</v>
      </c>
      <c r="AA84" s="9"/>
      <c r="AB84" s="9" t="n">
        <f aca="false">T84-P84-D84</f>
        <v>-64599565.3429154</v>
      </c>
      <c r="AC84" s="24"/>
      <c r="AD84" s="9"/>
      <c r="AE84" s="9"/>
      <c r="AF84" s="9"/>
      <c r="AG84" s="9" t="n">
        <f aca="false">BF84/100*$AG$37</f>
        <v>7231311390.16653</v>
      </c>
      <c r="AH84" s="43" t="n">
        <f aca="false">(AG84-AG83)/AG83</f>
        <v>0.00780178585957598</v>
      </c>
      <c r="AI84" s="43"/>
      <c r="AJ84" s="43" t="n">
        <f aca="false">AB84/AG84</f>
        <v>-0.00893331262580683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13265038</v>
      </c>
      <c r="AY84" s="43" t="n">
        <f aca="false">(AW84-AW83)/AW83</f>
        <v>-0.000503476565207825</v>
      </c>
      <c r="AZ84" s="48" t="n">
        <f aca="false">workers_and_wage_central!B72</f>
        <v>7930.1043655964</v>
      </c>
      <c r="BA84" s="43" t="n">
        <f aca="false">(AZ84-AZ83)/AZ83</f>
        <v>0.00830944603613252</v>
      </c>
      <c r="BB84" s="7"/>
      <c r="BC84" s="7"/>
      <c r="BD84" s="7"/>
      <c r="BE84" s="7"/>
      <c r="BF84" s="7" t="n">
        <f aca="false">BF83*(1+AY84)*(1+BA84)*(1-BE84)</f>
        <v>137.709364836847</v>
      </c>
      <c r="BG84" s="7"/>
      <c r="BH84" s="0" t="n">
        <f aca="false">BH83+1</f>
        <v>53</v>
      </c>
      <c r="BI84" s="43" t="n">
        <f aca="false">T91/AG91</f>
        <v>0.0136671558837541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129869605.032947</v>
      </c>
      <c r="E85" s="9"/>
      <c r="F85" s="42" t="n">
        <f aca="false">'Central pensions'!I85</f>
        <v>23605338.0104752</v>
      </c>
      <c r="G85" s="9" t="n">
        <f aca="false">'Central pensions'!K85</f>
        <v>2852958.51989926</v>
      </c>
      <c r="H85" s="9" t="n">
        <f aca="false">'Central pensions'!V85</f>
        <v>15696136.0176362</v>
      </c>
      <c r="I85" s="42" t="n">
        <f aca="false">'Central pensions'!M85</f>
        <v>88235.8305123504</v>
      </c>
      <c r="J85" s="9" t="n">
        <f aca="false">'Central pensions'!W85</f>
        <v>485447.505700102</v>
      </c>
      <c r="K85" s="9"/>
      <c r="L85" s="42" t="n">
        <f aca="false">'Central pensions'!N85</f>
        <v>2379592.88868496</v>
      </c>
      <c r="M85" s="42"/>
      <c r="N85" s="42" t="n">
        <f aca="false">'Central pensions'!L85</f>
        <v>1099996.99297605</v>
      </c>
      <c r="O85" s="9"/>
      <c r="P85" s="9" t="n">
        <f aca="false">'Central pensions'!X85</f>
        <v>18399577.7152664</v>
      </c>
      <c r="Q85" s="42"/>
      <c r="R85" s="42" t="n">
        <f aca="false">'Central SIPA income'!G80</f>
        <v>25670878.6509898</v>
      </c>
      <c r="S85" s="42"/>
      <c r="T85" s="9" t="n">
        <f aca="false">'Central SIPA income'!J80</f>
        <v>98154829.4607526</v>
      </c>
      <c r="U85" s="9"/>
      <c r="V85" s="42" t="n">
        <f aca="false">'Central SIPA income'!F80</f>
        <v>174536.276362335</v>
      </c>
      <c r="W85" s="42"/>
      <c r="X85" s="42" t="n">
        <f aca="false">'Central SIPA income'!M80</f>
        <v>438384.80601742</v>
      </c>
      <c r="Y85" s="9"/>
      <c r="Z85" s="9" t="n">
        <f aca="false">R85+V85-N85-L85-F85</f>
        <v>-1239512.96478407</v>
      </c>
      <c r="AA85" s="9"/>
      <c r="AB85" s="9" t="n">
        <f aca="false">T85-P85-D85</f>
        <v>-50114353.2874608</v>
      </c>
      <c r="AC85" s="24"/>
      <c r="AD85" s="9"/>
      <c r="AE85" s="9"/>
      <c r="AF85" s="9"/>
      <c r="AG85" s="9" t="n">
        <f aca="false">BF85/100*$AG$37</f>
        <v>7262779713.78283</v>
      </c>
      <c r="AH85" s="43" t="n">
        <f aca="false">(AG85-AG84)/AG84</f>
        <v>0.00435167591580735</v>
      </c>
      <c r="AI85" s="43" t="n">
        <f aca="false">(AG85-AG81)/AG81</f>
        <v>0.0250341349419534</v>
      </c>
      <c r="AJ85" s="43" t="n">
        <f aca="false">AB85/AG85</f>
        <v>-0.00690016154453329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13276567</v>
      </c>
      <c r="AY85" s="43" t="n">
        <f aca="false">(AW85-AW84)/AW84</f>
        <v>0.000869126797827492</v>
      </c>
      <c r="AZ85" s="48" t="n">
        <f aca="false">workers_and_wage_central!B73</f>
        <v>7957.69736174791</v>
      </c>
      <c r="BA85" s="43" t="n">
        <f aca="false">(AZ85-AZ84)/AZ84</f>
        <v>0.00347952496958521</v>
      </c>
      <c r="BB85" s="7"/>
      <c r="BC85" s="7"/>
      <c r="BD85" s="7"/>
      <c r="BE85" s="7"/>
      <c r="BF85" s="7" t="n">
        <f aca="false">BF84*(1+AY85)*(1+BA85)*(1-BE85)</f>
        <v>138.308631363188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0.0116172957924504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129726140.826694</v>
      </c>
      <c r="E86" s="6"/>
      <c r="F86" s="8" t="n">
        <f aca="false">'Central pensions'!I86</f>
        <v>23579261.6927707</v>
      </c>
      <c r="G86" s="6" t="n">
        <f aca="false">'Central pensions'!K86</f>
        <v>2929826.460835</v>
      </c>
      <c r="H86" s="6" t="n">
        <f aca="false">'Central pensions'!V86</f>
        <v>16119040.7489555</v>
      </c>
      <c r="I86" s="8" t="n">
        <f aca="false">'Central pensions'!M86</f>
        <v>90613.1895103701</v>
      </c>
      <c r="J86" s="6" t="n">
        <f aca="false">'Central pensions'!W86</f>
        <v>498527.033472902</v>
      </c>
      <c r="K86" s="6"/>
      <c r="L86" s="8" t="n">
        <f aca="false">'Central pensions'!N86</f>
        <v>2895092.95659555</v>
      </c>
      <c r="M86" s="8"/>
      <c r="N86" s="8" t="n">
        <f aca="false">'Central pensions'!L86</f>
        <v>1099875.56157973</v>
      </c>
      <c r="O86" s="6"/>
      <c r="P86" s="6" t="n">
        <f aca="false">'Central pensions'!X86</f>
        <v>21073841.9385242</v>
      </c>
      <c r="Q86" s="8"/>
      <c r="R86" s="8" t="n">
        <f aca="false">'Central SIPA income'!G81</f>
        <v>22175140.3503766</v>
      </c>
      <c r="S86" s="8"/>
      <c r="T86" s="6" t="n">
        <f aca="false">'Central SIPA income'!J81</f>
        <v>84788571.0867769</v>
      </c>
      <c r="U86" s="6"/>
      <c r="V86" s="8" t="n">
        <f aca="false">'Central SIPA income'!F81</f>
        <v>169772.747004138</v>
      </c>
      <c r="W86" s="8"/>
      <c r="X86" s="8" t="n">
        <f aca="false">'Central SIPA income'!M81</f>
        <v>426420.193633251</v>
      </c>
      <c r="Y86" s="6"/>
      <c r="Z86" s="6" t="n">
        <f aca="false">R86+V86-N86-L86-F86</f>
        <v>-5229317.11356525</v>
      </c>
      <c r="AA86" s="6"/>
      <c r="AB86" s="6" t="n">
        <f aca="false">T86-P86-D86</f>
        <v>-66011411.6784413</v>
      </c>
      <c r="AC86" s="24"/>
      <c r="AD86" s="6"/>
      <c r="AE86" s="6"/>
      <c r="AF86" s="6"/>
      <c r="AG86" s="6" t="n">
        <f aca="false">BF86/100*$AG$37</f>
        <v>7325803152.77883</v>
      </c>
      <c r="AH86" s="36" t="n">
        <f aca="false">(AG86-AG85)/AG85</f>
        <v>0.00867759197988675</v>
      </c>
      <c r="AI86" s="36"/>
      <c r="AJ86" s="36" t="n">
        <f aca="false">AB86/AG86</f>
        <v>-0.00901080882215649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0.00707123695364761</v>
      </c>
      <c r="AV86" s="5"/>
      <c r="AW86" s="40" t="n">
        <f aca="false">workers_and_wage_central!C74</f>
        <v>13316386</v>
      </c>
      <c r="AX86" s="5"/>
      <c r="AY86" s="36" t="n">
        <f aca="false">(AW86-AW85)/AW85</f>
        <v>0.00299919399344725</v>
      </c>
      <c r="AZ86" s="41" t="n">
        <f aca="false">workers_and_wage_central!B74</f>
        <v>8002.74921517536</v>
      </c>
      <c r="BA86" s="36" t="n">
        <f aca="false">(AZ86-AZ85)/AZ85</f>
        <v>0.00566141829469561</v>
      </c>
      <c r="BB86" s="5"/>
      <c r="BC86" s="5"/>
      <c r="BD86" s="5"/>
      <c r="BE86" s="5"/>
      <c r="BF86" s="5" t="n">
        <f aca="false">BF85*(1+AY86)*(1+BA86)*(1-BE86)</f>
        <v>139.508817233455</v>
      </c>
      <c r="BG86" s="5"/>
      <c r="BH86" s="5" t="n">
        <f aca="false">BH85+1</f>
        <v>55</v>
      </c>
      <c r="BI86" s="36" t="n">
        <f aca="false">T93/AG93</f>
        <v>0.0136230100480142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129819366.474681</v>
      </c>
      <c r="E87" s="9"/>
      <c r="F87" s="42" t="n">
        <f aca="false">'Central pensions'!I87</f>
        <v>23596206.5578252</v>
      </c>
      <c r="G87" s="9" t="n">
        <f aca="false">'Central pensions'!K87</f>
        <v>3009919.57635409</v>
      </c>
      <c r="H87" s="9" t="n">
        <f aca="false">'Central pensions'!V87</f>
        <v>16559689.439252</v>
      </c>
      <c r="I87" s="42" t="n">
        <f aca="false">'Central pensions'!M87</f>
        <v>93090.2961758999</v>
      </c>
      <c r="J87" s="9" t="n">
        <f aca="false">'Central pensions'!W87</f>
        <v>512155.343482022</v>
      </c>
      <c r="K87" s="9"/>
      <c r="L87" s="42" t="n">
        <f aca="false">'Central pensions'!N87</f>
        <v>2322954.87123103</v>
      </c>
      <c r="M87" s="42"/>
      <c r="N87" s="42" t="n">
        <f aca="false">'Central pensions'!L87</f>
        <v>1101210.5655236</v>
      </c>
      <c r="O87" s="9"/>
      <c r="P87" s="9" t="n">
        <f aca="false">'Central pensions'!X87</f>
        <v>18112359.4915469</v>
      </c>
      <c r="Q87" s="42"/>
      <c r="R87" s="42" t="n">
        <f aca="false">'Central SIPA income'!G82</f>
        <v>26199073.5015662</v>
      </c>
      <c r="S87" s="42"/>
      <c r="T87" s="9" t="n">
        <f aca="false">'Central SIPA income'!J82</f>
        <v>100174428.251477</v>
      </c>
      <c r="U87" s="9"/>
      <c r="V87" s="42" t="n">
        <f aca="false">'Central SIPA income'!F82</f>
        <v>164552.143561909</v>
      </c>
      <c r="W87" s="42"/>
      <c r="X87" s="42" t="n">
        <f aca="false">'Central SIPA income'!M82</f>
        <v>413307.542928109</v>
      </c>
      <c r="Y87" s="9"/>
      <c r="Z87" s="9" t="n">
        <f aca="false">R87+V87-N87-L87-F87</f>
        <v>-656746.349451717</v>
      </c>
      <c r="AA87" s="9"/>
      <c r="AB87" s="9" t="n">
        <f aca="false">T87-P87-D87</f>
        <v>-47757297.7147509</v>
      </c>
      <c r="AC87" s="24"/>
      <c r="AD87" s="9"/>
      <c r="AE87" s="9"/>
      <c r="AF87" s="9"/>
      <c r="AG87" s="9" t="n">
        <f aca="false">BF87/100*$AG$37</f>
        <v>7361022195.51588</v>
      </c>
      <c r="AH87" s="43" t="n">
        <f aca="false">(AG87-AG86)/AG86</f>
        <v>0.00480753331785689</v>
      </c>
      <c r="AI87" s="43"/>
      <c r="AJ87" s="43" t="n">
        <f aca="false">AB87/AG87</f>
        <v>-0.00648786220802911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13370647</v>
      </c>
      <c r="AX87" s="7"/>
      <c r="AY87" s="43" t="n">
        <f aca="false">(AW87-AW86)/AW86</f>
        <v>0.00407475421634669</v>
      </c>
      <c r="AZ87" s="48" t="n">
        <f aca="false">workers_and_wage_central!B75</f>
        <v>8008.58966416074</v>
      </c>
      <c r="BA87" s="43" t="n">
        <f aca="false">(AZ87-AZ86)/AZ86</f>
        <v>0.000729805324188363</v>
      </c>
      <c r="BB87" s="7"/>
      <c r="BC87" s="7"/>
      <c r="BD87" s="7"/>
      <c r="BE87" s="7"/>
      <c r="BF87" s="7" t="n">
        <f aca="false">BF86*(1+AY87)*(1+BA87)*(1-BE87)</f>
        <v>140.179510520439</v>
      </c>
      <c r="BG87" s="7"/>
      <c r="BH87" s="7" t="n">
        <f aca="false">BH86+1</f>
        <v>56</v>
      </c>
      <c r="BI87" s="43" t="n">
        <f aca="false">T94/AG94</f>
        <v>0.0115966429454784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129871646.649563</v>
      </c>
      <c r="E88" s="9"/>
      <c r="F88" s="42" t="n">
        <f aca="false">'Central pensions'!I88</f>
        <v>23605709.0984622</v>
      </c>
      <c r="G88" s="9" t="n">
        <f aca="false">'Central pensions'!K88</f>
        <v>3072843.01045692</v>
      </c>
      <c r="H88" s="9" t="n">
        <f aca="false">'Central pensions'!V88</f>
        <v>16905875.6082713</v>
      </c>
      <c r="I88" s="42" t="n">
        <f aca="false">'Central pensions'!M88</f>
        <v>95036.38176671</v>
      </c>
      <c r="J88" s="9" t="n">
        <f aca="false">'Central pensions'!W88</f>
        <v>522862.132214582</v>
      </c>
      <c r="K88" s="9"/>
      <c r="L88" s="42" t="n">
        <f aca="false">'Central pensions'!N88</f>
        <v>2379356.77854868</v>
      </c>
      <c r="M88" s="42"/>
      <c r="N88" s="42" t="n">
        <f aca="false">'Central pensions'!L88</f>
        <v>1102525.20025679</v>
      </c>
      <c r="O88" s="9"/>
      <c r="P88" s="9" t="n">
        <f aca="false">'Central pensions'!X88</f>
        <v>18412261.9891637</v>
      </c>
      <c r="Q88" s="42"/>
      <c r="R88" s="42" t="n">
        <f aca="false">'Central SIPA income'!G83</f>
        <v>22569222.0489744</v>
      </c>
      <c r="S88" s="42"/>
      <c r="T88" s="9" t="n">
        <f aca="false">'Central SIPA income'!J83</f>
        <v>86295376.6170964</v>
      </c>
      <c r="U88" s="9"/>
      <c r="V88" s="42" t="n">
        <f aca="false">'Central SIPA income'!F83</f>
        <v>168355.208353255</v>
      </c>
      <c r="W88" s="42"/>
      <c r="X88" s="42" t="n">
        <f aca="false">'Central SIPA income'!M83</f>
        <v>422859.745229967</v>
      </c>
      <c r="Y88" s="9"/>
      <c r="Z88" s="9" t="n">
        <f aca="false">R88+V88-N88-L88-F88</f>
        <v>-4350013.81994002</v>
      </c>
      <c r="AA88" s="9"/>
      <c r="AB88" s="9" t="n">
        <f aca="false">T88-P88-D88</f>
        <v>-61988532.0216303</v>
      </c>
      <c r="AC88" s="24"/>
      <c r="AD88" s="9"/>
      <c r="AE88" s="9"/>
      <c r="AF88" s="9"/>
      <c r="AG88" s="9" t="n">
        <f aca="false">BF88/100*$AG$37</f>
        <v>7433849466.18654</v>
      </c>
      <c r="AH88" s="43" t="n">
        <f aca="false">(AG88-AG87)/AG87</f>
        <v>0.00989363552184777</v>
      </c>
      <c r="AI88" s="43"/>
      <c r="AJ88" s="43" t="n">
        <f aca="false">AB88/AG88</f>
        <v>-0.00833868540163345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13432856</v>
      </c>
      <c r="AY88" s="43" t="n">
        <f aca="false">(AW88-AW87)/AW87</f>
        <v>0.00465265443026056</v>
      </c>
      <c r="AZ88" s="48" t="n">
        <f aca="false">workers_and_wage_central!B76</f>
        <v>8050.36815030225</v>
      </c>
      <c r="BA88" s="43" t="n">
        <f aca="false">(AZ88-AZ87)/AZ87</f>
        <v>0.00521670954481202</v>
      </c>
      <c r="BB88" s="7"/>
      <c r="BC88" s="7"/>
      <c r="BD88" s="7"/>
      <c r="BE88" s="7"/>
      <c r="BF88" s="7" t="n">
        <f aca="false">BF87*(1+AY88)*(1+BA88)*(1-BE88)</f>
        <v>141.56639550516</v>
      </c>
      <c r="BG88" s="7"/>
      <c r="BH88" s="0" t="n">
        <f aca="false">BH87+1</f>
        <v>57</v>
      </c>
      <c r="BI88" s="43" t="n">
        <f aca="false">T95/AG95</f>
        <v>0.0136742237623592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130124444.493311</v>
      </c>
      <c r="E89" s="9"/>
      <c r="F89" s="42" t="n">
        <f aca="false">'Central pensions'!I89</f>
        <v>23651658.0989885</v>
      </c>
      <c r="G89" s="9" t="n">
        <f aca="false">'Central pensions'!K89</f>
        <v>3121619.82990179</v>
      </c>
      <c r="H89" s="9" t="n">
        <f aca="false">'Central pensions'!V89</f>
        <v>17174231.2773686</v>
      </c>
      <c r="I89" s="42" t="n">
        <f aca="false">'Central pensions'!M89</f>
        <v>96544.9431928401</v>
      </c>
      <c r="J89" s="9" t="n">
        <f aca="false">'Central pensions'!W89</f>
        <v>531161.79208357</v>
      </c>
      <c r="K89" s="9"/>
      <c r="L89" s="42" t="n">
        <f aca="false">'Central pensions'!N89</f>
        <v>2367842.63408294</v>
      </c>
      <c r="M89" s="42"/>
      <c r="N89" s="42" t="n">
        <f aca="false">'Central pensions'!L89</f>
        <v>1106116.95109086</v>
      </c>
      <c r="O89" s="9"/>
      <c r="P89" s="9" t="n">
        <f aca="false">'Central pensions'!X89</f>
        <v>18372275.7921462</v>
      </c>
      <c r="Q89" s="42"/>
      <c r="R89" s="42" t="n">
        <f aca="false">'Central SIPA income'!G84</f>
        <v>26632647.5168033</v>
      </c>
      <c r="S89" s="42"/>
      <c r="T89" s="9" t="n">
        <f aca="false">'Central SIPA income'!J84</f>
        <v>101832236.077333</v>
      </c>
      <c r="U89" s="9"/>
      <c r="V89" s="42" t="n">
        <f aca="false">'Central SIPA income'!F84</f>
        <v>170065.038350208</v>
      </c>
      <c r="W89" s="42"/>
      <c r="X89" s="42" t="n">
        <f aca="false">'Central SIPA income'!M84</f>
        <v>427154.345224646</v>
      </c>
      <c r="Y89" s="9"/>
      <c r="Z89" s="9" t="n">
        <f aca="false">R89+V89-N89-L89-F89</f>
        <v>-322905.129008792</v>
      </c>
      <c r="AA89" s="9"/>
      <c r="AB89" s="9" t="n">
        <f aca="false">T89-P89-D89</f>
        <v>-46664484.2081242</v>
      </c>
      <c r="AC89" s="24"/>
      <c r="AD89" s="9"/>
      <c r="AE89" s="9"/>
      <c r="AF89" s="9"/>
      <c r="AG89" s="9" t="n">
        <f aca="false">BF89/100*$AG$37</f>
        <v>7470321321.76033</v>
      </c>
      <c r="AH89" s="43" t="n">
        <f aca="false">(AG89-AG88)/AG88</f>
        <v>0.00490618699499902</v>
      </c>
      <c r="AI89" s="43" t="n">
        <f aca="false">(AG89-AG85)/AG85</f>
        <v>0.0285760571236441</v>
      </c>
      <c r="AJ89" s="43" t="n">
        <f aca="false">AB89/AG89</f>
        <v>-0.00624665020394706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13416702</v>
      </c>
      <c r="AY89" s="43" t="n">
        <f aca="false">(AW89-AW88)/AW88</f>
        <v>-0.00120257374902255</v>
      </c>
      <c r="AZ89" s="48" t="n">
        <f aca="false">workers_and_wage_central!B77</f>
        <v>8099.60513433822</v>
      </c>
      <c r="BA89" s="43" t="n">
        <f aca="false">(AZ89-AZ88)/AZ88</f>
        <v>0.00611611582435781</v>
      </c>
      <c r="BB89" s="7"/>
      <c r="BC89" s="7"/>
      <c r="BD89" s="7"/>
      <c r="BE89" s="7"/>
      <c r="BF89" s="7" t="n">
        <f aca="false">BF88*(1+AY89)*(1+BA89)*(1-BE89)</f>
        <v>142.260946713716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0.0116414022421974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130901809.291171</v>
      </c>
      <c r="E90" s="6"/>
      <c r="F90" s="8" t="n">
        <f aca="false">'Central pensions'!I90</f>
        <v>23792953.3528415</v>
      </c>
      <c r="G90" s="6" t="n">
        <f aca="false">'Central pensions'!K90</f>
        <v>3180410.28510685</v>
      </c>
      <c r="H90" s="6" t="n">
        <f aca="false">'Central pensions'!V90</f>
        <v>17497679.0159182</v>
      </c>
      <c r="I90" s="8" t="n">
        <f aca="false">'Central pensions'!M90</f>
        <v>98363.2046940303</v>
      </c>
      <c r="J90" s="6" t="n">
        <f aca="false">'Central pensions'!W90</f>
        <v>541165.330389245</v>
      </c>
      <c r="K90" s="6"/>
      <c r="L90" s="8" t="n">
        <f aca="false">'Central pensions'!N90</f>
        <v>2872050.21343796</v>
      </c>
      <c r="M90" s="8"/>
      <c r="N90" s="8" t="n">
        <f aca="false">'Central pensions'!L90</f>
        <v>1114294.89690566</v>
      </c>
      <c r="O90" s="6"/>
      <c r="P90" s="6" t="n">
        <f aca="false">'Central pensions'!X90</f>
        <v>21033603.9633104</v>
      </c>
      <c r="Q90" s="8"/>
      <c r="R90" s="8" t="n">
        <f aca="false">'Central SIPA income'!G85</f>
        <v>22740582.5114977</v>
      </c>
      <c r="S90" s="8"/>
      <c r="T90" s="6" t="n">
        <f aca="false">'Central SIPA income'!J85</f>
        <v>86950588.1976569</v>
      </c>
      <c r="U90" s="6"/>
      <c r="V90" s="8" t="n">
        <f aca="false">'Central SIPA income'!F85</f>
        <v>175823.173867945</v>
      </c>
      <c r="W90" s="8"/>
      <c r="X90" s="8" t="n">
        <f aca="false">'Central SIPA income'!M85</f>
        <v>441617.121528666</v>
      </c>
      <c r="Y90" s="6"/>
      <c r="Z90" s="6" t="n">
        <f aca="false">R90+V90-N90-L90-F90</f>
        <v>-4862892.77781948</v>
      </c>
      <c r="AA90" s="6"/>
      <c r="AB90" s="6" t="n">
        <f aca="false">T90-P90-D90</f>
        <v>-64984825.0568245</v>
      </c>
      <c r="AC90" s="24"/>
      <c r="AD90" s="6"/>
      <c r="AE90" s="6"/>
      <c r="AF90" s="6"/>
      <c r="AG90" s="6" t="n">
        <f aca="false">BF90/100*$AG$37</f>
        <v>7474322287.36959</v>
      </c>
      <c r="AH90" s="36" t="n">
        <f aca="false">(AG90-AG89)/AG89</f>
        <v>0.000535581461215883</v>
      </c>
      <c r="AI90" s="36"/>
      <c r="AJ90" s="36" t="n">
        <f aca="false">AB90/AG90</f>
        <v>-0.0086944103503054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0.00352162877197391</v>
      </c>
      <c r="AV90" s="5"/>
      <c r="AW90" s="40" t="n">
        <f aca="false">workers_and_wage_central!C78</f>
        <v>13423308</v>
      </c>
      <c r="AX90" s="5"/>
      <c r="AY90" s="36" t="n">
        <f aca="false">(AW90-AW89)/AW89</f>
        <v>0.000492371374127561</v>
      </c>
      <c r="AZ90" s="41" t="n">
        <f aca="false">workers_and_wage_central!B78</f>
        <v>8099.95494674384</v>
      </c>
      <c r="BA90" s="36" t="n">
        <f aca="false">(AZ90-AZ89)/AZ89</f>
        <v>4.31888221485565E-005</v>
      </c>
      <c r="BB90" s="5"/>
      <c r="BC90" s="5"/>
      <c r="BD90" s="5"/>
      <c r="BE90" s="5"/>
      <c r="BF90" s="5" t="n">
        <f aca="false">BF89*(1+AY90)*(1+BA90)*(1-BE90)</f>
        <v>142.337139039431</v>
      </c>
      <c r="BG90" s="5"/>
      <c r="BH90" s="5" t="n">
        <f aca="false">BH89+1</f>
        <v>59</v>
      </c>
      <c r="BI90" s="36" t="n">
        <f aca="false">T97/AG97</f>
        <v>0.0136966490080133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131999454.870839</v>
      </c>
      <c r="E91" s="9"/>
      <c r="F91" s="42" t="n">
        <f aca="false">'Central pensions'!I91</f>
        <v>23992463.4300239</v>
      </c>
      <c r="G91" s="9" t="n">
        <f aca="false">'Central pensions'!K91</f>
        <v>3214156.89306356</v>
      </c>
      <c r="H91" s="9" t="n">
        <f aca="false">'Central pensions'!V91</f>
        <v>17683342.896037</v>
      </c>
      <c r="I91" s="42" t="n">
        <f aca="false">'Central pensions'!M91</f>
        <v>99406.9142184597</v>
      </c>
      <c r="J91" s="9" t="n">
        <f aca="false">'Central pensions'!W91</f>
        <v>546907.512248561</v>
      </c>
      <c r="K91" s="9"/>
      <c r="L91" s="42" t="n">
        <f aca="false">'Central pensions'!N91</f>
        <v>2340949.16548344</v>
      </c>
      <c r="M91" s="42"/>
      <c r="N91" s="42" t="n">
        <f aca="false">'Central pensions'!L91</f>
        <v>1124279.08198614</v>
      </c>
      <c r="O91" s="9"/>
      <c r="P91" s="9" t="n">
        <f aca="false">'Central pensions'!X91</f>
        <v>18332648.1412282</v>
      </c>
      <c r="Q91" s="42"/>
      <c r="R91" s="42" t="n">
        <f aca="false">'Central SIPA income'!G86</f>
        <v>26929433.2711836</v>
      </c>
      <c r="S91" s="42"/>
      <c r="T91" s="9" t="n">
        <f aca="false">'Central SIPA income'!J86</f>
        <v>102967022.132132</v>
      </c>
      <c r="U91" s="9"/>
      <c r="V91" s="42" t="n">
        <f aca="false">'Central SIPA income'!F86</f>
        <v>178359.875249221</v>
      </c>
      <c r="W91" s="42"/>
      <c r="X91" s="42" t="n">
        <f aca="false">'Central SIPA income'!M86</f>
        <v>447988.58404713</v>
      </c>
      <c r="Y91" s="9"/>
      <c r="Z91" s="9" t="n">
        <f aca="false">R91+V91-N91-L91-F91</f>
        <v>-349898.531060662</v>
      </c>
      <c r="AA91" s="9"/>
      <c r="AB91" s="9" t="n">
        <f aca="false">T91-P91-D91</f>
        <v>-47365080.8799352</v>
      </c>
      <c r="AC91" s="24"/>
      <c r="AD91" s="9"/>
      <c r="AE91" s="9"/>
      <c r="AF91" s="9"/>
      <c r="AG91" s="9" t="n">
        <f aca="false">BF91/100*$AG$37</f>
        <v>7533902664.74734</v>
      </c>
      <c r="AH91" s="43" t="n">
        <f aca="false">(AG91-AG90)/AG90</f>
        <v>0.00797134176009921</v>
      </c>
      <c r="AI91" s="43"/>
      <c r="AJ91" s="43" t="n">
        <f aca="false">AB91/AG91</f>
        <v>-0.00628692498266085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13405704</v>
      </c>
      <c r="AX91" s="7"/>
      <c r="AY91" s="43" t="n">
        <f aca="false">(AW91-AW90)/AW90</f>
        <v>-0.00131145020288591</v>
      </c>
      <c r="AZ91" s="48" t="n">
        <f aca="false">workers_and_wage_central!B79</f>
        <v>8175.24388111227</v>
      </c>
      <c r="BA91" s="43" t="n">
        <f aca="false">(AZ91-AZ90)/AZ90</f>
        <v>0.00929498186884312</v>
      </c>
      <c r="BB91" s="7"/>
      <c r="BC91" s="7"/>
      <c r="BD91" s="7"/>
      <c r="BE91" s="7"/>
      <c r="BF91" s="7" t="n">
        <f aca="false">BF90*(1+AY91)*(1+BA91)*(1-BE91)</f>
        <v>143.471757019869</v>
      </c>
      <c r="BG91" s="7"/>
      <c r="BH91" s="7" t="n">
        <f aca="false">BH90+1</f>
        <v>60</v>
      </c>
      <c r="BI91" s="43" t="n">
        <f aca="false">T98/AG98</f>
        <v>0.0116990328983749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132582798.940806</v>
      </c>
      <c r="E92" s="9"/>
      <c r="F92" s="42" t="n">
        <f aca="false">'Central pensions'!I92</f>
        <v>24098493.1199155</v>
      </c>
      <c r="G92" s="9" t="n">
        <f aca="false">'Central pensions'!K92</f>
        <v>3247069.61872713</v>
      </c>
      <c r="H92" s="9" t="n">
        <f aca="false">'Central pensions'!V92</f>
        <v>17864419.0018139</v>
      </c>
      <c r="I92" s="42" t="n">
        <f aca="false">'Central pensions'!M92</f>
        <v>100424.83356888</v>
      </c>
      <c r="J92" s="9" t="n">
        <f aca="false">'Central pensions'!W92</f>
        <v>552507.804179812</v>
      </c>
      <c r="K92" s="9"/>
      <c r="L92" s="42" t="n">
        <f aca="false">'Central pensions'!N92</f>
        <v>2395409.23230696</v>
      </c>
      <c r="M92" s="42"/>
      <c r="N92" s="42" t="n">
        <f aca="false">'Central pensions'!L92</f>
        <v>1130605.83101142</v>
      </c>
      <c r="O92" s="9"/>
      <c r="P92" s="9" t="n">
        <f aca="false">'Central pensions'!X92</f>
        <v>18650049.593312</v>
      </c>
      <c r="Q92" s="42"/>
      <c r="R92" s="42" t="n">
        <f aca="false">'Central SIPA income'!G87</f>
        <v>22836595.4000537</v>
      </c>
      <c r="S92" s="42"/>
      <c r="T92" s="9" t="n">
        <f aca="false">'Central SIPA income'!J87</f>
        <v>87317701.7986507</v>
      </c>
      <c r="U92" s="9"/>
      <c r="V92" s="42" t="n">
        <f aca="false">'Central SIPA income'!F87</f>
        <v>177867.904407478</v>
      </c>
      <c r="W92" s="42"/>
      <c r="X92" s="42" t="n">
        <f aca="false">'Central SIPA income'!M87</f>
        <v>446752.895131801</v>
      </c>
      <c r="Y92" s="9"/>
      <c r="Z92" s="9" t="n">
        <f aca="false">R92+V92-N92-L92-F92</f>
        <v>-4610044.8787727</v>
      </c>
      <c r="AA92" s="9"/>
      <c r="AB92" s="9" t="n">
        <f aca="false">T92-P92-D92</f>
        <v>-63915146.7354673</v>
      </c>
      <c r="AC92" s="24"/>
      <c r="AD92" s="9"/>
      <c r="AE92" s="9"/>
      <c r="AF92" s="9"/>
      <c r="AG92" s="9" t="n">
        <f aca="false">BF92/100*$AG$37</f>
        <v>7516181335.02248</v>
      </c>
      <c r="AH92" s="43" t="n">
        <f aca="false">(AG92-AG91)/AG91</f>
        <v>-0.00235221113325236</v>
      </c>
      <c r="AI92" s="43"/>
      <c r="AJ92" s="43" t="n">
        <f aca="false">AB92/AG92</f>
        <v>-0.00850367279427488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13414866</v>
      </c>
      <c r="AY92" s="43" t="n">
        <f aca="false">(AW92-AW91)/AW91</f>
        <v>0.00068344042207705</v>
      </c>
      <c r="AZ92" s="48" t="n">
        <f aca="false">workers_and_wage_central!B80</f>
        <v>8150.44363879745</v>
      </c>
      <c r="BA92" s="43" t="n">
        <f aca="false">(AZ92-AZ91)/AZ91</f>
        <v>-0.00303357828530564</v>
      </c>
      <c r="BB92" s="7"/>
      <c r="BC92" s="7"/>
      <c r="BD92" s="7"/>
      <c r="BE92" s="7"/>
      <c r="BF92" s="7" t="n">
        <f aca="false">BF91*(1+AY92)*(1+BA92)*(1-BE92)</f>
        <v>143.134281155699</v>
      </c>
      <c r="BG92" s="7"/>
      <c r="BH92" s="0" t="n">
        <f aca="false">BH91+1</f>
        <v>61</v>
      </c>
      <c r="BI92" s="43" t="n">
        <f aca="false">T99/AG99</f>
        <v>0.013755307726993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133075307.98915</v>
      </c>
      <c r="E93" s="9"/>
      <c r="F93" s="42" t="n">
        <f aca="false">'Central pensions'!I93</f>
        <v>24188012.4693923</v>
      </c>
      <c r="G93" s="9" t="n">
        <f aca="false">'Central pensions'!K93</f>
        <v>3296926.71087896</v>
      </c>
      <c r="H93" s="9" t="n">
        <f aca="false">'Central pensions'!V93</f>
        <v>18138718.0126129</v>
      </c>
      <c r="I93" s="42" t="n">
        <f aca="false">'Central pensions'!M93</f>
        <v>101966.8054911</v>
      </c>
      <c r="J93" s="9" t="n">
        <f aca="false">'Central pensions'!W93</f>
        <v>560991.278740596</v>
      </c>
      <c r="K93" s="9"/>
      <c r="L93" s="42" t="n">
        <f aca="false">'Central pensions'!N93</f>
        <v>2314735.86549027</v>
      </c>
      <c r="M93" s="42"/>
      <c r="N93" s="42" t="n">
        <f aca="false">'Central pensions'!L93</f>
        <v>1135581.0052847</v>
      </c>
      <c r="O93" s="9"/>
      <c r="P93" s="9" t="n">
        <f aca="false">'Central pensions'!X93</f>
        <v>18258807.050333</v>
      </c>
      <c r="Q93" s="42"/>
      <c r="R93" s="42" t="n">
        <f aca="false">'Central SIPA income'!G88</f>
        <v>26991718.4898641</v>
      </c>
      <c r="S93" s="42"/>
      <c r="T93" s="9" t="n">
        <f aca="false">'Central SIPA income'!J88</f>
        <v>103205175.064123</v>
      </c>
      <c r="U93" s="9"/>
      <c r="V93" s="42" t="n">
        <f aca="false">'Central SIPA income'!F88</f>
        <v>188107.014881236</v>
      </c>
      <c r="W93" s="42"/>
      <c r="X93" s="42" t="n">
        <f aca="false">'Central SIPA income'!M88</f>
        <v>472470.588624419</v>
      </c>
      <c r="Y93" s="9"/>
      <c r="Z93" s="9" t="n">
        <f aca="false">R93+V93-N93-L93-F93</f>
        <v>-458503.835421935</v>
      </c>
      <c r="AA93" s="9"/>
      <c r="AB93" s="9" t="n">
        <f aca="false">T93-P93-D93</f>
        <v>-48128939.97536</v>
      </c>
      <c r="AC93" s="24"/>
      <c r="AD93" s="9"/>
      <c r="AE93" s="9"/>
      <c r="AF93" s="9"/>
      <c r="AG93" s="9" t="n">
        <f aca="false">BF93/100*$AG$37</f>
        <v>7575798204.6829</v>
      </c>
      <c r="AH93" s="43" t="n">
        <f aca="false">(AG93-AG92)/AG92</f>
        <v>0.00793180299983292</v>
      </c>
      <c r="AI93" s="43" t="n">
        <f aca="false">(AG93-AG89)/AG89</f>
        <v>0.014119457300361</v>
      </c>
      <c r="AJ93" s="43" t="n">
        <f aca="false">AB93/AG93</f>
        <v>-0.00635298600556831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13425340</v>
      </c>
      <c r="AY93" s="43" t="n">
        <f aca="false">(AW93-AW92)/AW92</f>
        <v>0.000780775596267603</v>
      </c>
      <c r="AZ93" s="48" t="n">
        <f aca="false">workers_and_wage_central!B81</f>
        <v>8208.68221335193</v>
      </c>
      <c r="BA93" s="43" t="n">
        <f aca="false">(AZ93-AZ92)/AZ92</f>
        <v>0.00714544841182086</v>
      </c>
      <c r="BB93" s="7"/>
      <c r="BC93" s="7"/>
      <c r="BD93" s="7"/>
      <c r="BE93" s="7"/>
      <c r="BF93" s="7" t="n">
        <f aca="false">BF92*(1+AY93)*(1+BA93)*(1-BE93)</f>
        <v>144.269594076349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0.0117664617697773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133470857.00555</v>
      </c>
      <c r="E94" s="6"/>
      <c r="F94" s="8" t="n">
        <f aca="false">'Central pensions'!I94</f>
        <v>24259908.1853258</v>
      </c>
      <c r="G94" s="6" t="n">
        <f aca="false">'Central pensions'!K94</f>
        <v>3368879.686753</v>
      </c>
      <c r="H94" s="6" t="n">
        <f aca="false">'Central pensions'!V94</f>
        <v>18534582.0563119</v>
      </c>
      <c r="I94" s="8" t="n">
        <f aca="false">'Central pensions'!M94</f>
        <v>104192.1552604</v>
      </c>
      <c r="J94" s="6" t="n">
        <f aca="false">'Central pensions'!W94</f>
        <v>573234.496586953</v>
      </c>
      <c r="K94" s="6"/>
      <c r="L94" s="8" t="n">
        <f aca="false">'Central pensions'!N94</f>
        <v>2849497.24664358</v>
      </c>
      <c r="M94" s="8"/>
      <c r="N94" s="8" t="n">
        <f aca="false">'Central pensions'!L94</f>
        <v>1139757.4340904</v>
      </c>
      <c r="O94" s="6"/>
      <c r="P94" s="6" t="n">
        <f aca="false">'Central pensions'!X94</f>
        <v>21056663.8783295</v>
      </c>
      <c r="Q94" s="8"/>
      <c r="R94" s="8" t="n">
        <f aca="false">'Central SIPA income'!G89</f>
        <v>23176123.0088694</v>
      </c>
      <c r="S94" s="8"/>
      <c r="T94" s="6" t="n">
        <f aca="false">'Central SIPA income'!J89</f>
        <v>88615915.0383926</v>
      </c>
      <c r="U94" s="6"/>
      <c r="V94" s="8" t="n">
        <f aca="false">'Central SIPA income'!F89</f>
        <v>187820.284102464</v>
      </c>
      <c r="W94" s="8"/>
      <c r="X94" s="8" t="n">
        <f aca="false">'Central SIPA income'!M89</f>
        <v>471750.403574921</v>
      </c>
      <c r="Y94" s="6"/>
      <c r="Z94" s="6" t="n">
        <f aca="false">R94+V94-N94-L94-F94</f>
        <v>-4885219.57308792</v>
      </c>
      <c r="AA94" s="6"/>
      <c r="AB94" s="6" t="n">
        <f aca="false">T94-P94-D94</f>
        <v>-65911605.8454869</v>
      </c>
      <c r="AC94" s="24"/>
      <c r="AD94" s="6"/>
      <c r="AE94" s="6"/>
      <c r="AF94" s="6"/>
      <c r="AG94" s="6" t="n">
        <f aca="false">BF94/100*$AG$37</f>
        <v>7641514484.40901</v>
      </c>
      <c r="AH94" s="36" t="n">
        <f aca="false">(AG94-AG93)/AG93</f>
        <v>0.00867450240233295</v>
      </c>
      <c r="AI94" s="36"/>
      <c r="AJ94" s="36" t="n">
        <f aca="false">AB94/AG94</f>
        <v>-0.00862546370617584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0.00664768833685133</v>
      </c>
      <c r="AV94" s="5"/>
      <c r="AW94" s="40" t="n">
        <f aca="false">workers_and_wage_central!C82</f>
        <v>13500387</v>
      </c>
      <c r="AX94" s="5"/>
      <c r="AY94" s="36" t="n">
        <f aca="false">(AW94-AW93)/AW93</f>
        <v>0.00558995153940235</v>
      </c>
      <c r="AZ94" s="41" t="n">
        <f aca="false">workers_and_wage_central!B82</f>
        <v>8233.86155983004</v>
      </c>
      <c r="BA94" s="36" t="n">
        <f aca="false">(AZ94-AZ93)/AZ93</f>
        <v>0.00306740422197776</v>
      </c>
      <c r="BB94" s="5"/>
      <c r="BC94" s="5"/>
      <c r="BD94" s="5"/>
      <c r="BE94" s="5"/>
      <c r="BF94" s="5" t="n">
        <f aca="false">BF93*(1+AY94)*(1+BA94)*(1-BE94)</f>
        <v>145.521061016748</v>
      </c>
      <c r="BG94" s="5"/>
      <c r="BH94" s="5" t="n">
        <f aca="false">BH93+1</f>
        <v>63</v>
      </c>
      <c r="BI94" s="36" t="n">
        <f aca="false">T101/AG101</f>
        <v>0.0138502689768334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133845819.736181</v>
      </c>
      <c r="E95" s="9"/>
      <c r="F95" s="42" t="n">
        <f aca="false">'Central pensions'!I95</f>
        <v>24328062.1001361</v>
      </c>
      <c r="G95" s="9" t="n">
        <f aca="false">'Central pensions'!K95</f>
        <v>3458331.99203493</v>
      </c>
      <c r="H95" s="9" t="n">
        <f aca="false">'Central pensions'!V95</f>
        <v>19026722.2472761</v>
      </c>
      <c r="I95" s="42" t="n">
        <f aca="false">'Central pensions'!M95</f>
        <v>106958.72140314</v>
      </c>
      <c r="J95" s="9" t="n">
        <f aca="false">'Central pensions'!W95</f>
        <v>588455.327235332</v>
      </c>
      <c r="K95" s="9"/>
      <c r="L95" s="42" t="n">
        <f aca="false">'Central pensions'!N95</f>
        <v>2298489.07962745</v>
      </c>
      <c r="M95" s="42"/>
      <c r="N95" s="42" t="n">
        <f aca="false">'Central pensions'!L95</f>
        <v>1145421.98135936</v>
      </c>
      <c r="O95" s="9"/>
      <c r="P95" s="9" t="n">
        <f aca="false">'Central pensions'!X95</f>
        <v>18228644.5480623</v>
      </c>
      <c r="Q95" s="42"/>
      <c r="R95" s="42" t="n">
        <f aca="false">'Central SIPA income'!G90</f>
        <v>27566820.172842</v>
      </c>
      <c r="S95" s="42"/>
      <c r="T95" s="9" t="n">
        <f aca="false">'Central SIPA income'!J90</f>
        <v>105404126.194029</v>
      </c>
      <c r="U95" s="9"/>
      <c r="V95" s="42" t="n">
        <f aca="false">'Central SIPA income'!F90</f>
        <v>187338.924098263</v>
      </c>
      <c r="W95" s="42"/>
      <c r="X95" s="42" t="n">
        <f aca="false">'Central SIPA income'!M90</f>
        <v>470541.366024308</v>
      </c>
      <c r="Y95" s="9"/>
      <c r="Z95" s="9" t="n">
        <f aca="false">R95+V95-N95-L95-F95</f>
        <v>-17814.0641826466</v>
      </c>
      <c r="AA95" s="9"/>
      <c r="AB95" s="9" t="n">
        <f aca="false">T95-P95-D95</f>
        <v>-46670338.0902143</v>
      </c>
      <c r="AC95" s="24"/>
      <c r="AD95" s="9"/>
      <c r="AE95" s="9"/>
      <c r="AF95" s="9"/>
      <c r="AG95" s="9" t="n">
        <f aca="false">BF95/100*$AG$37</f>
        <v>7708234706.83384</v>
      </c>
      <c r="AH95" s="43" t="n">
        <f aca="false">(AG95-AG94)/AG94</f>
        <v>0.00873128259600368</v>
      </c>
      <c r="AI95" s="43"/>
      <c r="AJ95" s="43" t="n">
        <f aca="false">AB95/AG95</f>
        <v>-0.00605460781426882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13527367</v>
      </c>
      <c r="AX95" s="7"/>
      <c r="AY95" s="43" t="n">
        <f aca="false">(AW95-AW94)/AW94</f>
        <v>0.00199846122929661</v>
      </c>
      <c r="AZ95" s="48" t="n">
        <f aca="false">workers_and_wage_central!B83</f>
        <v>8289.1881109033</v>
      </c>
      <c r="BA95" s="43" t="n">
        <f aca="false">(AZ95-AZ94)/AZ94</f>
        <v>0.00671939292047095</v>
      </c>
      <c r="BB95" s="7"/>
      <c r="BC95" s="7"/>
      <c r="BD95" s="7"/>
      <c r="BE95" s="7"/>
      <c r="BF95" s="7" t="n">
        <f aca="false">BF94*(1+AY95)*(1+BA95)*(1-BE95)</f>
        <v>146.791646524155</v>
      </c>
      <c r="BG95" s="7"/>
      <c r="BH95" s="7" t="n">
        <f aca="false">BH94+1</f>
        <v>64</v>
      </c>
      <c r="BI95" s="43" t="n">
        <f aca="false">T102/AG102</f>
        <v>0.011815410458027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134177879.818735</v>
      </c>
      <c r="E96" s="9"/>
      <c r="F96" s="42" t="n">
        <f aca="false">'Central pensions'!I96</f>
        <v>24388417.9508103</v>
      </c>
      <c r="G96" s="9" t="n">
        <f aca="false">'Central pensions'!K96</f>
        <v>3510891.21432767</v>
      </c>
      <c r="H96" s="9" t="n">
        <f aca="false">'Central pensions'!V96</f>
        <v>19315887.5808531</v>
      </c>
      <c r="I96" s="42" t="n">
        <f aca="false">'Central pensions'!M96</f>
        <v>108584.26436065</v>
      </c>
      <c r="J96" s="9" t="n">
        <f aca="false">'Central pensions'!W96</f>
        <v>597398.58497484</v>
      </c>
      <c r="K96" s="9"/>
      <c r="L96" s="42" t="n">
        <f aca="false">'Central pensions'!N96</f>
        <v>2306994.10359275</v>
      </c>
      <c r="M96" s="42"/>
      <c r="N96" s="42" t="n">
        <f aca="false">'Central pensions'!L96</f>
        <v>1148850.82298745</v>
      </c>
      <c r="O96" s="9"/>
      <c r="P96" s="9" t="n">
        <f aca="false">'Central pensions'!X96</f>
        <v>18291641.6328153</v>
      </c>
      <c r="Q96" s="42"/>
      <c r="R96" s="42" t="n">
        <f aca="false">'Central SIPA income'!G91</f>
        <v>23540942.4276547</v>
      </c>
      <c r="S96" s="42"/>
      <c r="T96" s="9" t="n">
        <f aca="false">'Central SIPA income'!J91</f>
        <v>90010833.7056375</v>
      </c>
      <c r="U96" s="9"/>
      <c r="V96" s="42" t="n">
        <f aca="false">'Central SIPA income'!F91</f>
        <v>193457.075310167</v>
      </c>
      <c r="W96" s="42"/>
      <c r="X96" s="42" t="n">
        <f aca="false">'Central SIPA income'!M91</f>
        <v>485908.397956671</v>
      </c>
      <c r="Y96" s="9"/>
      <c r="Z96" s="9" t="n">
        <f aca="false">R96+V96-N96-L96-F96</f>
        <v>-4109863.37442563</v>
      </c>
      <c r="AA96" s="9"/>
      <c r="AB96" s="9" t="n">
        <f aca="false">T96-P96-D96</f>
        <v>-62458687.7459128</v>
      </c>
      <c r="AC96" s="24"/>
      <c r="AD96" s="9"/>
      <c r="AE96" s="9"/>
      <c r="AF96" s="9"/>
      <c r="AG96" s="9" t="n">
        <f aca="false">BF96/100*$AG$37</f>
        <v>7731958043.62543</v>
      </c>
      <c r="AH96" s="43" t="n">
        <f aca="false">(AG96-AG95)/AG95</f>
        <v>0.00307766144828927</v>
      </c>
      <c r="AI96" s="43"/>
      <c r="AJ96" s="43" t="n">
        <f aca="false">AB96/AG96</f>
        <v>-0.00807799103325535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13535069</v>
      </c>
      <c r="AY96" s="43" t="n">
        <f aca="false">(AW96-AW95)/AW95</f>
        <v>0.000569364311621027</v>
      </c>
      <c r="AZ96" s="48" t="n">
        <f aca="false">workers_and_wage_central!B84</f>
        <v>8309.96802636492</v>
      </c>
      <c r="BA96" s="43" t="n">
        <f aca="false">(AZ96-AZ95)/AZ95</f>
        <v>0.00250686981446196</v>
      </c>
      <c r="BB96" s="7"/>
      <c r="BC96" s="7"/>
      <c r="BD96" s="7"/>
      <c r="BE96" s="7"/>
      <c r="BF96" s="7" t="n">
        <f aca="false">BF95*(1+AY96)*(1+BA96)*(1-BE96)</f>
        <v>147.243421515594</v>
      </c>
      <c r="BG96" s="7"/>
      <c r="BH96" s="0" t="n">
        <f aca="false">BH95+1</f>
        <v>65</v>
      </c>
      <c r="BI96" s="43" t="n">
        <f aca="false">T103/AG103</f>
        <v>0.013880145422171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133701230.126156</v>
      </c>
      <c r="E97" s="9"/>
      <c r="F97" s="42" t="n">
        <f aca="false">'Central pensions'!I97</f>
        <v>24301781.2269743</v>
      </c>
      <c r="G97" s="9" t="n">
        <f aca="false">'Central pensions'!K97</f>
        <v>3572852.66630433</v>
      </c>
      <c r="H97" s="9" t="n">
        <f aca="false">'Central pensions'!V97</f>
        <v>19656781.2080448</v>
      </c>
      <c r="I97" s="42" t="n">
        <f aca="false">'Central pensions'!M97</f>
        <v>110500.59792693</v>
      </c>
      <c r="J97" s="9" t="n">
        <f aca="false">'Central pensions'!W97</f>
        <v>607941.686846702</v>
      </c>
      <c r="K97" s="9"/>
      <c r="L97" s="42" t="n">
        <f aca="false">'Central pensions'!N97</f>
        <v>2304757.76062609</v>
      </c>
      <c r="M97" s="42"/>
      <c r="N97" s="42" t="n">
        <f aca="false">'Central pensions'!L97</f>
        <v>1144627.03374077</v>
      </c>
      <c r="O97" s="9"/>
      <c r="P97" s="9" t="n">
        <f aca="false">'Central pensions'!X97</f>
        <v>18256799.1963143</v>
      </c>
      <c r="Q97" s="42"/>
      <c r="R97" s="42" t="n">
        <f aca="false">'Central SIPA income'!G92</f>
        <v>27866163.3999249</v>
      </c>
      <c r="S97" s="42"/>
      <c r="T97" s="9" t="n">
        <f aca="false">'Central SIPA income'!J92</f>
        <v>106548690.967367</v>
      </c>
      <c r="U97" s="9"/>
      <c r="V97" s="42" t="n">
        <f aca="false">'Central SIPA income'!F92</f>
        <v>191006.668539224</v>
      </c>
      <c r="W97" s="42"/>
      <c r="X97" s="42" t="n">
        <f aca="false">'Central SIPA income'!M92</f>
        <v>479753.682619938</v>
      </c>
      <c r="Y97" s="9"/>
      <c r="Z97" s="9" t="n">
        <f aca="false">R97+V97-N97-L97-F97</f>
        <v>306004.047122963</v>
      </c>
      <c r="AA97" s="9"/>
      <c r="AB97" s="9" t="n">
        <f aca="false">T97-P97-D97</f>
        <v>-45409338.3551033</v>
      </c>
      <c r="AC97" s="24"/>
      <c r="AD97" s="9"/>
      <c r="AE97" s="9"/>
      <c r="AF97" s="9"/>
      <c r="AG97" s="9" t="n">
        <f aca="false">BF97/100*$AG$37</f>
        <v>7779179484.3418</v>
      </c>
      <c r="AH97" s="43" t="n">
        <f aca="false">(AG97-AG96)/AG96</f>
        <v>0.00610730690077943</v>
      </c>
      <c r="AI97" s="43" t="n">
        <f aca="false">(AG97-AG93)/AG93</f>
        <v>0.026846184938398</v>
      </c>
      <c r="AJ97" s="43" t="n">
        <f aca="false">AB97/AG97</f>
        <v>-0.00583729150953578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13535295</v>
      </c>
      <c r="AY97" s="43" t="n">
        <f aca="false">(AW97-AW96)/AW96</f>
        <v>1.66973659314186E-005</v>
      </c>
      <c r="AZ97" s="48" t="n">
        <f aca="false">workers_and_wage_central!B85</f>
        <v>8360.57995177474</v>
      </c>
      <c r="BA97" s="43" t="n">
        <f aca="false">(AZ97-AZ96)/AZ96</f>
        <v>0.00609050783940969</v>
      </c>
      <c r="BB97" s="7"/>
      <c r="BC97" s="7"/>
      <c r="BD97" s="7"/>
      <c r="BE97" s="7"/>
      <c r="BF97" s="7" t="n">
        <f aca="false">BF96*(1+AY97)*(1+BA97)*(1-BE97)</f>
        <v>148.14268227991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0.0118851593967801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133925057.612792</v>
      </c>
      <c r="E98" s="6"/>
      <c r="F98" s="8" t="n">
        <f aca="false">'Central pensions'!I98</f>
        <v>24342464.5221668</v>
      </c>
      <c r="G98" s="6" t="n">
        <f aca="false">'Central pensions'!K98</f>
        <v>3650166.48966216</v>
      </c>
      <c r="H98" s="6" t="n">
        <f aca="false">'Central pensions'!V98</f>
        <v>20082139.0528938</v>
      </c>
      <c r="I98" s="8" t="n">
        <f aca="false">'Central pensions'!M98</f>
        <v>112891.74710295</v>
      </c>
      <c r="J98" s="6" t="n">
        <f aca="false">'Central pensions'!W98</f>
        <v>621097.084110098</v>
      </c>
      <c r="K98" s="6"/>
      <c r="L98" s="8" t="n">
        <f aca="false">'Central pensions'!N98</f>
        <v>2844845.86643082</v>
      </c>
      <c r="M98" s="8"/>
      <c r="N98" s="8" t="n">
        <f aca="false">'Central pensions'!L98</f>
        <v>1147575.01887235</v>
      </c>
      <c r="O98" s="6"/>
      <c r="P98" s="6" t="n">
        <f aca="false">'Central pensions'!X98</f>
        <v>21075537.8892036</v>
      </c>
      <c r="Q98" s="8"/>
      <c r="R98" s="8" t="n">
        <f aca="false">'Central SIPA income'!G93</f>
        <v>23922013.2494939</v>
      </c>
      <c r="S98" s="8"/>
      <c r="T98" s="6" t="n">
        <f aca="false">'Central SIPA income'!J93</f>
        <v>91467891.0209958</v>
      </c>
      <c r="U98" s="6"/>
      <c r="V98" s="8" t="n">
        <f aca="false">'Central SIPA income'!F93</f>
        <v>189991.503916967</v>
      </c>
      <c r="W98" s="8"/>
      <c r="X98" s="8" t="n">
        <f aca="false">'Central SIPA income'!M93</f>
        <v>477203.88176891</v>
      </c>
      <c r="Y98" s="6"/>
      <c r="Z98" s="6" t="n">
        <f aca="false">R98+V98-N98-L98-F98</f>
        <v>-4222880.6540591</v>
      </c>
      <c r="AA98" s="6"/>
      <c r="AB98" s="6" t="n">
        <f aca="false">T98-P98-D98</f>
        <v>-63532704.4809998</v>
      </c>
      <c r="AC98" s="24"/>
      <c r="AD98" s="6"/>
      <c r="AE98" s="6"/>
      <c r="AF98" s="6"/>
      <c r="AG98" s="6" t="n">
        <f aca="false">BF98/100*$AG$37</f>
        <v>7818414719.8784</v>
      </c>
      <c r="AH98" s="36" t="n">
        <f aca="false">(AG98-AG97)/AG97</f>
        <v>0.00504362132479113</v>
      </c>
      <c r="AI98" s="36"/>
      <c r="AJ98" s="36" t="n">
        <f aca="false">AB98/AG98</f>
        <v>-0.00812603408200735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0.00692777213371922</v>
      </c>
      <c r="AV98" s="5"/>
      <c r="AW98" s="40" t="n">
        <f aca="false">workers_and_wage_central!C86</f>
        <v>13584095</v>
      </c>
      <c r="AX98" s="5"/>
      <c r="AY98" s="36" t="n">
        <f aca="false">(AW98-AW97)/AW97</f>
        <v>0.0036053887262893</v>
      </c>
      <c r="AZ98" s="41" t="n">
        <f aca="false">workers_and_wage_central!B86</f>
        <v>8372.56121329854</v>
      </c>
      <c r="BA98" s="36" t="n">
        <f aca="false">(AZ98-AZ97)/AZ97</f>
        <v>0.00143306583908181</v>
      </c>
      <c r="BB98" s="5"/>
      <c r="BC98" s="5"/>
      <c r="BD98" s="5"/>
      <c r="BE98" s="5"/>
      <c r="BF98" s="5" t="n">
        <f aca="false">BF97*(1+AY98)*(1+BA98)*(1-BE98)</f>
        <v>148.889857871369</v>
      </c>
      <c r="BG98" s="5"/>
      <c r="BH98" s="5" t="n">
        <f aca="false">BH97+1</f>
        <v>67</v>
      </c>
      <c r="BI98" s="36" t="n">
        <f aca="false">T105/AG105</f>
        <v>0.0139255845864042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134105720.871511</v>
      </c>
      <c r="E99" s="9"/>
      <c r="F99" s="42" t="n">
        <f aca="false">'Central pensions'!I99</f>
        <v>24375302.2079906</v>
      </c>
      <c r="G99" s="9" t="n">
        <f aca="false">'Central pensions'!K99</f>
        <v>3746177.84542803</v>
      </c>
      <c r="H99" s="9" t="n">
        <f aca="false">'Central pensions'!V99</f>
        <v>20610365.2043879</v>
      </c>
      <c r="I99" s="42" t="n">
        <f aca="false">'Central pensions'!M99</f>
        <v>115861.17047716</v>
      </c>
      <c r="J99" s="9" t="n">
        <f aca="false">'Central pensions'!W99</f>
        <v>637433.975393465</v>
      </c>
      <c r="K99" s="9"/>
      <c r="L99" s="42" t="n">
        <f aca="false">'Central pensions'!N99</f>
        <v>2291854.70657655</v>
      </c>
      <c r="M99" s="42"/>
      <c r="N99" s="42" t="n">
        <f aca="false">'Central pensions'!L99</f>
        <v>1150970.34144824</v>
      </c>
      <c r="O99" s="9"/>
      <c r="P99" s="9" t="n">
        <f aca="false">'Central pensions'!X99</f>
        <v>18224744.1949408</v>
      </c>
      <c r="Q99" s="42"/>
      <c r="R99" s="42" t="n">
        <f aca="false">'Central SIPA income'!G94</f>
        <v>28403991.1683986</v>
      </c>
      <c r="S99" s="42"/>
      <c r="T99" s="9" t="n">
        <f aca="false">'Central SIPA income'!J94</f>
        <v>108605122.054573</v>
      </c>
      <c r="U99" s="9"/>
      <c r="V99" s="42" t="n">
        <f aca="false">'Central SIPA income'!F94</f>
        <v>193387.247966705</v>
      </c>
      <c r="W99" s="42"/>
      <c r="X99" s="42" t="n">
        <f aca="false">'Central SIPA income'!M94</f>
        <v>485733.011801676</v>
      </c>
      <c r="Y99" s="9"/>
      <c r="Z99" s="9" t="n">
        <f aca="false">R99+V99-N99-L99-F99</f>
        <v>779251.160349917</v>
      </c>
      <c r="AA99" s="9"/>
      <c r="AB99" s="9" t="n">
        <f aca="false">T99-P99-D99</f>
        <v>-43725343.0118788</v>
      </c>
      <c r="AC99" s="24"/>
      <c r="AD99" s="9"/>
      <c r="AE99" s="9"/>
      <c r="AF99" s="9"/>
      <c r="AG99" s="9" t="n">
        <f aca="false">BF99/100*$AG$37</f>
        <v>7895506535.37545</v>
      </c>
      <c r="AH99" s="43" t="n">
        <f aca="false">(AG99-AG98)/AG98</f>
        <v>0.00986028731643559</v>
      </c>
      <c r="AI99" s="43"/>
      <c r="AJ99" s="43" t="n">
        <f aca="false">AB99/AG99</f>
        <v>-0.00553800352339263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13621582</v>
      </c>
      <c r="AX99" s="7"/>
      <c r="AY99" s="43" t="n">
        <f aca="false">(AW99-AW98)/AW98</f>
        <v>0.00275962439897542</v>
      </c>
      <c r="AZ99" s="48" t="n">
        <f aca="false">workers_and_wage_central!B87</f>
        <v>8431.84833803401</v>
      </c>
      <c r="BA99" s="43" t="n">
        <f aca="false">(AZ99-AZ98)/AZ98</f>
        <v>0.0070811216812963</v>
      </c>
      <c r="BB99" s="7"/>
      <c r="BC99" s="7"/>
      <c r="BD99" s="7"/>
      <c r="BE99" s="7"/>
      <c r="BF99" s="7" t="n">
        <f aca="false">BF98*(1+AY99)*(1+BA99)*(1-BE99)</f>
        <v>150.357954648484</v>
      </c>
      <c r="BG99" s="7"/>
      <c r="BH99" s="7" t="n">
        <f aca="false">BH98+1</f>
        <v>68</v>
      </c>
      <c r="BI99" s="43" t="n">
        <f aca="false">T106/AG106</f>
        <v>0.011924722661643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134387805.654471</v>
      </c>
      <c r="E100" s="9"/>
      <c r="F100" s="42" t="n">
        <f aca="false">'Central pensions'!I100</f>
        <v>24426574.4563947</v>
      </c>
      <c r="G100" s="9" t="n">
        <f aca="false">'Central pensions'!K100</f>
        <v>3807508.85195059</v>
      </c>
      <c r="H100" s="9" t="n">
        <f aca="false">'Central pensions'!V100</f>
        <v>20947790.3067026</v>
      </c>
      <c r="I100" s="42" t="n">
        <f aca="false">'Central pensions'!M100</f>
        <v>117758.00573043</v>
      </c>
      <c r="J100" s="9" t="n">
        <f aca="false">'Central pensions'!W100</f>
        <v>647869.803300079</v>
      </c>
      <c r="K100" s="9"/>
      <c r="L100" s="42" t="n">
        <f aca="false">'Central pensions'!N100</f>
        <v>2256830.01973503</v>
      </c>
      <c r="M100" s="42"/>
      <c r="N100" s="42" t="n">
        <f aca="false">'Central pensions'!L100</f>
        <v>1153888.86898687</v>
      </c>
      <c r="O100" s="9"/>
      <c r="P100" s="9" t="n">
        <f aca="false">'Central pensions'!X100</f>
        <v>18059057.8058325</v>
      </c>
      <c r="Q100" s="42"/>
      <c r="R100" s="42" t="n">
        <f aca="false">'Central SIPA income'!G95</f>
        <v>24462170.8609701</v>
      </c>
      <c r="S100" s="42"/>
      <c r="T100" s="9" t="n">
        <f aca="false">'Central SIPA income'!J95</f>
        <v>93533230.4648535</v>
      </c>
      <c r="U100" s="9"/>
      <c r="V100" s="42" t="n">
        <f aca="false">'Central SIPA income'!F95</f>
        <v>189671.456182387</v>
      </c>
      <c r="W100" s="42"/>
      <c r="X100" s="42" t="n">
        <f aca="false">'Central SIPA income'!M95</f>
        <v>476400.014131967</v>
      </c>
      <c r="Y100" s="9"/>
      <c r="Z100" s="9" t="n">
        <f aca="false">R100+V100-N100-L100-F100</f>
        <v>-3185451.02796411</v>
      </c>
      <c r="AA100" s="9"/>
      <c r="AB100" s="9" t="n">
        <f aca="false">T100-P100-D100</f>
        <v>-58913632.99545</v>
      </c>
      <c r="AC100" s="24"/>
      <c r="AD100" s="9"/>
      <c r="AE100" s="9"/>
      <c r="AF100" s="9"/>
      <c r="AG100" s="9" t="n">
        <f aca="false">BF100/100*$AG$37</f>
        <v>7949138177.21294</v>
      </c>
      <c r="AH100" s="43" t="n">
        <f aca="false">(AG100-AG99)/AG99</f>
        <v>0.00679267905069775</v>
      </c>
      <c r="AI100" s="43"/>
      <c r="AJ100" s="43" t="n">
        <f aca="false">AB100/AG100</f>
        <v>-0.00741132330097523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13670538</v>
      </c>
      <c r="AY100" s="43" t="n">
        <f aca="false">(AW100-AW99)/AW99</f>
        <v>0.00359400251747558</v>
      </c>
      <c r="AZ100" s="48" t="n">
        <f aca="false">workers_and_wage_central!B88</f>
        <v>8458.72250761145</v>
      </c>
      <c r="BA100" s="43" t="n">
        <f aca="false">(AZ100-AZ99)/AZ99</f>
        <v>0.00318722165058612</v>
      </c>
      <c r="BB100" s="7"/>
      <c r="BC100" s="7"/>
      <c r="BD100" s="7"/>
      <c r="BE100" s="7"/>
      <c r="BF100" s="7" t="n">
        <f aca="false">BF99*(1+AY100)*(1+BA100)*(1-BE100)</f>
        <v>151.379287977131</v>
      </c>
      <c r="BG100" s="7"/>
      <c r="BH100" s="0" t="n">
        <f aca="false">BH99+1</f>
        <v>69</v>
      </c>
      <c r="BI100" s="43" t="n">
        <f aca="false">T107/AG107</f>
        <v>0.0139709405985379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134831253.949079</v>
      </c>
      <c r="E101" s="9"/>
      <c r="F101" s="42" t="n">
        <f aca="false">'Central pensions'!I101</f>
        <v>24507176.4331368</v>
      </c>
      <c r="G101" s="9" t="n">
        <f aca="false">'Central pensions'!K101</f>
        <v>3882029.45397357</v>
      </c>
      <c r="H101" s="9" t="n">
        <f aca="false">'Central pensions'!V101</f>
        <v>21357780.6719009</v>
      </c>
      <c r="I101" s="42" t="n">
        <f aca="false">'Central pensions'!M101</f>
        <v>120062.76661774</v>
      </c>
      <c r="J101" s="9" t="n">
        <f aca="false">'Central pensions'!W101</f>
        <v>660549.91768766</v>
      </c>
      <c r="K101" s="9"/>
      <c r="L101" s="42" t="n">
        <f aca="false">'Central pensions'!N101</f>
        <v>2256435.38772158</v>
      </c>
      <c r="M101" s="42"/>
      <c r="N101" s="42" t="n">
        <f aca="false">'Central pensions'!L101</f>
        <v>1159597.63866986</v>
      </c>
      <c r="O101" s="9"/>
      <c r="P101" s="9" t="n">
        <f aca="false">'Central pensions'!X101</f>
        <v>18088418.0248752</v>
      </c>
      <c r="Q101" s="42"/>
      <c r="R101" s="42" t="n">
        <f aca="false">'Central SIPA income'!G96</f>
        <v>28967536.0124594</v>
      </c>
      <c r="S101" s="42"/>
      <c r="T101" s="9" t="n">
        <f aca="false">'Central SIPA income'!J96</f>
        <v>110759884.609229</v>
      </c>
      <c r="U101" s="9"/>
      <c r="V101" s="42" t="n">
        <f aca="false">'Central SIPA income'!F96</f>
        <v>184495.65473146</v>
      </c>
      <c r="W101" s="42"/>
      <c r="X101" s="42" t="n">
        <f aca="false">'Central SIPA income'!M96</f>
        <v>463399.893112203</v>
      </c>
      <c r="Y101" s="9"/>
      <c r="Z101" s="9" t="n">
        <f aca="false">R101+V101-N101-L101-F101</f>
        <v>1228822.20766262</v>
      </c>
      <c r="AA101" s="9"/>
      <c r="AB101" s="9" t="n">
        <f aca="false">T101-P101-D101</f>
        <v>-42159787.3647252</v>
      </c>
      <c r="AC101" s="24"/>
      <c r="AD101" s="9"/>
      <c r="AE101" s="9"/>
      <c r="AF101" s="9"/>
      <c r="AG101" s="9" t="n">
        <f aca="false">BF101/100*$AG$37</f>
        <v>7996948275.48054</v>
      </c>
      <c r="AH101" s="43" t="n">
        <f aca="false">(AG101-AG100)/AG100</f>
        <v>0.00601450084295241</v>
      </c>
      <c r="AI101" s="43" t="n">
        <f aca="false">(AG101-AG97)/AG97</f>
        <v>0.0279937995487919</v>
      </c>
      <c r="AJ101" s="43" t="n">
        <f aca="false">AB101/AG101</f>
        <v>-0.00527198450113669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13696307</v>
      </c>
      <c r="AY101" s="43" t="n">
        <f aca="false">(AW101-AW100)/AW100</f>
        <v>0.00188500262389088</v>
      </c>
      <c r="AZ101" s="48" t="n">
        <f aca="false">workers_and_wage_central!B89</f>
        <v>8493.58706735557</v>
      </c>
      <c r="BA101" s="43" t="n">
        <f aca="false">(AZ101-AZ100)/AZ100</f>
        <v>0.0041217287495537</v>
      </c>
      <c r="BB101" s="7"/>
      <c r="BC101" s="7"/>
      <c r="BD101" s="7"/>
      <c r="BE101" s="7"/>
      <c r="BF101" s="7" t="n">
        <f aca="false">BF100*(1+AY101)*(1+BA101)*(1-BE101)</f>
        <v>152.289758832275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0.0119215627290725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135437557.70806</v>
      </c>
      <c r="E102" s="6"/>
      <c r="F102" s="8" t="n">
        <f aca="false">'Central pensions'!I102</f>
        <v>24617379.3182857</v>
      </c>
      <c r="G102" s="6" t="n">
        <f aca="false">'Central pensions'!K102</f>
        <v>3915365.06108872</v>
      </c>
      <c r="H102" s="6" t="n">
        <f aca="false">'Central pensions'!V102</f>
        <v>21541183.3466542</v>
      </c>
      <c r="I102" s="8" t="n">
        <f aca="false">'Central pensions'!M102</f>
        <v>121093.76477594</v>
      </c>
      <c r="J102" s="6" t="n">
        <f aca="false">'Central pensions'!W102</f>
        <v>666222.165360442</v>
      </c>
      <c r="K102" s="6"/>
      <c r="L102" s="8" t="n">
        <f aca="false">'Central pensions'!N102</f>
        <v>2794080.53373004</v>
      </c>
      <c r="M102" s="8"/>
      <c r="N102" s="8" t="n">
        <f aca="false">'Central pensions'!L102</f>
        <v>1165714.06731056</v>
      </c>
      <c r="O102" s="6"/>
      <c r="P102" s="6" t="n">
        <f aca="false">'Central pensions'!X102</f>
        <v>20911912.0291135</v>
      </c>
      <c r="Q102" s="8"/>
      <c r="R102" s="8" t="n">
        <f aca="false">'Central SIPA income'!G97</f>
        <v>24861278.4891756</v>
      </c>
      <c r="S102" s="8"/>
      <c r="T102" s="6" t="n">
        <f aca="false">'Central SIPA income'!J97</f>
        <v>95059253.0726337</v>
      </c>
      <c r="U102" s="6"/>
      <c r="V102" s="8" t="n">
        <f aca="false">'Central SIPA income'!F97</f>
        <v>185718.475769729</v>
      </c>
      <c r="W102" s="8"/>
      <c r="X102" s="8" t="n">
        <f aca="false">'Central SIPA income'!M97</f>
        <v>466471.267011247</v>
      </c>
      <c r="Y102" s="6"/>
      <c r="Z102" s="6" t="n">
        <f aca="false">R102+V102-N102-L102-F102</f>
        <v>-3530176.95438097</v>
      </c>
      <c r="AA102" s="6"/>
      <c r="AB102" s="6" t="n">
        <f aca="false">T102-P102-D102</f>
        <v>-61290216.6645398</v>
      </c>
      <c r="AC102" s="24"/>
      <c r="AD102" s="6"/>
      <c r="AE102" s="6"/>
      <c r="AF102" s="6"/>
      <c r="AG102" s="6" t="n">
        <f aca="false">BF102/100*$AG$37</f>
        <v>8045361894.98637</v>
      </c>
      <c r="AH102" s="36" t="n">
        <f aca="false">(AG102-AG101)/AG101</f>
        <v>0.00605401183527441</v>
      </c>
      <c r="AI102" s="36"/>
      <c r="AJ102" s="36" t="n">
        <f aca="false">AB102/AG102</f>
        <v>-0.00761808076063478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0.00467613562719523</v>
      </c>
      <c r="AV102" s="5"/>
      <c r="AW102" s="40" t="n">
        <f aca="false">workers_and_wage_central!C90</f>
        <v>13740136</v>
      </c>
      <c r="AX102" s="5"/>
      <c r="AY102" s="36" t="n">
        <f aca="false">(AW102-AW101)/AW101</f>
        <v>0.0032000596949236</v>
      </c>
      <c r="AZ102" s="41" t="n">
        <f aca="false">workers_and_wage_central!B90</f>
        <v>8517.75003540554</v>
      </c>
      <c r="BA102" s="36" t="n">
        <f aca="false">(AZ102-AZ101)/AZ101</f>
        <v>0.00284484845547042</v>
      </c>
      <c r="BB102" s="5"/>
      <c r="BC102" s="5"/>
      <c r="BD102" s="5"/>
      <c r="BE102" s="5"/>
      <c r="BF102" s="5" t="n">
        <f aca="false">BF101*(1+AY102)*(1+BA102)*(1-BE102)</f>
        <v>153.211722834636</v>
      </c>
      <c r="BG102" s="5"/>
      <c r="BH102" s="5" t="n">
        <f aca="false">BH101+1</f>
        <v>71</v>
      </c>
      <c r="BI102" s="36" t="n">
        <f aca="false">T109/AG109</f>
        <v>0.0140753334862231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135947353.691788</v>
      </c>
      <c r="E103" s="9"/>
      <c r="F103" s="42" t="n">
        <f aca="false">'Central pensions'!I103</f>
        <v>24710040.7728981</v>
      </c>
      <c r="G103" s="9" t="n">
        <f aca="false">'Central pensions'!K103</f>
        <v>4001765.94213549</v>
      </c>
      <c r="H103" s="9" t="n">
        <f aca="false">'Central pensions'!V103</f>
        <v>22016535.5017923</v>
      </c>
      <c r="I103" s="42" t="n">
        <f aca="false">'Central pensions'!M103</f>
        <v>123765.95697326</v>
      </c>
      <c r="J103" s="9" t="n">
        <f aca="false">'Central pensions'!W103</f>
        <v>680923.778405932</v>
      </c>
      <c r="K103" s="9"/>
      <c r="L103" s="42" t="n">
        <f aca="false">'Central pensions'!N103</f>
        <v>2219167.33945746</v>
      </c>
      <c r="M103" s="42"/>
      <c r="N103" s="42" t="n">
        <f aca="false">'Central pensions'!L103</f>
        <v>1171688.14586094</v>
      </c>
      <c r="O103" s="9"/>
      <c r="P103" s="9" t="n">
        <f aca="false">'Central pensions'!X103</f>
        <v>17961552.3485568</v>
      </c>
      <c r="Q103" s="42"/>
      <c r="R103" s="42" t="n">
        <f aca="false">'Central SIPA income'!G98</f>
        <v>29165167.5252382</v>
      </c>
      <c r="S103" s="42"/>
      <c r="T103" s="9" t="n">
        <f aca="false">'Central SIPA income'!J98</f>
        <v>111515545.827398</v>
      </c>
      <c r="U103" s="9"/>
      <c r="V103" s="42" t="n">
        <f aca="false">'Central SIPA income'!F98</f>
        <v>185924.75436818</v>
      </c>
      <c r="W103" s="42"/>
      <c r="X103" s="42" t="n">
        <f aca="false">'Central SIPA income'!M98</f>
        <v>466989.379378786</v>
      </c>
      <c r="Y103" s="9"/>
      <c r="Z103" s="9" t="n">
        <f aca="false">R103+V103-N103-L103-F103</f>
        <v>1250196.02138988</v>
      </c>
      <c r="AA103" s="9"/>
      <c r="AB103" s="9" t="n">
        <f aca="false">T103-P103-D103</f>
        <v>-42393360.2129468</v>
      </c>
      <c r="AC103" s="24"/>
      <c r="AD103" s="9"/>
      <c r="AE103" s="9"/>
      <c r="AF103" s="9"/>
      <c r="AG103" s="9" t="n">
        <f aca="false">BF103/100*$AG$37</f>
        <v>8034177051.8681</v>
      </c>
      <c r="AH103" s="43" t="n">
        <f aca="false">(AG103-AG102)/AG102</f>
        <v>-0.00139022249890846</v>
      </c>
      <c r="AI103" s="43"/>
      <c r="AJ103" s="43" t="n">
        <f aca="false">AB103/AG103</f>
        <v>-0.00527662757980788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13715739</v>
      </c>
      <c r="AX103" s="7"/>
      <c r="AY103" s="43" t="n">
        <f aca="false">(AW103-AW102)/AW102</f>
        <v>-0.00177560105664165</v>
      </c>
      <c r="AZ103" s="48" t="n">
        <f aca="false">workers_and_wage_central!B91</f>
        <v>8521.03843251069</v>
      </c>
      <c r="BA103" s="43" t="n">
        <f aca="false">(AZ103-AZ102)/AZ102</f>
        <v>0.000386064053474424</v>
      </c>
      <c r="BB103" s="7"/>
      <c r="BC103" s="7"/>
      <c r="BD103" s="7"/>
      <c r="BE103" s="7"/>
      <c r="BF103" s="7" t="n">
        <f aca="false">BF102*(1+AY103)*(1+BA103)*(1-BE103)</f>
        <v>152.998724450455</v>
      </c>
      <c r="BG103" s="7"/>
      <c r="BH103" s="7" t="n">
        <f aca="false">BH102+1</f>
        <v>72</v>
      </c>
      <c r="BI103" s="43" t="n">
        <f aca="false">T110/AG110</f>
        <v>0.0119776451998938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136741871.002355</v>
      </c>
      <c r="E104" s="9"/>
      <c r="F104" s="42" t="n">
        <f aca="false">'Central pensions'!I104</f>
        <v>24854453.6989738</v>
      </c>
      <c r="G104" s="9" t="n">
        <f aca="false">'Central pensions'!K104</f>
        <v>4112021.57584303</v>
      </c>
      <c r="H104" s="9" t="n">
        <f aca="false">'Central pensions'!V104</f>
        <v>22623129.46778</v>
      </c>
      <c r="I104" s="42" t="n">
        <f aca="false">'Central pensions'!M104</f>
        <v>127175.92502608</v>
      </c>
      <c r="J104" s="9" t="n">
        <f aca="false">'Central pensions'!W104</f>
        <v>699684.416529319</v>
      </c>
      <c r="K104" s="9"/>
      <c r="L104" s="42" t="n">
        <f aca="false">'Central pensions'!N104</f>
        <v>2218151.3435034</v>
      </c>
      <c r="M104" s="42"/>
      <c r="N104" s="42" t="n">
        <f aca="false">'Central pensions'!L104</f>
        <v>1180869.76475802</v>
      </c>
      <c r="O104" s="9"/>
      <c r="P104" s="9" t="n">
        <f aca="false">'Central pensions'!X104</f>
        <v>18006794.8988775</v>
      </c>
      <c r="Q104" s="42"/>
      <c r="R104" s="42" t="n">
        <f aca="false">'Central SIPA income'!G99</f>
        <v>25129347.8832072</v>
      </c>
      <c r="S104" s="42"/>
      <c r="T104" s="9" t="n">
        <f aca="false">'Central SIPA income'!J99</f>
        <v>96084239.6347438</v>
      </c>
      <c r="U104" s="9"/>
      <c r="V104" s="42" t="n">
        <f aca="false">'Central SIPA income'!F99</f>
        <v>187517.329106093</v>
      </c>
      <c r="W104" s="42"/>
      <c r="X104" s="42" t="n">
        <f aca="false">'Central SIPA income'!M99</f>
        <v>470989.467968386</v>
      </c>
      <c r="Y104" s="9"/>
      <c r="Z104" s="9" t="n">
        <f aca="false">R104+V104-N104-L104-F104</f>
        <v>-2936609.59492193</v>
      </c>
      <c r="AA104" s="9"/>
      <c r="AB104" s="9" t="n">
        <f aca="false">T104-P104-D104</f>
        <v>-58664426.2664887</v>
      </c>
      <c r="AC104" s="24"/>
      <c r="AD104" s="9"/>
      <c r="AE104" s="9"/>
      <c r="AF104" s="9"/>
      <c r="AG104" s="9" t="n">
        <f aca="false">BF104/100*$AG$37</f>
        <v>8084387968.81213</v>
      </c>
      <c r="AH104" s="43" t="n">
        <f aca="false">(AG104-AG103)/AG103</f>
        <v>0.00624966522642872</v>
      </c>
      <c r="AI104" s="43"/>
      <c r="AJ104" s="43" t="n">
        <f aca="false">AB104/AG104</f>
        <v>-0.00725650803657664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13717762</v>
      </c>
      <c r="AY104" s="43" t="n">
        <f aca="false">(AW104-AW103)/AW103</f>
        <v>0.000147494786828475</v>
      </c>
      <c r="AZ104" s="48" t="n">
        <f aca="false">workers_and_wage_central!B92</f>
        <v>8573.02759321808</v>
      </c>
      <c r="BA104" s="43" t="n">
        <f aca="false">(AZ104-AZ103)/AZ103</f>
        <v>0.00610127053400359</v>
      </c>
      <c r="BB104" s="7"/>
      <c r="BC104" s="7"/>
      <c r="BD104" s="7"/>
      <c r="BE104" s="7"/>
      <c r="BF104" s="7" t="n">
        <f aca="false">BF103*(1+AY104)*(1+BA104)*(1-BE104)</f>
        <v>153.954915258341</v>
      </c>
      <c r="BG104" s="7"/>
      <c r="BH104" s="0" t="n">
        <f aca="false">BH103+1</f>
        <v>73</v>
      </c>
      <c r="BI104" s="43" t="n">
        <f aca="false">T111/AG111</f>
        <v>0.014077022810805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137706628.307994</v>
      </c>
      <c r="E105" s="9"/>
      <c r="F105" s="42" t="n">
        <f aca="false">'Central pensions'!I105</f>
        <v>25029809.759323</v>
      </c>
      <c r="G105" s="9" t="n">
        <f aca="false">'Central pensions'!K105</f>
        <v>4195670.02661074</v>
      </c>
      <c r="H105" s="9" t="n">
        <f aca="false">'Central pensions'!V105</f>
        <v>23083338.563621</v>
      </c>
      <c r="I105" s="42" t="n">
        <f aca="false">'Central pensions'!M105</f>
        <v>129762.99051373</v>
      </c>
      <c r="J105" s="9" t="n">
        <f aca="false">'Central pensions'!W105</f>
        <v>713917.687534646</v>
      </c>
      <c r="K105" s="9"/>
      <c r="L105" s="42" t="n">
        <f aca="false">'Central pensions'!N105</f>
        <v>2233890.42561504</v>
      </c>
      <c r="M105" s="42"/>
      <c r="N105" s="42" t="n">
        <f aca="false">'Central pensions'!L105</f>
        <v>1190206.60284437</v>
      </c>
      <c r="O105" s="9"/>
      <c r="P105" s="9" t="n">
        <f aca="false">'Central pensions'!X105</f>
        <v>18139833.5991138</v>
      </c>
      <c r="Q105" s="42"/>
      <c r="R105" s="42" t="n">
        <f aca="false">'Central SIPA income'!G100</f>
        <v>29672911.2153903</v>
      </c>
      <c r="S105" s="42"/>
      <c r="T105" s="9" t="n">
        <f aca="false">'Central SIPA income'!J100</f>
        <v>113456947.833704</v>
      </c>
      <c r="U105" s="9"/>
      <c r="V105" s="42" t="n">
        <f aca="false">'Central SIPA income'!F100</f>
        <v>189873.413452993</v>
      </c>
      <c r="W105" s="42"/>
      <c r="X105" s="42" t="n">
        <f aca="false">'Central SIPA income'!M100</f>
        <v>476907.272569833</v>
      </c>
      <c r="Y105" s="9"/>
      <c r="Z105" s="9" t="n">
        <f aca="false">R105+V105-N105-L105-F105</f>
        <v>1408877.84106088</v>
      </c>
      <c r="AA105" s="9"/>
      <c r="AB105" s="9" t="n">
        <f aca="false">T105-P105-D105</f>
        <v>-42389514.0734038</v>
      </c>
      <c r="AC105" s="24"/>
      <c r="AD105" s="9"/>
      <c r="AE105" s="9"/>
      <c r="AF105" s="9"/>
      <c r="AG105" s="9" t="n">
        <f aca="false">BF105/100*$AG$37</f>
        <v>8147374146.46662</v>
      </c>
      <c r="AH105" s="43" t="n">
        <f aca="false">(AG105-AG104)/AG104</f>
        <v>0.00779108794598626</v>
      </c>
      <c r="AI105" s="43" t="n">
        <f aca="false">(AG105-AG101)/AG101</f>
        <v>0.0188104093967079</v>
      </c>
      <c r="AJ105" s="43" t="n">
        <f aca="false">AB105/AG105</f>
        <v>-0.00520284367838777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13754077</v>
      </c>
      <c r="AY105" s="43" t="n">
        <f aca="false">(AW105-AW104)/AW104</f>
        <v>0.00264729771518124</v>
      </c>
      <c r="AZ105" s="48" t="n">
        <f aca="false">workers_and_wage_central!B93</f>
        <v>8617.00901687813</v>
      </c>
      <c r="BA105" s="43" t="n">
        <f aca="false">(AZ105-AZ104)/AZ104</f>
        <v>0.00513020904013457</v>
      </c>
      <c r="BB105" s="7"/>
      <c r="BC105" s="7"/>
      <c r="BD105" s="7"/>
      <c r="BE105" s="7"/>
      <c r="BF105" s="7" t="n">
        <f aca="false">BF104*(1+AY105)*(1+BA105)*(1-BE105)</f>
        <v>155.154391542836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0.011974707123367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137548872.916776</v>
      </c>
      <c r="E106" s="6"/>
      <c r="F106" s="8" t="n">
        <f aca="false">'Central pensions'!I106</f>
        <v>25001135.8495831</v>
      </c>
      <c r="G106" s="6" t="n">
        <f aca="false">'Central pensions'!K106</f>
        <v>4248244.59555164</v>
      </c>
      <c r="H106" s="6" t="n">
        <f aca="false">'Central pensions'!V106</f>
        <v>23372588.3299282</v>
      </c>
      <c r="I106" s="8" t="n">
        <f aca="false">'Central pensions'!M106</f>
        <v>131389.00810985</v>
      </c>
      <c r="J106" s="6" t="n">
        <f aca="false">'Central pensions'!W106</f>
        <v>722863.556595746</v>
      </c>
      <c r="K106" s="6"/>
      <c r="L106" s="8" t="n">
        <f aca="false">'Central pensions'!N106</f>
        <v>2644979.23778189</v>
      </c>
      <c r="M106" s="8"/>
      <c r="N106" s="8" t="n">
        <f aca="false">'Central pensions'!L106</f>
        <v>1189333.10109125</v>
      </c>
      <c r="O106" s="6"/>
      <c r="P106" s="6" t="n">
        <f aca="false">'Central pensions'!X106</f>
        <v>20268169.6507606</v>
      </c>
      <c r="Q106" s="8"/>
      <c r="R106" s="8" t="n">
        <f aca="false">'Central SIPA income'!G101</f>
        <v>25639183.0529635</v>
      </c>
      <c r="S106" s="8"/>
      <c r="T106" s="6" t="n">
        <f aca="false">'Central SIPA income'!J101</f>
        <v>98033638.5945876</v>
      </c>
      <c r="U106" s="6"/>
      <c r="V106" s="8" t="n">
        <f aca="false">'Central SIPA income'!F101</f>
        <v>184231.805545065</v>
      </c>
      <c r="W106" s="8"/>
      <c r="X106" s="8" t="n">
        <f aca="false">'Central SIPA income'!M101</f>
        <v>462737.18002581</v>
      </c>
      <c r="Y106" s="6"/>
      <c r="Z106" s="6" t="n">
        <f aca="false">R106+V106-N106-L106-F106</f>
        <v>-3012033.32994768</v>
      </c>
      <c r="AA106" s="6"/>
      <c r="AB106" s="6" t="n">
        <f aca="false">T106-P106-D106</f>
        <v>-59783403.972949</v>
      </c>
      <c r="AC106" s="24"/>
      <c r="AD106" s="6"/>
      <c r="AE106" s="6"/>
      <c r="AF106" s="6"/>
      <c r="AG106" s="6" t="n">
        <f aca="false">BF106/100*$AG$37</f>
        <v>8221041392.4277</v>
      </c>
      <c r="AH106" s="36" t="n">
        <f aca="false">(AG106-AG105)/AG105</f>
        <v>0.00904183908051209</v>
      </c>
      <c r="AI106" s="36"/>
      <c r="AJ106" s="36" t="n">
        <f aca="false">AB106/AG106</f>
        <v>-0.00727199890126022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0.00673834266858526</v>
      </c>
      <c r="AV106" s="5"/>
      <c r="AW106" s="40" t="n">
        <f aca="false">workers_and_wage_central!C94</f>
        <v>13776212</v>
      </c>
      <c r="AX106" s="5"/>
      <c r="AY106" s="36" t="n">
        <f aca="false">(AW106-AW105)/AW105</f>
        <v>0.00160934099758203</v>
      </c>
      <c r="AZ106" s="41" t="n">
        <f aca="false">workers_and_wage_central!B94</f>
        <v>8680.95201379023</v>
      </c>
      <c r="BA106" s="36" t="n">
        <f aca="false">(AZ106-AZ105)/AZ105</f>
        <v>0.00742055587813059</v>
      </c>
      <c r="BB106" s="5"/>
      <c r="BC106" s="5"/>
      <c r="BD106" s="5"/>
      <c r="BE106" s="5"/>
      <c r="BF106" s="5" t="n">
        <f aca="false">BF105*(1+AY106)*(1+BA106)*(1-BE106)</f>
        <v>156.557272583801</v>
      </c>
      <c r="BG106" s="5"/>
      <c r="BH106" s="5" t="n">
        <f aca="false">BH105+1</f>
        <v>75</v>
      </c>
      <c r="BI106" s="36" t="n">
        <f aca="false">T113/AG113</f>
        <v>0.0140128048733691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137768765.43262</v>
      </c>
      <c r="E107" s="9"/>
      <c r="F107" s="42" t="n">
        <f aca="false">'Central pensions'!I107</f>
        <v>25041103.9172549</v>
      </c>
      <c r="G107" s="9" t="n">
        <f aca="false">'Central pensions'!K107</f>
        <v>4296195.75672554</v>
      </c>
      <c r="H107" s="9" t="n">
        <f aca="false">'Central pensions'!V107</f>
        <v>23636401.4708271</v>
      </c>
      <c r="I107" s="42" t="n">
        <f aca="false">'Central pensions'!M107</f>
        <v>132872.033713159</v>
      </c>
      <c r="J107" s="9" t="n">
        <f aca="false">'Central pensions'!W107</f>
        <v>731022.72590186</v>
      </c>
      <c r="K107" s="9"/>
      <c r="L107" s="42" t="n">
        <f aca="false">'Central pensions'!N107</f>
        <v>2194049.9902395</v>
      </c>
      <c r="M107" s="42"/>
      <c r="N107" s="42" t="n">
        <f aca="false">'Central pensions'!L107</f>
        <v>1191551.34330074</v>
      </c>
      <c r="O107" s="9"/>
      <c r="P107" s="9" t="n">
        <f aca="false">'Central pensions'!X107</f>
        <v>17940499.755785</v>
      </c>
      <c r="Q107" s="42"/>
      <c r="R107" s="42" t="n">
        <f aca="false">'Central SIPA income'!G102</f>
        <v>30196057.9450298</v>
      </c>
      <c r="S107" s="42"/>
      <c r="T107" s="9" t="n">
        <f aca="false">'Central SIPA income'!J102</f>
        <v>115457244.696497</v>
      </c>
      <c r="U107" s="9"/>
      <c r="V107" s="42" t="n">
        <f aca="false">'Central SIPA income'!F102</f>
        <v>188970.232683856</v>
      </c>
      <c r="W107" s="42"/>
      <c r="X107" s="42" t="n">
        <f aca="false">'Central SIPA income'!M102</f>
        <v>474638.742872002</v>
      </c>
      <c r="Y107" s="9"/>
      <c r="Z107" s="9" t="n">
        <f aca="false">R107+V107-N107-L107-F107</f>
        <v>1958322.92691851</v>
      </c>
      <c r="AA107" s="9"/>
      <c r="AB107" s="9" t="n">
        <f aca="false">T107-P107-D107</f>
        <v>-40252020.491908</v>
      </c>
      <c r="AC107" s="24"/>
      <c r="AD107" s="9"/>
      <c r="AE107" s="9"/>
      <c r="AF107" s="9"/>
      <c r="AG107" s="9" t="n">
        <f aca="false">BF107/100*$AG$37</f>
        <v>8264099606.04796</v>
      </c>
      <c r="AH107" s="43" t="n">
        <f aca="false">(AG107-AG106)/AG106</f>
        <v>0.00523756195412486</v>
      </c>
      <c r="AI107" s="43"/>
      <c r="AJ107" s="43" t="n">
        <f aca="false">AB107/AG107</f>
        <v>-0.00487070853580348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13807917</v>
      </c>
      <c r="AX107" s="7"/>
      <c r="AY107" s="43" t="n">
        <f aca="false">(AW107-AW106)/AW106</f>
        <v>0.00230143090132469</v>
      </c>
      <c r="AZ107" s="48" t="n">
        <f aca="false">workers_and_wage_central!B95</f>
        <v>8706.38190143654</v>
      </c>
      <c r="BA107" s="43" t="n">
        <f aca="false">(AZ107-AZ106)/AZ106</f>
        <v>0.00292938926582175</v>
      </c>
      <c r="BB107" s="7"/>
      <c r="BC107" s="7"/>
      <c r="BD107" s="7"/>
      <c r="BE107" s="7"/>
      <c r="BF107" s="7" t="n">
        <f aca="false">BF106*(1+AY107)*(1+BA107)*(1-BE107)</f>
        <v>157.377250998327</v>
      </c>
      <c r="BG107" s="7"/>
      <c r="BH107" s="7" t="n">
        <f aca="false">BH106+1</f>
        <v>76</v>
      </c>
      <c r="BI107" s="43" t="n">
        <f aca="false">T114/AG114</f>
        <v>0.0119346069696526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138412219.052062</v>
      </c>
      <c r="E108" s="9"/>
      <c r="F108" s="42" t="n">
        <f aca="false">'Central pensions'!I108</f>
        <v>25158059.2292936</v>
      </c>
      <c r="G108" s="9" t="n">
        <f aca="false">'Central pensions'!K108</f>
        <v>4327524.35448206</v>
      </c>
      <c r="H108" s="9" t="n">
        <f aca="false">'Central pensions'!V108</f>
        <v>23808762.1722528</v>
      </c>
      <c r="I108" s="42" t="n">
        <f aca="false">'Central pensions'!M108</f>
        <v>133840.95941697</v>
      </c>
      <c r="J108" s="9" t="n">
        <f aca="false">'Central pensions'!W108</f>
        <v>736353.469244925</v>
      </c>
      <c r="K108" s="9"/>
      <c r="L108" s="42" t="n">
        <f aca="false">'Central pensions'!N108</f>
        <v>2164181.10104753</v>
      </c>
      <c r="M108" s="42"/>
      <c r="N108" s="42" t="n">
        <f aca="false">'Central pensions'!L108</f>
        <v>1199050.35061443</v>
      </c>
      <c r="O108" s="9"/>
      <c r="P108" s="9" t="n">
        <f aca="false">'Central pensions'!X108</f>
        <v>17826767.2734522</v>
      </c>
      <c r="Q108" s="42"/>
      <c r="R108" s="42" t="n">
        <f aca="false">'Central SIPA income'!G103</f>
        <v>25934136.9043315</v>
      </c>
      <c r="S108" s="42"/>
      <c r="T108" s="9" t="n">
        <f aca="false">'Central SIPA income'!J103</f>
        <v>99161420.209445</v>
      </c>
      <c r="U108" s="9"/>
      <c r="V108" s="42" t="n">
        <f aca="false">'Central SIPA income'!F103</f>
        <v>189807.432953429</v>
      </c>
      <c r="W108" s="42"/>
      <c r="X108" s="42" t="n">
        <f aca="false">'Central SIPA income'!M103</f>
        <v>476741.548577634</v>
      </c>
      <c r="Y108" s="9"/>
      <c r="Z108" s="9" t="n">
        <f aca="false">R108+V108-N108-L108-F108</f>
        <v>-2397346.34367063</v>
      </c>
      <c r="AA108" s="9"/>
      <c r="AB108" s="9" t="n">
        <f aca="false">T108-P108-D108</f>
        <v>-57077566.1160692</v>
      </c>
      <c r="AC108" s="24"/>
      <c r="AD108" s="9"/>
      <c r="AE108" s="9"/>
      <c r="AF108" s="9"/>
      <c r="AG108" s="9" t="n">
        <f aca="false">BF108/100*$AG$37</f>
        <v>8317820613.20074</v>
      </c>
      <c r="AH108" s="43" t="n">
        <f aca="false">(AG108-AG107)/AG107</f>
        <v>0.00650052754851332</v>
      </c>
      <c r="AI108" s="43"/>
      <c r="AJ108" s="43" t="n">
        <f aca="false">AB108/AG108</f>
        <v>-0.00686208188061722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13815304</v>
      </c>
      <c r="AY108" s="43" t="n">
        <f aca="false">(AW108-AW107)/AW107</f>
        <v>0.000534982937687126</v>
      </c>
      <c r="AZ108" s="48" t="n">
        <f aca="false">workers_and_wage_central!B96</f>
        <v>8758.29243981613</v>
      </c>
      <c r="BA108" s="43" t="n">
        <f aca="false">(AZ108-AZ107)/AZ107</f>
        <v>0.00596235485271158</v>
      </c>
      <c r="BB108" s="7"/>
      <c r="BC108" s="7"/>
      <c r="BD108" s="7"/>
      <c r="BE108" s="7"/>
      <c r="BF108" s="7" t="n">
        <f aca="false">BF107*(1+AY108)*(1+BA108)*(1-BE108)</f>
        <v>158.400286153951</v>
      </c>
      <c r="BG108" s="7"/>
      <c r="BH108" s="0" t="n">
        <f aca="false">BH107+1</f>
        <v>77</v>
      </c>
      <c r="BI108" s="43" t="n">
        <f aca="false">T115/AG115</f>
        <v>0.0139870091732918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138980894.418693</v>
      </c>
      <c r="E109" s="9"/>
      <c r="F109" s="42" t="n">
        <f aca="false">'Central pensions'!I109</f>
        <v>25261422.7087171</v>
      </c>
      <c r="G109" s="9" t="n">
        <f aca="false">'Central pensions'!K109</f>
        <v>4355238.04275486</v>
      </c>
      <c r="H109" s="9" t="n">
        <f aca="false">'Central pensions'!V109</f>
        <v>23961234.7082698</v>
      </c>
      <c r="I109" s="42" t="n">
        <f aca="false">'Central pensions'!M109</f>
        <v>134698.08379654</v>
      </c>
      <c r="J109" s="9" t="n">
        <f aca="false">'Central pensions'!W109</f>
        <v>741069.114688746</v>
      </c>
      <c r="K109" s="9"/>
      <c r="L109" s="42" t="n">
        <f aca="false">'Central pensions'!N109</f>
        <v>2194519.73270065</v>
      </c>
      <c r="M109" s="42"/>
      <c r="N109" s="42" t="n">
        <f aca="false">'Central pensions'!L109</f>
        <v>1204332.22375596</v>
      </c>
      <c r="O109" s="9"/>
      <c r="P109" s="9" t="n">
        <f aca="false">'Central pensions'!X109</f>
        <v>18013253.8849442</v>
      </c>
      <c r="Q109" s="42"/>
      <c r="R109" s="42" t="n">
        <f aca="false">'Central SIPA income'!G104</f>
        <v>30808471.6370516</v>
      </c>
      <c r="S109" s="42"/>
      <c r="T109" s="9" t="n">
        <f aca="false">'Central SIPA income'!J104</f>
        <v>117798861.526878</v>
      </c>
      <c r="U109" s="9"/>
      <c r="V109" s="42" t="n">
        <f aca="false">'Central SIPA income'!F104</f>
        <v>187505.728223121</v>
      </c>
      <c r="W109" s="42"/>
      <c r="X109" s="42" t="n">
        <f aca="false">'Central SIPA income'!M104</f>
        <v>470960.329894987</v>
      </c>
      <c r="Y109" s="9"/>
      <c r="Z109" s="9" t="n">
        <f aca="false">R109+V109-N109-L109-F109</f>
        <v>2335702.70010101</v>
      </c>
      <c r="AA109" s="9"/>
      <c r="AB109" s="9" t="n">
        <f aca="false">T109-P109-D109</f>
        <v>-39195286.7767592</v>
      </c>
      <c r="AC109" s="24"/>
      <c r="AD109" s="9"/>
      <c r="AE109" s="9"/>
      <c r="AF109" s="9"/>
      <c r="AG109" s="9" t="n">
        <f aca="false">BF109/100*$AG$37</f>
        <v>8369170197.08124</v>
      </c>
      <c r="AH109" s="43" t="n">
        <f aca="false">(AG109-AG108)/AG108</f>
        <v>0.00617344209119075</v>
      </c>
      <c r="AI109" s="43" t="n">
        <f aca="false">(AG109-AG105)/AG105</f>
        <v>0.0272230103377308</v>
      </c>
      <c r="AJ109" s="43" t="n">
        <f aca="false">AB109/AG109</f>
        <v>-0.00468329426380033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13797544</v>
      </c>
      <c r="AY109" s="43" t="n">
        <f aca="false">(AW109-AW108)/AW108</f>
        <v>-0.00128553088661675</v>
      </c>
      <c r="AZ109" s="48" t="n">
        <f aca="false">workers_and_wage_central!B97</f>
        <v>8823.7043955459</v>
      </c>
      <c r="BA109" s="43" t="n">
        <f aca="false">(AZ109-AZ108)/AZ108</f>
        <v>0.0074685740604412</v>
      </c>
      <c r="BB109" s="7"/>
      <c r="BC109" s="7"/>
      <c r="BD109" s="7"/>
      <c r="BE109" s="7"/>
      <c r="BF109" s="7" t="n">
        <f aca="false">BF108*(1+AY109)*(1+BA109)*(1-BE109)</f>
        <v>159.37816114775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0.0119246046358194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139521141.68248</v>
      </c>
      <c r="E110" s="6"/>
      <c r="F110" s="8" t="n">
        <f aca="false">'Central pensions'!I110</f>
        <v>25359619.0439389</v>
      </c>
      <c r="G110" s="6" t="n">
        <f aca="false">'Central pensions'!K110</f>
        <v>4454549.31487802</v>
      </c>
      <c r="H110" s="6" t="n">
        <f aca="false">'Central pensions'!V110</f>
        <v>24507616.025929</v>
      </c>
      <c r="I110" s="8" t="n">
        <f aca="false">'Central pensions'!M110</f>
        <v>137769.56643953</v>
      </c>
      <c r="J110" s="6" t="n">
        <f aca="false">'Central pensions'!W110</f>
        <v>757967.505956585</v>
      </c>
      <c r="K110" s="6"/>
      <c r="L110" s="8" t="n">
        <f aca="false">'Central pensions'!N110</f>
        <v>2667253.40235695</v>
      </c>
      <c r="M110" s="8"/>
      <c r="N110" s="8" t="n">
        <f aca="false">'Central pensions'!L110</f>
        <v>1210904.94267417</v>
      </c>
      <c r="O110" s="6"/>
      <c r="P110" s="6" t="n">
        <f aca="false">'Central pensions'!X110</f>
        <v>20502432.3042945</v>
      </c>
      <c r="Q110" s="8"/>
      <c r="R110" s="8" t="n">
        <f aca="false">'Central SIPA income'!G105</f>
        <v>26278759.8418353</v>
      </c>
      <c r="S110" s="8"/>
      <c r="T110" s="6" t="n">
        <f aca="false">'Central SIPA income'!J105</f>
        <v>100479115.880047</v>
      </c>
      <c r="U110" s="6"/>
      <c r="V110" s="8" t="n">
        <f aca="false">'Central SIPA income'!F105</f>
        <v>196520.929129384</v>
      </c>
      <c r="W110" s="8"/>
      <c r="X110" s="8" t="n">
        <f aca="false">'Central SIPA income'!M105</f>
        <v>493603.915416977</v>
      </c>
      <c r="Y110" s="6"/>
      <c r="Z110" s="6" t="n">
        <f aca="false">R110+V110-N110-L110-F110</f>
        <v>-2762496.61800534</v>
      </c>
      <c r="AA110" s="6"/>
      <c r="AB110" s="6" t="n">
        <f aca="false">T110-P110-D110</f>
        <v>-59544458.1067275</v>
      </c>
      <c r="AC110" s="24"/>
      <c r="AD110" s="6"/>
      <c r="AE110" s="6"/>
      <c r="AF110" s="6"/>
      <c r="AG110" s="6" t="n">
        <f aca="false">BF110/100*$AG$37</f>
        <v>8388887314.92377</v>
      </c>
      <c r="AH110" s="36" t="n">
        <f aca="false">(AG110-AG109)/AG109</f>
        <v>0.00235592267551208</v>
      </c>
      <c r="AI110" s="36"/>
      <c r="AJ110" s="36" t="n">
        <f aca="false">AB110/AG110</f>
        <v>-0.00709801620541479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0.00202727604936912</v>
      </c>
      <c r="AV110" s="5"/>
      <c r="AW110" s="40" t="n">
        <f aca="false">workers_and_wage_central!C98</f>
        <v>13816278</v>
      </c>
      <c r="AX110" s="5"/>
      <c r="AY110" s="36" t="n">
        <f aca="false">(AW110-AW109)/AW109</f>
        <v>0.00135777787699028</v>
      </c>
      <c r="AZ110" s="41" t="n">
        <f aca="false">workers_and_wage_central!B98</f>
        <v>8832.49978800271</v>
      </c>
      <c r="BA110" s="36" t="n">
        <f aca="false">(AZ110-AZ109)/AZ109</f>
        <v>0.000996791377241727</v>
      </c>
      <c r="BB110" s="5"/>
      <c r="BC110" s="5"/>
      <c r="BD110" s="5"/>
      <c r="BE110" s="5"/>
      <c r="BF110" s="5" t="n">
        <f aca="false">BF109*(1+AY110)*(1+BA110)*(1-BE110)</f>
        <v>159.75364377158</v>
      </c>
      <c r="BG110" s="5"/>
      <c r="BH110" s="5" t="n">
        <f aca="false">BH109+1</f>
        <v>79</v>
      </c>
      <c r="BI110" s="36" t="n">
        <f aca="false">T117/AG117</f>
        <v>0.0140356078835259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140697687.385844</v>
      </c>
      <c r="E111" s="9"/>
      <c r="F111" s="42" t="n">
        <f aca="false">'Central pensions'!I111</f>
        <v>25573470.1525615</v>
      </c>
      <c r="G111" s="9" t="n">
        <f aca="false">'Central pensions'!K111</f>
        <v>4552282.58272235</v>
      </c>
      <c r="H111" s="9" t="n">
        <f aca="false">'Central pensions'!V111</f>
        <v>25045315.6296326</v>
      </c>
      <c r="I111" s="42" t="n">
        <f aca="false">'Central pensions'!M111</f>
        <v>140792.24482647</v>
      </c>
      <c r="J111" s="9" t="n">
        <f aca="false">'Central pensions'!W111</f>
        <v>774597.390607222</v>
      </c>
      <c r="K111" s="9"/>
      <c r="L111" s="42" t="n">
        <f aca="false">'Central pensions'!N111</f>
        <v>2136218.79915848</v>
      </c>
      <c r="M111" s="42"/>
      <c r="N111" s="42" t="n">
        <f aca="false">'Central pensions'!L111</f>
        <v>1223248.47516863</v>
      </c>
      <c r="O111" s="9"/>
      <c r="P111" s="9" t="n">
        <f aca="false">'Central pensions'!X111</f>
        <v>17814801.697719</v>
      </c>
      <c r="Q111" s="42"/>
      <c r="R111" s="42" t="n">
        <f aca="false">'Central SIPA income'!G106</f>
        <v>30926397.7820672</v>
      </c>
      <c r="S111" s="42"/>
      <c r="T111" s="9" t="n">
        <f aca="false">'Central SIPA income'!J106</f>
        <v>118249762.363204</v>
      </c>
      <c r="U111" s="9"/>
      <c r="V111" s="42" t="n">
        <f aca="false">'Central SIPA income'!F106</f>
        <v>189873.253402909</v>
      </c>
      <c r="W111" s="42"/>
      <c r="X111" s="42" t="n">
        <f aca="false">'Central SIPA income'!M106</f>
        <v>476906.870570165</v>
      </c>
      <c r="Y111" s="9"/>
      <c r="Z111" s="9" t="n">
        <f aca="false">R111+V111-N111-L111-F111</f>
        <v>2183333.60858149</v>
      </c>
      <c r="AA111" s="9"/>
      <c r="AB111" s="9" t="n">
        <f aca="false">T111-P111-D111</f>
        <v>-40262726.720359</v>
      </c>
      <c r="AC111" s="24"/>
      <c r="AD111" s="9"/>
      <c r="AE111" s="9"/>
      <c r="AF111" s="9"/>
      <c r="AG111" s="9" t="n">
        <f aca="false">BF111/100*$AG$37</f>
        <v>8400196828.01396</v>
      </c>
      <c r="AH111" s="43" t="n">
        <f aca="false">(AG111-AG110)/AG110</f>
        <v>0.00134815413124818</v>
      </c>
      <c r="AI111" s="43"/>
      <c r="AJ111" s="43" t="n">
        <f aca="false">AB111/AG111</f>
        <v>-0.00479306944166905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13824098</v>
      </c>
      <c r="AX111" s="7"/>
      <c r="AY111" s="43" t="n">
        <f aca="false">(AW111-AW110)/AW110</f>
        <v>0.000565999033893209</v>
      </c>
      <c r="AZ111" s="48" t="n">
        <f aca="false">workers_and_wage_central!B99</f>
        <v>8839.40426480708</v>
      </c>
      <c r="BA111" s="43" t="n">
        <f aca="false">(AZ111-AZ110)/AZ110</f>
        <v>0.000781712648750901</v>
      </c>
      <c r="BB111" s="7"/>
      <c r="BC111" s="7"/>
      <c r="BD111" s="7"/>
      <c r="BE111" s="7"/>
      <c r="BF111" s="7" t="n">
        <f aca="false">BF110*(1+AY111)*(1+BA111)*(1-BE111)</f>
        <v>159.969016306412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141522812.491722</v>
      </c>
      <c r="E112" s="9"/>
      <c r="F112" s="42" t="n">
        <f aca="false">'Central pensions'!I112</f>
        <v>25723446.4077464</v>
      </c>
      <c r="G112" s="9" t="n">
        <f aca="false">'Central pensions'!K112</f>
        <v>4600622.91307875</v>
      </c>
      <c r="H112" s="9" t="n">
        <f aca="false">'Central pensions'!V112</f>
        <v>25311269.8645502</v>
      </c>
      <c r="I112" s="42" t="n">
        <f aca="false">'Central pensions'!M112</f>
        <v>142287.306590061</v>
      </c>
      <c r="J112" s="9" t="n">
        <f aca="false">'Central pensions'!W112</f>
        <v>782822.779315965</v>
      </c>
      <c r="K112" s="9"/>
      <c r="L112" s="42" t="n">
        <f aca="false">'Central pensions'!N112</f>
        <v>2136061.54061305</v>
      </c>
      <c r="M112" s="42"/>
      <c r="N112" s="42" t="n">
        <f aca="false">'Central pensions'!L112</f>
        <v>1231160.28277024</v>
      </c>
      <c r="O112" s="9"/>
      <c r="P112" s="9" t="n">
        <f aca="false">'Central pensions'!X112</f>
        <v>17857514.1134426</v>
      </c>
      <c r="Q112" s="42"/>
      <c r="R112" s="42" t="n">
        <f aca="false">'Central SIPA income'!G107</f>
        <v>26382981.0339338</v>
      </c>
      <c r="S112" s="42"/>
      <c r="T112" s="9" t="n">
        <f aca="false">'Central SIPA income'!J107</f>
        <v>100877614.641063</v>
      </c>
      <c r="U112" s="9"/>
      <c r="V112" s="42" t="n">
        <f aca="false">'Central SIPA income'!F107</f>
        <v>195620.34174184</v>
      </c>
      <c r="W112" s="42"/>
      <c r="X112" s="42" t="n">
        <f aca="false">'Central SIPA income'!M107</f>
        <v>491341.899546015</v>
      </c>
      <c r="Y112" s="9"/>
      <c r="Z112" s="9" t="n">
        <f aca="false">R112+V112-N112-L112-F112</f>
        <v>-2512066.85545405</v>
      </c>
      <c r="AA112" s="9"/>
      <c r="AB112" s="9" t="n">
        <f aca="false">T112-P112-D112</f>
        <v>-58502711.9641016</v>
      </c>
      <c r="AC112" s="24"/>
      <c r="AD112" s="9"/>
      <c r="AE112" s="9"/>
      <c r="AF112" s="9"/>
      <c r="AG112" s="9" t="n">
        <f aca="false">BF112/100*$AG$37</f>
        <v>8424223958.19721</v>
      </c>
      <c r="AH112" s="43" t="n">
        <f aca="false">(AG112-AG111)/AG111</f>
        <v>0.00286030561844932</v>
      </c>
      <c r="AI112" s="43"/>
      <c r="AJ112" s="43" t="n">
        <f aca="false">AB112/AG112</f>
        <v>-0.00694458175072321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13874054</v>
      </c>
      <c r="AY112" s="43" t="n">
        <f aca="false">(AW112-AW111)/AW111</f>
        <v>0.0036136896598968</v>
      </c>
      <c r="AZ112" s="48" t="n">
        <f aca="false">workers_and_wage_central!B100</f>
        <v>8832.7687772907</v>
      </c>
      <c r="BA112" s="43" t="n">
        <f aca="false">(AZ112-AZ111)/AZ111</f>
        <v>-0.000750671348158593</v>
      </c>
      <c r="BB112" s="7"/>
      <c r="BC112" s="7"/>
      <c r="BD112" s="7"/>
      <c r="BE112" s="7"/>
      <c r="BF112" s="7" t="n">
        <f aca="false">BF111*(1+AY112)*(1+BA112)*(1-BE112)</f>
        <v>160.426576582532</v>
      </c>
      <c r="BG112" s="7"/>
      <c r="BH112" s="0" t="n">
        <f aca="false">BH111+1</f>
        <v>81</v>
      </c>
      <c r="BI112" s="43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142215952.090143</v>
      </c>
      <c r="E113" s="9"/>
      <c r="F113" s="42" t="n">
        <f aca="false">'Central pensions'!I113</f>
        <v>25849432.7346087</v>
      </c>
      <c r="G113" s="9" t="n">
        <f aca="false">'Central pensions'!K113</f>
        <v>4682902.77771076</v>
      </c>
      <c r="H113" s="9" t="n">
        <f aca="false">'Central pensions'!V113</f>
        <v>25763949.4032707</v>
      </c>
      <c r="I113" s="42" t="n">
        <f aca="false">'Central pensions'!M113</f>
        <v>144832.04467147</v>
      </c>
      <c r="J113" s="9" t="n">
        <f aca="false">'Central pensions'!W113</f>
        <v>796823.177420763</v>
      </c>
      <c r="K113" s="9"/>
      <c r="L113" s="42" t="n">
        <f aca="false">'Central pensions'!N113</f>
        <v>2160957.69516772</v>
      </c>
      <c r="M113" s="42"/>
      <c r="N113" s="42" t="n">
        <f aca="false">'Central pensions'!L113</f>
        <v>1238537.22112853</v>
      </c>
      <c r="O113" s="9"/>
      <c r="P113" s="9" t="n">
        <f aca="false">'Central pensions'!X113</f>
        <v>18027286.1160767</v>
      </c>
      <c r="Q113" s="42"/>
      <c r="R113" s="42" t="n">
        <f aca="false">'Central SIPA income'!G108</f>
        <v>30921060.8960406</v>
      </c>
      <c r="S113" s="42"/>
      <c r="T113" s="9" t="n">
        <f aca="false">'Central SIPA income'!J108</f>
        <v>118229356.316925</v>
      </c>
      <c r="U113" s="9"/>
      <c r="V113" s="42" t="n">
        <f aca="false">'Central SIPA income'!F108</f>
        <v>198566.063326129</v>
      </c>
      <c r="W113" s="42"/>
      <c r="X113" s="42" t="n">
        <f aca="false">'Central SIPA income'!M108</f>
        <v>498740.702890651</v>
      </c>
      <c r="Y113" s="9"/>
      <c r="Z113" s="9" t="n">
        <f aca="false">R113+V113-N113-L113-F113</f>
        <v>1870699.30846178</v>
      </c>
      <c r="AA113" s="9"/>
      <c r="AB113" s="9" t="n">
        <f aca="false">T113-P113-D113</f>
        <v>-42013881.8892947</v>
      </c>
      <c r="AC113" s="24"/>
      <c r="AD113" s="9"/>
      <c r="AE113" s="9"/>
      <c r="AF113" s="9"/>
      <c r="AG113" s="9" t="n">
        <f aca="false">BF113/100*$AG$37</f>
        <v>8437237040.35989</v>
      </c>
      <c r="AH113" s="43" t="n">
        <f aca="false">(AG113-AG112)/AG112</f>
        <v>0.0015447217722669</v>
      </c>
      <c r="AI113" s="43" t="n">
        <f aca="false">(AG113-AG109)/AG109</f>
        <v>0.00813304565157249</v>
      </c>
      <c r="AJ113" s="43" t="n">
        <f aca="false">AB113/AG113</f>
        <v>-0.00497957823020966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13882904</v>
      </c>
      <c r="AY113" s="43" t="n">
        <f aca="false">(AW113-AW112)/AW112</f>
        <v>0.000637881328701762</v>
      </c>
      <c r="AZ113" s="48" t="n">
        <f aca="false">workers_and_wage_central!B101</f>
        <v>8840.77358313042</v>
      </c>
      <c r="BA113" s="43" t="n">
        <f aca="false">(AZ113-AZ112)/AZ112</f>
        <v>0.000906262355729402</v>
      </c>
      <c r="BB113" s="7"/>
      <c r="BC113" s="7"/>
      <c r="BD113" s="7"/>
      <c r="BE113" s="7"/>
      <c r="BF113" s="7" t="n">
        <f aca="false">BF112*(1+AY113)*(1+BA113)*(1-BE113)</f>
        <v>160.674391008229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142803493.280998</v>
      </c>
      <c r="E114" s="6"/>
      <c r="F114" s="8" t="n">
        <f aca="false">'Central pensions'!I114</f>
        <v>25956225.300904</v>
      </c>
      <c r="G114" s="6" t="n">
        <f aca="false">'Central pensions'!K114</f>
        <v>4685957.8678478</v>
      </c>
      <c r="H114" s="6" t="n">
        <f aca="false">'Central pensions'!V114</f>
        <v>25780757.6078074</v>
      </c>
      <c r="I114" s="8" t="n">
        <f aca="false">'Central pensions'!M114</f>
        <v>144926.5319953</v>
      </c>
      <c r="J114" s="6" t="n">
        <f aca="false">'Central pensions'!W114</f>
        <v>797343.018798208</v>
      </c>
      <c r="K114" s="6"/>
      <c r="L114" s="8" t="n">
        <f aca="false">'Central pensions'!N114</f>
        <v>2666565.07423066</v>
      </c>
      <c r="M114" s="8"/>
      <c r="N114" s="8" t="n">
        <f aca="false">'Central pensions'!L114</f>
        <v>1244408.3117222</v>
      </c>
      <c r="O114" s="6"/>
      <c r="P114" s="6" t="n">
        <f aca="false">'Central pensions'!X114</f>
        <v>20683186.2177853</v>
      </c>
      <c r="Q114" s="8"/>
      <c r="R114" s="8" t="n">
        <f aca="false">'Central SIPA income'!G109</f>
        <v>26329730.3060527</v>
      </c>
      <c r="S114" s="8"/>
      <c r="T114" s="6" t="n">
        <f aca="false">'Central SIPA income'!J109</f>
        <v>100674005.867678</v>
      </c>
      <c r="U114" s="6"/>
      <c r="V114" s="8" t="n">
        <f aca="false">'Central SIPA income'!F109</f>
        <v>199553.986172503</v>
      </c>
      <c r="W114" s="8"/>
      <c r="X114" s="8" t="n">
        <f aca="false">'Central SIPA income'!M109</f>
        <v>501222.080254682</v>
      </c>
      <c r="Y114" s="6"/>
      <c r="Z114" s="6" t="n">
        <f aca="false">R114+V114-N114-L114-F114</f>
        <v>-3337914.39463165</v>
      </c>
      <c r="AA114" s="6"/>
      <c r="AB114" s="6" t="n">
        <f aca="false">T114-P114-D114</f>
        <v>-62812673.6311052</v>
      </c>
      <c r="AC114" s="24"/>
      <c r="AD114" s="6"/>
      <c r="AE114" s="6"/>
      <c r="AF114" s="6"/>
      <c r="AG114" s="6" t="n">
        <f aca="false">BF114/100*$AG$37</f>
        <v>8435468895.09414</v>
      </c>
      <c r="AH114" s="36" t="n">
        <f aca="false">(AG114-AG113)/AG113</f>
        <v>-0.000209564488622172</v>
      </c>
      <c r="AI114" s="36"/>
      <c r="AJ114" s="36" t="n">
        <f aca="false">AB114/AG114</f>
        <v>-0.0074462575124467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0.0046782900378066</v>
      </c>
      <c r="AV114" s="5"/>
      <c r="AW114" s="40" t="n">
        <f aca="false">workers_and_wage_central!C102</f>
        <v>13878875</v>
      </c>
      <c r="AX114" s="5"/>
      <c r="AY114" s="36" t="n">
        <f aca="false">(AW114-AW113)/AW113</f>
        <v>-0.000290213056288511</v>
      </c>
      <c r="AZ114" s="41" t="n">
        <f aca="false">workers_and_wage_central!B102</f>
        <v>8841.4867858377</v>
      </c>
      <c r="BA114" s="36" t="n">
        <f aca="false">(AZ114-AZ113)/AZ113</f>
        <v>8.06719797282436E-005</v>
      </c>
      <c r="BB114" s="5"/>
      <c r="BC114" s="5"/>
      <c r="BD114" s="5"/>
      <c r="BE114" s="5"/>
      <c r="BF114" s="5" t="n">
        <f aca="false">BF113*(1+AY114)*(1+BA114)*(1-BE114)</f>
        <v>160.640719361642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143453398.345033</v>
      </c>
      <c r="E115" s="9"/>
      <c r="F115" s="42" t="n">
        <f aca="false">'Central pensions'!I115</f>
        <v>26074353.2393649</v>
      </c>
      <c r="G115" s="9" t="n">
        <f aca="false">'Central pensions'!K115</f>
        <v>4750026.2826159</v>
      </c>
      <c r="H115" s="9" t="n">
        <f aca="false">'Central pensions'!V115</f>
        <v>26133243.1226231</v>
      </c>
      <c r="I115" s="42" t="n">
        <f aca="false">'Central pensions'!M115</f>
        <v>146908.02935926</v>
      </c>
      <c r="J115" s="9" t="n">
        <f aca="false">'Central pensions'!W115</f>
        <v>808244.632658472</v>
      </c>
      <c r="K115" s="9"/>
      <c r="L115" s="42" t="n">
        <f aca="false">'Central pensions'!N115</f>
        <v>2143025.93237548</v>
      </c>
      <c r="M115" s="42"/>
      <c r="N115" s="42" t="n">
        <f aca="false">'Central pensions'!L115</f>
        <v>1251514.32139904</v>
      </c>
      <c r="O115" s="9"/>
      <c r="P115" s="9" t="n">
        <f aca="false">'Central pensions'!X115</f>
        <v>18005634.2905285</v>
      </c>
      <c r="Q115" s="42"/>
      <c r="R115" s="42" t="n">
        <f aca="false">'Central SIPA income'!G110</f>
        <v>31023806.3067233</v>
      </c>
      <c r="S115" s="42"/>
      <c r="T115" s="9" t="n">
        <f aca="false">'Central SIPA income'!J110</f>
        <v>118622212.29979</v>
      </c>
      <c r="U115" s="9"/>
      <c r="V115" s="42" t="n">
        <f aca="false">'Central SIPA income'!F110</f>
        <v>202072.455629947</v>
      </c>
      <c r="W115" s="42"/>
      <c r="X115" s="42" t="n">
        <f aca="false">'Central SIPA income'!M110</f>
        <v>507547.749436889</v>
      </c>
      <c r="Y115" s="9"/>
      <c r="Z115" s="9" t="n">
        <f aca="false">R115+V115-N115-L115-F115</f>
        <v>1756985.26921383</v>
      </c>
      <c r="AA115" s="9"/>
      <c r="AB115" s="9" t="n">
        <f aca="false">T115-P115-D115</f>
        <v>-42836820.3357715</v>
      </c>
      <c r="AC115" s="24"/>
      <c r="AD115" s="9"/>
      <c r="AE115" s="9"/>
      <c r="AF115" s="9"/>
      <c r="AG115" s="9" t="n">
        <f aca="false">BF115/100*$AG$37</f>
        <v>8480884714.53204</v>
      </c>
      <c r="AH115" s="43" t="n">
        <f aca="false">(AG115-AG114)/AG114</f>
        <v>0.00538391167138477</v>
      </c>
      <c r="AI115" s="43"/>
      <c r="AJ115" s="43" t="n">
        <f aca="false">AB115/AG115</f>
        <v>-0.00505098486510144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13869127</v>
      </c>
      <c r="AX115" s="7"/>
      <c r="AY115" s="43" t="n">
        <f aca="false">(AW115-AW114)/AW114</f>
        <v>-0.000702362403292774</v>
      </c>
      <c r="AZ115" s="48" t="n">
        <f aca="false">workers_and_wage_central!B103</f>
        <v>8895.33631953185</v>
      </c>
      <c r="BA115" s="43" t="n">
        <f aca="false">(AZ115-AZ114)/AZ114</f>
        <v>0.0060905518493119</v>
      </c>
      <c r="BB115" s="7"/>
      <c r="BC115" s="7"/>
      <c r="BD115" s="7"/>
      <c r="BE115" s="7"/>
      <c r="BF115" s="7" t="n">
        <f aca="false">BF114*(1+AY115)*(1+BA115)*(1-BE115)</f>
        <v>161.505594805513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143931394.211214</v>
      </c>
      <c r="E116" s="9"/>
      <c r="F116" s="42" t="n">
        <f aca="false">'Central pensions'!I116</f>
        <v>26161234.6461879</v>
      </c>
      <c r="G116" s="9" t="n">
        <f aca="false">'Central pensions'!K116</f>
        <v>4826800.23117173</v>
      </c>
      <c r="H116" s="9" t="n">
        <f aca="false">'Central pensions'!V116</f>
        <v>26555630.7356003</v>
      </c>
      <c r="I116" s="42" t="n">
        <f aca="false">'Central pensions'!M116</f>
        <v>149282.48137645</v>
      </c>
      <c r="J116" s="9" t="n">
        <f aca="false">'Central pensions'!W116</f>
        <v>821308.167080445</v>
      </c>
      <c r="K116" s="9"/>
      <c r="L116" s="42" t="n">
        <f aca="false">'Central pensions'!N116</f>
        <v>2106804.64450556</v>
      </c>
      <c r="M116" s="42"/>
      <c r="N116" s="42" t="n">
        <f aca="false">'Central pensions'!L116</f>
        <v>1256979.40178615</v>
      </c>
      <c r="O116" s="9"/>
      <c r="P116" s="9" t="n">
        <f aca="false">'Central pensions'!X116</f>
        <v>17847749.1154132</v>
      </c>
      <c r="Q116" s="42"/>
      <c r="R116" s="42" t="n">
        <f aca="false">'Central SIPA income'!G111</f>
        <v>26645056.0661482</v>
      </c>
      <c r="S116" s="42"/>
      <c r="T116" s="9" t="n">
        <f aca="false">'Central SIPA income'!J111</f>
        <v>101879681.241223</v>
      </c>
      <c r="U116" s="9"/>
      <c r="V116" s="42" t="n">
        <f aca="false">'Central SIPA income'!F111</f>
        <v>202947.982236768</v>
      </c>
      <c r="W116" s="42"/>
      <c r="X116" s="42" t="n">
        <f aca="false">'Central SIPA income'!M111</f>
        <v>509746.819851899</v>
      </c>
      <c r="Y116" s="9"/>
      <c r="Z116" s="9" t="n">
        <f aca="false">R116+V116-N116-L116-F116</f>
        <v>-2677014.64409464</v>
      </c>
      <c r="AA116" s="9"/>
      <c r="AB116" s="9" t="n">
        <f aca="false">T116-P116-D116</f>
        <v>-59899462.0854042</v>
      </c>
      <c r="AC116" s="24"/>
      <c r="AD116" s="9"/>
      <c r="AE116" s="9"/>
      <c r="AF116" s="9"/>
      <c r="AG116" s="9" t="n">
        <f aca="false">BF116/100*$AG$37</f>
        <v>8543652754.3391</v>
      </c>
      <c r="AH116" s="43" t="n">
        <f aca="false">(AG116-AG115)/AG115</f>
        <v>0.0074011193312772</v>
      </c>
      <c r="AI116" s="43"/>
      <c r="AJ116" s="43" t="n">
        <f aca="false">AB116/AG116</f>
        <v>-0.00701098977307836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13921910</v>
      </c>
      <c r="AY116" s="43" t="n">
        <f aca="false">(AW116-AW115)/AW115</f>
        <v>0.00380579109269098</v>
      </c>
      <c r="AZ116" s="48" t="n">
        <f aca="false">workers_and_wage_central!B104</f>
        <v>8927.19671936728</v>
      </c>
      <c r="BA116" s="43" t="n">
        <f aca="false">(AZ116-AZ115)/AZ115</f>
        <v>0.00358169704786462</v>
      </c>
      <c r="BB116" s="7"/>
      <c r="BC116" s="7"/>
      <c r="BD116" s="7"/>
      <c r="BE116" s="7"/>
      <c r="BF116" s="7" t="n">
        <f aca="false">BF115*(1+AY116)*(1+BA116)*(1-BE116)</f>
        <v>162.700916985338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144921989.207294</v>
      </c>
      <c r="E117" s="9"/>
      <c r="F117" s="42" t="n">
        <f aca="false">'Central pensions'!I117</f>
        <v>26341287.0126213</v>
      </c>
      <c r="G117" s="9" t="n">
        <f aca="false">'Central pensions'!K117</f>
        <v>4922075.75901892</v>
      </c>
      <c r="H117" s="9" t="n">
        <f aca="false">'Central pensions'!V117</f>
        <v>27079808.5789902</v>
      </c>
      <c r="I117" s="42" t="n">
        <f aca="false">'Central pensions'!M117</f>
        <v>152229.14718616</v>
      </c>
      <c r="J117" s="9" t="n">
        <f aca="false">'Central pensions'!W117</f>
        <v>837519.852958503</v>
      </c>
      <c r="K117" s="9"/>
      <c r="L117" s="42" t="n">
        <f aca="false">'Central pensions'!N117</f>
        <v>2033151.90097209</v>
      </c>
      <c r="M117" s="42"/>
      <c r="N117" s="42" t="n">
        <f aca="false">'Central pensions'!L117</f>
        <v>1268650.79278344</v>
      </c>
      <c r="O117" s="9"/>
      <c r="P117" s="9" t="n">
        <f aca="false">'Central pensions'!X117</f>
        <v>17529777.2287377</v>
      </c>
      <c r="Q117" s="42"/>
      <c r="R117" s="42" t="n">
        <f aca="false">'Central SIPA income'!G112</f>
        <v>31554499.4932861</v>
      </c>
      <c r="S117" s="42"/>
      <c r="T117" s="9" t="n">
        <f aca="false">'Central SIPA income'!J112</f>
        <v>120651363.694693</v>
      </c>
      <c r="U117" s="9"/>
      <c r="V117" s="42" t="n">
        <f aca="false">'Central SIPA income'!F112</f>
        <v>202450.038998598</v>
      </c>
      <c r="W117" s="42"/>
      <c r="X117" s="42" t="n">
        <f aca="false">'Central SIPA income'!M112</f>
        <v>508496.129998635</v>
      </c>
      <c r="Y117" s="9"/>
      <c r="Z117" s="9" t="n">
        <f aca="false">R117+V117-N117-L117-F117</f>
        <v>2113859.82590787</v>
      </c>
      <c r="AA117" s="9"/>
      <c r="AB117" s="9" t="n">
        <f aca="false">T117-P117-D117</f>
        <v>-41800402.7413387</v>
      </c>
      <c r="AC117" s="24"/>
      <c r="AD117" s="9"/>
      <c r="AE117" s="9"/>
      <c r="AF117" s="9"/>
      <c r="AG117" s="9" t="n">
        <f aca="false">BF117/100*$AG$37</f>
        <v>8596091077.48773</v>
      </c>
      <c r="AH117" s="43" t="n">
        <f aca="false">(AG117-AG116)/AG116</f>
        <v>0.00613769363718659</v>
      </c>
      <c r="AI117" s="43" t="n">
        <f aca="false">(AG117-AG113)/AG113</f>
        <v>0.018827731918395</v>
      </c>
      <c r="AJ117" s="43" t="n">
        <f aca="false">AB117/AG117</f>
        <v>-0.00486272217971371</v>
      </c>
      <c r="AK117" s="50"/>
      <c r="AL117" s="55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13930707</v>
      </c>
      <c r="AY117" s="43" t="n">
        <f aca="false">(AW117-AW116)/AW116</f>
        <v>0.000631881688647607</v>
      </c>
      <c r="AZ117" s="48" t="n">
        <f aca="false">workers_and_wage_central!B105</f>
        <v>8976.3171474327</v>
      </c>
      <c r="BA117" s="43" t="n">
        <f aca="false">(AZ117-AZ116)/AZ116</f>
        <v>0.00550233512372961</v>
      </c>
      <c r="BB117" s="7"/>
      <c r="BC117" s="7"/>
      <c r="BD117" s="7"/>
      <c r="BE117" s="7"/>
      <c r="BF117" s="7" t="n">
        <f aca="false">BF116*(1+AY117)*(1+BA117)*(1-BE117)</f>
        <v>163.699525368283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0.0258846745956464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0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0.0230623756690654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0.0105704706175122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5230375545.84321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5165910920.69205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5158692836.07098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5170237762.38898</v>
      </c>
      <c r="AJ154" s="27" t="n">
        <f aca="false">(AG154-AG150)/AG150</f>
        <v>-0.0154065840917008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5182683753.99249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5212055943.41598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5270247001.0215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5303723563.29975</v>
      </c>
      <c r="AJ158" s="27" t="n">
        <f aca="false">(AG158-AG154)/AG154</f>
        <v>0.025818116505553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5367543385.65375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5401415244.72964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5462034895.8995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5538765552.85478</v>
      </c>
      <c r="AJ162" s="27" t="n">
        <f aca="false">(AG162-AG158)/AG158</f>
        <v>0.0443164103011426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5620861404.83666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5639450470.10179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5667258891.31372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5711909491.36042</v>
      </c>
      <c r="AJ166" s="27" t="n">
        <f aca="false">(AG166-AG162)/AG162</f>
        <v>0.031260384078976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5753492032.13395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5799841639.12972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5835033108.44637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5926114639.76658</v>
      </c>
      <c r="AJ170" s="27" t="n">
        <f aca="false">(AG170-AG166)/AG166</f>
        <v>0.0375014955559363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5961328548.86606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6043680416.78034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6074194127.96377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6103179167.40328</v>
      </c>
      <c r="AJ174" s="27" t="n">
        <f aca="false">(AG174-AG170)/AG170</f>
        <v>0.0298786875381256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6166822204.0401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6210413448.02128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6254056275.12584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6309601029.1007</v>
      </c>
      <c r="AJ178" s="27" t="n">
        <f aca="false">(AG178-AG174)/AG174</f>
        <v>0.0338220222666751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6392936262.86695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6417110731.28554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6468512371.34375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6533146848.57772</v>
      </c>
      <c r="AJ182" s="27" t="n">
        <f aca="false">(AG182-AG178)/AG178</f>
        <v>0.0354294698580774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6603308489.83458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6639076779.62957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6712907457.09482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6761395310.93109</v>
      </c>
      <c r="AJ186" s="27" t="n">
        <f aca="false">(AG186-AG182)/AG182</f>
        <v>0.0349369863625606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6810366021.99247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6815618793.77946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6847732358.70462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6905585427.02773</v>
      </c>
      <c r="AJ190" s="27" t="n">
        <f aca="false">(AG190-AG186)/AG186</f>
        <v>0.0213254971002122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6962789890.04232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6997336625.10611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7037925970.61179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7085402784.36104</v>
      </c>
      <c r="AJ194" s="27" t="n">
        <f aca="false">(AG194-AG190)/AG190</f>
        <v>0.0260394081332362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7135406827.22089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7175330994.2776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7231311390.16653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7262779713.78283</v>
      </c>
      <c r="AJ198" s="27" t="n">
        <f aca="false">(AG198-AG194)/AG194</f>
        <v>0.0250341349419534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7325803152.77883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7361022195.51588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7433849466.18654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7470321321.76033</v>
      </c>
      <c r="AJ202" s="27" t="n">
        <f aca="false">(AG202-AG198)/AG198</f>
        <v>0.0285760571236441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7474322287.36959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7533902664.74734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7516181335.02248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7575798204.6829</v>
      </c>
      <c r="AJ206" s="27" t="n">
        <f aca="false">(AG206-AG202)/AG202</f>
        <v>0.014119457300361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7641514484.40901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7708234706.83384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7731958043.62543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7779179484.3418</v>
      </c>
      <c r="AJ210" s="27" t="n">
        <f aca="false">(AG210-AG206)/AG206</f>
        <v>0.026846184938398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7818414719.8784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7895506535.37545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7949138177.21294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7996948275.48054</v>
      </c>
      <c r="AJ214" s="27" t="n">
        <f aca="false">(AG214-AG210)/AG210</f>
        <v>0.0279937995487919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8045361894.98637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8034177051.8681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8084387968.81213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8147374146.46662</v>
      </c>
      <c r="AJ218" s="27" t="n">
        <f aca="false">(AG218-AG214)/AG214</f>
        <v>0.0188104093967079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8221041392.4277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8264099606.04796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8317820613.20074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8369170197.08124</v>
      </c>
      <c r="AJ222" s="27" t="n">
        <f aca="false">(AG222-AG218)/AG218</f>
        <v>0.0272230103377308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8388887314.92377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8400196828.01396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8424223958.19721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8437237040.35989</v>
      </c>
      <c r="AJ226" s="27" t="n">
        <f aca="false">(AG226-AG222)/AG222</f>
        <v>0.00813304565157249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8435468895.09414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8480884714.53204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8543652754.3391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8596091077.48773</v>
      </c>
      <c r="AJ230" s="27" t="n">
        <f aca="false">(AG230-AG226)/AG226</f>
        <v>0.018827731918395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selection pane="topLeft" activeCell="AB26" activeCellId="0" sqref="AB26"/>
    </sheetView>
  </sheetViews>
  <sheetFormatPr defaultColWidth="8.95703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-0.0328675664983813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0.0608076001520518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-0.0328675664983813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0.0633035438722835</v>
      </c>
      <c r="BL6" s="25" t="n">
        <f aca="false">SUM(P22:P25)/AVERAGE(AG22:AG25)</f>
        <v>0.0188943005551748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-0.0357632291353611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0.0776118714880025</v>
      </c>
      <c r="BN7" s="25" t="n">
        <f aca="false">(SUM(H26:H29)+SUM(J26:J29))/AVERAGE(AG26:AG29)</f>
        <v>0.000951746738783257</v>
      </c>
      <c r="BO7" s="26" t="n">
        <f aca="false">AL7-BN7</f>
        <v>-0.0367149758741444</v>
      </c>
      <c r="BP7" s="27" t="n">
        <f aca="false">BN7+BM7</f>
        <v>0.0785636182267858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-0.0364597829119719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0.0525847957978789</v>
      </c>
      <c r="BL8" s="25" t="n">
        <f aca="false">SUM(P30:P33)/AVERAGE(AG30:AG33)</f>
        <v>0.0154512216686241</v>
      </c>
      <c r="BM8" s="25" t="n">
        <f aca="false">SUM(D30:D33)/AVERAGE(AG30:AG33)</f>
        <v>0.0735933570412267</v>
      </c>
      <c r="BN8" s="25" t="n">
        <f aca="false">(SUM(H30:H33)+SUM(J30:J33))/AVERAGE(AG30:AG33)</f>
        <v>0.000858268012214512</v>
      </c>
      <c r="BO8" s="26" t="n">
        <f aca="false">AL8-BN8</f>
        <v>-0.0373180509241864</v>
      </c>
      <c r="BP8" s="27" t="n">
        <f aca="false">BN8+BM8</f>
        <v>0.0744516250534412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-0.0374027746313397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0.0146909917367146</v>
      </c>
      <c r="BJ9" s="2" t="n">
        <f aca="false">BJ8+1</f>
        <v>2020</v>
      </c>
      <c r="BK9" s="25" t="n">
        <f aca="false">SUM(T34:T37)/AVERAGE(AG34:AG37)</f>
        <v>0.0494693177428404</v>
      </c>
      <c r="BL9" s="25" t="n">
        <f aca="false">SUM(P34:P37)/AVERAGE(AG34:AG37)</f>
        <v>0.0139870211082982</v>
      </c>
      <c r="BM9" s="25" t="n">
        <f aca="false">SUM(D34:D37)/AVERAGE(AG34:AG37)</f>
        <v>0.0728850712658819</v>
      </c>
      <c r="BN9" s="25" t="n">
        <f aca="false">(SUM(H34:H37)+SUM(J34:J37))/AVERAGE(AG34:AG37)</f>
        <v>0.00111774946866674</v>
      </c>
      <c r="BO9" s="26" t="n">
        <f aca="false">AL9-BN9</f>
        <v>-0.0385205241000064</v>
      </c>
      <c r="BP9" s="27" t="n">
        <f aca="false">BN9+BM9</f>
        <v>0.0740028207345486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-0.0442284456878788</v>
      </c>
      <c r="AM10" s="4" t="n">
        <f aca="false">'Central scenario'!AM9</f>
        <v>18862810.403066</v>
      </c>
      <c r="AN10" s="26" t="n">
        <f aca="false">AM10/AVERAGE(AG38:AG41)</f>
        <v>0.00365775716624807</v>
      </c>
      <c r="AO10" s="26" t="n">
        <f aca="false">AVERAGE(AG38:AG41)/AVERAGE(AG34:AG37)-1</f>
        <v>0.0311628084177329</v>
      </c>
      <c r="AP10" s="26"/>
      <c r="AQ10" s="4" t="n">
        <f aca="false">AQ9*(1+AO10)</f>
        <v>430241694.381209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401955689.50185</v>
      </c>
      <c r="AS10" s="28" t="n">
        <f aca="false">AQ10/AG41</f>
        <v>0.0841363847434386</v>
      </c>
      <c r="AT10" s="28" t="n">
        <f aca="false">AR10/AG41</f>
        <v>0.0786048841462976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0.0459010228667537</v>
      </c>
      <c r="BL10" s="25" t="n">
        <f aca="false">SUM(P38:P41)/AVERAGE(AG38:AG41)</f>
        <v>0.0142461982499084</v>
      </c>
      <c r="BM10" s="25" t="n">
        <f aca="false">SUM(D38:D41)/AVERAGE(AG38:AG41)</f>
        <v>0.0758832703047242</v>
      </c>
      <c r="BN10" s="25" t="n">
        <f aca="false">(SUM(H38:H41)+SUM(J38:J41))/AVERAGE(AG38:AG41)</f>
        <v>0.00153633272723578</v>
      </c>
      <c r="BO10" s="26" t="n">
        <f aca="false">AL10-BN10</f>
        <v>-0.0457647784151146</v>
      </c>
      <c r="BP10" s="27" t="n">
        <f aca="false">BN10+BM10</f>
        <v>0.0774196030319599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-0.0486890568314624</v>
      </c>
      <c r="AM11" s="4" t="n">
        <f aca="false">'Central scenario'!AM10</f>
        <v>17835539.214349</v>
      </c>
      <c r="AN11" s="26" t="n">
        <f aca="false">AM11/AVERAGE(AG42:AG45)</f>
        <v>0.003431034100179</v>
      </c>
      <c r="AO11" s="26" t="n">
        <f aca="false">AVERAGE(AG42:AG45)/AVERAGE(AG38:AG41)-1</f>
        <v>0.00802123167014868</v>
      </c>
      <c r="AP11" s="26"/>
      <c r="AQ11" s="4" t="n">
        <f aca="false">AQ10*(1+AO11)</f>
        <v>433692762.685998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387278854.04155</v>
      </c>
      <c r="AS11" s="28" t="n">
        <f aca="false">AQ11/AG45</f>
        <v>0.0826624938717846</v>
      </c>
      <c r="AT11" s="28" t="n">
        <f aca="false">AR11/AG45</f>
        <v>0.0738159329674121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0.0438640324427038</v>
      </c>
      <c r="BL11" s="25" t="n">
        <f aca="false">SUM(P42:P45)/AVERAGE(AG42:AG45)</f>
        <v>0.0144902707899225</v>
      </c>
      <c r="BM11" s="25" t="n">
        <f aca="false">SUM(D42:D45)/AVERAGE(AG42:AG45)</f>
        <v>0.0780628184842436</v>
      </c>
      <c r="BN11" s="25" t="n">
        <f aca="false">(SUM(H42:H45)+SUM(J42:J45))/AVERAGE(AG42:AG45)</f>
        <v>0.0019359557319018</v>
      </c>
      <c r="BO11" s="26" t="n">
        <f aca="false">AL11-BN11</f>
        <v>-0.0506250125633642</v>
      </c>
      <c r="BP11" s="27" t="n">
        <f aca="false">BN11+BM11</f>
        <v>0.0799987742161454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-0.0504073501250018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0.0120966513100675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375043395.533357</v>
      </c>
      <c r="AS12" s="28" t="n">
        <f aca="false">AQ12/AG49</f>
        <v>0.0830269044980073</v>
      </c>
      <c r="AT12" s="28" t="n">
        <f aca="false">AR12/AG49</f>
        <v>0.0709408202358081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0.044306047329669</v>
      </c>
      <c r="BL12" s="25" t="n">
        <f aca="false">SUM(P46:P49)/AVERAGE(AG46:AG49)</f>
        <v>0.0148679479204322</v>
      </c>
      <c r="BM12" s="25" t="n">
        <f aca="false">SUM(D46:D49)/AVERAGE(AG46:AG49)</f>
        <v>0.0798454495342386</v>
      </c>
      <c r="BN12" s="25" t="n">
        <f aca="false">(SUM(H46:H49)+SUM(J46:J49))/AVERAGE(AG46:AG49)</f>
        <v>0.00225693823880175</v>
      </c>
      <c r="BO12" s="26" t="n">
        <f aca="false">AL12-BN12</f>
        <v>-0.0526642883638036</v>
      </c>
      <c r="BP12" s="27" t="n">
        <f aca="false">BN12+BM12</f>
        <v>0.0821023877730404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-0.050906686936759</v>
      </c>
      <c r="AM13" s="13" t="n">
        <f aca="false">'Central scenario'!AM12</f>
        <v>15842663.6881786</v>
      </c>
      <c r="AN13" s="34" t="n">
        <f aca="false">AM13/AVERAGE(AG50:AG53)</f>
        <v>0.00296277446119552</v>
      </c>
      <c r="AO13" s="34" t="n">
        <f aca="false">'GDP evolution by scenario'!G49</f>
        <v>0.0399508867008271</v>
      </c>
      <c r="AP13" s="34"/>
      <c r="AQ13" s="13" t="n">
        <f aca="false">AQ12*(1+AO13)</f>
        <v>456474994.782315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373896007.60297</v>
      </c>
      <c r="AS13" s="35" t="n">
        <f aca="false">AQ13/AG53</f>
        <v>0.0847476368532307</v>
      </c>
      <c r="AT13" s="35" t="n">
        <f aca="false">AR13/AG53</f>
        <v>0.0694162953839786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0.0450419033746207</v>
      </c>
      <c r="BL13" s="27" t="n">
        <f aca="false">SUM(P50:P53)/AVERAGE(AG50:AG53)</f>
        <v>0.0147886868471841</v>
      </c>
      <c r="BM13" s="27" t="n">
        <f aca="false">SUM(D50:D53)/AVERAGE(AG50:AG53)</f>
        <v>0.0811599034641957</v>
      </c>
      <c r="BN13" s="27" t="n">
        <f aca="false">(SUM(H50:H53)+SUM(J50:J53))/AVERAGE(AG50:AG53)</f>
        <v>0.00261063050129032</v>
      </c>
      <c r="BO13" s="34" t="n">
        <f aca="false">AL13-BN13</f>
        <v>-0.0535173174380493</v>
      </c>
      <c r="BP13" s="27" t="n">
        <f aca="false">BN13+BM13</f>
        <v>0.083770533965486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'Low pensions'!Q14</f>
        <v>93656358.855066</v>
      </c>
      <c r="E14" s="6"/>
      <c r="F14" s="8" t="n">
        <f aca="false">'Low pensions'!I14</f>
        <v>17023151.8533019</v>
      </c>
      <c r="G14" s="56" t="n">
        <f aca="false">'Low pensions'!K14</f>
        <v>0</v>
      </c>
      <c r="H14" s="56" t="n">
        <f aca="false">'Low pensions'!V14</f>
        <v>0</v>
      </c>
      <c r="I14" s="56" t="n">
        <f aca="false">'Low pensions'!M14</f>
        <v>0</v>
      </c>
      <c r="J14" s="56" t="n">
        <f aca="false">'Low pensions'!W14</f>
        <v>0</v>
      </c>
      <c r="K14" s="6"/>
      <c r="L14" s="56" t="n">
        <f aca="false">'Low pensions'!N14</f>
        <v>2735454.99361358</v>
      </c>
      <c r="M14" s="8"/>
      <c r="N14" s="56" t="n">
        <f aca="false">'Low pensions'!L14</f>
        <v>691939.443819597</v>
      </c>
      <c r="O14" s="6"/>
      <c r="P14" s="56" t="n">
        <f aca="false">'Low pensions'!X14</f>
        <v>18001135.6304208</v>
      </c>
      <c r="Q14" s="8"/>
      <c r="R14" s="56" t="n">
        <f aca="false">'Low SIPA income'!G9</f>
        <v>17909252.1332219</v>
      </c>
      <c r="S14" s="8"/>
      <c r="T14" s="56" t="n">
        <f aca="false">'Low SIPA income'!J9</f>
        <v>68477577.7567019</v>
      </c>
      <c r="U14" s="6"/>
      <c r="V14" s="56" t="n">
        <f aca="false">'Low SIPA income'!F9</f>
        <v>135449.214417351</v>
      </c>
      <c r="W14" s="8"/>
      <c r="X14" s="56" t="n">
        <f aca="false">'Low SIPA income'!M9</f>
        <v>340209.375524275</v>
      </c>
      <c r="Y14" s="6"/>
      <c r="Z14" s="6" t="n">
        <f aca="false">R14+V14-N14-L14-F14</f>
        <v>-2405844.94309583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-0.0505104922228994</v>
      </c>
      <c r="AM14" s="6" t="n">
        <f aca="false">'Central scenario'!AM13</f>
        <v>14900507.1403892</v>
      </c>
      <c r="AN14" s="38" t="n">
        <f aca="false">AM14/AVERAGE(AG54:AG57)</f>
        <v>0.00272099539392562</v>
      </c>
      <c r="AO14" s="38" t="n">
        <f aca="false">'GDP evolution by scenario'!G53</f>
        <v>0.0298152234142852</v>
      </c>
      <c r="AP14" s="38"/>
      <c r="AQ14" s="6" t="n">
        <f aca="false">AQ13*(1+AO14)</f>
        <v>470084898.734784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369940753.512678</v>
      </c>
      <c r="AS14" s="39" t="n">
        <f aca="false">AQ14/AG57</f>
        <v>0.0847908844314426</v>
      </c>
      <c r="AT14" s="39" t="n">
        <f aca="false">AR14/AG57</f>
        <v>0.0667275289250921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0.0169850135026037</v>
      </c>
      <c r="BJ14" s="5" t="n">
        <f aca="false">BJ13+1</f>
        <v>2025</v>
      </c>
      <c r="BK14" s="36" t="n">
        <f aca="false">SUM(T54:T57)/AVERAGE(AG54:AG57)</f>
        <v>0.0454137084229889</v>
      </c>
      <c r="BL14" s="36" t="n">
        <f aca="false">SUM(P54:P57)/AVERAGE(AG54:AG57)</f>
        <v>0.0144875016077084</v>
      </c>
      <c r="BM14" s="36" t="n">
        <f aca="false">SUM(D54:D57)/AVERAGE(AG54:AG57)</f>
        <v>0.08143669903818</v>
      </c>
      <c r="BN14" s="36" t="n">
        <f aca="false">(SUM(H54:H57)+SUM(J54:J57))/AVERAGE(AG54:AG57)</f>
        <v>0.00353549935745967</v>
      </c>
      <c r="BO14" s="38" t="n">
        <f aca="false">AL14-BN14</f>
        <v>-0.0540459915803591</v>
      </c>
      <c r="BP14" s="27" t="n">
        <f aca="false">BN14+BM14</f>
        <v>0.0849721983956396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'Low pensions'!Q15</f>
        <v>107958694.759278</v>
      </c>
      <c r="E15" s="9"/>
      <c r="F15" s="42" t="n">
        <f aca="false">'Low pensions'!I15</f>
        <v>19622770.7038608</v>
      </c>
      <c r="G15" s="57" t="n">
        <f aca="false">'Low pensions'!K15</f>
        <v>0</v>
      </c>
      <c r="H15" s="57" t="n">
        <f aca="false">'Low pensions'!V15</f>
        <v>0</v>
      </c>
      <c r="I15" s="57" t="n">
        <f aca="false">'Low pensions'!M15</f>
        <v>0</v>
      </c>
      <c r="J15" s="57" t="n">
        <f aca="false">'Low pensions'!W15</f>
        <v>0</v>
      </c>
      <c r="K15" s="9"/>
      <c r="L15" s="57" t="n">
        <f aca="false">'Low pensions'!N15</f>
        <v>2478245.90902603</v>
      </c>
      <c r="M15" s="42"/>
      <c r="N15" s="57" t="n">
        <f aca="false">'Low pensions'!L15</f>
        <v>799976.431236599</v>
      </c>
      <c r="O15" s="9"/>
      <c r="P15" s="57" t="n">
        <f aca="false">'Low pensions'!X15</f>
        <v>17260864.0964791</v>
      </c>
      <c r="Q15" s="42"/>
      <c r="R15" s="57" t="n">
        <f aca="false">'Low SIPA income'!G10</f>
        <v>22054908.2307236</v>
      </c>
      <c r="S15" s="42"/>
      <c r="T15" s="57" t="n">
        <f aca="false">'Low SIPA income'!J10</f>
        <v>84328853.1565612</v>
      </c>
      <c r="U15" s="9"/>
      <c r="V15" s="57" t="n">
        <f aca="false">'Low SIPA income'!F10</f>
        <v>151084.142402353</v>
      </c>
      <c r="W15" s="42"/>
      <c r="X15" s="57" t="n">
        <f aca="false">'Low SIPA income'!M10</f>
        <v>379479.806947783</v>
      </c>
      <c r="Y15" s="9"/>
      <c r="Z15" s="9" t="n">
        <f aca="false">R15+V15-N15-L15-F15</f>
        <v>-695000.670997474</v>
      </c>
      <c r="AA15" s="9"/>
      <c r="AB15" s="9" t="n">
        <f aca="false">T15-P15-D15</f>
        <v>-40890705.6991959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-0.00708271770559122</v>
      </c>
      <c r="AK15" s="44" t="n">
        <f aca="false">AK14+1</f>
        <v>2026</v>
      </c>
      <c r="AL15" s="45" t="n">
        <f aca="false">SUM(AB58:AB61)/AVERAGE(AG58:AG61)</f>
        <v>-0.0484015639925968</v>
      </c>
      <c r="AM15" s="9" t="n">
        <f aca="false">'Central scenario'!AM14</f>
        <v>13946867.9480024</v>
      </c>
      <c r="AN15" s="45" t="n">
        <f aca="false">AM15/AVERAGE(AG58:AG61)</f>
        <v>0.00246601992607424</v>
      </c>
      <c r="AO15" s="45" t="n">
        <f aca="false">'GDP evolution by scenario'!G57</f>
        <v>0.0372258265548124</v>
      </c>
      <c r="AP15" s="45"/>
      <c r="AQ15" s="9" t="n">
        <f aca="false">AQ14*(1+AO15)</f>
        <v>487584197.641122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369528847.016742</v>
      </c>
      <c r="AS15" s="46" t="n">
        <f aca="false">AQ15/AG61</f>
        <v>0.0854592499222715</v>
      </c>
      <c r="AT15" s="46" t="n">
        <f aca="false">AR15/AG61</f>
        <v>0.0647675996135056</v>
      </c>
      <c r="AU15" s="7"/>
      <c r="AV15" s="7"/>
      <c r="AW15" s="47" t="n">
        <f aca="false">workers_and_wage_low!C3</f>
        <v>11021763</v>
      </c>
      <c r="AX15" s="7"/>
      <c r="AY15" s="43" t="n">
        <f aca="false">(AW15-AW14)/AW14</f>
        <v>0.00983700612713592</v>
      </c>
      <c r="AZ15" s="48" t="n">
        <f aca="false">workers_and_wage_low!B3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0.0149820457306098</v>
      </c>
      <c r="BJ15" s="7" t="n">
        <f aca="false">BJ14+1</f>
        <v>2026</v>
      </c>
      <c r="BK15" s="43" t="n">
        <f aca="false">SUM(T58:T61)/AVERAGE(AG58:AG61)</f>
        <v>0.0458369837141595</v>
      </c>
      <c r="BL15" s="43" t="n">
        <f aca="false">SUM(P58:P61)/AVERAGE(AG58:AG61)</f>
        <v>0.0141000243713781</v>
      </c>
      <c r="BM15" s="43" t="n">
        <f aca="false">SUM(D58:D61)/AVERAGE(AG58:AG61)</f>
        <v>0.0801385233353782</v>
      </c>
      <c r="BN15" s="43" t="n">
        <f aca="false">(SUM(H58:H61)+SUM(J58:J61))/AVERAGE(AG58:AG61)</f>
        <v>0.0046117445606878</v>
      </c>
      <c r="BO15" s="45" t="n">
        <f aca="false">AL15-BN15</f>
        <v>-0.0530133085532846</v>
      </c>
      <c r="BP15" s="27" t="n">
        <f aca="false">BN15+BM15</f>
        <v>0.084750267896066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'Low pensions'!Q16</f>
        <v>104676876.044301</v>
      </c>
      <c r="E16" s="9"/>
      <c r="F16" s="42" t="n">
        <f aca="false">'Low pensions'!I16</f>
        <v>19026261.3047871</v>
      </c>
      <c r="G16" s="57" t="n">
        <f aca="false">'Low pensions'!K16</f>
        <v>0</v>
      </c>
      <c r="H16" s="57" t="n">
        <f aca="false">'Low pensions'!V16</f>
        <v>0</v>
      </c>
      <c r="I16" s="57" t="n">
        <f aca="false">'Low pensions'!M16</f>
        <v>0</v>
      </c>
      <c r="J16" s="57" t="n">
        <f aca="false">'Low pensions'!W16</f>
        <v>0</v>
      </c>
      <c r="K16" s="9"/>
      <c r="L16" s="57" t="n">
        <f aca="false">'Low pensions'!N16</f>
        <v>2919136.76234831</v>
      </c>
      <c r="M16" s="42"/>
      <c r="N16" s="57" t="n">
        <f aca="false">'Low pensions'!L16</f>
        <v>777485.531692199</v>
      </c>
      <c r="O16" s="9"/>
      <c r="P16" s="57" t="n">
        <f aca="false">'Low pensions'!X16</f>
        <v>19424910.5368703</v>
      </c>
      <c r="Q16" s="42"/>
      <c r="R16" s="57" t="n">
        <f aca="false">'Low SIPA income'!G11</f>
        <v>20136934.9831803</v>
      </c>
      <c r="S16" s="42"/>
      <c r="T16" s="57" t="n">
        <f aca="false">'Low SIPA income'!J11</f>
        <v>76995316.2105775</v>
      </c>
      <c r="U16" s="9"/>
      <c r="V16" s="57" t="n">
        <f aca="false">'Low SIPA income'!F11</f>
        <v>149343.027816335</v>
      </c>
      <c r="W16" s="42"/>
      <c r="X16" s="57" t="n">
        <f aca="false">'Low SIPA income'!M11</f>
        <v>375106.62908497</v>
      </c>
      <c r="Y16" s="9"/>
      <c r="Z16" s="9" t="n">
        <f aca="false">R16+V16-N16-L16-F16</f>
        <v>-2436605.58783097</v>
      </c>
      <c r="AA16" s="9"/>
      <c r="AB16" s="9" t="n">
        <f aca="false">T16-P16-D16</f>
        <v>-47106470.3705938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-0.00898808915944312</v>
      </c>
      <c r="AK16" s="44" t="n">
        <f aca="false">AK15+1</f>
        <v>2027</v>
      </c>
      <c r="AL16" s="45" t="n">
        <f aca="false">SUM(AB62:AB65)/AVERAGE(AG62:AG65)</f>
        <v>-0.0476487149955159</v>
      </c>
      <c r="AM16" s="9" t="n">
        <f aca="false">'Central scenario'!AM15</f>
        <v>13032040.9288315</v>
      </c>
      <c r="AN16" s="45" t="n">
        <f aca="false">AM16/AVERAGE(AG62:AG65)</f>
        <v>0.00226607447737411</v>
      </c>
      <c r="AO16" s="45" t="n">
        <f aca="false">'GDP evolution by scenario'!G61</f>
        <v>0.0313662519716815</v>
      </c>
      <c r="AP16" s="45"/>
      <c r="AQ16" s="9" t="n">
        <f aca="false">AQ15*(1+AO16)</f>
        <v>502877886.441743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367901234.521393</v>
      </c>
      <c r="AS16" s="46" t="n">
        <f aca="false">AQ16/AG65</f>
        <v>0.0869636667524101</v>
      </c>
      <c r="AT16" s="46" t="n">
        <f aca="false">AR16/AG65</f>
        <v>0.0636218875781191</v>
      </c>
      <c r="AU16" s="7"/>
      <c r="AV16" s="7"/>
      <c r="AW16" s="47" t="n">
        <f aca="false">workers_and_wage_low!C4</f>
        <v>11059493</v>
      </c>
      <c r="AX16" s="7"/>
      <c r="AY16" s="43" t="n">
        <f aca="false">(AW16-AW15)/AW15</f>
        <v>0.00342322730038742</v>
      </c>
      <c r="AZ16" s="48" t="n">
        <f aca="false">workers_and_wage_low!B4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0.0156927252347623</v>
      </c>
      <c r="BJ16" s="7" t="n">
        <f aca="false">BJ15+1</f>
        <v>2027</v>
      </c>
      <c r="BK16" s="43" t="n">
        <f aca="false">SUM(T62:T65)/AVERAGE(AG62:AG65)</f>
        <v>0.0457433953531786</v>
      </c>
      <c r="BL16" s="43" t="n">
        <f aca="false">SUM(P62:P65)/AVERAGE(AG62:AG65)</f>
        <v>0.0140914411230187</v>
      </c>
      <c r="BM16" s="43" t="n">
        <f aca="false">SUM(D62:D65)/AVERAGE(AG62:AG65)</f>
        <v>0.0793006692256757</v>
      </c>
      <c r="BN16" s="43" t="n">
        <f aca="false">(SUM(H62:H65)+SUM(J62:J65))/AVERAGE(AG62:AG65)</f>
        <v>0.00554989191706772</v>
      </c>
      <c r="BO16" s="45" t="n">
        <f aca="false">AL16-BN16</f>
        <v>-0.0531986069125836</v>
      </c>
      <c r="BP16" s="27" t="n">
        <f aca="false">BN16+BM16</f>
        <v>0.0848505611427435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'Low pensions'!Q17</f>
        <v>113223147.986281</v>
      </c>
      <c r="E17" s="9"/>
      <c r="F17" s="42" t="n">
        <f aca="false">'Low pensions'!I17</f>
        <v>20579647.3943859</v>
      </c>
      <c r="G17" s="57" t="n">
        <f aca="false">'Low pensions'!K17</f>
        <v>0</v>
      </c>
      <c r="H17" s="57" t="n">
        <f aca="false">'Low pensions'!V17</f>
        <v>0</v>
      </c>
      <c r="I17" s="57" t="n">
        <f aca="false">'Low pensions'!M17</f>
        <v>0</v>
      </c>
      <c r="J17" s="57" t="n">
        <f aca="false">'Low pensions'!W17</f>
        <v>0</v>
      </c>
      <c r="K17" s="9"/>
      <c r="L17" s="57" t="n">
        <f aca="false">'Low pensions'!N17</f>
        <v>2757062.56989139</v>
      </c>
      <c r="M17" s="42"/>
      <c r="N17" s="57" t="n">
        <f aca="false">'Low pensions'!L17</f>
        <v>842157.0006628</v>
      </c>
      <c r="O17" s="9"/>
      <c r="P17" s="57" t="n">
        <f aca="false">'Low pensions'!X17</f>
        <v>18939710.1228511</v>
      </c>
      <c r="Q17" s="42"/>
      <c r="R17" s="57" t="n">
        <f aca="false">'Low SIPA income'!G12</f>
        <v>23619860.2101193</v>
      </c>
      <c r="S17" s="42"/>
      <c r="T17" s="57" t="n">
        <f aca="false">'Low SIPA income'!J12</f>
        <v>90312582.6868292</v>
      </c>
      <c r="U17" s="9"/>
      <c r="V17" s="57" t="n">
        <f aca="false">'Low SIPA income'!F12</f>
        <v>146563.952510206</v>
      </c>
      <c r="W17" s="42"/>
      <c r="X17" s="57" t="n">
        <f aca="false">'Low SIPA income'!M12</f>
        <v>368126.393145617</v>
      </c>
      <c r="Y17" s="9"/>
      <c r="Z17" s="9" t="n">
        <f aca="false">R17+V17-N17-L17-F17</f>
        <v>-412442.802310586</v>
      </c>
      <c r="AA17" s="9"/>
      <c r="AB17" s="9" t="n">
        <f aca="false">T17-P17-D17</f>
        <v>-41850275.4223029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-0.00815086136483222</v>
      </c>
      <c r="AK17" s="44" t="n">
        <f aca="false">AK16+1</f>
        <v>2028</v>
      </c>
      <c r="AL17" s="45" t="n">
        <f aca="false">SUM(AB66:AB69)/AVERAGE(AG66:AG69)</f>
        <v>-0.046184787479334</v>
      </c>
      <c r="AM17" s="9" t="n">
        <f aca="false">'Central scenario'!AM16</f>
        <v>12139889.4651339</v>
      </c>
      <c r="AN17" s="45" t="n">
        <f aca="false">AM17/AVERAGE(AG66:AG69)</f>
        <v>0.00205869489897033</v>
      </c>
      <c r="AO17" s="45" t="n">
        <f aca="false">'GDP evolution by scenario'!G65</f>
        <v>0.0349150793964053</v>
      </c>
      <c r="AP17" s="45"/>
      <c r="AQ17" s="9" t="n">
        <f aca="false">AQ16*(1+AO17)</f>
        <v>520435907.773553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368413578.107844</v>
      </c>
      <c r="AS17" s="46" t="n">
        <f aca="false">AQ17/AG69</f>
        <v>0.0872932213105861</v>
      </c>
      <c r="AT17" s="46" t="n">
        <f aca="false">AR17/AG69</f>
        <v>0.0617943680042654</v>
      </c>
      <c r="AU17" s="7"/>
      <c r="AV17" s="7"/>
      <c r="AW17" s="47" t="n">
        <f aca="false">workers_and_wage_low!C5</f>
        <v>11048388</v>
      </c>
      <c r="AX17" s="7"/>
      <c r="AY17" s="43" t="n">
        <f aca="false">(AW17-AW16)/AW16</f>
        <v>-0.00100411474558553</v>
      </c>
      <c r="AZ17" s="48" t="n">
        <f aca="false">workers_and_wage_low!B5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0.014966700351504</v>
      </c>
      <c r="BJ17" s="7" t="n">
        <f aca="false">BJ16+1</f>
        <v>2028</v>
      </c>
      <c r="BK17" s="43" t="n">
        <f aca="false">SUM(T66:T69)/AVERAGE(AG66:AG69)</f>
        <v>0.0458697179080934</v>
      </c>
      <c r="BL17" s="43" t="n">
        <f aca="false">SUM(P66:P69)/AVERAGE(AG66:AG69)</f>
        <v>0.0137118458081065</v>
      </c>
      <c r="BM17" s="43" t="n">
        <f aca="false">SUM(D66:D69)/AVERAGE(AG66:AG69)</f>
        <v>0.078342659579321</v>
      </c>
      <c r="BN17" s="43" t="n">
        <f aca="false">(SUM(H66:H69)+SUM(J66:J69))/AVERAGE(AG66:AG69)</f>
        <v>0.0065248987720392</v>
      </c>
      <c r="BO17" s="45" t="n">
        <f aca="false">AL17-BN17</f>
        <v>-0.0527096862513732</v>
      </c>
      <c r="BP17" s="27" t="n">
        <f aca="false">BN17+BM17</f>
        <v>0.0848675583513602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'Low pensions'!Q18</f>
        <v>99367076.7664316</v>
      </c>
      <c r="E18" s="6"/>
      <c r="F18" s="8" t="n">
        <f aca="false">'Low pensions'!I18</f>
        <v>18061142.4327455</v>
      </c>
      <c r="G18" s="56" t="n">
        <f aca="false">'Low pensions'!K18</f>
        <v>0</v>
      </c>
      <c r="H18" s="56" t="n">
        <f aca="false">'Low pensions'!V18</f>
        <v>0</v>
      </c>
      <c r="I18" s="56" t="n">
        <f aca="false">'Low pensions'!M18</f>
        <v>0</v>
      </c>
      <c r="J18" s="56" t="n">
        <f aca="false">'Low pensions'!W18</f>
        <v>0</v>
      </c>
      <c r="K18" s="6"/>
      <c r="L18" s="56" t="n">
        <f aca="false">'Low pensions'!N18</f>
        <v>2795658.97722293</v>
      </c>
      <c r="M18" s="8"/>
      <c r="N18" s="56" t="n">
        <f aca="false">'Low pensions'!L18</f>
        <v>737510.400040299</v>
      </c>
      <c r="O18" s="6"/>
      <c r="P18" s="56" t="n">
        <f aca="false">'Low pensions'!X18</f>
        <v>18564252.3430879</v>
      </c>
      <c r="Q18" s="8"/>
      <c r="R18" s="56" t="n">
        <f aca="false">'Low SIPA income'!G13</f>
        <v>19233032.3323283</v>
      </c>
      <c r="S18" s="8"/>
      <c r="T18" s="56" t="n">
        <f aca="false">'Low SIPA income'!J13</f>
        <v>73539166.0822656</v>
      </c>
      <c r="U18" s="6"/>
      <c r="V18" s="56" t="n">
        <f aca="false">'Low SIPA income'!F13</f>
        <v>140377.525227439</v>
      </c>
      <c r="W18" s="8"/>
      <c r="X18" s="56" t="n">
        <f aca="false">'Low SIPA income'!M13</f>
        <v>352587.871407784</v>
      </c>
      <c r="Y18" s="6"/>
      <c r="Z18" s="6" t="n">
        <f aca="false">R18+V18-N18-L18-F18</f>
        <v>-2220901.95245299</v>
      </c>
      <c r="AA18" s="6"/>
      <c r="AB18" s="6" t="n">
        <f aca="false">T18-P18-D18</f>
        <v>-44392163.0272539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-0.00897802627020034</v>
      </c>
      <c r="AK18" s="37" t="n">
        <f aca="false">AK17+1</f>
        <v>2029</v>
      </c>
      <c r="AL18" s="38" t="n">
        <f aca="false">SUM(AB70:AB73)/AVERAGE(AG70:AG73)</f>
        <v>-0.0456204435045278</v>
      </c>
      <c r="AM18" s="6" t="n">
        <f aca="false">'Central scenario'!AM17</f>
        <v>11273018.6820578</v>
      </c>
      <c r="AN18" s="38" t="n">
        <f aca="false">AM18/AVERAGE(AG70:AG73)</f>
        <v>0.00187767518849113</v>
      </c>
      <c r="AO18" s="38" t="n">
        <f aca="false">'GDP evolution by scenario'!G69</f>
        <v>0.035060906702969</v>
      </c>
      <c r="AP18" s="38"/>
      <c r="AQ18" s="6" t="n">
        <f aca="false">AQ17*(1+AO18)</f>
        <v>538682862.580877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369877447.923616</v>
      </c>
      <c r="AS18" s="39" t="n">
        <f aca="false">AQ18/AG73</f>
        <v>0.0890848803004204</v>
      </c>
      <c r="AT18" s="39" t="n">
        <f aca="false">AR18/AG73</f>
        <v>0.0611686215823381</v>
      </c>
      <c r="AU18" s="5"/>
      <c r="AV18" s="5"/>
      <c r="AW18" s="40" t="n">
        <f aca="false">workers_and_wage_low!C6</f>
        <v>11064497</v>
      </c>
      <c r="AX18" s="5"/>
      <c r="AY18" s="36" t="n">
        <f aca="false">(AW18-AW17)/AW17</f>
        <v>0.00145804075671492</v>
      </c>
      <c r="AZ18" s="41" t="n">
        <f aca="false">workers_and_wage_low!B6</f>
        <v>6705.54599729676</v>
      </c>
      <c r="BA18" s="36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0.0176156664079381</v>
      </c>
      <c r="BJ18" s="5" t="n">
        <f aca="false">BJ17+1</f>
        <v>2029</v>
      </c>
      <c r="BK18" s="36" t="n">
        <f aca="false">SUM(T70:T73)/AVERAGE(AG70:AG73)</f>
        <v>0.0457841808712419</v>
      </c>
      <c r="BL18" s="36" t="n">
        <f aca="false">SUM(P70:P73)/AVERAGE(AG70:AG73)</f>
        <v>0.0135273770283196</v>
      </c>
      <c r="BM18" s="36" t="n">
        <f aca="false">SUM(D70:D73)/AVERAGE(AG70:AG73)</f>
        <v>0.0778772473474502</v>
      </c>
      <c r="BN18" s="36" t="n">
        <f aca="false">(SUM(H70:H73)+SUM(J70:J73))/AVERAGE(AG70:AG73)</f>
        <v>0.00745389151277727</v>
      </c>
      <c r="BO18" s="38" t="n">
        <f aca="false">AL18-BN18</f>
        <v>-0.0530743350173051</v>
      </c>
      <c r="BP18" s="27" t="n">
        <f aca="false">BN18+BM18</f>
        <v>0.0853311388602275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'Low pensions'!Q19</f>
        <v>102439962.15979</v>
      </c>
      <c r="E19" s="9"/>
      <c r="F19" s="42" t="n">
        <f aca="false">'Low pensions'!I19</f>
        <v>18619675.7274242</v>
      </c>
      <c r="G19" s="57" t="n">
        <f aca="false">'Low pensions'!K19</f>
        <v>0</v>
      </c>
      <c r="H19" s="57" t="n">
        <f aca="false">'Low pensions'!V19</f>
        <v>0</v>
      </c>
      <c r="I19" s="57" t="n">
        <f aca="false">'Low pensions'!M19</f>
        <v>0</v>
      </c>
      <c r="J19" s="57" t="n">
        <f aca="false">'Low pensions'!W19</f>
        <v>0</v>
      </c>
      <c r="K19" s="9"/>
      <c r="L19" s="57" t="n">
        <f aca="false">'Low pensions'!N19</f>
        <v>2828183.68633319</v>
      </c>
      <c r="M19" s="42"/>
      <c r="N19" s="57" t="n">
        <f aca="false">'Low pensions'!L19</f>
        <v>762298.459394898</v>
      </c>
      <c r="O19" s="9"/>
      <c r="P19" s="57" t="n">
        <f aca="false">'Low pensions'!X19</f>
        <v>18869399.8021861</v>
      </c>
      <c r="Q19" s="42"/>
      <c r="R19" s="57" t="n">
        <f aca="false">'Low SIPA income'!G14</f>
        <v>21943058.9024357</v>
      </c>
      <c r="S19" s="42"/>
      <c r="T19" s="57" t="n">
        <f aca="false">'Low SIPA income'!J14</f>
        <v>83901187.5556813</v>
      </c>
      <c r="U19" s="9"/>
      <c r="V19" s="57" t="n">
        <f aca="false">'Low SIPA income'!F14</f>
        <v>141764.810127232</v>
      </c>
      <c r="W19" s="42"/>
      <c r="X19" s="57" t="n">
        <f aca="false">'Low SIPA income'!M14</f>
        <v>356072.331110729</v>
      </c>
      <c r="Y19" s="9"/>
      <c r="Z19" s="9" t="n">
        <f aca="false">R19+V19-N19-L19-F19</f>
        <v>-125334.160589356</v>
      </c>
      <c r="AA19" s="9"/>
      <c r="AB19" s="9" t="n">
        <f aca="false">T19-P19-D19</f>
        <v>-37408174.4062948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-0.00673957595216565</v>
      </c>
      <c r="AK19" s="44" t="n">
        <f aca="false">AK18+1</f>
        <v>2030</v>
      </c>
      <c r="AL19" s="45" t="n">
        <f aca="false">SUM(AB74:AB77)/AVERAGE(AG74:AG77)</f>
        <v>-0.0438814780865699</v>
      </c>
      <c r="AM19" s="9" t="n">
        <f aca="false">'Central scenario'!AM18</f>
        <v>10452476.7322336</v>
      </c>
      <c r="AN19" s="45" t="n">
        <f aca="false">AM19/AVERAGE(AG74:AG77)</f>
        <v>0.00170121708853092</v>
      </c>
      <c r="AO19" s="45" t="n">
        <f aca="false">'GDP evolution by scenario'!G73</f>
        <v>0.0248015234180383</v>
      </c>
      <c r="AP19" s="45"/>
      <c r="AQ19" s="9" t="n">
        <f aca="false">AQ18*(1+AO19)</f>
        <v>552043018.212072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368480203.833816</v>
      </c>
      <c r="AS19" s="46" t="n">
        <f aca="false">AQ19/AG77</f>
        <v>0.0889206988478243</v>
      </c>
      <c r="AT19" s="46" t="n">
        <f aca="false">AR19/AG77</f>
        <v>0.05935319559445</v>
      </c>
      <c r="AU19" s="7"/>
      <c r="AV19" s="7"/>
      <c r="AW19" s="47" t="n">
        <f aca="false">workers_and_wage_low!C7</f>
        <v>11128156</v>
      </c>
      <c r="AX19" s="7"/>
      <c r="AY19" s="43" t="n">
        <f aca="false">(AW19-AW18)/AW18</f>
        <v>0.0057534472647062</v>
      </c>
      <c r="AZ19" s="48" t="n">
        <f aca="false">workers_and_wage_low!B7</f>
        <v>6521.17321865806</v>
      </c>
      <c r="BA19" s="43" t="n">
        <f aca="false">(AZ19-AZ18)/AZ18</f>
        <v>-0.0274955654189871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0.0144314837418178</v>
      </c>
      <c r="BJ19" s="7" t="n">
        <f aca="false">BJ18+1</f>
        <v>2030</v>
      </c>
      <c r="BK19" s="43" t="n">
        <f aca="false">SUM(T74:T77)/AVERAGE(AG74:AG77)</f>
        <v>0.0462359959244362</v>
      </c>
      <c r="BL19" s="43" t="n">
        <f aca="false">SUM(P74:P77)/AVERAGE(AG74:AG77)</f>
        <v>0.0130835878524259</v>
      </c>
      <c r="BM19" s="43" t="n">
        <f aca="false">SUM(D74:D77)/AVERAGE(AG74:AG77)</f>
        <v>0.0770338861585802</v>
      </c>
      <c r="BN19" s="43" t="n">
        <f aca="false">(SUM(H74:H77)+SUM(J74:J77))/AVERAGE(AG74:AG77)</f>
        <v>0.00818262710303016</v>
      </c>
      <c r="BO19" s="45" t="n">
        <f aca="false">AL19-BN19</f>
        <v>-0.0520641051896001</v>
      </c>
      <c r="BP19" s="27" t="n">
        <f aca="false">BN19+BM19</f>
        <v>0.0852165132616104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'Low pensions'!Q20</f>
        <v>97784354.1565613</v>
      </c>
      <c r="E20" s="9"/>
      <c r="F20" s="42" t="n">
        <f aca="false">'Low pensions'!I20</f>
        <v>17773463.8633579</v>
      </c>
      <c r="G20" s="57" t="n">
        <f aca="false">'Low pensions'!K20</f>
        <v>0</v>
      </c>
      <c r="H20" s="57" t="n">
        <f aca="false">'Low pensions'!V20</f>
        <v>0</v>
      </c>
      <c r="I20" s="57" t="n">
        <f aca="false">'Low pensions'!M20</f>
        <v>0</v>
      </c>
      <c r="J20" s="57" t="n">
        <f aca="false">'Low pensions'!W20</f>
        <v>0</v>
      </c>
      <c r="K20" s="9"/>
      <c r="L20" s="57" t="n">
        <f aca="false">'Low pensions'!N20</f>
        <v>2477813.00409058</v>
      </c>
      <c r="M20" s="42"/>
      <c r="N20" s="57" t="n">
        <f aca="false">'Low pensions'!L20</f>
        <v>730249.346840899</v>
      </c>
      <c r="O20" s="9"/>
      <c r="P20" s="57" t="n">
        <f aca="false">'Low pensions'!X20</f>
        <v>16874999.9051819</v>
      </c>
      <c r="Q20" s="42"/>
      <c r="R20" s="57" t="n">
        <f aca="false">'Low SIPA income'!G15</f>
        <v>19131658.2078331</v>
      </c>
      <c r="S20" s="42"/>
      <c r="T20" s="57" t="n">
        <f aca="false">'Low SIPA income'!J15</f>
        <v>73151553.3309907</v>
      </c>
      <c r="U20" s="9"/>
      <c r="V20" s="57" t="n">
        <f aca="false">'Low SIPA income'!F15</f>
        <v>144189.0349691</v>
      </c>
      <c r="W20" s="42"/>
      <c r="X20" s="57" t="n">
        <f aca="false">'Low SIPA income'!M15</f>
        <v>362161.284990085</v>
      </c>
      <c r="Y20" s="9"/>
      <c r="Z20" s="9" t="n">
        <f aca="false">R20+V20-N20-L20-F20</f>
        <v>-1705678.97148718</v>
      </c>
      <c r="AA20" s="9"/>
      <c r="AB20" s="9" t="n">
        <f aca="false">T20-P20-D20</f>
        <v>-41507800.7307525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-0.00819242205006999</v>
      </c>
      <c r="AK20" s="44" t="n">
        <f aca="false">AK19+1</f>
        <v>2031</v>
      </c>
      <c r="AL20" s="45" t="n">
        <f aca="false">SUM(AB78:AB81)/AVERAGE(AG78:AG81)</f>
        <v>-0.0422021175356963</v>
      </c>
      <c r="AM20" s="9" t="n">
        <f aca="false">'Central scenario'!AM19</f>
        <v>9649081.86791266</v>
      </c>
      <c r="AN20" s="45" t="n">
        <f aca="false">AM20/AVERAGE(AG78:AG81)</f>
        <v>0.00154726823938698</v>
      </c>
      <c r="AO20" s="45" t="n">
        <f aca="false">'GDP evolution by scenario'!G77</f>
        <v>0.0257184296790043</v>
      </c>
      <c r="AP20" s="45"/>
      <c r="AQ20" s="9" t="n">
        <f aca="false">AQ19*(1+AO20)</f>
        <v>566240697.755745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368194636.006525</v>
      </c>
      <c r="AS20" s="46" t="n">
        <f aca="false">AQ20/AG81</f>
        <v>0.0903835127433143</v>
      </c>
      <c r="AT20" s="46" t="n">
        <f aca="false">AR20/AG81</f>
        <v>0.0587713400103765</v>
      </c>
      <c r="AU20" s="7"/>
      <c r="AV20" s="7"/>
      <c r="AW20" s="47" t="n">
        <f aca="false">workers_and_wage_low!C8</f>
        <v>11235296</v>
      </c>
      <c r="AX20" s="7"/>
      <c r="AY20" s="43" t="n">
        <f aca="false">(AW20-AW19)/AW19</f>
        <v>0.00962783052286471</v>
      </c>
      <c r="AZ20" s="48" t="n">
        <f aca="false">workers_and_wage_low!B8</f>
        <v>6554.01964535573</v>
      </c>
      <c r="BA20" s="43" t="n">
        <f aca="false">(AZ20-AZ19)/AZ19</f>
        <v>0.00503688916032643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0.0155274744630812</v>
      </c>
      <c r="BJ20" s="7" t="n">
        <f aca="false">BJ19+1</f>
        <v>2031</v>
      </c>
      <c r="BK20" s="43" t="n">
        <f aca="false">SUM(T78:T81)/AVERAGE(AG78:AG81)</f>
        <v>0.0466934571452862</v>
      </c>
      <c r="BL20" s="43" t="n">
        <f aca="false">SUM(P78:P81)/AVERAGE(AG78:AG81)</f>
        <v>0.0125809973267755</v>
      </c>
      <c r="BM20" s="43" t="n">
        <f aca="false">SUM(D78:D81)/AVERAGE(AG78:AG81)</f>
        <v>0.076314577354207</v>
      </c>
      <c r="BN20" s="43" t="n">
        <f aca="false">(SUM(H78:H81)+SUM(J78:J81))/AVERAGE(AG78:AG81)</f>
        <v>0.00906011617579264</v>
      </c>
      <c r="BO20" s="45" t="n">
        <f aca="false">AL20-BN20</f>
        <v>-0.051262233711489</v>
      </c>
      <c r="BP20" s="27" t="n">
        <f aca="false">BN20+BM20</f>
        <v>0.0853746935299997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'Low pensions'!Q21</f>
        <v>106824539.398652</v>
      </c>
      <c r="E21" s="9"/>
      <c r="F21" s="42" t="n">
        <f aca="false">'Low pensions'!I21</f>
        <v>19416624.5418147</v>
      </c>
      <c r="G21" s="57" t="n">
        <f aca="false">'Low pensions'!K21</f>
        <v>36324.8440125154</v>
      </c>
      <c r="H21" s="57" t="n">
        <f aca="false">'Low pensions'!V21</f>
        <v>199848.574195181</v>
      </c>
      <c r="I21" s="58" t="n">
        <f aca="false">'Low pensions'!M21</f>
        <v>1123.4487838923</v>
      </c>
      <c r="J21" s="57" t="n">
        <f aca="false">'Low pensions'!W21</f>
        <v>6180.88373799569</v>
      </c>
      <c r="K21" s="9"/>
      <c r="L21" s="57" t="n">
        <f aca="false">'Low pensions'!N21</f>
        <v>3910348.4398605</v>
      </c>
      <c r="M21" s="42"/>
      <c r="N21" s="57" t="n">
        <f aca="false">'Low pensions'!L21</f>
        <v>800543.016671509</v>
      </c>
      <c r="O21" s="9"/>
      <c r="P21" s="57" t="n">
        <f aca="false">'Low pensions'!X21</f>
        <v>24695168.1228014</v>
      </c>
      <c r="Q21" s="42"/>
      <c r="R21" s="57" t="n">
        <f aca="false">'Low SIPA income'!G16</f>
        <v>22467543.5899294</v>
      </c>
      <c r="S21" s="42"/>
      <c r="T21" s="57" t="n">
        <f aca="false">'Low SIPA income'!J16</f>
        <v>85906600.216293</v>
      </c>
      <c r="U21" s="9"/>
      <c r="V21" s="57" t="n">
        <f aca="false">'Low SIPA income'!F16</f>
        <v>151268.17202623</v>
      </c>
      <c r="W21" s="42"/>
      <c r="X21" s="57" t="n">
        <f aca="false">'Low SIPA income'!M16</f>
        <v>379942.036305749</v>
      </c>
      <c r="Y21" s="9"/>
      <c r="Z21" s="9" t="n">
        <f aca="false">R21+V21-N21-L21-F21</f>
        <v>-1508704.23639108</v>
      </c>
      <c r="AA21" s="9"/>
      <c r="AB21" s="9" t="n">
        <f aca="false">T21-P21-D21</f>
        <v>-45613107.3051604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-0.00901839022290774</v>
      </c>
      <c r="AK21" s="44" t="n">
        <f aca="false">AK20+1</f>
        <v>2032</v>
      </c>
      <c r="AL21" s="45" t="n">
        <f aca="false">SUM(AB82:AB85)/AVERAGE(AG82:AG85)</f>
        <v>-0.0419216642600713</v>
      </c>
      <c r="AM21" s="9" t="n">
        <f aca="false">'Central scenario'!AM20</f>
        <v>8873587.4679367</v>
      </c>
      <c r="AN21" s="45" t="n">
        <f aca="false">AM21/AVERAGE(AG82:AG85)</f>
        <v>0.00141206197514533</v>
      </c>
      <c r="AO21" s="45" t="n">
        <f aca="false">'GDP evolution by scenario'!G81</f>
        <v>0.0256867842075714</v>
      </c>
      <c r="AP21" s="45"/>
      <c r="AQ21" s="9" t="n">
        <f aca="false">AQ20*(1+AO21)</f>
        <v>580785600.368541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368674793.379526</v>
      </c>
      <c r="AS21" s="46" t="n">
        <f aca="false">AQ21/AG85</f>
        <v>0.09183955739309</v>
      </c>
      <c r="AT21" s="46" t="n">
        <f aca="false">AR21/AG85</f>
        <v>0.0582985009002963</v>
      </c>
      <c r="AU21" s="7"/>
      <c r="AW21" s="47" t="n">
        <f aca="false">workers_and_wage_low!C9</f>
        <v>11156745</v>
      </c>
      <c r="AY21" s="43" t="n">
        <f aca="false">(AW21-AW20)/AW20</f>
        <v>-0.00699144909043785</v>
      </c>
      <c r="AZ21" s="48" t="n">
        <f aca="false">workers_and_wage_low!B9</f>
        <v>6660.1842529205</v>
      </c>
      <c r="BA21" s="43" t="n">
        <f aca="false">(AZ21-AZ20)/AZ20</f>
        <v>0.0161983962986744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0.0137589897774866</v>
      </c>
      <c r="BJ21" s="7" t="n">
        <f aca="false">BJ20+1</f>
        <v>2032</v>
      </c>
      <c r="BK21" s="43" t="n">
        <f aca="false">SUM(T82:T85)/AVERAGE(AG82:AG85)</f>
        <v>0.0467920741530319</v>
      </c>
      <c r="BL21" s="43" t="n">
        <f aca="false">SUM(P82:P85)/AVERAGE(AG82:AG85)</f>
        <v>0.0122903792321014</v>
      </c>
      <c r="BM21" s="43" t="n">
        <f aca="false">SUM(D82:D85)/AVERAGE(AG82:AG85)</f>
        <v>0.0764233591810019</v>
      </c>
      <c r="BN21" s="43" t="n">
        <f aca="false">(SUM(H82:H85)+SUM(J82:J85))/AVERAGE(AG82:AG85)</f>
        <v>0.0100686955443766</v>
      </c>
      <c r="BO21" s="45" t="n">
        <f aca="false">AL21-BN21</f>
        <v>-0.0519903598044479</v>
      </c>
      <c r="BP21" s="27" t="n">
        <f aca="false">BN21+BM21</f>
        <v>0.0864920547253785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'Low pensions'!Q22</f>
        <v>102020428.177735</v>
      </c>
      <c r="E22" s="6"/>
      <c r="F22" s="8" t="n">
        <f aca="false">'Low pensions'!I22</f>
        <v>18543420.4600675</v>
      </c>
      <c r="G22" s="56" t="n">
        <f aca="false">'Low pensions'!K22</f>
        <v>66682.1496075563</v>
      </c>
      <c r="H22" s="56" t="n">
        <f aca="false">'Low pensions'!V22</f>
        <v>366865.512725902</v>
      </c>
      <c r="I22" s="56" t="n">
        <f aca="false">'Low pensions'!M22</f>
        <v>2062.3345239451</v>
      </c>
      <c r="J22" s="56" t="n">
        <f aca="false">'Low pensions'!W22</f>
        <v>11346.356063688</v>
      </c>
      <c r="K22" s="6"/>
      <c r="L22" s="56" t="n">
        <f aca="false">'Low pensions'!N22</f>
        <v>4299591.36744104</v>
      </c>
      <c r="M22" s="8"/>
      <c r="N22" s="56" t="n">
        <f aca="false">'Low pensions'!L22</f>
        <v>765007.80687156</v>
      </c>
      <c r="O22" s="6"/>
      <c r="P22" s="56" t="n">
        <f aca="false">'Low pensions'!X22</f>
        <v>26519447.2846624</v>
      </c>
      <c r="Q22" s="8"/>
      <c r="R22" s="56" t="n">
        <f aca="false">'Low SIPA income'!G17</f>
        <v>19431124.5126652</v>
      </c>
      <c r="S22" s="8"/>
      <c r="T22" s="56" t="n">
        <f aca="false">'Low SIPA income'!J17</f>
        <v>74296588.7027698</v>
      </c>
      <c r="U22" s="6"/>
      <c r="V22" s="56" t="n">
        <f aca="false">'Low SIPA income'!F17</f>
        <v>123378.287154311</v>
      </c>
      <c r="W22" s="8"/>
      <c r="X22" s="56" t="n">
        <f aca="false">'Low SIPA income'!M17</f>
        <v>309890.686384416</v>
      </c>
      <c r="Y22" s="6"/>
      <c r="Z22" s="6" t="n">
        <f aca="false">R22+V22-N22-L22-F22</f>
        <v>-4053516.83456059</v>
      </c>
      <c r="AA22" s="6"/>
      <c r="AB22" s="6" t="n">
        <f aca="false">T22-P22-D22</f>
        <v>-54243286.7596276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-0.0109382599793713</v>
      </c>
      <c r="AK22" s="37" t="n">
        <f aca="false">AK21+1</f>
        <v>2033</v>
      </c>
      <c r="AL22" s="38" t="n">
        <f aca="false">SUM(AB86:AB89)/AVERAGE(AG86:AG89)</f>
        <v>-0.04194909984817</v>
      </c>
      <c r="AM22" s="6" t="n">
        <f aca="false">'Central scenario'!AM21</f>
        <v>8126011.66426731</v>
      </c>
      <c r="AN22" s="38" t="n">
        <f aca="false">AM22/AVERAGE(AG86:AG89)</f>
        <v>0.0012823407435853</v>
      </c>
      <c r="AO22" s="38" t="n">
        <f aca="false">'GDP evolution by scenario'!G85</f>
        <v>0.0272928963691634</v>
      </c>
      <c r="AP22" s="38"/>
      <c r="AQ22" s="6" t="n">
        <f aca="false">AQ21*(1+AO22)</f>
        <v>596636921.572102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370509828.58166</v>
      </c>
      <c r="AS22" s="39" t="n">
        <f aca="false">AQ22/AG89</f>
        <v>0.0940763657701261</v>
      </c>
      <c r="AT22" s="39" t="n">
        <f aca="false">AR22/AG89</f>
        <v>0.0584211551360767</v>
      </c>
      <c r="AU22" s="5"/>
      <c r="AV22" s="5"/>
      <c r="AW22" s="40" t="n">
        <f aca="false">workers_and_wage_low!C10</f>
        <v>11057148</v>
      </c>
      <c r="AX22" s="5"/>
      <c r="AY22" s="36" t="n">
        <f aca="false">(AW22-AW21)/AW21</f>
        <v>-0.00892706609320192</v>
      </c>
      <c r="AZ22" s="41" t="n">
        <f aca="false">workers_and_wage_low!B10</f>
        <v>6744.03429129675</v>
      </c>
      <c r="BA22" s="36" t="n">
        <f aca="false">(AZ22-AZ21)/AZ21</f>
        <v>0.0125897475493237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0.0153369232652425</v>
      </c>
      <c r="BJ22" s="5" t="n">
        <f aca="false">BJ21+1</f>
        <v>2033</v>
      </c>
      <c r="BK22" s="36" t="n">
        <f aca="false">SUM(T86:T89)/AVERAGE(AG86:AG89)</f>
        <v>0.0466092137616447</v>
      </c>
      <c r="BL22" s="36" t="n">
        <f aca="false">SUM(P86:P89)/AVERAGE(AG86:AG89)</f>
        <v>0.012256418297535</v>
      </c>
      <c r="BM22" s="36" t="n">
        <f aca="false">SUM(D86:D89)/AVERAGE(AG86:AG89)</f>
        <v>0.0763018953122797</v>
      </c>
      <c r="BN22" s="36" t="n">
        <f aca="false">(SUM(H86:H89)+SUM(J86:J89))/AVERAGE(AG86:AG89)</f>
        <v>0.011015595850154</v>
      </c>
      <c r="BO22" s="38" t="n">
        <f aca="false">AL22-BN22</f>
        <v>-0.052964695698324</v>
      </c>
      <c r="BP22" s="27" t="n">
        <f aca="false">BN22+BM22</f>
        <v>0.0873174911624337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'Low pensions'!Q23</f>
        <v>108855914.208479</v>
      </c>
      <c r="E23" s="9"/>
      <c r="F23" s="42" t="n">
        <f aca="false">'Low pensions'!I23</f>
        <v>19785850.9593416</v>
      </c>
      <c r="G23" s="57" t="n">
        <f aca="false">'Low pensions'!K23</f>
        <v>102244.218065323</v>
      </c>
      <c r="H23" s="57" t="n">
        <f aca="false">'Low pensions'!V23</f>
        <v>562517.520874029</v>
      </c>
      <c r="I23" s="57" t="n">
        <f aca="false">'Low pensions'!M23</f>
        <v>3162.192311299</v>
      </c>
      <c r="J23" s="57" t="n">
        <f aca="false">'Low pensions'!W23</f>
        <v>17397.4490991987</v>
      </c>
      <c r="K23" s="9"/>
      <c r="L23" s="57" t="n">
        <f aca="false">'Low pensions'!N23</f>
        <v>3939404.98436416</v>
      </c>
      <c r="M23" s="42"/>
      <c r="N23" s="57" t="n">
        <f aca="false">'Low pensions'!L23</f>
        <v>818497.026508197</v>
      </c>
      <c r="O23" s="9"/>
      <c r="P23" s="57" t="n">
        <f aca="false">'Low pensions'!X23</f>
        <v>24944720.335192</v>
      </c>
      <c r="Q23" s="42"/>
      <c r="R23" s="57" t="n">
        <f aca="false">'Low SIPA income'!G18</f>
        <v>23253934.1380792</v>
      </c>
      <c r="S23" s="42"/>
      <c r="T23" s="57" t="n">
        <f aca="false">'Low SIPA income'!J18</f>
        <v>88913432.6349491</v>
      </c>
      <c r="U23" s="9"/>
      <c r="V23" s="57" t="n">
        <f aca="false">'Low SIPA income'!F18</f>
        <v>131002.673091904</v>
      </c>
      <c r="W23" s="42"/>
      <c r="X23" s="57" t="n">
        <f aca="false">'Low SIPA income'!M18</f>
        <v>329040.945688189</v>
      </c>
      <c r="Y23" s="9"/>
      <c r="Z23" s="9" t="n">
        <f aca="false">R23+V23-N23-L23-F23</f>
        <v>-1158816.15904285</v>
      </c>
      <c r="AA23" s="9"/>
      <c r="AB23" s="9" t="n">
        <f aca="false">T23-P23-D23</f>
        <v>-44887201.9087219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-0.00792234092460392</v>
      </c>
      <c r="AK23" s="44" t="n">
        <f aca="false">AK22+1</f>
        <v>2034</v>
      </c>
      <c r="AL23" s="45" t="n">
        <f aca="false">SUM(AB90:AB93)/AVERAGE(AG90:AG93)</f>
        <v>-0.0421801515075573</v>
      </c>
      <c r="AM23" s="9" t="n">
        <f aca="false">'Central scenario'!AM22</f>
        <v>7406781.38079157</v>
      </c>
      <c r="AN23" s="45" t="n">
        <f aca="false">AM23/AVERAGE(AG90:AG93)</f>
        <v>0.00116080195790579</v>
      </c>
      <c r="AO23" s="45" t="n">
        <f aca="false">'GDP evolution by scenario'!G89</f>
        <v>0.0172082194609553</v>
      </c>
      <c r="AP23" s="45"/>
      <c r="AQ23" s="9" t="n">
        <f aca="false">AQ22*(1+AO23)</f>
        <v>606903980.657024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369420623.576007</v>
      </c>
      <c r="AS23" s="46" t="n">
        <f aca="false">AQ23/AG93</f>
        <v>0.0948334560879033</v>
      </c>
      <c r="AT23" s="46" t="n">
        <f aca="false">AR23/AG93</f>
        <v>0.0577248388549612</v>
      </c>
      <c r="AU23" s="7"/>
      <c r="AV23" s="7"/>
      <c r="AW23" s="47" t="n">
        <f aca="false">workers_and_wage_low!C11</f>
        <v>11247506</v>
      </c>
      <c r="AX23" s="7"/>
      <c r="AY23" s="43" t="n">
        <f aca="false">(AW23-AW22)/AW22</f>
        <v>0.017215831785918</v>
      </c>
      <c r="AZ23" s="48" t="n">
        <f aca="false">workers_and_wage_low!B11</f>
        <v>6741.66175252587</v>
      </c>
      <c r="BA23" s="43" t="n">
        <f aca="false">(AZ23-AZ22)/AZ22</f>
        <v>-0.000351798147577903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0.0123371649021554</v>
      </c>
      <c r="BJ23" s="7" t="n">
        <f aca="false">BJ22+1</f>
        <v>2034</v>
      </c>
      <c r="BK23" s="43" t="n">
        <f aca="false">SUM(T90:T93)/AVERAGE(AG90:AG93)</f>
        <v>0.0466669857351027</v>
      </c>
      <c r="BL23" s="43" t="n">
        <f aca="false">SUM(P90:P93)/AVERAGE(AG90:AG93)</f>
        <v>0.0121477831733083</v>
      </c>
      <c r="BM23" s="43" t="n">
        <f aca="false">SUM(D90:D93)/AVERAGE(AG90:AG93)</f>
        <v>0.0766993540693516</v>
      </c>
      <c r="BN23" s="43" t="n">
        <f aca="false">(SUM(H90:H93)+SUM(J90:J93))/AVERAGE(AG90:AG93)</f>
        <v>0.011747298019721</v>
      </c>
      <c r="BO23" s="45" t="n">
        <f aca="false">AL23-BN23</f>
        <v>-0.0539274495272783</v>
      </c>
      <c r="BP23" s="27" t="n">
        <f aca="false">BN23+BM23</f>
        <v>0.0884466520890726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'Low pensions'!Q24</f>
        <v>104302964.881111</v>
      </c>
      <c r="E24" s="9"/>
      <c r="F24" s="42" t="n">
        <f aca="false">'Low pensions'!I24</f>
        <v>18958298.5248067</v>
      </c>
      <c r="G24" s="57" t="n">
        <f aca="false">'Low pensions'!K24</f>
        <v>148476.22300635</v>
      </c>
      <c r="H24" s="57" t="n">
        <f aca="false">'Low pensions'!V24</f>
        <v>816872.371412835</v>
      </c>
      <c r="I24" s="57" t="n">
        <f aca="false">'Low pensions'!M24</f>
        <v>4592.04813421701</v>
      </c>
      <c r="J24" s="57" t="n">
        <f aca="false">'Low pensions'!W24</f>
        <v>25264.0939612217</v>
      </c>
      <c r="K24" s="9"/>
      <c r="L24" s="57" t="n">
        <f aca="false">'Low pensions'!N24</f>
        <v>3599614.55233288</v>
      </c>
      <c r="M24" s="42"/>
      <c r="N24" s="57" t="n">
        <f aca="false">'Low pensions'!L24</f>
        <v>785462.55747458</v>
      </c>
      <c r="O24" s="9"/>
      <c r="P24" s="57" t="n">
        <f aca="false">'Low pensions'!X24</f>
        <v>22999800.2662071</v>
      </c>
      <c r="Q24" s="42"/>
      <c r="R24" s="57" t="n">
        <f aca="false">'Low SIPA income'!G19</f>
        <v>20589460.949615</v>
      </c>
      <c r="S24" s="42"/>
      <c r="T24" s="57" t="n">
        <f aca="false">'Low SIPA income'!J19</f>
        <v>78725588.4644355</v>
      </c>
      <c r="U24" s="9"/>
      <c r="V24" s="57" t="n">
        <f aca="false">'Low SIPA income'!F19</f>
        <v>137459.026655012</v>
      </c>
      <c r="W24" s="42"/>
      <c r="X24" s="57" t="n">
        <f aca="false">'Low SIPA income'!M19</f>
        <v>345257.444420333</v>
      </c>
      <c r="Y24" s="9"/>
      <c r="Z24" s="9" t="n">
        <f aca="false">R24+V24-N24-L24-F24</f>
        <v>-2616455.65834415</v>
      </c>
      <c r="AA24" s="9"/>
      <c r="AB24" s="9" t="n">
        <f aca="false">T24-P24-D24</f>
        <v>-48577176.6828826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-0.00923511734260598</v>
      </c>
      <c r="AK24" s="44" t="n">
        <f aca="false">AK23+1</f>
        <v>2035</v>
      </c>
      <c r="AL24" s="45" t="n">
        <f aca="false">SUM(AB94:AB97)/AVERAGE(AG94:AG97)</f>
        <v>-0.0417418231827249</v>
      </c>
      <c r="AM24" s="9" t="n">
        <f aca="false">'Central scenario'!AM23</f>
        <v>6738583.40306814</v>
      </c>
      <c r="AN24" s="45" t="n">
        <f aca="false">AM24/AVERAGE(AG94:AG97)</f>
        <v>0.00103821849499864</v>
      </c>
      <c r="AO24" s="45" t="n">
        <f aca="false">'GDP evolution by scenario'!G93</f>
        <v>0.0252716631076189</v>
      </c>
      <c r="AP24" s="45"/>
      <c r="AQ24" s="9" t="n">
        <f aca="false">AQ23*(1+AO24)</f>
        <v>622241453.594861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371940213.462822</v>
      </c>
      <c r="AS24" s="46" t="n">
        <f aca="false">AQ24/AG97</f>
        <v>0.0948914898635648</v>
      </c>
      <c r="AT24" s="46" t="n">
        <f aca="false">AR24/AG97</f>
        <v>0.0567206842163224</v>
      </c>
      <c r="AU24" s="7"/>
      <c r="AV24" s="7"/>
      <c r="AW24" s="47" t="n">
        <f aca="false">workers_and_wage_low!C12</f>
        <v>11410134</v>
      </c>
      <c r="AX24" s="7"/>
      <c r="AY24" s="43" t="n">
        <f aca="false">(AW24-AW23)/AW23</f>
        <v>0.0144590276279915</v>
      </c>
      <c r="AZ24" s="48" t="n">
        <f aca="false">workers_and_wage_low!B12</f>
        <v>6886.42921069284</v>
      </c>
      <c r="BA24" s="43" t="n">
        <f aca="false">(AZ24-AZ23)/AZ23</f>
        <v>0.0214735570369917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0.0129506258233475</v>
      </c>
      <c r="BJ24" s="7" t="n">
        <f aca="false">BJ23+1</f>
        <v>2035</v>
      </c>
      <c r="BK24" s="43" t="n">
        <f aca="false">SUM(T94:T97)/AVERAGE(AG94:AG97)</f>
        <v>0.0467139483142571</v>
      </c>
      <c r="BL24" s="43" t="n">
        <f aca="false">SUM(P94:P97)/AVERAGE(AG94:AG97)</f>
        <v>0.0120714845930016</v>
      </c>
      <c r="BM24" s="43" t="n">
        <f aca="false">SUM(D94:D97)/AVERAGE(AG94:AG97)</f>
        <v>0.0763842869039803</v>
      </c>
      <c r="BN24" s="43" t="n">
        <f aca="false">(SUM(H94:H97)+SUM(J94:J97))/AVERAGE(AG94:AG97)</f>
        <v>0.0122238250135173</v>
      </c>
      <c r="BO24" s="45" t="n">
        <f aca="false">AL24-BN24</f>
        <v>-0.0539656481962422</v>
      </c>
      <c r="BP24" s="27" t="n">
        <f aca="false">BN24+BM24</f>
        <v>0.0886081119174977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'Low pensions'!Q25</f>
        <v>113365412.769487</v>
      </c>
      <c r="E25" s="9"/>
      <c r="F25" s="42" t="n">
        <f aca="false">'Low pensions'!I25</f>
        <v>20605505.7027539</v>
      </c>
      <c r="G25" s="57" t="n">
        <f aca="false">'Low pensions'!K25</f>
        <v>189845.474762486</v>
      </c>
      <c r="H25" s="57" t="n">
        <f aca="false">'Low pensions'!V25</f>
        <v>1044473.78867251</v>
      </c>
      <c r="I25" s="57" t="n">
        <f aca="false">'Low pensions'!M25</f>
        <v>5871.509528736</v>
      </c>
      <c r="J25" s="57" t="n">
        <f aca="false">'Low pensions'!W25</f>
        <v>32303.3130517235</v>
      </c>
      <c r="K25" s="9"/>
      <c r="L25" s="57" t="n">
        <f aca="false">'Low pensions'!N25</f>
        <v>4012507.36812272</v>
      </c>
      <c r="M25" s="42"/>
      <c r="N25" s="57" t="n">
        <f aca="false">'Low pensions'!L25</f>
        <v>856425.707030363</v>
      </c>
      <c r="O25" s="9"/>
      <c r="P25" s="57" t="n">
        <f aca="false">'Low pensions'!X25</f>
        <v>25532721.3614923</v>
      </c>
      <c r="Q25" s="42"/>
      <c r="R25" s="57" t="n">
        <f aca="false">'Low SIPA income'!G20</f>
        <v>24347223.0380237</v>
      </c>
      <c r="S25" s="42"/>
      <c r="T25" s="57" t="n">
        <f aca="false">'Low SIPA income'!J20</f>
        <v>93093717.5010945</v>
      </c>
      <c r="U25" s="9"/>
      <c r="V25" s="57" t="n">
        <f aca="false">'Low SIPA income'!F20</f>
        <v>143698.094559182</v>
      </c>
      <c r="W25" s="42"/>
      <c r="X25" s="57" t="n">
        <f aca="false">'Low SIPA income'!M20</f>
        <v>360928.184222419</v>
      </c>
      <c r="Y25" s="9"/>
      <c r="Z25" s="9" t="n">
        <f aca="false">R25+V25-N25-L25-F25</f>
        <v>-983517.645324103</v>
      </c>
      <c r="AA25" s="9"/>
      <c r="AB25" s="9" t="n">
        <f aca="false">T25-P25-D25</f>
        <v>-45804416.6298848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-0.00866734453216753</v>
      </c>
      <c r="AK25" s="44" t="n">
        <f aca="false">AK24+1</f>
        <v>2036</v>
      </c>
      <c r="AL25" s="45" t="n">
        <f aca="false">SUM(AB98:AB101)/AVERAGE(AG98:AG101)</f>
        <v>-0.0400038295292974</v>
      </c>
      <c r="AM25" s="9" t="n">
        <f aca="false">'Central scenario'!AM24</f>
        <v>6098422.29766839</v>
      </c>
      <c r="AN25" s="45" t="n">
        <f aca="false">AM25/AVERAGE(AG98:AG101)</f>
        <v>0.000925280675557774</v>
      </c>
      <c r="AO25" s="45" t="n">
        <f aca="false">'GDP evolution by scenario'!G97</f>
        <v>0.0258942977241101</v>
      </c>
      <c r="AP25" s="45"/>
      <c r="AQ25" s="9" t="n">
        <f aca="false">AQ24*(1+AO25)</f>
        <v>638353959.050529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375400878.451691</v>
      </c>
      <c r="AS25" s="46" t="n">
        <f aca="false">AQ25/AG101</f>
        <v>0.0968081877107911</v>
      </c>
      <c r="AT25" s="46" t="n">
        <f aca="false">AR25/AG101</f>
        <v>0.056930607530031</v>
      </c>
      <c r="AU25" s="7"/>
      <c r="AV25" s="7"/>
      <c r="AW25" s="47" t="n">
        <f aca="false">workers_and_wage_low!C13</f>
        <v>11521898</v>
      </c>
      <c r="AX25" s="7"/>
      <c r="AY25" s="43" t="n">
        <f aca="false">(AW25-AW24)/AW24</f>
        <v>0.0097951522742853</v>
      </c>
      <c r="AZ25" s="48" t="n">
        <f aca="false">workers_and_wage_low!B13</f>
        <v>6890.54533395775</v>
      </c>
      <c r="BA25" s="43" t="n">
        <f aca="false">(AZ25-AZ24)/AZ24</f>
        <v>0.000597715178501923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0.0471085368840086</v>
      </c>
      <c r="BL25" s="43" t="n">
        <f aca="false">SUM(P98:P101)/AVERAGE(AG98:AG101)</f>
        <v>0.011570667981998</v>
      </c>
      <c r="BM25" s="43" t="n">
        <f aca="false">SUM(D98:D101)/AVERAGE(AG98:AG101)</f>
        <v>0.0755416984313079</v>
      </c>
      <c r="BN25" s="43" t="n">
        <f aca="false">(SUM(H98:H101)+SUM(J98:J101))/AVERAGE(AG98:AG101)</f>
        <v>0.0129812893492866</v>
      </c>
      <c r="BO25" s="45" t="n">
        <f aca="false">AL25-BN25</f>
        <v>-0.0529851188785839</v>
      </c>
      <c r="BP25" s="27" t="n">
        <f aca="false">BN25+BM25</f>
        <v>0.0885229877805945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56" t="n">
        <f aca="false">'Low pensions'!Q26</f>
        <v>105500956.911478</v>
      </c>
      <c r="E26" s="6"/>
      <c r="F26" s="8" t="n">
        <f aca="false">'Low pensions'!I26</f>
        <v>19176047.7572272</v>
      </c>
      <c r="G26" s="56" t="n">
        <f aca="false">'Low pensions'!K26</f>
        <v>193632.468036018</v>
      </c>
      <c r="H26" s="56" t="n">
        <f aca="false">'Low pensions'!V26</f>
        <v>1065308.70831983</v>
      </c>
      <c r="I26" s="56" t="n">
        <f aca="false">'Low pensions'!M26</f>
        <v>5988.63303204201</v>
      </c>
      <c r="J26" s="56" t="n">
        <f aca="false">'Low pensions'!W26</f>
        <v>32947.6920098929</v>
      </c>
      <c r="K26" s="6"/>
      <c r="L26" s="56" t="n">
        <f aca="false">'Low pensions'!N26</f>
        <v>4266228.99960084</v>
      </c>
      <c r="M26" s="8"/>
      <c r="N26" s="56" t="n">
        <f aca="false">'Low pensions'!L26</f>
        <v>797212.366434757</v>
      </c>
      <c r="O26" s="6"/>
      <c r="P26" s="56" t="n">
        <f aca="false">'Low pensions'!X26</f>
        <v>26523509.7841771</v>
      </c>
      <c r="Q26" s="8"/>
      <c r="R26" s="56" t="n">
        <f aca="false">'Low SIPA income'!G21</f>
        <v>19486155.6562159</v>
      </c>
      <c r="S26" s="8"/>
      <c r="T26" s="56" t="n">
        <f aca="false">'Low SIPA income'!J21</f>
        <v>74507005.0497786</v>
      </c>
      <c r="U26" s="6"/>
      <c r="V26" s="56" t="n">
        <f aca="false">'Low SIPA income'!F21</f>
        <v>129450.461885458</v>
      </c>
      <c r="W26" s="8"/>
      <c r="X26" s="56" t="n">
        <f aca="false">'Low SIPA income'!M21</f>
        <v>325142.238652505</v>
      </c>
      <c r="Y26" s="6"/>
      <c r="Z26" s="6" t="n">
        <f aca="false">R26+V26-N26-L26-F26</f>
        <v>-4623883.00516144</v>
      </c>
      <c r="AA26" s="6"/>
      <c r="AB26" s="6" t="n">
        <f aca="false">T26-P26-D26</f>
        <v>-57517461.6458765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-0.0111407284732291</v>
      </c>
      <c r="AK26" s="37" t="n">
        <f aca="false">AK25+1</f>
        <v>2037</v>
      </c>
      <c r="AL26" s="38" t="n">
        <f aca="false">SUM(AB102:AB105)/AVERAGE(AG102:AG105)</f>
        <v>-0.0392013714099152</v>
      </c>
      <c r="AM26" s="6" t="n">
        <f aca="false">'Central scenario'!AM25</f>
        <v>5493111.4769607</v>
      </c>
      <c r="AN26" s="38" t="n">
        <f aca="false">AM26/AVERAGE(AG102:AG105)</f>
        <v>0.000823107179609086</v>
      </c>
      <c r="AO26" s="38" t="n">
        <f aca="false">'GDP evolution by scenario'!G101</f>
        <v>0.0205714843847751</v>
      </c>
      <c r="AP26" s="38"/>
      <c r="AQ26" s="6" t="n">
        <f aca="false">AQ25*(1+AO26)</f>
        <v>651485847.551096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377578718.368144</v>
      </c>
      <c r="AS26" s="39" t="n">
        <f aca="false">AQ26/AG105</f>
        <v>0.0971458640911122</v>
      </c>
      <c r="AT26" s="39" t="n">
        <f aca="false">AR26/AG105</f>
        <v>0.0563023909056002</v>
      </c>
      <c r="AU26" s="36" t="n">
        <f aca="false">AVERAGE(AH26:AH29)</f>
        <v>-0.0145498200871361</v>
      </c>
      <c r="AV26" s="5"/>
      <c r="AW26" s="40" t="n">
        <f aca="false">workers_and_wage_low!C14</f>
        <v>11482379</v>
      </c>
      <c r="AX26" s="5"/>
      <c r="AY26" s="36" t="n">
        <f aca="false">(AW26-AW25)/AW25</f>
        <v>-0.00342990364955496</v>
      </c>
      <c r="AZ26" s="41" t="n">
        <f aca="false">workers_and_wage_low!B14</f>
        <v>6808.84926639221</v>
      </c>
      <c r="BA26" s="36" t="n">
        <f aca="false">(AZ26-AZ25)/AZ25</f>
        <v>-0.0118562557252077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0.0154967870337307</v>
      </c>
      <c r="BJ26" s="5" t="n">
        <f aca="false">BJ25+1</f>
        <v>2037</v>
      </c>
      <c r="BK26" s="36" t="n">
        <f aca="false">SUM(T102:T105)/AVERAGE(AG102:AG105)</f>
        <v>0.0472924940092765</v>
      </c>
      <c r="BL26" s="36" t="n">
        <f aca="false">SUM(P102:P105)/AVERAGE(AG102:AG105)</f>
        <v>0.0113529415161243</v>
      </c>
      <c r="BM26" s="36" t="n">
        <f aca="false">SUM(D102:D105)/AVERAGE(AG102:AG105)</f>
        <v>0.0751409239030674</v>
      </c>
      <c r="BN26" s="36" t="n">
        <f aca="false">(SUM(H102:H105)+SUM(J102:J105))/AVERAGE(AG102:AG105)</f>
        <v>0.0137188480143072</v>
      </c>
      <c r="BO26" s="38" t="n">
        <f aca="false">AL26-BN26</f>
        <v>-0.0529202194242223</v>
      </c>
      <c r="BP26" s="27" t="n">
        <f aca="false">BN26+BM26</f>
        <v>0.0888597719173746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8469157.72093233</v>
      </c>
      <c r="D27" s="57" t="n">
        <f aca="false">'Low pensions'!Q27</f>
        <v>104557502.72756</v>
      </c>
      <c r="E27" s="9"/>
      <c r="F27" s="42" t="n">
        <f aca="false">'Low pensions'!I27</f>
        <v>19004563.7914205</v>
      </c>
      <c r="G27" s="57" t="n">
        <f aca="false">'Low pensions'!K27</f>
        <v>211229.041623464</v>
      </c>
      <c r="H27" s="57" t="n">
        <f aca="false">'Low pensions'!V27</f>
        <v>1162119.86436939</v>
      </c>
      <c r="I27" s="57" t="n">
        <f aca="false">'Low pensions'!M27</f>
        <v>6532.85695742699</v>
      </c>
      <c r="J27" s="57" t="n">
        <f aca="false">'Low pensions'!W27</f>
        <v>35941.8514753436</v>
      </c>
      <c r="K27" s="9"/>
      <c r="L27" s="57" t="n">
        <f aca="false">'Low pensions'!N27</f>
        <v>3381171.90764194</v>
      </c>
      <c r="M27" s="42"/>
      <c r="N27" s="57" t="n">
        <f aca="false">'Low pensions'!L27</f>
        <v>790911.274881076</v>
      </c>
      <c r="O27" s="9"/>
      <c r="P27" s="57" t="n">
        <f aca="false">'Low pensions'!X27</f>
        <v>21896277.5800122</v>
      </c>
      <c r="Q27" s="42"/>
      <c r="R27" s="57" t="n">
        <f aca="false">'Low SIPA income'!G22</f>
        <v>22133246.3158512</v>
      </c>
      <c r="S27" s="42"/>
      <c r="T27" s="57" t="n">
        <f aca="false">'Low SIPA income'!J22</f>
        <v>84628385.614742</v>
      </c>
      <c r="U27" s="9"/>
      <c r="V27" s="57" t="n">
        <f aca="false">'Low SIPA income'!F22</f>
        <v>124241.716375217</v>
      </c>
      <c r="W27" s="42"/>
      <c r="X27" s="57" t="n">
        <f aca="false">'Low SIPA income'!M22</f>
        <v>312059.37165378</v>
      </c>
      <c r="Y27" s="9"/>
      <c r="Z27" s="9" t="n">
        <f aca="false">R27+V27-N27-L27-F27</f>
        <v>-919158.941717099</v>
      </c>
      <c r="AA27" s="9"/>
      <c r="AB27" s="9" t="n">
        <f aca="false">T27-P27-D27</f>
        <v>-41825394.6928302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-0.00767405337208847</v>
      </c>
      <c r="AK27" s="44" t="n">
        <f aca="false">AK26+1</f>
        <v>2038</v>
      </c>
      <c r="AL27" s="45" t="n">
        <f aca="false">SUM(AB106:AB109)/AVERAGE(AG106:AG109)</f>
        <v>-0.038468064793562</v>
      </c>
      <c r="AM27" s="9" t="n">
        <f aca="false">'Central scenario'!AM26</f>
        <v>4920541.96276278</v>
      </c>
      <c r="AN27" s="45" t="n">
        <f aca="false">AM27/AVERAGE(AG106:AG109)</f>
        <v>0.000727182657715164</v>
      </c>
      <c r="AO27" s="45" t="n">
        <f aca="false">'GDP evolution by scenario'!G105</f>
        <v>0.0266417853298158</v>
      </c>
      <c r="AP27" s="45"/>
      <c r="AQ27" s="9" t="n">
        <f aca="false">AQ26*(1+AO27)</f>
        <v>668842593.646966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382657748.957876</v>
      </c>
      <c r="AS27" s="46" t="n">
        <f aca="false">AQ27/AG109</f>
        <v>0.0985776105668727</v>
      </c>
      <c r="AT27" s="46" t="n">
        <f aca="false">AR27/AG109</f>
        <v>0.0563981524434374</v>
      </c>
      <c r="AU27" s="7"/>
      <c r="AV27" s="7"/>
      <c r="AW27" s="47" t="n">
        <f aca="false">workers_and_wage_low!C15</f>
        <v>11421402</v>
      </c>
      <c r="AX27" s="7"/>
      <c r="AY27" s="43" t="n">
        <f aca="false">(AW27-AW26)/AW26</f>
        <v>-0.0053104848742582</v>
      </c>
      <c r="AZ27" s="48" t="n">
        <f aca="false">workers_and_wage_low!B15</f>
        <v>6723.17180647536</v>
      </c>
      <c r="BA27" s="43" t="n">
        <f aca="false">(AZ27-AZ26)/AZ26</f>
        <v>-0.0125832510846942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0.0115657039154708</v>
      </c>
      <c r="BJ27" s="7" t="n">
        <f aca="false">BJ26+1</f>
        <v>2038</v>
      </c>
      <c r="BK27" s="43" t="n">
        <f aca="false">SUM(T106:T109)/AVERAGE(AG106:AG109)</f>
        <v>0.0473817531266254</v>
      </c>
      <c r="BL27" s="43" t="n">
        <f aca="false">SUM(P106:P109)/AVERAGE(AG106:AG109)</f>
        <v>0.011249666217766</v>
      </c>
      <c r="BM27" s="43" t="n">
        <f aca="false">SUM(D106:D109)/AVERAGE(AG106:AG109)</f>
        <v>0.0746001517024215</v>
      </c>
      <c r="BN27" s="43" t="n">
        <f aca="false">(SUM(H106:H109)+SUM(J106:J109))/AVERAGE(AG106:AG109)</f>
        <v>0.0146114228109577</v>
      </c>
      <c r="BO27" s="45" t="n">
        <f aca="false">AL27-BN27</f>
        <v>-0.0530794876045198</v>
      </c>
      <c r="BP27" s="27" t="n">
        <f aca="false">BN27+BM27</f>
        <v>0.0892115745133792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8049922.95088676</v>
      </c>
      <c r="D28" s="57" t="n">
        <f aca="false">'Low pensions'!Q28</f>
        <v>99381764.8257625</v>
      </c>
      <c r="E28" s="9"/>
      <c r="F28" s="42" t="n">
        <f aca="false">'Low pensions'!I28</f>
        <v>18063812.1613948</v>
      </c>
      <c r="G28" s="57" t="n">
        <f aca="false">'Low pensions'!K28</f>
        <v>227995.709527446</v>
      </c>
      <c r="H28" s="57" t="n">
        <f aca="false">'Low pensions'!V28</f>
        <v>1254365.1242103</v>
      </c>
      <c r="I28" s="57" t="n">
        <f aca="false">'Low pensions'!M28</f>
        <v>7051.41369672603</v>
      </c>
      <c r="J28" s="57" t="n">
        <f aca="false">'Low pensions'!W28</f>
        <v>38794.7976559936</v>
      </c>
      <c r="K28" s="9"/>
      <c r="L28" s="57" t="n">
        <f aca="false">'Low pensions'!N28</f>
        <v>3202211.13417862</v>
      </c>
      <c r="M28" s="42"/>
      <c r="N28" s="57" t="n">
        <f aca="false">'Low pensions'!L28</f>
        <v>750904.137547776</v>
      </c>
      <c r="O28" s="9"/>
      <c r="P28" s="57" t="n">
        <f aca="false">'Low pensions'!X28</f>
        <v>20747541.8101733</v>
      </c>
      <c r="Q28" s="42"/>
      <c r="R28" s="57" t="n">
        <f aca="false">'Low SIPA income'!G23</f>
        <v>18237091.5229554</v>
      </c>
      <c r="S28" s="42"/>
      <c r="T28" s="57" t="n">
        <f aca="false">'Low SIPA income'!J23</f>
        <v>69731100.0777453</v>
      </c>
      <c r="U28" s="9"/>
      <c r="V28" s="57" t="n">
        <f aca="false">'Low SIPA income'!F23</f>
        <v>112657.52315571</v>
      </c>
      <c r="W28" s="42"/>
      <c r="X28" s="57" t="n">
        <f aca="false">'Low SIPA income'!M23</f>
        <v>282963.218101958</v>
      </c>
      <c r="Y28" s="9"/>
      <c r="Z28" s="9" t="n">
        <f aca="false">R28+V28-N28-L28-F28</f>
        <v>-3667178.38701009</v>
      </c>
      <c r="AA28" s="9"/>
      <c r="AB28" s="9" t="n">
        <f aca="false">T28-P28-D28</f>
        <v>-50398206.5581905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-0.00994432051214847</v>
      </c>
      <c r="AK28" s="44" t="n">
        <f aca="false">AK27+1</f>
        <v>2039</v>
      </c>
      <c r="AL28" s="45" t="n">
        <f aca="false">SUM(AB110:AB113)/AVERAGE(AG110:AG113)</f>
        <v>-0.0382512064777153</v>
      </c>
      <c r="AM28" s="9" t="n">
        <f aca="false">'Central scenario'!AM27</f>
        <v>4379286.21321994</v>
      </c>
      <c r="AN28" s="45" t="n">
        <f aca="false">AM28/AVERAGE(AG110:AG113)</f>
        <v>0.000641746893649615</v>
      </c>
      <c r="AO28" s="45" t="n">
        <f aca="false">'GDP evolution by scenario'!G109</f>
        <v>0.0144221461404803</v>
      </c>
      <c r="AP28" s="45"/>
      <c r="AQ28" s="9" t="n">
        <f aca="false">AQ27*(1+AO28)</f>
        <v>678488739.27752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383768335.822993</v>
      </c>
      <c r="AS28" s="46" t="n">
        <f aca="false">AQ28/AG113</f>
        <v>0.0997892195165475</v>
      </c>
      <c r="AT28" s="46" t="n">
        <f aca="false">AR28/AG113</f>
        <v>0.0564430041207754</v>
      </c>
      <c r="AU28" s="9"/>
      <c r="AV28" s="7"/>
      <c r="AW28" s="47" t="n">
        <f aca="false">workers_and_wage_low!C16</f>
        <v>11521980</v>
      </c>
      <c r="AX28" s="7"/>
      <c r="AY28" s="43" t="n">
        <f aca="false">(AW28-AW27)/AW27</f>
        <v>0.00880609928623474</v>
      </c>
      <c r="AZ28" s="48" t="n">
        <f aca="false">workers_and_wage_low!B16</f>
        <v>6342.54075613813</v>
      </c>
      <c r="BA28" s="43" t="n">
        <f aca="false">(AZ28-AZ27)/AZ27</f>
        <v>-0.0566148034430162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0.0135994933508202</v>
      </c>
      <c r="BJ28" s="7" t="n">
        <f aca="false">BJ27+1</f>
        <v>2039</v>
      </c>
      <c r="BK28" s="43" t="n">
        <f aca="false">SUM(T110:T113)/AVERAGE(AG110:AG113)</f>
        <v>0.0474292857008877</v>
      </c>
      <c r="BL28" s="43" t="n">
        <f aca="false">SUM(P110:P113)/AVERAGE(AG110:AG113)</f>
        <v>0.0111819330963192</v>
      </c>
      <c r="BM28" s="43" t="n">
        <f aca="false">SUM(D110:D113)/AVERAGE(AG110:AG113)</f>
        <v>0.0744985590822838</v>
      </c>
      <c r="BN28" s="43" t="n">
        <f aca="false">(SUM(H110:H113)+SUM(J110:J113))/AVERAGE(AG110:AG113)</f>
        <v>0.015242316513394</v>
      </c>
      <c r="BO28" s="45" t="n">
        <f aca="false">AL28-BN28</f>
        <v>-0.0534935229911094</v>
      </c>
      <c r="BP28" s="27" t="n">
        <f aca="false">BN28+BM28</f>
        <v>0.0897408755956779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7380783.20939364</v>
      </c>
      <c r="D29" s="57" t="n">
        <f aca="false">'Low pensions'!Q29</f>
        <v>91120780.3628844</v>
      </c>
      <c r="E29" s="9"/>
      <c r="F29" s="42" t="n">
        <f aca="false">'Low pensions'!I29</f>
        <v>16562280.4481347</v>
      </c>
      <c r="G29" s="57" t="n">
        <f aca="false">'Low pensions'!K29</f>
        <v>233179.582375956</v>
      </c>
      <c r="H29" s="57" t="n">
        <f aca="false">'Low pensions'!V29</f>
        <v>1282885.26313304</v>
      </c>
      <c r="I29" s="57" t="n">
        <f aca="false">'Low pensions'!M29</f>
        <v>7211.73966111301</v>
      </c>
      <c r="J29" s="57" t="n">
        <f aca="false">'Low pensions'!W29</f>
        <v>39676.8638082438</v>
      </c>
      <c r="K29" s="9"/>
      <c r="L29" s="57" t="n">
        <f aca="false">'Low pensions'!N29</f>
        <v>3094461.00226498</v>
      </c>
      <c r="M29" s="42"/>
      <c r="N29" s="57" t="n">
        <f aca="false">'Low pensions'!L29</f>
        <v>686795.876935089</v>
      </c>
      <c r="O29" s="9"/>
      <c r="P29" s="57" t="n">
        <f aca="false">'Low pensions'!X29</f>
        <v>19835721.1285547</v>
      </c>
      <c r="Q29" s="42"/>
      <c r="R29" s="57" t="n">
        <f aca="false">'Low SIPA income'!G24</f>
        <v>19908195.596754</v>
      </c>
      <c r="S29" s="42"/>
      <c r="T29" s="57" t="n">
        <f aca="false">'Low SIPA income'!J24</f>
        <v>76120711.3413452</v>
      </c>
      <c r="U29" s="9"/>
      <c r="V29" s="57" t="n">
        <f aca="false">'Low SIPA income'!F24</f>
        <v>111977.056282442</v>
      </c>
      <c r="W29" s="42"/>
      <c r="X29" s="57" t="n">
        <f aca="false">'Low SIPA income'!M24</f>
        <v>281254.081500352</v>
      </c>
      <c r="Y29" s="9"/>
      <c r="Z29" s="9" t="n">
        <f aca="false">R29+V29-N29-L29-F29</f>
        <v>-323364.674298329</v>
      </c>
      <c r="AA29" s="9"/>
      <c r="AB29" s="9" t="n">
        <f aca="false">T29-P29-D29</f>
        <v>-34835790.1500939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-0.00701877098888709</v>
      </c>
      <c r="AK29" s="44" t="n">
        <f aca="false">AK28+1</f>
        <v>2040</v>
      </c>
      <c r="AL29" s="45" t="n">
        <f aca="false">SUM(AB114:AB117)/AVERAGE(AG114:AG117)</f>
        <v>-0.0384084072361359</v>
      </c>
      <c r="AM29" s="9" t="n">
        <f aca="false">'Central scenario'!AM28</f>
        <v>3887732.69163583</v>
      </c>
      <c r="AN29" s="45" t="n">
        <f aca="false">AM29/AVERAGE(AG114:AG117)</f>
        <v>0.000566323214223485</v>
      </c>
      <c r="AO29" s="45" t="n">
        <f aca="false">'GDP evolution by scenario'!G113</f>
        <v>0.012051879048405</v>
      </c>
      <c r="AP29" s="45"/>
      <c r="AQ29" s="9" t="n">
        <f aca="false">AQ28*(1+AO29)</f>
        <v>686665803.498998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384484304.17619</v>
      </c>
      <c r="AS29" s="46" t="n">
        <f aca="false">AQ29/AG117</f>
        <v>0.0998805313348211</v>
      </c>
      <c r="AT29" s="46" t="n">
        <f aca="false">AR29/AG117</f>
        <v>0.0559260362105289</v>
      </c>
      <c r="AV29" s="7"/>
      <c r="AW29" s="47" t="n">
        <f aca="false">workers_and_wage_low!C17</f>
        <v>11538154</v>
      </c>
      <c r="AX29" s="7"/>
      <c r="AY29" s="43" t="n">
        <f aca="false">(AW29-AW28)/AW28</f>
        <v>0.00140375178571739</v>
      </c>
      <c r="AZ29" s="48" t="n">
        <f aca="false">workers_and_wage_low!B17</f>
        <v>6004.7550431554</v>
      </c>
      <c r="BA29" s="43" t="n">
        <f aca="false">(AZ29-AZ28)/AZ28</f>
        <v>-0.0532571608082818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0.0112475675180685</v>
      </c>
      <c r="BJ29" s="7" t="n">
        <f aca="false">BJ28+1</f>
        <v>2040</v>
      </c>
      <c r="BK29" s="43" t="n">
        <f aca="false">SUM(T114:T117)/AVERAGE(AG114:AG117)</f>
        <v>0.0472156141368817</v>
      </c>
      <c r="BL29" s="43" t="n">
        <f aca="false">SUM(P114:P117)/AVERAGE(AG114:AG117)</f>
        <v>0.0112034035432416</v>
      </c>
      <c r="BM29" s="43" t="n">
        <f aca="false">SUM(D114:D117)/AVERAGE(AG114:AG117)</f>
        <v>0.074420617829776</v>
      </c>
      <c r="BN29" s="43" t="n">
        <f aca="false">(SUM(H114:H117)+SUM(J114:J117))/AVERAGE(AG114:AG117)</f>
        <v>0.0160661950914879</v>
      </c>
      <c r="BO29" s="45" t="n">
        <f aca="false">AL29-BN29</f>
        <v>-0.0544746023276238</v>
      </c>
      <c r="BP29" s="27" t="n">
        <f aca="false">BN29+BM29</f>
        <v>0.0904868129212639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'Low pensions'!Q30</f>
        <v>90608611.3271754</v>
      </c>
      <c r="E30" s="6"/>
      <c r="F30" s="8" t="n">
        <f aca="false">'Low pensions'!I30</f>
        <v>16469187.6632345</v>
      </c>
      <c r="G30" s="56" t="n">
        <f aca="false">'Low pensions'!K30</f>
        <v>189879.95484708</v>
      </c>
      <c r="H30" s="56" t="n">
        <f aca="false">'Low pensions'!V30</f>
        <v>1044663.48792468</v>
      </c>
      <c r="I30" s="56" t="n">
        <f aca="false">'Low pensions'!M30</f>
        <v>5872.575923105</v>
      </c>
      <c r="J30" s="56" t="n">
        <f aca="false">'Low pensions'!W30</f>
        <v>32309.1800389045</v>
      </c>
      <c r="K30" s="6"/>
      <c r="L30" s="56" t="n">
        <f aca="false">'Low pensions'!N30</f>
        <v>3259887.13066368</v>
      </c>
      <c r="M30" s="8"/>
      <c r="N30" s="56" t="n">
        <f aca="false">'Low pensions'!L30</f>
        <v>683418.499914097</v>
      </c>
      <c r="O30" s="6"/>
      <c r="P30" s="56" t="n">
        <f aca="false">'Low pensions'!X30</f>
        <v>20675536.7633361</v>
      </c>
      <c r="Q30" s="8"/>
      <c r="R30" s="56" t="n">
        <f aca="false">'Low SIPA income'!G25</f>
        <v>15686385.7925568</v>
      </c>
      <c r="S30" s="8"/>
      <c r="T30" s="56" t="n">
        <f aca="false">'Low SIPA income'!J25</f>
        <v>59978255.6435644</v>
      </c>
      <c r="U30" s="6"/>
      <c r="V30" s="56" t="n">
        <f aca="false">'Low SIPA income'!F25</f>
        <v>112983.375310289</v>
      </c>
      <c r="W30" s="8"/>
      <c r="X30" s="56" t="n">
        <f aca="false">'Low SIPA income'!M25</f>
        <v>283781.664768477</v>
      </c>
      <c r="Y30" s="6"/>
      <c r="Z30" s="6" t="n">
        <f aca="false">R30+V30-N30-L30-F30</f>
        <v>-4613124.12594519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-0.337867206497374</v>
      </c>
      <c r="AS30" s="5"/>
      <c r="AT30" s="5"/>
      <c r="AU30" s="36" t="n">
        <f aca="false">AVERAGE(AH30:AH33)</f>
        <v>-0.0157812128378013</v>
      </c>
      <c r="AV30" s="5"/>
      <c r="AW30" s="40" t="n">
        <f aca="false">workers_and_wage_low!C18</f>
        <v>11452346</v>
      </c>
      <c r="AX30" s="5"/>
      <c r="AY30" s="36" t="n">
        <f aca="false">(AW30-AW29)/AW29</f>
        <v>-0.00743689155128281</v>
      </c>
      <c r="AZ30" s="41" t="n">
        <f aca="false">workers_and_wage_low!B18</f>
        <v>5984.66038142344</v>
      </c>
      <c r="BA30" s="36" t="n">
        <f aca="false">(AZ30-AZ29)/AZ29</f>
        <v>-0.00334645819646961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0.0130415583810221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'Low pensions'!Q31</f>
        <v>91497971.7670478</v>
      </c>
      <c r="E31" s="9"/>
      <c r="F31" s="42" t="n">
        <f aca="false">'Low pensions'!I31</f>
        <v>16630839.450741</v>
      </c>
      <c r="G31" s="57" t="n">
        <f aca="false">'Low pensions'!K31</f>
        <v>192650.576848536</v>
      </c>
      <c r="H31" s="57" t="n">
        <f aca="false">'Low pensions'!V31</f>
        <v>1059906.63271104</v>
      </c>
      <c r="I31" s="57" t="n">
        <f aca="false">'Low pensions'!M31</f>
        <v>5958.265263357</v>
      </c>
      <c r="J31" s="57" t="n">
        <f aca="false">'Low pensions'!W31</f>
        <v>32780.6175065283</v>
      </c>
      <c r="K31" s="9"/>
      <c r="L31" s="57" t="n">
        <f aca="false">'Low pensions'!N31</f>
        <v>2983997.22603285</v>
      </c>
      <c r="M31" s="42"/>
      <c r="N31" s="57" t="n">
        <f aca="false">'Low pensions'!L31</f>
        <v>691159.760997742</v>
      </c>
      <c r="O31" s="9"/>
      <c r="P31" s="57" t="n">
        <f aca="false">'Low pensions'!X31</f>
        <v>19286532.8711222</v>
      </c>
      <c r="Q31" s="42"/>
      <c r="R31" s="57" t="n">
        <f aca="false">'Low SIPA income'!G26</f>
        <v>18580016.6977377</v>
      </c>
      <c r="S31" s="42"/>
      <c r="T31" s="57" t="n">
        <f aca="false">'Low SIPA income'!J26</f>
        <v>71042304.2054332</v>
      </c>
      <c r="U31" s="9"/>
      <c r="V31" s="57" t="n">
        <f aca="false">'Low SIPA income'!F26</f>
        <v>111109.744064318</v>
      </c>
      <c r="W31" s="42"/>
      <c r="X31" s="57" t="n">
        <f aca="false">'Low SIPA income'!M26</f>
        <v>279075.643261475</v>
      </c>
      <c r="Y31" s="9"/>
      <c r="Z31" s="9" t="n">
        <f aca="false">R31+V31-N31-L31-F31</f>
        <v>-1614869.99596958</v>
      </c>
      <c r="AA31" s="9"/>
      <c r="AB31" s="9" t="n">
        <f aca="false">T31-P31-D31</f>
        <v>-39742200.4327368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-0.0072447870738051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11487356</v>
      </c>
      <c r="AX31" s="7"/>
      <c r="AY31" s="43" t="n">
        <f aca="false">(AW31-AW30)/AW30</f>
        <v>0.00305701556694148</v>
      </c>
      <c r="AZ31" s="48" t="n">
        <f aca="false">workers_and_wage_low!B19</f>
        <v>5957.71823704739</v>
      </c>
      <c r="BA31" s="43" t="n">
        <f aca="false">(AZ31-AZ30)/AZ30</f>
        <v>-0.00450186688281919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0.0101650240760902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32445441.3910425</v>
      </c>
      <c r="D32" s="57" t="n">
        <f aca="false">'Low pensions'!Q32</f>
        <v>93561963.3115686</v>
      </c>
      <c r="E32" s="9"/>
      <c r="F32" s="42" t="n">
        <f aca="false">'Low pensions'!I32</f>
        <v>17005994.34589</v>
      </c>
      <c r="G32" s="57" t="n">
        <f aca="false">'Low pensions'!K32</f>
        <v>183887.346934037</v>
      </c>
      <c r="H32" s="57" t="n">
        <f aca="false">'Low pensions'!V32</f>
        <v>1011693.9272923</v>
      </c>
      <c r="I32" s="57" t="n">
        <f aca="false">'Low pensions'!M32</f>
        <v>5687.23753404201</v>
      </c>
      <c r="J32" s="57" t="n">
        <f aca="false">'Low pensions'!W32</f>
        <v>31289.5029059454</v>
      </c>
      <c r="K32" s="9"/>
      <c r="L32" s="57" t="n">
        <f aca="false">'Low pensions'!N32</f>
        <v>2899259.23462991</v>
      </c>
      <c r="M32" s="42"/>
      <c r="N32" s="57" t="n">
        <f aca="false">'Low pensions'!L32</f>
        <v>708229.889782857</v>
      </c>
      <c r="O32" s="9"/>
      <c r="P32" s="57" t="n">
        <f aca="false">'Low pensions'!X32</f>
        <v>18940741.8429784</v>
      </c>
      <c r="Q32" s="42"/>
      <c r="R32" s="57" t="n">
        <f aca="false">'Low SIPA income'!G27</f>
        <v>15920829.0248899</v>
      </c>
      <c r="S32" s="42"/>
      <c r="T32" s="57" t="n">
        <f aca="false">'Low SIPA income'!J27</f>
        <v>60874669.6619836</v>
      </c>
      <c r="U32" s="9"/>
      <c r="V32" s="57" t="n">
        <f aca="false">'Low SIPA income'!F27</f>
        <v>109390.258252687</v>
      </c>
      <c r="W32" s="42"/>
      <c r="X32" s="57" t="n">
        <f aca="false">'Low SIPA income'!M27</f>
        <v>274756.790644173</v>
      </c>
      <c r="Y32" s="9"/>
      <c r="Z32" s="9" t="n">
        <f aca="false">R32+V32-N32-L32-F32</f>
        <v>-4583264.18716018</v>
      </c>
      <c r="AA32" s="9"/>
      <c r="AB32" s="9" t="n">
        <f aca="false">T32-P32-D32</f>
        <v>-51628035.4925634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-0.0101830645139781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11445931</v>
      </c>
      <c r="AX32" s="7"/>
      <c r="AY32" s="43" t="n">
        <f aca="false">(AW32-AW31)/AW31</f>
        <v>-0.00360613878424243</v>
      </c>
      <c r="AZ32" s="48" t="n">
        <f aca="false">workers_and_wage_low!B20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0.0122493821180523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'Low pensions'!Q33</f>
        <v>92378132.4981513</v>
      </c>
      <c r="E33" s="9"/>
      <c r="F33" s="42" t="n">
        <f aca="false">'Low pensions'!I33</f>
        <v>16790819.0822796</v>
      </c>
      <c r="G33" s="57" t="n">
        <f aca="false">'Low pensions'!K33</f>
        <v>190348.194341756</v>
      </c>
      <c r="H33" s="57" t="n">
        <f aca="false">'Low pensions'!V33</f>
        <v>1047239.6034714</v>
      </c>
      <c r="I33" s="57" t="n">
        <f aca="false">'Low pensions'!M33</f>
        <v>5887.05755696201</v>
      </c>
      <c r="J33" s="57" t="n">
        <f aca="false">'Low pensions'!W33</f>
        <v>32388.853715613</v>
      </c>
      <c r="K33" s="9"/>
      <c r="L33" s="57" t="n">
        <f aca="false">'Low pensions'!N33</f>
        <v>2797639.4243223</v>
      </c>
      <c r="M33" s="42"/>
      <c r="N33" s="57" t="n">
        <f aca="false">'Low pensions'!L33</f>
        <v>700347.734102037</v>
      </c>
      <c r="O33" s="9"/>
      <c r="P33" s="57" t="n">
        <f aca="false">'Low pensions'!X33</f>
        <v>18370070.869268</v>
      </c>
      <c r="Q33" s="42"/>
      <c r="R33" s="57" t="n">
        <f aca="false">'Low SIPA income'!G28</f>
        <v>18591401.7836557</v>
      </c>
      <c r="S33" s="42"/>
      <c r="T33" s="57" t="n">
        <f aca="false">'Low SIPA income'!J28</f>
        <v>71085836.0682056</v>
      </c>
      <c r="U33" s="9"/>
      <c r="V33" s="57" t="n">
        <f aca="false">'Low SIPA income'!F28</f>
        <v>110993.20327168</v>
      </c>
      <c r="W33" s="42"/>
      <c r="X33" s="57" t="n">
        <f aca="false">'Low SIPA income'!M28</f>
        <v>278782.926390011</v>
      </c>
      <c r="Y33" s="9"/>
      <c r="Z33" s="9" t="n">
        <f aca="false">R33+V33-N33-L33-F33</f>
        <v>-1586411.25377656</v>
      </c>
      <c r="AA33" s="9"/>
      <c r="AB33" s="9" t="n">
        <f aca="false">T33-P33-D33</f>
        <v>-39662367.2992137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-0.00864643778965732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11546507</v>
      </c>
      <c r="AX33" s="7"/>
      <c r="AY33" s="43" t="n">
        <f aca="false">(AW33-AW32)/AW32</f>
        <v>0.00878705279631688</v>
      </c>
      <c r="AZ33" s="48" t="n">
        <f aca="false">workers_and_wage_low!B21</f>
        <v>5855.1155803567</v>
      </c>
      <c r="BA33" s="43" t="n">
        <f aca="false">(AZ33-AZ32)/AZ32</f>
        <v>-0.00805015859284673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0.0106816881890492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'Low pensions'!Q34</f>
        <v>90731839.6834253</v>
      </c>
      <c r="E34" s="6"/>
      <c r="F34" s="8" t="n">
        <f aca="false">'Low pensions'!I34</f>
        <v>16491585.8756647</v>
      </c>
      <c r="G34" s="56" t="n">
        <f aca="false">'Low pensions'!K34</f>
        <v>209544.77856579</v>
      </c>
      <c r="H34" s="56" t="n">
        <f aca="false">'Low pensions'!V34</f>
        <v>1152853.54596401</v>
      </c>
      <c r="I34" s="56" t="n">
        <f aca="false">'Low pensions'!M34</f>
        <v>6480.76634739598</v>
      </c>
      <c r="J34" s="56" t="n">
        <f aca="false">'Low pensions'!W34</f>
        <v>35655.2643081677</v>
      </c>
      <c r="K34" s="6"/>
      <c r="L34" s="56" t="n">
        <f aca="false">'Low pensions'!N34</f>
        <v>3140794.79807992</v>
      </c>
      <c r="M34" s="8"/>
      <c r="N34" s="56" t="n">
        <f aca="false">'Low pensions'!L34</f>
        <v>688472.898416305</v>
      </c>
      <c r="O34" s="6"/>
      <c r="P34" s="56" t="n">
        <f aca="false">'Low pensions'!X34</f>
        <v>20085373.8926883</v>
      </c>
      <c r="Q34" s="8"/>
      <c r="R34" s="56" t="n">
        <f aca="false">'Low SIPA income'!G29</f>
        <v>14371067.3695029</v>
      </c>
      <c r="S34" s="8"/>
      <c r="T34" s="56" t="n">
        <f aca="false">'Low SIPA income'!J29</f>
        <v>54949021.6521341</v>
      </c>
      <c r="U34" s="6"/>
      <c r="V34" s="56" t="n">
        <f aca="false">'Low SIPA income'!F29</f>
        <v>113225.116735996</v>
      </c>
      <c r="W34" s="8"/>
      <c r="X34" s="56" t="n">
        <f aca="false">'Low SIPA income'!M29</f>
        <v>284388.849533866</v>
      </c>
      <c r="Y34" s="6"/>
      <c r="Z34" s="6" t="n">
        <f aca="false">R34+V34-N34-L34-F34</f>
        <v>-5836561.08592203</v>
      </c>
      <c r="AA34" s="6"/>
      <c r="AB34" s="6" t="n">
        <f aca="false">T34-P34-D34</f>
        <v>-55868191.9239795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-0.0117591714403226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workers_and_wage_low!C22</f>
        <v>11515334</v>
      </c>
      <c r="AX34" s="5"/>
      <c r="AY34" s="36" t="n">
        <f aca="false">(AW34-AW33)/AW33</f>
        <v>-0.00269977751713137</v>
      </c>
      <c r="AZ34" s="41" t="n">
        <f aca="false">workers_and_wage_low!B22</f>
        <v>5889.15450503347</v>
      </c>
      <c r="BA34" s="36" t="n">
        <f aca="false">(AZ34-AZ33)/AZ33</f>
        <v>0.00581353590883278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0.0128286475248409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'Low pensions'!Q35</f>
        <v>91149267.8905097</v>
      </c>
      <c r="E35" s="9"/>
      <c r="F35" s="42" t="n">
        <f aca="false">'Low pensions'!I35</f>
        <v>16567458.3934939</v>
      </c>
      <c r="G35" s="57" t="n">
        <f aca="false">'Low pensions'!K35</f>
        <v>235657.854002882</v>
      </c>
      <c r="H35" s="57" t="n">
        <f aca="false">'Low pensions'!V35</f>
        <v>1296519.98241605</v>
      </c>
      <c r="I35" s="57" t="n">
        <f aca="false">'Low pensions'!M35</f>
        <v>7288.387237202</v>
      </c>
      <c r="J35" s="57" t="n">
        <f aca="false">'Low pensions'!W35</f>
        <v>40098.5561571943</v>
      </c>
      <c r="K35" s="9"/>
      <c r="L35" s="57" t="n">
        <f aca="false">'Low pensions'!N35</f>
        <v>2495464.20707561</v>
      </c>
      <c r="M35" s="42"/>
      <c r="N35" s="57" t="n">
        <f aca="false">'Low pensions'!L35</f>
        <v>693476.015349299</v>
      </c>
      <c r="O35" s="9"/>
      <c r="P35" s="57" t="n">
        <f aca="false">'Low pensions'!X35</f>
        <v>16764276.0614016</v>
      </c>
      <c r="Q35" s="42"/>
      <c r="R35" s="57" t="n">
        <f aca="false">'Low SIPA income'!G30</f>
        <v>17342859.0571271</v>
      </c>
      <c r="S35" s="42"/>
      <c r="T35" s="57" t="n">
        <f aca="false">'Low SIPA income'!J30</f>
        <v>66311924.7400029</v>
      </c>
      <c r="U35" s="9"/>
      <c r="V35" s="57" t="n">
        <f aca="false">'Low SIPA income'!F30</f>
        <v>113803.842547546</v>
      </c>
      <c r="W35" s="42"/>
      <c r="X35" s="57" t="n">
        <f aca="false">'Low SIPA income'!M30</f>
        <v>285842.441921198</v>
      </c>
      <c r="Y35" s="9"/>
      <c r="Z35" s="9" t="n">
        <f aca="false">R35+V35-N35-L35-F35</f>
        <v>-2299735.71624416</v>
      </c>
      <c r="AA35" s="9"/>
      <c r="AB35" s="9" t="n">
        <f aca="false">T35-P35-D35</f>
        <v>-41601619.2119084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-0.00853181303474373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11577895</v>
      </c>
      <c r="AX35" s="7"/>
      <c r="AY35" s="43" t="n">
        <f aca="false">(AW35-AW34)/AW34</f>
        <v>0.00543284285110619</v>
      </c>
      <c r="AZ35" s="48" t="n">
        <f aca="false">workers_and_wage_low!B23</f>
        <v>5895.46418447988</v>
      </c>
      <c r="BA35" s="43" t="n">
        <f aca="false">(AZ35-AZ34)/AZ34</f>
        <v>0.00107140667493391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0.00987706108219895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'Low pensions'!Q36</f>
        <v>90479906.8839925</v>
      </c>
      <c r="E36" s="9"/>
      <c r="F36" s="42" t="n">
        <f aca="false">'Low pensions'!I36</f>
        <v>16445794.1071826</v>
      </c>
      <c r="G36" s="57" t="n">
        <f aca="false">'Low pensions'!K36</f>
        <v>257249.034972037</v>
      </c>
      <c r="H36" s="57" t="n">
        <f aca="false">'Low pensions'!V36</f>
        <v>1415308.28968005</v>
      </c>
      <c r="I36" s="57" t="n">
        <f aca="false">'Low pensions'!M36</f>
        <v>7956.15572078497</v>
      </c>
      <c r="J36" s="57" t="n">
        <f aca="false">'Low pensions'!W36</f>
        <v>43772.4213303126</v>
      </c>
      <c r="K36" s="9"/>
      <c r="L36" s="57" t="n">
        <f aca="false">'Low pensions'!N36</f>
        <v>2463707.30922584</v>
      </c>
      <c r="M36" s="42"/>
      <c r="N36" s="57" t="n">
        <f aca="false">'Low pensions'!L36</f>
        <v>689923.281725613</v>
      </c>
      <c r="O36" s="9"/>
      <c r="P36" s="57" t="n">
        <f aca="false">'Low pensions'!X36</f>
        <v>16579943.2753216</v>
      </c>
      <c r="Q36" s="42"/>
      <c r="R36" s="57" t="n">
        <f aca="false">'Low SIPA income'!G31</f>
        <v>15079113.9880568</v>
      </c>
      <c r="S36" s="42"/>
      <c r="T36" s="57" t="n">
        <f aca="false">'Low SIPA income'!J31</f>
        <v>57656299.265779</v>
      </c>
      <c r="U36" s="9"/>
      <c r="V36" s="57" t="n">
        <f aca="false">'Low SIPA income'!F31</f>
        <v>114520.976282864</v>
      </c>
      <c r="W36" s="42"/>
      <c r="X36" s="57" t="n">
        <f aca="false">'Low SIPA income'!M31</f>
        <v>287643.675108924</v>
      </c>
      <c r="Y36" s="9"/>
      <c r="Z36" s="9" t="n">
        <f aca="false">R36+V36-N36-L36-F36</f>
        <v>-4405789.73379439</v>
      </c>
      <c r="AA36" s="9"/>
      <c r="AB36" s="9" t="n">
        <f aca="false">T36-P36-D36</f>
        <v>-49403550.8935351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-0.00963762470681459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11566653</v>
      </c>
      <c r="AX36" s="7"/>
      <c r="AY36" s="43" t="n">
        <f aca="false">(AW36-AW35)/AW35</f>
        <v>-0.000970988249591139</v>
      </c>
      <c r="AZ36" s="48" t="n">
        <f aca="false">workers_and_wage_low!B24</f>
        <v>5906.91807591276</v>
      </c>
      <c r="BA36" s="43" t="n">
        <f aca="false">(AZ36-AZ35)/AZ35</f>
        <v>0.00194283114517657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0.011726326755527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'Low pensions'!Q37</f>
        <v>92143466.6470414</v>
      </c>
      <c r="E37" s="9"/>
      <c r="F37" s="42" t="n">
        <f aca="false">'Low pensions'!I37</f>
        <v>16748165.7860479</v>
      </c>
      <c r="G37" s="57" t="n">
        <f aca="false">'Low pensions'!K37</f>
        <v>283108.628230152</v>
      </c>
      <c r="H37" s="57" t="n">
        <f aca="false">'Low pensions'!V37</f>
        <v>1557580.14197269</v>
      </c>
      <c r="I37" s="57" t="n">
        <f aca="false">'Low pensions'!M37</f>
        <v>8755.93695557199</v>
      </c>
      <c r="J37" s="57" t="n">
        <f aca="false">'Low pensions'!W37</f>
        <v>48172.581710497</v>
      </c>
      <c r="K37" s="9"/>
      <c r="L37" s="57" t="n">
        <f aca="false">'Low pensions'!N37</f>
        <v>2437014.09367023</v>
      </c>
      <c r="M37" s="42"/>
      <c r="N37" s="57" t="n">
        <f aca="false">'Low pensions'!L37</f>
        <v>704330.581354225</v>
      </c>
      <c r="O37" s="9"/>
      <c r="P37" s="57" t="n">
        <f aca="false">'Low pensions'!X37</f>
        <v>16520696.7646253</v>
      </c>
      <c r="Q37" s="42"/>
      <c r="R37" s="57" t="n">
        <f aca="false">'Low SIPA income'!G32</f>
        <v>17910682.6473293</v>
      </c>
      <c r="S37" s="42"/>
      <c r="T37" s="57" t="n">
        <f aca="false">'Low SIPA income'!J32</f>
        <v>68483047.4513767</v>
      </c>
      <c r="U37" s="9"/>
      <c r="V37" s="57" t="n">
        <f aca="false">'Low SIPA income'!F32</f>
        <v>117974.347921033</v>
      </c>
      <c r="W37" s="42"/>
      <c r="X37" s="57" t="n">
        <f aca="false">'Low SIPA income'!M32</f>
        <v>296317.549029334</v>
      </c>
      <c r="Y37" s="9"/>
      <c r="Z37" s="9" t="n">
        <f aca="false">R37+V37-N37-L37-F37</f>
        <v>-1860853.46582202</v>
      </c>
      <c r="AA37" s="9"/>
      <c r="AB37" s="9" t="n">
        <f aca="false">T37-P37-D37</f>
        <v>-40181115.96029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-0.00765188450445057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11616948</v>
      </c>
      <c r="AX37" s="7"/>
      <c r="AY37" s="43" t="n">
        <f aca="false">(AW37-AW36)/AW36</f>
        <v>0.00434827603110424</v>
      </c>
      <c r="AZ37" s="48" t="n">
        <f aca="false">workers_and_wage_low!B25</f>
        <v>5914.94333278746</v>
      </c>
      <c r="BA37" s="43" t="n">
        <f aca="false">(AZ37-AZ36)/AZ36</f>
        <v>0.00135861997264284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0.0101589552993704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'Low pensions'!Q38</f>
        <v>97824791.8216423</v>
      </c>
      <c r="E38" s="6"/>
      <c r="F38" s="8" t="n">
        <f aca="false">'Low pensions'!I38</f>
        <v>17780813.8876561</v>
      </c>
      <c r="G38" s="56" t="n">
        <f aca="false">'Low pensions'!K38</f>
        <v>323686.417547181</v>
      </c>
      <c r="H38" s="56" t="n">
        <f aca="false">'Low pensions'!V38</f>
        <v>1780827.16641157</v>
      </c>
      <c r="I38" s="56" t="n">
        <f aca="false">'Low pensions'!M38</f>
        <v>10010.920130325</v>
      </c>
      <c r="J38" s="56" t="n">
        <f aca="false">'Low pensions'!W38</f>
        <v>55077.1288580886</v>
      </c>
      <c r="K38" s="6"/>
      <c r="L38" s="56" t="n">
        <f aca="false">'Low pensions'!N38</f>
        <v>2999319.05503257</v>
      </c>
      <c r="M38" s="8"/>
      <c r="N38" s="56" t="n">
        <f aca="false">'Low pensions'!L38</f>
        <v>750954.954019077</v>
      </c>
      <c r="O38" s="6"/>
      <c r="P38" s="56" t="n">
        <f aca="false">'Low pensions'!X38</f>
        <v>19695013.4242079</v>
      </c>
      <c r="Q38" s="8"/>
      <c r="R38" s="56" t="n">
        <f aca="false">'Low SIPA income'!G33</f>
        <v>13885349.1518823</v>
      </c>
      <c r="S38" s="8"/>
      <c r="T38" s="56" t="n">
        <f aca="false">'Low SIPA income'!J33</f>
        <v>53091835.9490379</v>
      </c>
      <c r="U38" s="6"/>
      <c r="V38" s="56" t="n">
        <f aca="false">'Low SIPA income'!F33</f>
        <v>118319.251695063</v>
      </c>
      <c r="W38" s="8"/>
      <c r="X38" s="56" t="n">
        <f aca="false">'Low SIPA income'!M33</f>
        <v>297183.847871181</v>
      </c>
      <c r="Y38" s="6"/>
      <c r="Z38" s="6" t="n">
        <f aca="false">R38+V38-N38-L38-F38</f>
        <v>-7527419.49313038</v>
      </c>
      <c r="AA38" s="6"/>
      <c r="AB38" s="6" t="n">
        <f aca="false">T38-P38-D38</f>
        <v>-64427969.2968123</v>
      </c>
      <c r="AC38" s="24"/>
      <c r="AD38" s="6"/>
      <c r="AE38" s="6"/>
      <c r="AF38" s="6"/>
      <c r="AG38" s="6" t="n">
        <f aca="false">BF38/100*$AG$37</f>
        <v>5222991657.63104</v>
      </c>
      <c r="AH38" s="36" t="n">
        <f aca="false">(AG38-AG37)/AG37</f>
        <v>-0.00536040434022086</v>
      </c>
      <c r="AI38" s="36"/>
      <c r="AJ38" s="36" t="n">
        <f aca="false">AB38/AG38</f>
        <v>-0.0123354532268264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-0.0066069663624801</v>
      </c>
      <c r="AV38" s="5"/>
      <c r="AW38" s="40" t="n">
        <f aca="false">workers_and_wage_low!C26</f>
        <v>11618526</v>
      </c>
      <c r="AX38" s="5"/>
      <c r="AY38" s="36" t="n">
        <f aca="false">(AW38-AW37)/AW37</f>
        <v>0.000135836021646994</v>
      </c>
      <c r="AZ38" s="41" t="n">
        <f aca="false">workers_and_wage_low!B26</f>
        <v>5969.05269637409</v>
      </c>
      <c r="BA38" s="36" t="n">
        <f aca="false">(AZ38-AZ37)/AZ37</f>
        <v>0.00914790904025966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99.4639595659779</v>
      </c>
      <c r="BG38" s="5"/>
      <c r="BH38" s="5"/>
      <c r="BI38" s="36" t="n">
        <f aca="false">T45/AG45</f>
        <v>0.0120883364548752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'Low pensions'!Q39</f>
        <v>96807138.4583618</v>
      </c>
      <c r="E39" s="9"/>
      <c r="F39" s="42" t="n">
        <f aca="false">'Low pensions'!I39</f>
        <v>17595843.342688</v>
      </c>
      <c r="G39" s="57" t="n">
        <f aca="false">'Low pensions'!K39</f>
        <v>331685.380709659</v>
      </c>
      <c r="H39" s="57" t="n">
        <f aca="false">'Low pensions'!V39</f>
        <v>1824835.10165584</v>
      </c>
      <c r="I39" s="57" t="n">
        <f aca="false">'Low pensions'!M39</f>
        <v>10258.310743597</v>
      </c>
      <c r="J39" s="57" t="n">
        <f aca="false">'Low pensions'!W39</f>
        <v>56438.1990202798</v>
      </c>
      <c r="K39" s="9"/>
      <c r="L39" s="57" t="n">
        <f aca="false">'Low pensions'!N39</f>
        <v>2719529.6341026</v>
      </c>
      <c r="M39" s="42"/>
      <c r="N39" s="57" t="n">
        <f aca="false">'Low pensions'!L39</f>
        <v>745414.236461006</v>
      </c>
      <c r="O39" s="9"/>
      <c r="P39" s="57" t="n">
        <f aca="false">'Low pensions'!X39</f>
        <v>18212701.3957108</v>
      </c>
      <c r="Q39" s="42"/>
      <c r="R39" s="57" t="n">
        <f aca="false">'Low SIPA income'!G34</f>
        <v>16530749.0650427</v>
      </c>
      <c r="S39" s="42"/>
      <c r="T39" s="57" t="n">
        <f aca="false">'Low SIPA income'!J34</f>
        <v>63206751.7983147</v>
      </c>
      <c r="U39" s="9"/>
      <c r="V39" s="57" t="n">
        <f aca="false">'Low SIPA income'!F34</f>
        <v>115613.078398217</v>
      </c>
      <c r="W39" s="42"/>
      <c r="X39" s="57" t="n">
        <f aca="false">'Low SIPA income'!M34</f>
        <v>290386.720760914</v>
      </c>
      <c r="Y39" s="9"/>
      <c r="Z39" s="9" t="n">
        <f aca="false">R39+V39-N39-L39-F39</f>
        <v>-4414425.06981069</v>
      </c>
      <c r="AA39" s="9"/>
      <c r="AB39" s="9" t="n">
        <f aca="false">T39-P39-D39</f>
        <v>-51813088.0557579</v>
      </c>
      <c r="AC39" s="24"/>
      <c r="AD39" s="9"/>
      <c r="AE39" s="9"/>
      <c r="AF39" s="9"/>
      <c r="AG39" s="9" t="n">
        <f aca="false">BF39/100*$AG$37</f>
        <v>5159995107.44014</v>
      </c>
      <c r="AH39" s="43" t="n">
        <f aca="false">(AG39-AG38)/AG38</f>
        <v>-0.0120613920757196</v>
      </c>
      <c r="AI39" s="43"/>
      <c r="AJ39" s="43" t="n">
        <f aca="false">AB39/AG39</f>
        <v>-0.0100413056557068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11624911</v>
      </c>
      <c r="AX39" s="7"/>
      <c r="AY39" s="43" t="n">
        <f aca="false">(AW39-AW38)/AW38</f>
        <v>0.00054955335986682</v>
      </c>
      <c r="AZ39" s="48" t="n">
        <f aca="false">workers_and_wage_low!B27</f>
        <v>5979.34184627922</v>
      </c>
      <c r="BA39" s="43" t="n">
        <f aca="false">(AZ39-AZ38)/AZ38</f>
        <v>0.00172374921591486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98.2642857522491</v>
      </c>
      <c r="BG39" s="7"/>
      <c r="BH39" s="7"/>
      <c r="BI39" s="43" t="n">
        <f aca="false">T46/AG46</f>
        <v>0.00998409413331144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'Low pensions'!Q40</f>
        <v>97783216.7769906</v>
      </c>
      <c r="E40" s="9"/>
      <c r="F40" s="42" t="n">
        <f aca="false">'Low pensions'!I40</f>
        <v>17773257.1311575</v>
      </c>
      <c r="G40" s="57" t="n">
        <f aca="false">'Low pensions'!K40</f>
        <v>363019.839042779</v>
      </c>
      <c r="H40" s="57" t="n">
        <f aca="false">'Low pensions'!V40</f>
        <v>1997228.04624481</v>
      </c>
      <c r="I40" s="57" t="n">
        <f aca="false">'Low pensions'!M40</f>
        <v>11227.417702354</v>
      </c>
      <c r="J40" s="57" t="n">
        <f aca="false">'Low pensions'!W40</f>
        <v>61769.9395745818</v>
      </c>
      <c r="K40" s="9"/>
      <c r="L40" s="57" t="n">
        <f aca="false">'Low pensions'!N40</f>
        <v>2594024.94773588</v>
      </c>
      <c r="M40" s="42"/>
      <c r="N40" s="57" t="n">
        <f aca="false">'Low pensions'!L40</f>
        <v>755020.010026544</v>
      </c>
      <c r="O40" s="9"/>
      <c r="P40" s="57" t="n">
        <f aca="false">'Low pensions'!X40</f>
        <v>17614305.1135259</v>
      </c>
      <c r="Q40" s="42"/>
      <c r="R40" s="57" t="n">
        <f aca="false">'Low SIPA income'!G35</f>
        <v>14334466.6798831</v>
      </c>
      <c r="S40" s="42"/>
      <c r="T40" s="57" t="n">
        <f aca="false">'Low SIPA income'!J35</f>
        <v>54809075.7431286</v>
      </c>
      <c r="U40" s="9"/>
      <c r="V40" s="57" t="n">
        <f aca="false">'Low SIPA income'!F35</f>
        <v>120556.663511628</v>
      </c>
      <c r="W40" s="42"/>
      <c r="X40" s="57" t="n">
        <f aca="false">'Low SIPA income'!M35</f>
        <v>302803.581290666</v>
      </c>
      <c r="Y40" s="9"/>
      <c r="Z40" s="9" t="n">
        <f aca="false">R40+V40-N40-L40-F40</f>
        <v>-6667278.74552519</v>
      </c>
      <c r="AA40" s="9"/>
      <c r="AB40" s="9" t="n">
        <f aca="false">T40-P40-D40</f>
        <v>-60588446.1473879</v>
      </c>
      <c r="AC40" s="24"/>
      <c r="AD40" s="9"/>
      <c r="AE40" s="9"/>
      <c r="AF40" s="9"/>
      <c r="AG40" s="9" t="n">
        <f aca="false">BF40/100*$AG$37</f>
        <v>5131124853.40273</v>
      </c>
      <c r="AH40" s="43" t="n">
        <f aca="false">(AG40-AG39)/AG39</f>
        <v>-0.00559501577739486</v>
      </c>
      <c r="AI40" s="43"/>
      <c r="AJ40" s="43" t="n">
        <f aca="false">AB40/AG40</f>
        <v>-0.0118080241425442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11711597</v>
      </c>
      <c r="AX40" s="7"/>
      <c r="AY40" s="43" t="n">
        <f aca="false">(AW40-AW39)/AW39</f>
        <v>0.00745691730457119</v>
      </c>
      <c r="AZ40" s="48" t="n">
        <f aca="false">workers_and_wage_low!B28</f>
        <v>5986.2927433296</v>
      </c>
      <c r="BA40" s="43" t="n">
        <f aca="false">(AZ40-AZ39)/AZ39</f>
        <v>0.00116248530842999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97.7144955231109</v>
      </c>
      <c r="BG40" s="7"/>
      <c r="BH40" s="7"/>
      <c r="BI40" s="43" t="n">
        <f aca="false">T47/AG47</f>
        <v>0.0118349254536582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'Low pensions'!Q41</f>
        <v>98909830.3719592</v>
      </c>
      <c r="E41" s="9"/>
      <c r="F41" s="42" t="n">
        <f aca="false">'Low pensions'!I41</f>
        <v>17978032.4880217</v>
      </c>
      <c r="G41" s="57" t="n">
        <f aca="false">'Low pensions'!K41</f>
        <v>378463.115577714</v>
      </c>
      <c r="H41" s="57" t="n">
        <f aca="false">'Low pensions'!V41</f>
        <v>2082192.3972368</v>
      </c>
      <c r="I41" s="57" t="n">
        <f aca="false">'Low pensions'!M41</f>
        <v>11705.044811682</v>
      </c>
      <c r="J41" s="57" t="n">
        <f aca="false">'Low pensions'!W41</f>
        <v>64397.7030073244</v>
      </c>
      <c r="K41" s="9"/>
      <c r="L41" s="57" t="n">
        <f aca="false">'Low pensions'!N41</f>
        <v>2646885.00702315</v>
      </c>
      <c r="M41" s="42"/>
      <c r="N41" s="57" t="n">
        <f aca="false">'Low pensions'!L41</f>
        <v>765213.325381417</v>
      </c>
      <c r="O41" s="9"/>
      <c r="P41" s="57" t="n">
        <f aca="false">'Low pensions'!X41</f>
        <v>17944676.826022</v>
      </c>
      <c r="Q41" s="42"/>
      <c r="R41" s="57" t="n">
        <f aca="false">'Low SIPA income'!G36</f>
        <v>17156890.6015743</v>
      </c>
      <c r="S41" s="42"/>
      <c r="T41" s="57" t="n">
        <f aca="false">'Low SIPA income'!J36</f>
        <v>65600858.2319945</v>
      </c>
      <c r="U41" s="9"/>
      <c r="V41" s="57" t="n">
        <f aca="false">'Low SIPA income'!F36</f>
        <v>115535.437511298</v>
      </c>
      <c r="W41" s="42"/>
      <c r="X41" s="57" t="n">
        <f aca="false">'Low SIPA income'!M36</f>
        <v>290191.709237463</v>
      </c>
      <c r="Y41" s="9"/>
      <c r="Z41" s="9" t="n">
        <f aca="false">R41+V41-N41-L41-F41</f>
        <v>-4117704.78134067</v>
      </c>
      <c r="AA41" s="9"/>
      <c r="AB41" s="9" t="n">
        <f aca="false">T41-P41-D41</f>
        <v>-51253648.9659867</v>
      </c>
      <c r="AC41" s="24"/>
      <c r="AD41" s="9"/>
      <c r="AE41" s="9"/>
      <c r="AF41" s="9"/>
      <c r="AG41" s="9" t="n">
        <f aca="false">BF41/100*$AG$37</f>
        <v>5113622313.26159</v>
      </c>
      <c r="AH41" s="43" t="n">
        <f aca="false">(AG41-AG40)/AG40</f>
        <v>-0.00341105325658503</v>
      </c>
      <c r="AI41" s="43" t="n">
        <f aca="false">(AG41-AG37)/AG37</f>
        <v>-0.0261881382505881</v>
      </c>
      <c r="AJ41" s="43" t="n">
        <f aca="false">AB41/AG41</f>
        <v>-0.0100229633371761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11780722</v>
      </c>
      <c r="AX41" s="7"/>
      <c r="AY41" s="43" t="n">
        <f aca="false">(AW41-AW40)/AW40</f>
        <v>0.00590226934891971</v>
      </c>
      <c r="AZ41" s="48" t="n">
        <f aca="false">workers_and_wage_low!B29</f>
        <v>6014.50125041624</v>
      </c>
      <c r="BA41" s="43" t="n">
        <f aca="false">(AZ41-AZ40)/AZ40</f>
        <v>0.00471218303148836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97.3811861749412</v>
      </c>
      <c r="BG41" s="50" t="n">
        <f aca="false">(BB41-BB37)/BB37</f>
        <v>0.0652173913043478</v>
      </c>
      <c r="BH41" s="7"/>
      <c r="BI41" s="43" t="n">
        <f aca="false">T48/AG48</f>
        <v>0.0102835656306558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'Low pensions'!Q42</f>
        <v>99751161.4651342</v>
      </c>
      <c r="E42" s="6"/>
      <c r="F42" s="8" t="n">
        <f aca="false">'Low pensions'!I42</f>
        <v>18130954.3732317</v>
      </c>
      <c r="G42" s="56" t="n">
        <f aca="false">'Low pensions'!K42</f>
        <v>400323.361726302</v>
      </c>
      <c r="H42" s="56" t="n">
        <f aca="false">'Low pensions'!V42</f>
        <v>2202461.02173098</v>
      </c>
      <c r="I42" s="56" t="n">
        <f aca="false">'Low pensions'!M42</f>
        <v>12381.134898751</v>
      </c>
      <c r="J42" s="56" t="n">
        <f aca="false">'Low pensions'!W42</f>
        <v>68117.3511875527</v>
      </c>
      <c r="K42" s="6"/>
      <c r="L42" s="56" t="n">
        <f aca="false">'Low pensions'!N42</f>
        <v>3144377.63998029</v>
      </c>
      <c r="M42" s="8"/>
      <c r="N42" s="56" t="n">
        <f aca="false">'Low pensions'!L42</f>
        <v>773776.280429248</v>
      </c>
      <c r="O42" s="6"/>
      <c r="P42" s="56" t="n">
        <f aca="false">'Low pensions'!X42</f>
        <v>20573279.31561</v>
      </c>
      <c r="Q42" s="8"/>
      <c r="R42" s="56" t="n">
        <f aca="false">'Low SIPA income'!G37</f>
        <v>13291477.9498581</v>
      </c>
      <c r="S42" s="8"/>
      <c r="T42" s="56" t="n">
        <f aca="false">'Low SIPA income'!J37</f>
        <v>50821117.936272</v>
      </c>
      <c r="U42" s="6"/>
      <c r="V42" s="56" t="n">
        <f aca="false">'Low SIPA income'!F37</f>
        <v>118184.239361365</v>
      </c>
      <c r="W42" s="8"/>
      <c r="X42" s="56" t="n">
        <f aca="false">'Low SIPA income'!M37</f>
        <v>296844.735814067</v>
      </c>
      <c r="Y42" s="6"/>
      <c r="Z42" s="6" t="n">
        <f aca="false">R42+V42-N42-L42-F42</f>
        <v>-8639446.10442178</v>
      </c>
      <c r="AA42" s="6"/>
      <c r="AB42" s="6" t="n">
        <f aca="false">T42-P42-D42</f>
        <v>-69503322.8444722</v>
      </c>
      <c r="AC42" s="24"/>
      <c r="AD42" s="6"/>
      <c r="AE42" s="6"/>
      <c r="AF42" s="6"/>
      <c r="AG42" s="6" t="n">
        <f aca="false">BF42/100*$AG$37</f>
        <v>5145368395.85461</v>
      </c>
      <c r="AH42" s="36" t="n">
        <f aca="false">(AG42-AG41)/AG41</f>
        <v>0.00620813987585505</v>
      </c>
      <c r="AI42" s="36"/>
      <c r="AJ42" s="36" t="n">
        <f aca="false">AB42/AG42</f>
        <v>-0.0135079390817707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0.00643928561139497</v>
      </c>
      <c r="AV42" s="5"/>
      <c r="AW42" s="40" t="n">
        <f aca="false">workers_and_wage_low!C30</f>
        <v>11768481</v>
      </c>
      <c r="AX42" s="5"/>
      <c r="AY42" s="36" t="n">
        <f aca="false">(AW42-AW41)/AW41</f>
        <v>-0.00103907044067418</v>
      </c>
      <c r="AZ42" s="41" t="n">
        <f aca="false">workers_and_wage_low!B30</f>
        <v>6058.13494440868</v>
      </c>
      <c r="BA42" s="36" t="n">
        <f aca="false">(AZ42-AZ41)/AZ41</f>
        <v>0.00725474851126196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97.9857421999919</v>
      </c>
      <c r="BG42" s="5"/>
      <c r="BH42" s="5"/>
      <c r="BI42" s="36" t="n">
        <f aca="false">T49/AG49</f>
        <v>0.0122060102223268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'Low pensions'!Q43</f>
        <v>100695881.53234</v>
      </c>
      <c r="E43" s="9"/>
      <c r="F43" s="42" t="n">
        <f aca="false">'Low pensions'!I43</f>
        <v>18302668.4283104</v>
      </c>
      <c r="G43" s="57" t="n">
        <f aca="false">'Low pensions'!K43</f>
        <v>426294.987749725</v>
      </c>
      <c r="H43" s="57" t="n">
        <f aca="false">'Low pensions'!V43</f>
        <v>2345349.24524333</v>
      </c>
      <c r="I43" s="57" t="n">
        <f aca="false">'Low pensions'!M43</f>
        <v>13184.381064425</v>
      </c>
      <c r="J43" s="57" t="n">
        <f aca="false">'Low pensions'!W43</f>
        <v>72536.5745951573</v>
      </c>
      <c r="K43" s="9"/>
      <c r="L43" s="57" t="n">
        <f aca="false">'Low pensions'!N43</f>
        <v>2705177.96370399</v>
      </c>
      <c r="M43" s="42"/>
      <c r="N43" s="57" t="n">
        <f aca="false">'Low pensions'!L43</f>
        <v>783002.410238374</v>
      </c>
      <c r="O43" s="9"/>
      <c r="P43" s="57" t="n">
        <f aca="false">'Low pensions'!X43</f>
        <v>18345029.5516063</v>
      </c>
      <c r="Q43" s="42"/>
      <c r="R43" s="57" t="n">
        <f aca="false">'Low SIPA income'!G38</f>
        <v>15866817.7711077</v>
      </c>
      <c r="S43" s="42"/>
      <c r="T43" s="57" t="n">
        <f aca="false">'Low SIPA income'!J38</f>
        <v>60668152.9519001</v>
      </c>
      <c r="U43" s="9"/>
      <c r="V43" s="57" t="n">
        <f aca="false">'Low SIPA income'!F38</f>
        <v>120572.885715428</v>
      </c>
      <c r="W43" s="42"/>
      <c r="X43" s="57" t="n">
        <f aca="false">'Low SIPA income'!M38</f>
        <v>302844.32678962</v>
      </c>
      <c r="Y43" s="9"/>
      <c r="Z43" s="9" t="n">
        <f aca="false">R43+V43-N43-L43-F43</f>
        <v>-5803458.14542964</v>
      </c>
      <c r="AA43" s="9"/>
      <c r="AB43" s="9" t="n">
        <f aca="false">T43-P43-D43</f>
        <v>-58372758.1320462</v>
      </c>
      <c r="AC43" s="24"/>
      <c r="AD43" s="9"/>
      <c r="AE43" s="9"/>
      <c r="AF43" s="9"/>
      <c r="AG43" s="9" t="n">
        <f aca="false">BF43/100*$AG$37</f>
        <v>5173670682.79119</v>
      </c>
      <c r="AH43" s="43" t="n">
        <f aca="false">(AG43-AG42)/AG42</f>
        <v>0.00550053655232662</v>
      </c>
      <c r="AI43" s="43"/>
      <c r="AJ43" s="43" t="n">
        <f aca="false">AB43/AG43</f>
        <v>-0.0112826582345504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11802809</v>
      </c>
      <c r="AX43" s="7"/>
      <c r="AY43" s="43" t="n">
        <f aca="false">(AW43-AW42)/AW42</f>
        <v>0.00291694399642571</v>
      </c>
      <c r="AZ43" s="48" t="n">
        <f aca="false">workers_and_wage_low!B31</f>
        <v>6073.74117425524</v>
      </c>
      <c r="BA43" s="43" t="n">
        <f aca="false">(AZ43-AZ42)/AZ42</f>
        <v>0.00257607827982836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98.5247163565698</v>
      </c>
      <c r="BG43" s="7"/>
      <c r="BH43" s="7"/>
      <c r="BI43" s="43" t="n">
        <f aca="false">T50/AG50</f>
        <v>0.0102989928822715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'Low pensions'!Q44</f>
        <v>102070031.435071</v>
      </c>
      <c r="E44" s="9"/>
      <c r="F44" s="42" t="n">
        <f aca="false">'Low pensions'!I44</f>
        <v>18552436.4392533</v>
      </c>
      <c r="G44" s="57" t="n">
        <f aca="false">'Low pensions'!K44</f>
        <v>465709.988231143</v>
      </c>
      <c r="H44" s="57" t="n">
        <f aca="false">'Low pensions'!V44</f>
        <v>2562198.94858685</v>
      </c>
      <c r="I44" s="57" t="n">
        <f aca="false">'Low pensions'!M44</f>
        <v>14403.401697871</v>
      </c>
      <c r="J44" s="57" t="n">
        <f aca="false">'Low pensions'!W44</f>
        <v>79243.2664511433</v>
      </c>
      <c r="K44" s="9"/>
      <c r="L44" s="57" t="n">
        <f aca="false">'Low pensions'!N44</f>
        <v>2634854.03341183</v>
      </c>
      <c r="M44" s="42"/>
      <c r="N44" s="57" t="n">
        <f aca="false">'Low pensions'!L44</f>
        <v>795656.96224983</v>
      </c>
      <c r="O44" s="9"/>
      <c r="P44" s="57" t="n">
        <f aca="false">'Low pensions'!X44</f>
        <v>18049739.954485</v>
      </c>
      <c r="Q44" s="42"/>
      <c r="R44" s="57" t="n">
        <f aca="false">'Low SIPA income'!G39</f>
        <v>13889320.3289691</v>
      </c>
      <c r="S44" s="42"/>
      <c r="T44" s="57" t="n">
        <f aca="false">'Low SIPA income'!J39</f>
        <v>53107020.0888179</v>
      </c>
      <c r="U44" s="9"/>
      <c r="V44" s="57" t="n">
        <f aca="false">'Low SIPA income'!F39</f>
        <v>121626.018212787</v>
      </c>
      <c r="W44" s="42"/>
      <c r="X44" s="57" t="n">
        <f aca="false">'Low SIPA income'!M39</f>
        <v>305489.491996462</v>
      </c>
      <c r="Y44" s="9"/>
      <c r="Z44" s="9" t="n">
        <f aca="false">R44+V44-N44-L44-F44</f>
        <v>-7972001.08773307</v>
      </c>
      <c r="AA44" s="9"/>
      <c r="AB44" s="9" t="n">
        <f aca="false">T44-P44-D44</f>
        <v>-67012751.3007381</v>
      </c>
      <c r="AC44" s="24"/>
      <c r="AD44" s="9"/>
      <c r="AE44" s="9"/>
      <c r="AF44" s="9"/>
      <c r="AG44" s="9" t="n">
        <f aca="false">BF44/100*$AG$37</f>
        <v>5227606434.30621</v>
      </c>
      <c r="AH44" s="43" t="n">
        <f aca="false">(AG44-AG43)/AG43</f>
        <v>0.0104250453540495</v>
      </c>
      <c r="AI44" s="43"/>
      <c r="AJ44" s="43" t="n">
        <f aca="false">AB44/AG44</f>
        <v>-0.0128190123229183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11839013</v>
      </c>
      <c r="AX44" s="7"/>
      <c r="AY44" s="43" t="n">
        <f aca="false">(AW44-AW43)/AW43</f>
        <v>0.00306740539476662</v>
      </c>
      <c r="AZ44" s="48" t="n">
        <f aca="false">workers_and_wage_low!B32</f>
        <v>6118.29291676596</v>
      </c>
      <c r="BA44" s="43" t="n">
        <f aca="false">(AZ44-AZ43)/AZ43</f>
        <v>0.00733514011093549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99.5518409930819</v>
      </c>
      <c r="BG44" s="7"/>
      <c r="BH44" s="7"/>
      <c r="BI44" s="43" t="n">
        <f aca="false">T51/AG51</f>
        <v>0.0120744143139949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'Low pensions'!Q45</f>
        <v>103276753.202598</v>
      </c>
      <c r="E45" s="9"/>
      <c r="F45" s="42" t="n">
        <f aca="false">'Low pensions'!I45</f>
        <v>18771772.4047385</v>
      </c>
      <c r="G45" s="57" t="n">
        <f aca="false">'Low pensions'!K45</f>
        <v>481988.074739192</v>
      </c>
      <c r="H45" s="57" t="n">
        <f aca="false">'Low pensions'!V45</f>
        <v>2651756.17774215</v>
      </c>
      <c r="I45" s="57" t="n">
        <f aca="false">'Low pensions'!M45</f>
        <v>14906.847672346</v>
      </c>
      <c r="J45" s="57" t="n">
        <f aca="false">'Low pensions'!W45</f>
        <v>82013.077662128</v>
      </c>
      <c r="K45" s="9"/>
      <c r="L45" s="57" t="n">
        <f aca="false">'Low pensions'!N45</f>
        <v>2682476.97254762</v>
      </c>
      <c r="M45" s="42"/>
      <c r="N45" s="57" t="n">
        <f aca="false">'Low pensions'!L45</f>
        <v>806534.976475354</v>
      </c>
      <c r="O45" s="9"/>
      <c r="P45" s="57" t="n">
        <f aca="false">'Low pensions'!X45</f>
        <v>18356703.2367863</v>
      </c>
      <c r="Q45" s="42"/>
      <c r="R45" s="57" t="n">
        <f aca="false">'Low SIPA income'!G40</f>
        <v>16587054.4952055</v>
      </c>
      <c r="S45" s="42" t="n">
        <f aca="false">SUM(T42:T45)/AVERAGE(AG42:AG45)</f>
        <v>0.0438640324427038</v>
      </c>
      <c r="T45" s="57" t="n">
        <f aca="false">'Low SIPA income'!J40</f>
        <v>63422040.4906292</v>
      </c>
      <c r="U45" s="9"/>
      <c r="V45" s="57" t="n">
        <f aca="false">'Low SIPA income'!F40</f>
        <v>116462.151359635</v>
      </c>
      <c r="W45" s="42"/>
      <c r="X45" s="57" t="n">
        <f aca="false">'Low SIPA income'!M40</f>
        <v>292519.347245469</v>
      </c>
      <c r="Y45" s="9"/>
      <c r="Z45" s="9" t="n">
        <f aca="false">R45+V45-N45-L45-F45</f>
        <v>-5557267.70719634</v>
      </c>
      <c r="AA45" s="9"/>
      <c r="AB45" s="9" t="n">
        <f aca="false">T45-P45-D45</f>
        <v>-58211415.9487551</v>
      </c>
      <c r="AC45" s="24"/>
      <c r="AD45" s="9"/>
      <c r="AE45" s="9"/>
      <c r="AF45" s="9"/>
      <c r="AG45" s="9" t="n">
        <f aca="false">BF45/100*$AG$37</f>
        <v>5246548251.48013</v>
      </c>
      <c r="AH45" s="43" t="n">
        <f aca="false">(AG45-AG44)/AG44</f>
        <v>0.00362342066334869</v>
      </c>
      <c r="AI45" s="43" t="n">
        <f aca="false">(AG45-AG41)/AG41</f>
        <v>0.0259944771192452</v>
      </c>
      <c r="AJ45" s="43" t="n">
        <f aca="false">AB45/AG45</f>
        <v>-0.0110951835680407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11820684</v>
      </c>
      <c r="AX45" s="7"/>
      <c r="AY45" s="43" t="n">
        <f aca="false">(AW45-AW44)/AW44</f>
        <v>-0.00154818649155973</v>
      </c>
      <c r="AZ45" s="48" t="n">
        <f aca="false">workers_and_wage_low!B33</f>
        <v>6149.98338694798</v>
      </c>
      <c r="BA45" s="43" t="n">
        <f aca="false">(AZ45-AZ44)/AZ44</f>
        <v>0.00517962618219504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99.9125591908107</v>
      </c>
      <c r="BG45" s="50" t="n">
        <f aca="false">(BB45-BB41)/BB41</f>
        <v>0</v>
      </c>
      <c r="BH45" s="7"/>
      <c r="BI45" s="43" t="n">
        <f aca="false">T52/AG52</f>
        <v>0.010418714332246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'Low pensions'!Q46</f>
        <v>104166206.367708</v>
      </c>
      <c r="E46" s="6"/>
      <c r="F46" s="8" t="n">
        <f aca="false">'Low pensions'!I46</f>
        <v>18933441.0461545</v>
      </c>
      <c r="G46" s="56" t="n">
        <f aca="false">'Low pensions'!K46</f>
        <v>504352.184564584</v>
      </c>
      <c r="H46" s="56" t="n">
        <f aca="false">'Low pensions'!V46</f>
        <v>2774796.9115223</v>
      </c>
      <c r="I46" s="56" t="n">
        <f aca="false">'Low pensions'!M46</f>
        <v>15598.5211721</v>
      </c>
      <c r="J46" s="56" t="n">
        <f aca="false">'Low pensions'!W46</f>
        <v>85818.4611810989</v>
      </c>
      <c r="K46" s="6"/>
      <c r="L46" s="56" t="n">
        <f aca="false">'Low pensions'!N46</f>
        <v>3282444.38896714</v>
      </c>
      <c r="M46" s="8"/>
      <c r="N46" s="56" t="n">
        <f aca="false">'Low pensions'!L46</f>
        <v>815391.344458897</v>
      </c>
      <c r="O46" s="6"/>
      <c r="P46" s="56" t="n">
        <f aca="false">'Low pensions'!X46</f>
        <v>21518662.1363067</v>
      </c>
      <c r="Q46" s="8"/>
      <c r="R46" s="56" t="n">
        <f aca="false">'Low SIPA income'!G41</f>
        <v>13731685.5876284</v>
      </c>
      <c r="S46" s="8"/>
      <c r="T46" s="56" t="n">
        <f aca="false">'Low SIPA income'!J41</f>
        <v>52504289.9928311</v>
      </c>
      <c r="U46" s="6"/>
      <c r="V46" s="56" t="n">
        <f aca="false">'Low SIPA income'!F41</f>
        <v>121778.631580217</v>
      </c>
      <c r="W46" s="8"/>
      <c r="X46" s="56" t="n">
        <f aca="false">'Low SIPA income'!M41</f>
        <v>305872.812775791</v>
      </c>
      <c r="Y46" s="6"/>
      <c r="Z46" s="6" t="n">
        <f aca="false">R46+V46-N46-L46-F46</f>
        <v>-9177812.56037192</v>
      </c>
      <c r="AA46" s="6"/>
      <c r="AB46" s="6" t="n">
        <f aca="false">T46-P46-D46</f>
        <v>-73180578.5111836</v>
      </c>
      <c r="AC46" s="24"/>
      <c r="AD46" s="6"/>
      <c r="AE46" s="6"/>
      <c r="AF46" s="6"/>
      <c r="AG46" s="6" t="n">
        <f aca="false">BF46/100*$AG$37</f>
        <v>5258793566.22381</v>
      </c>
      <c r="AH46" s="36" t="n">
        <f aca="false">(AG46-AG45)/AG45</f>
        <v>0.00233397543617852</v>
      </c>
      <c r="AI46" s="36"/>
      <c r="AJ46" s="36" t="n">
        <f aca="false">AB46/AG46</f>
        <v>-0.0139158492512823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0.00192946867112014</v>
      </c>
      <c r="AV46" s="5"/>
      <c r="AW46" s="40" t="n">
        <f aca="false">workers_and_wage_low!C34</f>
        <v>11845061</v>
      </c>
      <c r="AX46" s="5"/>
      <c r="AY46" s="36" t="n">
        <f aca="false">(AW46-AW45)/AW45</f>
        <v>0.00206223260853602</v>
      </c>
      <c r="AZ46" s="41" t="n">
        <f aca="false">workers_and_wage_low!B34</f>
        <v>6179.90284998184</v>
      </c>
      <c r="BA46" s="36" t="n">
        <f aca="false">(AZ46-AZ45)/AZ45</f>
        <v>0.00486496648061805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6" t="n">
        <f aca="false">T53/AG53</f>
        <v>0.0122424565382323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'Low pensions'!Q47</f>
        <v>104599087.87353</v>
      </c>
      <c r="E47" s="9"/>
      <c r="F47" s="42" t="n">
        <f aca="false">'Low pensions'!I47</f>
        <v>19012122.3839534</v>
      </c>
      <c r="G47" s="57" t="n">
        <f aca="false">'Low pensions'!K47</f>
        <v>506185.530278268</v>
      </c>
      <c r="H47" s="57" t="n">
        <f aca="false">'Low pensions'!V47</f>
        <v>2784883.43871455</v>
      </c>
      <c r="I47" s="57" t="n">
        <f aca="false">'Low pensions'!M47</f>
        <v>15655.222585925</v>
      </c>
      <c r="J47" s="57" t="n">
        <f aca="false">'Low pensions'!W47</f>
        <v>86130.4156303425</v>
      </c>
      <c r="K47" s="9"/>
      <c r="L47" s="57" t="n">
        <f aca="false">'Low pensions'!N47</f>
        <v>2790401.07195069</v>
      </c>
      <c r="M47" s="42"/>
      <c r="N47" s="57" t="n">
        <f aca="false">'Low pensions'!L47</f>
        <v>820524.255569477</v>
      </c>
      <c r="O47" s="9"/>
      <c r="P47" s="57" t="n">
        <f aca="false">'Low pensions'!X47</f>
        <v>18993686.7877096</v>
      </c>
      <c r="Q47" s="42"/>
      <c r="R47" s="57" t="n">
        <f aca="false">'Low SIPA income'!G42</f>
        <v>16158538.4491672</v>
      </c>
      <c r="S47" s="42"/>
      <c r="T47" s="57" t="n">
        <f aca="false">'Low SIPA income'!J42</f>
        <v>61783572.2483875</v>
      </c>
      <c r="U47" s="9"/>
      <c r="V47" s="57" t="n">
        <f aca="false">'Low SIPA income'!F42</f>
        <v>123410.587617776</v>
      </c>
      <c r="W47" s="42"/>
      <c r="X47" s="57" t="n">
        <f aca="false">'Low SIPA income'!M42</f>
        <v>309971.815836158</v>
      </c>
      <c r="Y47" s="9"/>
      <c r="Z47" s="9" t="n">
        <f aca="false">R47+V47-N47-L47-F47</f>
        <v>-6341098.67468859</v>
      </c>
      <c r="AA47" s="9"/>
      <c r="AB47" s="9" t="n">
        <f aca="false">T47-P47-D47</f>
        <v>-61809202.4128521</v>
      </c>
      <c r="AC47" s="24"/>
      <c r="AD47" s="9"/>
      <c r="AE47" s="9"/>
      <c r="AF47" s="9"/>
      <c r="AG47" s="9" t="n">
        <f aca="false">BF47/100*$AG$37</f>
        <v>5220444563.8726</v>
      </c>
      <c r="AH47" s="43" t="n">
        <f aca="false">(AG47-AG46)/AG46</f>
        <v>-0.00729235743298843</v>
      </c>
      <c r="AI47" s="43"/>
      <c r="AJ47" s="43" t="n">
        <f aca="false">AB47/AG47</f>
        <v>-0.0118398350287243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11820613</v>
      </c>
      <c r="AX47" s="7"/>
      <c r="AY47" s="43" t="n">
        <f aca="false">(AW47-AW46)/AW46</f>
        <v>-0.00206398261688986</v>
      </c>
      <c r="AZ47" s="48" t="n">
        <f aca="false">workers_and_wage_low!B35</f>
        <v>6175.62884717432</v>
      </c>
      <c r="BA47" s="43" t="n">
        <f aca="false">(AZ47-AZ46)/AZ46</f>
        <v>-0.000691597086761986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99.4154540260103</v>
      </c>
      <c r="BG47" s="7"/>
      <c r="BH47" s="7"/>
      <c r="BI47" s="43" t="n">
        <f aca="false">T54/AG54</f>
        <v>0.0104207065469737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'Low pensions'!Q48</f>
        <v>105314901.138451</v>
      </c>
      <c r="E48" s="9"/>
      <c r="F48" s="42" t="n">
        <f aca="false">'Low pensions'!I48</f>
        <v>19142229.9180955</v>
      </c>
      <c r="G48" s="57" t="n">
        <f aca="false">'Low pensions'!K48</f>
        <v>533200.156493334</v>
      </c>
      <c r="H48" s="57" t="n">
        <f aca="false">'Low pensions'!V48</f>
        <v>2933509.94154651</v>
      </c>
      <c r="I48" s="57" t="n">
        <f aca="false">'Low pensions'!M48</f>
        <v>16490.726489484</v>
      </c>
      <c r="J48" s="57" t="n">
        <f aca="false">'Low pensions'!W48</f>
        <v>90727.1115942187</v>
      </c>
      <c r="K48" s="9"/>
      <c r="L48" s="57" t="n">
        <f aca="false">'Low pensions'!N48</f>
        <v>2719742.35371047</v>
      </c>
      <c r="M48" s="42"/>
      <c r="N48" s="57" t="n">
        <f aca="false">'Low pensions'!L48</f>
        <v>827481.980599012</v>
      </c>
      <c r="O48" s="9"/>
      <c r="P48" s="57" t="n">
        <f aca="false">'Low pensions'!X48</f>
        <v>18665317.7131154</v>
      </c>
      <c r="Q48" s="42"/>
      <c r="R48" s="57" t="n">
        <f aca="false">'Low SIPA income'!G43</f>
        <v>14197307.7673859</v>
      </c>
      <c r="S48" s="42"/>
      <c r="T48" s="57" t="n">
        <f aca="false">'Low SIPA income'!J43</f>
        <v>54284636.7533996</v>
      </c>
      <c r="U48" s="9"/>
      <c r="V48" s="57" t="n">
        <f aca="false">'Low SIPA income'!F43</f>
        <v>125204.614211142</v>
      </c>
      <c r="W48" s="42"/>
      <c r="X48" s="57" t="n">
        <f aca="false">'Low SIPA income'!M43</f>
        <v>314477.893406475</v>
      </c>
      <c r="Y48" s="9"/>
      <c r="Z48" s="9" t="n">
        <f aca="false">R48+V48-N48-L48-F48</f>
        <v>-8366941.87080794</v>
      </c>
      <c r="AA48" s="9"/>
      <c r="AB48" s="9" t="n">
        <f aca="false">T48-P48-D48</f>
        <v>-69695582.0981668</v>
      </c>
      <c r="AC48" s="24"/>
      <c r="AD48" s="9"/>
      <c r="AE48" s="9"/>
      <c r="AF48" s="9"/>
      <c r="AG48" s="9" t="n">
        <f aca="false">BF48/100*$AG$37</f>
        <v>5278775738.21033</v>
      </c>
      <c r="AH48" s="43" t="n">
        <f aca="false">(AG48-AG47)/AG47</f>
        <v>0.0111736028654341</v>
      </c>
      <c r="AI48" s="43"/>
      <c r="AJ48" s="43" t="n">
        <f aca="false">AB48/AG48</f>
        <v>-0.0132029821978753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11888105</v>
      </c>
      <c r="AX48" s="7"/>
      <c r="AY48" s="43" t="n">
        <f aca="false">(AW48-AW47)/AW47</f>
        <v>0.00570968696801088</v>
      </c>
      <c r="AZ48" s="48" t="n">
        <f aca="false">workers_and_wage_low!B36</f>
        <v>6237.43675187587</v>
      </c>
      <c r="BA48" s="43" t="n">
        <f aca="false">(AZ48-AZ47)/AZ47</f>
        <v>0.0100083580524484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3" t="n">
        <f aca="false">T55/AG55</f>
        <v>0.0122331517286036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'Low pensions'!Q49</f>
        <v>106001122.312582</v>
      </c>
      <c r="E49" s="9"/>
      <c r="F49" s="42" t="n">
        <f aca="false">'Low pensions'!I49</f>
        <v>19266958.7394481</v>
      </c>
      <c r="G49" s="57" t="n">
        <f aca="false">'Low pensions'!K49</f>
        <v>549783.072999459</v>
      </c>
      <c r="H49" s="57" t="n">
        <f aca="false">'Low pensions'!V49</f>
        <v>3024744.25541184</v>
      </c>
      <c r="I49" s="57" t="n">
        <f aca="false">'Low pensions'!M49</f>
        <v>17003.60019586</v>
      </c>
      <c r="J49" s="57" t="n">
        <f aca="false">'Low pensions'!W49</f>
        <v>93548.7914044923</v>
      </c>
      <c r="K49" s="9"/>
      <c r="L49" s="57" t="n">
        <f aca="false">'Low pensions'!N49</f>
        <v>2785771.81545225</v>
      </c>
      <c r="M49" s="42"/>
      <c r="N49" s="57" t="n">
        <f aca="false">'Low pensions'!L49</f>
        <v>834269.933030643</v>
      </c>
      <c r="O49" s="9"/>
      <c r="P49" s="57" t="n">
        <f aca="false">'Low pensions'!X49</f>
        <v>19045290.2154935</v>
      </c>
      <c r="Q49" s="42"/>
      <c r="R49" s="57" t="n">
        <f aca="false">'Low SIPA income'!G44</f>
        <v>16876722.3921643</v>
      </c>
      <c r="S49" s="42"/>
      <c r="T49" s="57" t="n">
        <f aca="false">'Low SIPA income'!J44</f>
        <v>64529610.8006605</v>
      </c>
      <c r="U49" s="9"/>
      <c r="V49" s="57" t="n">
        <f aca="false">'Low SIPA income'!F44</f>
        <v>124616.132025967</v>
      </c>
      <c r="W49" s="42"/>
      <c r="X49" s="57" t="n">
        <f aca="false">'Low SIPA income'!M44</f>
        <v>312999.795821437</v>
      </c>
      <c r="Y49" s="9"/>
      <c r="Z49" s="9" t="n">
        <f aca="false">R49+V49-N49-L49-F49</f>
        <v>-5885661.96374072</v>
      </c>
      <c r="AA49" s="9"/>
      <c r="AB49" s="9" t="n">
        <f aca="false">T49-P49-D49</f>
        <v>-60516801.727415</v>
      </c>
      <c r="AC49" s="24"/>
      <c r="AD49" s="9"/>
      <c r="AE49" s="9"/>
      <c r="AF49" s="9"/>
      <c r="AG49" s="9" t="n">
        <f aca="false">BF49/100*$AG$37</f>
        <v>5286707910.7164</v>
      </c>
      <c r="AH49" s="43" t="n">
        <f aca="false">(AG49-AG48)/AG48</f>
        <v>0.00150265381585642</v>
      </c>
      <c r="AI49" s="43" t="n">
        <f aca="false">(AG49-AG45)/AG45</f>
        <v>0.00765449154593119</v>
      </c>
      <c r="AJ49" s="43" t="n">
        <f aca="false">AB49/AG49</f>
        <v>-0.0114469728136001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11884410</v>
      </c>
      <c r="AX49" s="7"/>
      <c r="AY49" s="43" t="n">
        <f aca="false">(AW49-AW48)/AW48</f>
        <v>-0.000310814885972154</v>
      </c>
      <c r="AZ49" s="48" t="n">
        <f aca="false">workers_and_wage_low!B37</f>
        <v>6277.0592799012</v>
      </c>
      <c r="BA49" s="43" t="n">
        <f aca="false">(AZ49-AZ48)/AZ48</f>
        <v>0.0063523735151966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100.677339030469</v>
      </c>
      <c r="BG49" s="50" t="n">
        <f aca="false">(BB49-BB45)/BB45</f>
        <v>0.0204081632653061</v>
      </c>
      <c r="BH49" s="7"/>
      <c r="BI49" s="43" t="n">
        <f aca="false">T56/AG56</f>
        <v>0.0104914607220131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'Low pensions'!Q50</f>
        <v>107183581.645261</v>
      </c>
      <c r="E50" s="6"/>
      <c r="F50" s="8" t="n">
        <f aca="false">'Low pensions'!I50</f>
        <v>19481884.7201997</v>
      </c>
      <c r="G50" s="56" t="n">
        <f aca="false">'Low pensions'!K50</f>
        <v>571582.755799883</v>
      </c>
      <c r="H50" s="56" t="n">
        <f aca="false">'Low pensions'!V50</f>
        <v>3144679.6782335</v>
      </c>
      <c r="I50" s="56" t="n">
        <f aca="false">'Low pensions'!M50</f>
        <v>17677.8171896869</v>
      </c>
      <c r="J50" s="56" t="n">
        <f aca="false">'Low pensions'!W50</f>
        <v>97258.1343783547</v>
      </c>
      <c r="K50" s="6"/>
      <c r="L50" s="56" t="n">
        <f aca="false">'Low pensions'!N50</f>
        <v>3319829.70112668</v>
      </c>
      <c r="M50" s="8"/>
      <c r="N50" s="56" t="n">
        <f aca="false">'Low pensions'!L50</f>
        <v>845491.122819409</v>
      </c>
      <c r="O50" s="6"/>
      <c r="P50" s="56" t="n">
        <f aca="false">'Low pensions'!X50</f>
        <v>21878254.798494</v>
      </c>
      <c r="Q50" s="8"/>
      <c r="R50" s="56" t="n">
        <f aca="false">'Low SIPA income'!G45</f>
        <v>14313134.5996899</v>
      </c>
      <c r="S50" s="8"/>
      <c r="T50" s="56" t="n">
        <f aca="false">'Low SIPA income'!J45</f>
        <v>54727510.6856225</v>
      </c>
      <c r="U50" s="6"/>
      <c r="V50" s="56" t="n">
        <f aca="false">'Low SIPA income'!F45</f>
        <v>120653.690381675</v>
      </c>
      <c r="W50" s="8"/>
      <c r="X50" s="56" t="n">
        <f aca="false">'Low SIPA income'!M45</f>
        <v>303047.284814601</v>
      </c>
      <c r="Y50" s="6"/>
      <c r="Z50" s="6" t="n">
        <f aca="false">R50+V50-N50-L50-F50</f>
        <v>-9213417.25407421</v>
      </c>
      <c r="AA50" s="6"/>
      <c r="AB50" s="6" t="n">
        <f aca="false">T50-P50-D50</f>
        <v>-74334325.7581325</v>
      </c>
      <c r="AC50" s="24"/>
      <c r="AD50" s="6"/>
      <c r="AE50" s="6"/>
      <c r="AF50" s="6"/>
      <c r="AG50" s="6" t="n">
        <f aca="false">BF50/100*$AG$37</f>
        <v>5313870133.82927</v>
      </c>
      <c r="AH50" s="36" t="n">
        <f aca="false">(AG50-AG49)/AG49</f>
        <v>0.00513783314145358</v>
      </c>
      <c r="AI50" s="36"/>
      <c r="AJ50" s="36" t="n">
        <f aca="false">AB50/AG50</f>
        <v>-0.0139887358716021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0.0046775358327785</v>
      </c>
      <c r="AV50" s="5"/>
      <c r="AW50" s="40" t="n">
        <f aca="false">workers_and_wage_low!C38</f>
        <v>11915499</v>
      </c>
      <c r="AX50" s="5"/>
      <c r="AY50" s="36" t="n">
        <f aca="false">(AW50-AW49)/AW49</f>
        <v>0.00261594812026849</v>
      </c>
      <c r="AZ50" s="41" t="n">
        <f aca="false">workers_and_wage_low!B38</f>
        <v>6307.00548481423</v>
      </c>
      <c r="BA50" s="36" t="n">
        <f aca="false">(AZ50-AZ49)/AZ49</f>
        <v>0.00477073794872638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101.194602399533</v>
      </c>
      <c r="BG50" s="5"/>
      <c r="BH50" s="5"/>
      <c r="BI50" s="36" t="n">
        <f aca="false">T57/AG57</f>
        <v>0.0122544742885668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'Low pensions'!Q51</f>
        <v>108005813.82833</v>
      </c>
      <c r="E51" s="9"/>
      <c r="F51" s="42" t="n">
        <f aca="false">'Low pensions'!I51</f>
        <v>19631335.1524199</v>
      </c>
      <c r="G51" s="57" t="n">
        <f aca="false">'Low pensions'!K51</f>
        <v>591063.1973892</v>
      </c>
      <c r="H51" s="57" t="n">
        <f aca="false">'Low pensions'!V51</f>
        <v>3251855.32019843</v>
      </c>
      <c r="I51" s="57" t="n">
        <f aca="false">'Low pensions'!M51</f>
        <v>18280.305073893</v>
      </c>
      <c r="J51" s="57" t="n">
        <f aca="false">'Low pensions'!W51</f>
        <v>100572.844954592</v>
      </c>
      <c r="K51" s="9"/>
      <c r="L51" s="57" t="n">
        <f aca="false">'Low pensions'!N51</f>
        <v>2774940.82275626</v>
      </c>
      <c r="M51" s="42"/>
      <c r="N51" s="57" t="n">
        <f aca="false">'Low pensions'!L51</f>
        <v>854581.599522706</v>
      </c>
      <c r="O51" s="9"/>
      <c r="P51" s="57" t="n">
        <f aca="false">'Low pensions'!X51</f>
        <v>19100836.9390344</v>
      </c>
      <c r="Q51" s="42"/>
      <c r="R51" s="57" t="n">
        <f aca="false">'Low SIPA income'!G46</f>
        <v>16817190.4520142</v>
      </c>
      <c r="S51" s="42"/>
      <c r="T51" s="57" t="n">
        <f aca="false">'Low SIPA income'!J46</f>
        <v>64301985.2677622</v>
      </c>
      <c r="U51" s="9"/>
      <c r="V51" s="57" t="n">
        <f aca="false">'Low SIPA income'!F46</f>
        <v>124756.188838798</v>
      </c>
      <c r="W51" s="42"/>
      <c r="X51" s="57" t="n">
        <f aca="false">'Low SIPA income'!M46</f>
        <v>313351.578155769</v>
      </c>
      <c r="Y51" s="9"/>
      <c r="Z51" s="9" t="n">
        <f aca="false">R51+V51-N51-L51-F51</f>
        <v>-6318910.93384587</v>
      </c>
      <c r="AA51" s="9"/>
      <c r="AB51" s="9" t="n">
        <f aca="false">T51-P51-D51</f>
        <v>-62804665.4996022</v>
      </c>
      <c r="AC51" s="24"/>
      <c r="AD51" s="9"/>
      <c r="AE51" s="9"/>
      <c r="AF51" s="9"/>
      <c r="AG51" s="9" t="n">
        <f aca="false">BF51/100*$AG$37</f>
        <v>5325474478.1478</v>
      </c>
      <c r="AH51" s="43" t="n">
        <f aca="false">(AG51-AG50)/AG50</f>
        <v>0.00218378395148504</v>
      </c>
      <c r="AI51" s="43"/>
      <c r="AJ51" s="43" t="n">
        <f aca="false">AB51/AG51</f>
        <v>-0.0117932525556757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11975566</v>
      </c>
      <c r="AX51" s="7"/>
      <c r="AY51" s="43" t="n">
        <f aca="false">(AW51-AW50)/AW50</f>
        <v>0.00504108136805685</v>
      </c>
      <c r="AZ51" s="48" t="n">
        <f aca="false">workers_and_wage_low!B39</f>
        <v>6303.1921203153</v>
      </c>
      <c r="BA51" s="43" t="n">
        <f aca="false">(AZ51-AZ50)/AZ50</f>
        <v>-0.000604623621798319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3" t="n">
        <f aca="false">T58/AG58</f>
        <v>0.0105033166342444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'Low pensions'!Q52</f>
        <v>109105578.397321</v>
      </c>
      <c r="E52" s="9"/>
      <c r="F52" s="42" t="n">
        <f aca="false">'Low pensions'!I52</f>
        <v>19831230.3809947</v>
      </c>
      <c r="G52" s="57" t="n">
        <f aca="false">'Low pensions'!K52</f>
        <v>615702.821672644</v>
      </c>
      <c r="H52" s="57" t="n">
        <f aca="false">'Low pensions'!V52</f>
        <v>3387415.26314147</v>
      </c>
      <c r="I52" s="57" t="n">
        <f aca="false">'Low pensions'!M52</f>
        <v>19042.355309463</v>
      </c>
      <c r="J52" s="57" t="n">
        <f aca="false">'Low pensions'!W52</f>
        <v>104765.420509529</v>
      </c>
      <c r="K52" s="9"/>
      <c r="L52" s="57" t="n">
        <f aca="false">'Low pensions'!N52</f>
        <v>2740284.98864127</v>
      </c>
      <c r="M52" s="42"/>
      <c r="N52" s="57" t="n">
        <f aca="false">'Low pensions'!L52</f>
        <v>865213.705805738</v>
      </c>
      <c r="O52" s="9"/>
      <c r="P52" s="57" t="n">
        <f aca="false">'Low pensions'!X52</f>
        <v>18979502.3628556</v>
      </c>
      <c r="Q52" s="42"/>
      <c r="R52" s="57" t="n">
        <f aca="false">'Low SIPA income'!G47</f>
        <v>14614279.56466</v>
      </c>
      <c r="S52" s="42"/>
      <c r="T52" s="57" t="n">
        <f aca="false">'Low SIPA income'!J47</f>
        <v>55878964.5599315</v>
      </c>
      <c r="U52" s="9"/>
      <c r="V52" s="57" t="n">
        <f aca="false">'Low SIPA income'!F47</f>
        <v>125003.480247347</v>
      </c>
      <c r="W52" s="42"/>
      <c r="X52" s="57" t="n">
        <f aca="false">'Low SIPA income'!M47</f>
        <v>313972.702877953</v>
      </c>
      <c r="Y52" s="9"/>
      <c r="Z52" s="9" t="n">
        <f aca="false">R52+V52-N52-L52-F52</f>
        <v>-8697446.03053436</v>
      </c>
      <c r="AA52" s="9"/>
      <c r="AB52" s="9" t="n">
        <f aca="false">T52-P52-D52</f>
        <v>-72206116.2002451</v>
      </c>
      <c r="AC52" s="24"/>
      <c r="AD52" s="9"/>
      <c r="AE52" s="9"/>
      <c r="AF52" s="9"/>
      <c r="AG52" s="9" t="n">
        <f aca="false">BF52/100*$AG$37</f>
        <v>5363326297.08309</v>
      </c>
      <c r="AH52" s="43" t="n">
        <f aca="false">(AG52-AG51)/AG51</f>
        <v>0.00710768948205683</v>
      </c>
      <c r="AI52" s="43"/>
      <c r="AJ52" s="43" t="n">
        <f aca="false">AB52/AG52</f>
        <v>-0.0134629355367611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12011301</v>
      </c>
      <c r="AX52" s="7"/>
      <c r="AY52" s="43" t="n">
        <f aca="false">(AW52-AW51)/AW51</f>
        <v>0.00298399257287714</v>
      </c>
      <c r="AZ52" s="48" t="n">
        <f aca="false">workers_and_wage_low!B40</f>
        <v>6343.28252201252</v>
      </c>
      <c r="BA52" s="43" t="n">
        <f aca="false">(AZ52-AZ51)/AZ51</f>
        <v>0.00636033313469978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102.136420067379</v>
      </c>
      <c r="BG52" s="7"/>
      <c r="BH52" s="7"/>
      <c r="BI52" s="43" t="n">
        <f aca="false">T59/AG59</f>
        <v>0.0123694929811462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'Low pensions'!Q53</f>
        <v>109686441.990713</v>
      </c>
      <c r="E53" s="9"/>
      <c r="F53" s="42" t="n">
        <f aca="false">'Low pensions'!I53</f>
        <v>19936809.2149068</v>
      </c>
      <c r="G53" s="57" t="n">
        <f aca="false">'Low pensions'!K53</f>
        <v>682865.676660853</v>
      </c>
      <c r="H53" s="57" t="n">
        <f aca="false">'Low pensions'!V53</f>
        <v>3756925.47504071</v>
      </c>
      <c r="I53" s="57" t="n">
        <f aca="false">'Low pensions'!M53</f>
        <v>21119.557010129</v>
      </c>
      <c r="J53" s="57" t="n">
        <f aca="false">'Low pensions'!W53</f>
        <v>116193.571393009</v>
      </c>
      <c r="K53" s="9"/>
      <c r="L53" s="57" t="n">
        <f aca="false">'Low pensions'!N53</f>
        <v>2760909.50776184</v>
      </c>
      <c r="M53" s="42"/>
      <c r="N53" s="57" t="n">
        <f aca="false">'Low pensions'!L53</f>
        <v>871307.921705972</v>
      </c>
      <c r="O53" s="9"/>
      <c r="P53" s="57" t="n">
        <f aca="false">'Low pensions'!X53</f>
        <v>19120051.6684158</v>
      </c>
      <c r="Q53" s="42"/>
      <c r="R53" s="57" t="n">
        <f aca="false">'Low SIPA income'!G48</f>
        <v>17245946.2105102</v>
      </c>
      <c r="S53" s="42"/>
      <c r="T53" s="57" t="n">
        <f aca="false">'Low SIPA income'!J48</f>
        <v>65941370.071362</v>
      </c>
      <c r="U53" s="9"/>
      <c r="V53" s="57" t="n">
        <f aca="false">'Low SIPA income'!F48</f>
        <v>128302.777485403</v>
      </c>
      <c r="W53" s="42"/>
      <c r="X53" s="57" t="n">
        <f aca="false">'Low SIPA income'!M48</f>
        <v>322259.586326161</v>
      </c>
      <c r="Y53" s="9"/>
      <c r="Z53" s="9" t="n">
        <f aca="false">R53+V53-N53-L53-F53</f>
        <v>-6194777.65637901</v>
      </c>
      <c r="AA53" s="9"/>
      <c r="AB53" s="9" t="n">
        <f aca="false">T53-P53-D53</f>
        <v>-62865123.5877668</v>
      </c>
      <c r="AC53" s="24"/>
      <c r="AD53" s="9"/>
      <c r="AE53" s="9"/>
      <c r="AF53" s="9"/>
      <c r="AG53" s="9" t="n">
        <f aca="false">BF53/100*$AG$37</f>
        <v>5386285821.4307</v>
      </c>
      <c r="AH53" s="43" t="n">
        <f aca="false">(AG53-AG52)/AG52</f>
        <v>0.00428083675611855</v>
      </c>
      <c r="AI53" s="43" t="n">
        <f aca="false">(AG53-AG49)/AG49</f>
        <v>0.0188355234289472</v>
      </c>
      <c r="AJ53" s="43" t="n">
        <f aca="false">AB53/AG53</f>
        <v>-0.0116713307967509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12028470</v>
      </c>
      <c r="AX53" s="7"/>
      <c r="AY53" s="43" t="n">
        <f aca="false">(AW53-AW52)/AW52</f>
        <v>0.00142940385891587</v>
      </c>
      <c r="AZ53" s="48" t="n">
        <f aca="false">workers_and_wage_low!B41</f>
        <v>6375.55978964205</v>
      </c>
      <c r="BA53" s="43" t="n">
        <f aca="false">(AZ53-AZ52)/AZ52</f>
        <v>0.00508841715902168</v>
      </c>
      <c r="BB53" s="5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102.573649408542</v>
      </c>
      <c r="BG53" s="50" t="n">
        <f aca="false">(BB53-BB49)/BB49</f>
        <v>0.01</v>
      </c>
      <c r="BH53" s="7"/>
      <c r="BI53" s="43" t="n">
        <f aca="false">T60/AG60</f>
        <v>0.0106038932575774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'Low pensions'!Q54</f>
        <v>110508733.456031</v>
      </c>
      <c r="E54" s="6"/>
      <c r="F54" s="8" t="n">
        <f aca="false">'Low pensions'!I54</f>
        <v>20086270.4223774</v>
      </c>
      <c r="G54" s="56" t="n">
        <f aca="false">'Low pensions'!K54</f>
        <v>736422.727444929</v>
      </c>
      <c r="H54" s="56" t="n">
        <f aca="false">'Low pensions'!V54</f>
        <v>4051580.56657004</v>
      </c>
      <c r="I54" s="56" t="n">
        <f aca="false">'Low pensions'!M54</f>
        <v>22775.9606426271</v>
      </c>
      <c r="J54" s="56" t="n">
        <f aca="false">'Low pensions'!W54</f>
        <v>125306.615460931</v>
      </c>
      <c r="K54" s="6"/>
      <c r="L54" s="56" t="n">
        <f aca="false">'Low pensions'!N54</f>
        <v>3322966.68419079</v>
      </c>
      <c r="M54" s="8"/>
      <c r="N54" s="56" t="n">
        <f aca="false">'Low pensions'!L54</f>
        <v>878966.967947774</v>
      </c>
      <c r="O54" s="6"/>
      <c r="P54" s="56" t="n">
        <f aca="false">'Low pensions'!X54</f>
        <v>22078706.8414514</v>
      </c>
      <c r="Q54" s="8"/>
      <c r="R54" s="56" t="n">
        <f aca="false">'Low SIPA income'!G49</f>
        <v>14749732.4695643</v>
      </c>
      <c r="S54" s="8"/>
      <c r="T54" s="56" t="n">
        <f aca="false">'Low SIPA income'!J49</f>
        <v>56396880.4817669</v>
      </c>
      <c r="U54" s="6"/>
      <c r="V54" s="56" t="n">
        <f aca="false">'Low SIPA income'!F49</f>
        <v>124697.663026958</v>
      </c>
      <c r="W54" s="8"/>
      <c r="X54" s="56" t="n">
        <f aca="false">'Low SIPA income'!M49</f>
        <v>313204.578189887</v>
      </c>
      <c r="Y54" s="6"/>
      <c r="Z54" s="6" t="n">
        <f aca="false">R54+V54-N54-L54-F54</f>
        <v>-9413773.94192471</v>
      </c>
      <c r="AA54" s="6"/>
      <c r="AB54" s="6" t="n">
        <f aca="false">T54-P54-D54</f>
        <v>-76190559.8157155</v>
      </c>
      <c r="AC54" s="24"/>
      <c r="AD54" s="6"/>
      <c r="AE54" s="6"/>
      <c r="AF54" s="6"/>
      <c r="AG54" s="6" t="n">
        <f aca="false">BF54/100*$AG$37</f>
        <v>5412001597.73667</v>
      </c>
      <c r="AH54" s="36" t="n">
        <f aca="false">(AG54-AG53)/AG53</f>
        <v>0.00477430592406546</v>
      </c>
      <c r="AI54" s="36"/>
      <c r="AJ54" s="36" t="n">
        <f aca="false">AB54/AG54</f>
        <v>-0.014078074154224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0.00724487043298843</v>
      </c>
      <c r="AV54" s="5"/>
      <c r="AW54" s="40" t="n">
        <f aca="false">workers_and_wage_low!C42</f>
        <v>12026102</v>
      </c>
      <c r="AX54" s="5"/>
      <c r="AY54" s="36" t="n">
        <f aca="false">(AW54-AW53)/AW53</f>
        <v>-0.000196866268112237</v>
      </c>
      <c r="AZ54" s="41" t="n">
        <f aca="false">workers_and_wage_low!B42</f>
        <v>6407.26003588706</v>
      </c>
      <c r="BA54" s="36" t="n">
        <f aca="false">(AZ54-AZ53)/AZ53</f>
        <v>0.00497215104099742</v>
      </c>
      <c r="BB54" s="36"/>
      <c r="BC54" s="36"/>
      <c r="BD54" s="36"/>
      <c r="BE54" s="36"/>
      <c r="BF54" s="5" t="n">
        <f aca="false">BF53*(1+AY54)*(1+BA54)*(1-BE54)</f>
        <v>103.063367390566</v>
      </c>
      <c r="BG54" s="5"/>
      <c r="BH54" s="5"/>
      <c r="BI54" s="36" t="n">
        <f aca="false">T61/AG61</f>
        <v>0.0123532289614498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'Low pensions'!Q55</f>
        <v>111004716.340291</v>
      </c>
      <c r="E55" s="9"/>
      <c r="F55" s="42" t="n">
        <f aca="false">'Low pensions'!I55</f>
        <v>20176421.1826527</v>
      </c>
      <c r="G55" s="57" t="n">
        <f aca="false">'Low pensions'!K55</f>
        <v>840136.952611737</v>
      </c>
      <c r="H55" s="57" t="n">
        <f aca="false">'Low pensions'!V55</f>
        <v>4622185.63279422</v>
      </c>
      <c r="I55" s="57" t="n">
        <f aca="false">'Low pensions'!M55</f>
        <v>25983.6170910851</v>
      </c>
      <c r="J55" s="57" t="n">
        <f aca="false">'Low pensions'!W55</f>
        <v>142954.19482869</v>
      </c>
      <c r="K55" s="9"/>
      <c r="L55" s="57" t="n">
        <f aca="false">'Low pensions'!N55</f>
        <v>2728246.88479189</v>
      </c>
      <c r="M55" s="42"/>
      <c r="N55" s="57" t="n">
        <f aca="false">'Low pensions'!L55</f>
        <v>885267.543213513</v>
      </c>
      <c r="O55" s="9"/>
      <c r="P55" s="57" t="n">
        <f aca="false">'Low pensions'!X55</f>
        <v>19027366.8813334</v>
      </c>
      <c r="Q55" s="42"/>
      <c r="R55" s="57" t="n">
        <f aca="false">'Low SIPA income'!G50</f>
        <v>17431924.3895356</v>
      </c>
      <c r="S55" s="42"/>
      <c r="T55" s="57" t="n">
        <f aca="false">'Low SIPA income'!J50</f>
        <v>66652473.7579103</v>
      </c>
      <c r="U55" s="9"/>
      <c r="V55" s="57" t="n">
        <f aca="false">'Low SIPA income'!F50</f>
        <v>122689.502603926</v>
      </c>
      <c r="W55" s="42"/>
      <c r="X55" s="57" t="n">
        <f aca="false">'Low SIPA income'!M50</f>
        <v>308160.658175945</v>
      </c>
      <c r="Y55" s="9"/>
      <c r="Z55" s="9" t="n">
        <f aca="false">R55+V55-N55-L55-F55</f>
        <v>-6235321.71851858</v>
      </c>
      <c r="AA55" s="9"/>
      <c r="AB55" s="9" t="n">
        <f aca="false">T55-P55-D55</f>
        <v>-63379609.4637141</v>
      </c>
      <c r="AC55" s="24"/>
      <c r="AD55" s="9"/>
      <c r="AE55" s="9"/>
      <c r="AF55" s="9"/>
      <c r="AG55" s="9" t="n">
        <f aca="false">BF55/100*$AG$37</f>
        <v>5448511980.93645</v>
      </c>
      <c r="AH55" s="43" t="n">
        <f aca="false">(AG55-AG54)/AG54</f>
        <v>0.0067461885478846</v>
      </c>
      <c r="AI55" s="43"/>
      <c r="AJ55" s="43" t="n">
        <f aca="false">AB55/AG55</f>
        <v>-0.0116324621631503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12083990</v>
      </c>
      <c r="AX55" s="7"/>
      <c r="AY55" s="43" t="n">
        <f aca="false">(AW55-AW54)/AW54</f>
        <v>0.00481352977049421</v>
      </c>
      <c r="AZ55" s="48" t="n">
        <f aca="false">workers_and_wage_low!B43</f>
        <v>6419.58376260898</v>
      </c>
      <c r="BA55" s="43" t="n">
        <f aca="false">(AZ55-AZ54)/AZ54</f>
        <v>0.00192340043214947</v>
      </c>
      <c r="BB55" s="43"/>
      <c r="BC55" s="43"/>
      <c r="BD55" s="43"/>
      <c r="BE55" s="43"/>
      <c r="BF55" s="7" t="n">
        <f aca="false">BF54*(1+AY55)*(1+BA55)*(1-BE55)</f>
        <v>103.758652299362</v>
      </c>
      <c r="BG55" s="7"/>
      <c r="BH55" s="7"/>
      <c r="BI55" s="43" t="n">
        <f aca="false">T62/AG62</f>
        <v>0.0105197755760314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'Low pensions'!Q56</f>
        <v>111834123.086351</v>
      </c>
      <c r="E56" s="9"/>
      <c r="F56" s="42" t="n">
        <f aca="false">'Low pensions'!I56</f>
        <v>20327175.6766234</v>
      </c>
      <c r="G56" s="57" t="n">
        <f aca="false">'Low pensions'!K56</f>
        <v>890028.105133512</v>
      </c>
      <c r="H56" s="57" t="n">
        <f aca="false">'Low pensions'!V56</f>
        <v>4896672.03369923</v>
      </c>
      <c r="I56" s="57" t="n">
        <f aca="false">'Low pensions'!M56</f>
        <v>27526.64242681</v>
      </c>
      <c r="J56" s="57" t="n">
        <f aca="false">'Low pensions'!W56</f>
        <v>151443.464959772</v>
      </c>
      <c r="K56" s="9"/>
      <c r="L56" s="57" t="n">
        <f aca="false">'Low pensions'!N56</f>
        <v>2732296.47731621</v>
      </c>
      <c r="M56" s="42"/>
      <c r="N56" s="57" t="n">
        <f aca="false">'Low pensions'!L56</f>
        <v>893904.965396188</v>
      </c>
      <c r="O56" s="9"/>
      <c r="P56" s="57" t="n">
        <f aca="false">'Low pensions'!X56</f>
        <v>19095900.7845906</v>
      </c>
      <c r="Q56" s="42"/>
      <c r="R56" s="57" t="n">
        <f aca="false">'Low SIPA income'!G51</f>
        <v>15091147.2371016</v>
      </c>
      <c r="S56" s="42"/>
      <c r="T56" s="57" t="n">
        <f aca="false">'Low SIPA income'!J51</f>
        <v>57702309.4364439</v>
      </c>
      <c r="U56" s="9"/>
      <c r="V56" s="57" t="n">
        <f aca="false">'Low SIPA income'!F51</f>
        <v>122463.526730746</v>
      </c>
      <c r="W56" s="42"/>
      <c r="X56" s="57" t="n">
        <f aca="false">'Low SIPA income'!M51</f>
        <v>307593.071933169</v>
      </c>
      <c r="Y56" s="9"/>
      <c r="Z56" s="9" t="n">
        <f aca="false">R56+V56-N56-L56-F56</f>
        <v>-8739766.35550345</v>
      </c>
      <c r="AA56" s="9"/>
      <c r="AB56" s="9" t="n">
        <f aca="false">T56-P56-D56</f>
        <v>-73227714.4344977</v>
      </c>
      <c r="AC56" s="24"/>
      <c r="AD56" s="9"/>
      <c r="AE56" s="9"/>
      <c r="AF56" s="9"/>
      <c r="AG56" s="9" t="n">
        <f aca="false">BF56/100*$AG$37</f>
        <v>5499930940.53847</v>
      </c>
      <c r="AH56" s="43" t="n">
        <f aca="false">(AG56-AG55)/AG55</f>
        <v>0.00943724814810427</v>
      </c>
      <c r="AI56" s="43"/>
      <c r="AJ56" s="43" t="n">
        <f aca="false">AB56/AG56</f>
        <v>-0.0133142970750335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12165808</v>
      </c>
      <c r="AX56" s="7"/>
      <c r="AY56" s="43" t="n">
        <f aca="false">(AW56-AW55)/AW55</f>
        <v>0.00677077687088453</v>
      </c>
      <c r="AZ56" s="48" t="n">
        <f aca="false">workers_and_wage_low!B44</f>
        <v>6436.58627808515</v>
      </c>
      <c r="BA56" s="43" t="n">
        <f aca="false">(AZ56-AZ55)/AZ55</f>
        <v>0.00264853861323567</v>
      </c>
      <c r="BB56" s="43"/>
      <c r="BC56" s="43"/>
      <c r="BD56" s="43"/>
      <c r="BE56" s="43"/>
      <c r="BF56" s="7" t="n">
        <f aca="false">BF55*(1+AY56)*(1+BA56)*(1-BE56)</f>
        <v>104.737848448624</v>
      </c>
      <c r="BG56" s="7"/>
      <c r="BH56" s="7"/>
      <c r="BI56" s="43" t="n">
        <f aca="false">T63/AG63</f>
        <v>0.0123370256896158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'Low pensions'!Q57</f>
        <v>112609858.069634</v>
      </c>
      <c r="E57" s="9"/>
      <c r="F57" s="42" t="n">
        <f aca="false">'Low pensions'!I57</f>
        <v>20468174.6923846</v>
      </c>
      <c r="G57" s="57" t="n">
        <f aca="false">'Low pensions'!K57</f>
        <v>946900.714955675</v>
      </c>
      <c r="H57" s="57" t="n">
        <f aca="false">'Low pensions'!V57</f>
        <v>5209568.35280805</v>
      </c>
      <c r="I57" s="57" t="n">
        <f aca="false">'Low pensions'!M57</f>
        <v>29285.589122341</v>
      </c>
      <c r="J57" s="57" t="n">
        <f aca="false">'Low pensions'!W57</f>
        <v>161120.670705407</v>
      </c>
      <c r="K57" s="9"/>
      <c r="L57" s="57" t="n">
        <f aca="false">'Low pensions'!N57</f>
        <v>2732126.59735788</v>
      </c>
      <c r="M57" s="42"/>
      <c r="N57" s="57" t="n">
        <f aca="false">'Low pensions'!L57</f>
        <v>900876.610011261</v>
      </c>
      <c r="O57" s="9"/>
      <c r="P57" s="57" t="n">
        <f aca="false">'Low pensions'!X57</f>
        <v>19133375.2083836</v>
      </c>
      <c r="Q57" s="42"/>
      <c r="R57" s="57" t="n">
        <f aca="false">'Low SIPA income'!G52</f>
        <v>17768504.6582581</v>
      </c>
      <c r="S57" s="42"/>
      <c r="T57" s="57" t="n">
        <f aca="false">'Low SIPA income'!J52</f>
        <v>67939417.587355</v>
      </c>
      <c r="U57" s="9"/>
      <c r="V57" s="57" t="n">
        <f aca="false">'Low SIPA income'!F52</f>
        <v>131139.866528591</v>
      </c>
      <c r="W57" s="42"/>
      <c r="X57" s="57" t="n">
        <f aca="false">'Low SIPA income'!M52</f>
        <v>329385.536047181</v>
      </c>
      <c r="Y57" s="9"/>
      <c r="Z57" s="9" t="n">
        <f aca="false">R57+V57-N57-L57-F57</f>
        <v>-6201533.37496705</v>
      </c>
      <c r="AA57" s="9"/>
      <c r="AB57" s="9" t="n">
        <f aca="false">T57-P57-D57</f>
        <v>-63803815.6906626</v>
      </c>
      <c r="AC57" s="24"/>
      <c r="AD57" s="9"/>
      <c r="AE57" s="9"/>
      <c r="AF57" s="9"/>
      <c r="AG57" s="9" t="n">
        <f aca="false">BF57/100*$AG$37</f>
        <v>5544049951.67693</v>
      </c>
      <c r="AH57" s="43" t="n">
        <f aca="false">(AG57-AG56)/AG56</f>
        <v>0.00802173911189939</v>
      </c>
      <c r="AI57" s="43" t="n">
        <f aca="false">(AG57-AG53)/AG53</f>
        <v>0.0292899663100917</v>
      </c>
      <c r="AJ57" s="43" t="n">
        <f aca="false">AB57/AG57</f>
        <v>-0.0115085210715613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12207453</v>
      </c>
      <c r="AX57" s="7"/>
      <c r="AY57" s="43" t="n">
        <f aca="false">(AW57-AW56)/AW56</f>
        <v>0.0034231183000751</v>
      </c>
      <c r="AZ57" s="48" t="n">
        <f aca="false">workers_and_wage_low!B45</f>
        <v>6466.08472104075</v>
      </c>
      <c r="BA57" s="43" t="n">
        <f aca="false">(AZ57-AZ56)/AZ56</f>
        <v>0.00458293289037919</v>
      </c>
      <c r="BB57" s="43"/>
      <c r="BC57" s="43"/>
      <c r="BD57" s="43"/>
      <c r="BE57" s="43"/>
      <c r="BF57" s="7" t="n">
        <f aca="false">BF56*(1+AY57)*(1+BA57)*(1-BE57)</f>
        <v>105.578028144021</v>
      </c>
      <c r="BG57" s="50" t="n">
        <f aca="false">(BB57-BB53)/BB53</f>
        <v>-1</v>
      </c>
      <c r="BH57" s="7"/>
      <c r="BI57" s="43" t="n">
        <f aca="false">T64/AG64</f>
        <v>0.0105608881413923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'Low pensions'!Q58</f>
        <v>112879219.749739</v>
      </c>
      <c r="E58" s="6"/>
      <c r="F58" s="8" t="n">
        <f aca="false">'Low pensions'!I58</f>
        <v>20517134.3662385</v>
      </c>
      <c r="G58" s="56" t="n">
        <f aca="false">'Low pensions'!K58</f>
        <v>1046629.0649613</v>
      </c>
      <c r="H58" s="56" t="n">
        <f aca="false">'Low pensions'!V58</f>
        <v>5758244.3099187</v>
      </c>
      <c r="I58" s="56" t="n">
        <f aca="false">'Low pensions'!M58</f>
        <v>32369.9710812799</v>
      </c>
      <c r="J58" s="56" t="n">
        <f aca="false">'Low pensions'!W58</f>
        <v>178090.030203686</v>
      </c>
      <c r="K58" s="6"/>
      <c r="L58" s="56" t="n">
        <f aca="false">'Low pensions'!N58</f>
        <v>3350704.55171784</v>
      </c>
      <c r="M58" s="8"/>
      <c r="N58" s="56" t="n">
        <f aca="false">'Low pensions'!L58</f>
        <v>905382.381505422</v>
      </c>
      <c r="O58" s="6"/>
      <c r="P58" s="56" t="n">
        <f aca="false">'Low pensions'!X58</f>
        <v>22367968.5794967</v>
      </c>
      <c r="Q58" s="8"/>
      <c r="R58" s="56" t="n">
        <f aca="false">'Low SIPA income'!G53</f>
        <v>15402886.7033904</v>
      </c>
      <c r="S58" s="8"/>
      <c r="T58" s="56" t="n">
        <f aca="false">'Low SIPA income'!J53</f>
        <v>58894272.3047889</v>
      </c>
      <c r="U58" s="6"/>
      <c r="V58" s="56" t="n">
        <f aca="false">'Low SIPA income'!F53</f>
        <v>131903.62793037</v>
      </c>
      <c r="W58" s="8"/>
      <c r="X58" s="56" t="n">
        <f aca="false">'Low SIPA income'!M53</f>
        <v>331303.884489928</v>
      </c>
      <c r="Y58" s="6"/>
      <c r="Z58" s="6" t="n">
        <f aca="false">R58+V58-N58-L58-F58</f>
        <v>-9238430.96814099</v>
      </c>
      <c r="AA58" s="6"/>
      <c r="AB58" s="6" t="n">
        <f aca="false">T58-P58-D58</f>
        <v>-76352916.0244468</v>
      </c>
      <c r="AC58" s="24"/>
      <c r="AD58" s="6"/>
      <c r="AE58" s="6"/>
      <c r="AF58" s="6"/>
      <c r="AG58" s="6" t="n">
        <f aca="false">BF58/100*$AG$37</f>
        <v>5607207166.61758</v>
      </c>
      <c r="AH58" s="36" t="n">
        <f aca="false">(AG58-AG57)/AG57</f>
        <v>0.0113918913954842</v>
      </c>
      <c r="AI58" s="36"/>
      <c r="AJ58" s="36" t="n">
        <f aca="false">AB58/AG58</f>
        <v>-0.0136169243895629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0.0072068928689847</v>
      </c>
      <c r="AV58" s="5"/>
      <c r="AW58" s="40" t="n">
        <f aca="false">workers_and_wage_low!C46</f>
        <v>12263793</v>
      </c>
      <c r="AX58" s="5"/>
      <c r="AY58" s="36" t="n">
        <f aca="false">(AW58-AW57)/AW57</f>
        <v>0.00461521334548656</v>
      </c>
      <c r="AZ58" s="41" t="n">
        <f aca="false">workers_and_wage_low!B46</f>
        <v>6509.70199242626</v>
      </c>
      <c r="BA58" s="36" t="n">
        <f aca="false">(AZ58-AZ57)/AZ57</f>
        <v>0.00674554591646147</v>
      </c>
      <c r="BB58" s="36"/>
      <c r="BC58" s="36"/>
      <c r="BD58" s="36"/>
      <c r="BE58" s="36"/>
      <c r="BF58" s="5" t="n">
        <f aca="false">BF57*(1+AY58)*(1+BA58)*(1-BE58)</f>
        <v>106.780761574387</v>
      </c>
      <c r="BG58" s="5"/>
      <c r="BH58" s="5"/>
      <c r="BI58" s="36" t="n">
        <f aca="false">T65/AG65</f>
        <v>0.0123200240474215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'Low pensions'!Q59</f>
        <v>113010014.905102</v>
      </c>
      <c r="E59" s="9"/>
      <c r="F59" s="42" t="n">
        <f aca="false">'Low pensions'!I59</f>
        <v>20540907.9339775</v>
      </c>
      <c r="G59" s="57" t="n">
        <f aca="false">'Low pensions'!K59</f>
        <v>1125395.78532532</v>
      </c>
      <c r="H59" s="57" t="n">
        <f aca="false">'Low pensions'!V59</f>
        <v>6191595.56542186</v>
      </c>
      <c r="I59" s="57" t="n">
        <f aca="false">'Low pensions'!M59</f>
        <v>34806.05521625</v>
      </c>
      <c r="J59" s="57" t="n">
        <f aca="false">'Low pensions'!W59</f>
        <v>191492.64635327</v>
      </c>
      <c r="K59" s="9"/>
      <c r="L59" s="57" t="n">
        <f aca="false">'Low pensions'!N59</f>
        <v>2717794.794916</v>
      </c>
      <c r="M59" s="42"/>
      <c r="N59" s="57" t="n">
        <f aca="false">'Low pensions'!L59</f>
        <v>909027.765807949</v>
      </c>
      <c r="O59" s="9"/>
      <c r="P59" s="57" t="n">
        <f aca="false">'Low pensions'!X59</f>
        <v>19103852.6715958</v>
      </c>
      <c r="Q59" s="42"/>
      <c r="R59" s="57" t="n">
        <f aca="false">'Low SIPA income'!G54</f>
        <v>18200612.1280536</v>
      </c>
      <c r="S59" s="42"/>
      <c r="T59" s="57" t="n">
        <f aca="false">'Low SIPA income'!J54</f>
        <v>69591617.9496071</v>
      </c>
      <c r="U59" s="9"/>
      <c r="V59" s="57" t="n">
        <f aca="false">'Low SIPA income'!F54</f>
        <v>128974.63821673</v>
      </c>
      <c r="W59" s="42"/>
      <c r="X59" s="57" t="n">
        <f aca="false">'Low SIPA income'!M54</f>
        <v>323947.106780431</v>
      </c>
      <c r="Y59" s="9"/>
      <c r="Z59" s="9" t="n">
        <f aca="false">R59+V59-N59-L59-F59</f>
        <v>-5838143.72843112</v>
      </c>
      <c r="AA59" s="9"/>
      <c r="AB59" s="9" t="n">
        <f aca="false">T59-P59-D59</f>
        <v>-62522249.6270907</v>
      </c>
      <c r="AC59" s="24"/>
      <c r="AD59" s="9"/>
      <c r="AE59" s="9"/>
      <c r="AF59" s="9"/>
      <c r="AG59" s="9" t="n">
        <f aca="false">BF59/100*$AG$37</f>
        <v>5626068752.83244</v>
      </c>
      <c r="AH59" s="43" t="n">
        <f aca="false">(AG59-AG58)/AG58</f>
        <v>0.00336381119056216</v>
      </c>
      <c r="AI59" s="43"/>
      <c r="AJ59" s="43" t="n">
        <f aca="false">AB59/AG59</f>
        <v>-0.0111129551333005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12244018</v>
      </c>
      <c r="AX59" s="7"/>
      <c r="AY59" s="43" t="n">
        <f aca="false">(AW59-AW58)/AW58</f>
        <v>-0.00161247013872462</v>
      </c>
      <c r="AZ59" s="48" t="n">
        <f aca="false">workers_and_wage_low!B47</f>
        <v>6542.14841980565</v>
      </c>
      <c r="BA59" s="43" t="n">
        <f aca="false">(AZ59-AZ58)/AZ58</f>
        <v>0.00498431839385876</v>
      </c>
      <c r="BB59" s="43"/>
      <c r="BC59" s="43"/>
      <c r="BD59" s="43"/>
      <c r="BE59" s="43"/>
      <c r="BF59" s="7" t="n">
        <f aca="false">BF58*(1+AY59)*(1+BA59)*(1-BE59)</f>
        <v>107.139951895108</v>
      </c>
      <c r="BG59" s="7"/>
      <c r="BH59" s="7"/>
      <c r="BI59" s="43" t="n">
        <f aca="false">T66/AG66</f>
        <v>0.0105514568416953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'Low pensions'!Q60</f>
        <v>113520249.89593</v>
      </c>
      <c r="E60" s="9"/>
      <c r="F60" s="42" t="n">
        <f aca="false">'Low pensions'!I60</f>
        <v>20633649.1833267</v>
      </c>
      <c r="G60" s="57" t="n">
        <f aca="false">'Low pensions'!K60</f>
        <v>1191631.24835427</v>
      </c>
      <c r="H60" s="57" t="n">
        <f aca="false">'Low pensions'!V60</f>
        <v>6556003.54038612</v>
      </c>
      <c r="I60" s="57" t="n">
        <f aca="false">'Low pensions'!M60</f>
        <v>36854.5746913701</v>
      </c>
      <c r="J60" s="57" t="n">
        <f aca="false">'Low pensions'!W60</f>
        <v>202762.996094421</v>
      </c>
      <c r="K60" s="9"/>
      <c r="L60" s="57" t="n">
        <f aca="false">'Low pensions'!N60</f>
        <v>2722377.61333731</v>
      </c>
      <c r="M60" s="42"/>
      <c r="N60" s="57" t="n">
        <f aca="false">'Low pensions'!L60</f>
        <v>914909.435899329</v>
      </c>
      <c r="O60" s="9"/>
      <c r="P60" s="57" t="n">
        <f aca="false">'Low pensions'!X60</f>
        <v>19159992.1516393</v>
      </c>
      <c r="Q60" s="42"/>
      <c r="R60" s="57" t="n">
        <f aca="false">'Low SIPA income'!G55</f>
        <v>15762626.645355</v>
      </c>
      <c r="S60" s="42"/>
      <c r="T60" s="57" t="n">
        <f aca="false">'Low SIPA income'!J55</f>
        <v>60269769.1521627</v>
      </c>
      <c r="U60" s="9"/>
      <c r="V60" s="57" t="n">
        <f aca="false">'Low SIPA income'!F55</f>
        <v>130269.512040265</v>
      </c>
      <c r="W60" s="42"/>
      <c r="X60" s="57" t="n">
        <f aca="false">'Low SIPA income'!M55</f>
        <v>327199.456502668</v>
      </c>
      <c r="Y60" s="9"/>
      <c r="Z60" s="9" t="n">
        <f aca="false">R60+V60-N60-L60-F60</f>
        <v>-8378040.07516807</v>
      </c>
      <c r="AA60" s="9"/>
      <c r="AB60" s="9" t="n">
        <f aca="false">T60-P60-D60</f>
        <v>-72410472.8954066</v>
      </c>
      <c r="AC60" s="24"/>
      <c r="AD60" s="9"/>
      <c r="AE60" s="9"/>
      <c r="AF60" s="9"/>
      <c r="AG60" s="9" t="n">
        <f aca="false">BF60/100*$AG$37</f>
        <v>5683739706.55494</v>
      </c>
      <c r="AH60" s="43" t="n">
        <f aca="false">(AG60-AG59)/AG59</f>
        <v>0.0102506663633397</v>
      </c>
      <c r="AI60" s="43"/>
      <c r="AJ60" s="43" t="n">
        <f aca="false">AB60/AG60</f>
        <v>-0.0127399347320387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12302860</v>
      </c>
      <c r="AX60" s="7"/>
      <c r="AY60" s="43" t="n">
        <f aca="false">(AW60-AW59)/AW59</f>
        <v>0.00480577535903655</v>
      </c>
      <c r="AZ60" s="48" t="n">
        <f aca="false">workers_and_wage_low!B48</f>
        <v>6577.59933574718</v>
      </c>
      <c r="BA60" s="43" t="n">
        <f aca="false">(AZ60-AZ59)/AZ59</f>
        <v>0.00541884923218898</v>
      </c>
      <c r="BB60" s="43"/>
      <c r="BC60" s="43"/>
      <c r="BD60" s="43"/>
      <c r="BE60" s="43"/>
      <c r="BF60" s="7" t="n">
        <f aca="false">BF59*(1+AY60)*(1+BA60)*(1-BE60)</f>
        <v>108.238207796169</v>
      </c>
      <c r="BG60" s="7"/>
      <c r="BH60" s="7"/>
      <c r="BI60" s="43" t="n">
        <f aca="false">T67/AG67</f>
        <v>0.0123593383327736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'Low pensions'!Q61</f>
        <v>113823431.651052</v>
      </c>
      <c r="E61" s="9"/>
      <c r="F61" s="42" t="n">
        <f aca="false">'Low pensions'!I61</f>
        <v>20688756.0561508</v>
      </c>
      <c r="G61" s="57" t="n">
        <f aca="false">'Low pensions'!K61</f>
        <v>1234882.00868749</v>
      </c>
      <c r="H61" s="57" t="n">
        <f aca="false">'Low pensions'!V61</f>
        <v>6793956.46270214</v>
      </c>
      <c r="I61" s="57" t="n">
        <f aca="false">'Low pensions'!M61</f>
        <v>38192.2270728101</v>
      </c>
      <c r="J61" s="57" t="n">
        <f aca="false">'Low pensions'!W61</f>
        <v>210122.364825845</v>
      </c>
      <c r="K61" s="9"/>
      <c r="L61" s="57" t="n">
        <f aca="false">'Low pensions'!N61</f>
        <v>2708460.82106392</v>
      </c>
      <c r="M61" s="42"/>
      <c r="N61" s="57" t="n">
        <f aca="false">'Low pensions'!L61</f>
        <v>919411.243876387</v>
      </c>
      <c r="O61" s="9"/>
      <c r="P61" s="57" t="n">
        <f aca="false">'Low pensions'!X61</f>
        <v>19112545.4696167</v>
      </c>
      <c r="Q61" s="42"/>
      <c r="R61" s="57" t="n">
        <f aca="false">'Low SIPA income'!G56</f>
        <v>18433172.916266</v>
      </c>
      <c r="S61" s="42"/>
      <c r="T61" s="57" t="n">
        <f aca="false">'Low SIPA income'!J56</f>
        <v>70480834.279776</v>
      </c>
      <c r="U61" s="9"/>
      <c r="V61" s="57" t="n">
        <f aca="false">'Low SIPA income'!F56</f>
        <v>134024.652251051</v>
      </c>
      <c r="W61" s="42"/>
      <c r="X61" s="57" t="n">
        <f aca="false">'Low SIPA income'!M56</f>
        <v>336631.286075199</v>
      </c>
      <c r="Y61" s="9"/>
      <c r="Z61" s="9" t="n">
        <f aca="false">R61+V61-N61-L61-F61</f>
        <v>-5749430.55257406</v>
      </c>
      <c r="AA61" s="9"/>
      <c r="AB61" s="9" t="n">
        <f aca="false">T61-P61-D61</f>
        <v>-62455142.8408927</v>
      </c>
      <c r="AC61" s="24"/>
      <c r="AD61" s="9"/>
      <c r="AE61" s="9"/>
      <c r="AF61" s="9"/>
      <c r="AG61" s="9" t="n">
        <f aca="false">BF61/100*$AG$37</f>
        <v>5705458427.0819</v>
      </c>
      <c r="AH61" s="43" t="n">
        <f aca="false">(AG61-AG60)/AG60</f>
        <v>0.00382120252655269</v>
      </c>
      <c r="AI61" s="43" t="n">
        <f aca="false">(AG61-AG57)/AG57</f>
        <v>0.0291138205484858</v>
      </c>
      <c r="AJ61" s="43" t="n">
        <f aca="false">AB61/AG61</f>
        <v>-0.0109465599721907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12317123</v>
      </c>
      <c r="AX61" s="7"/>
      <c r="AY61" s="43" t="n">
        <f aca="false">(AW61-AW60)/AW60</f>
        <v>0.00115932392955784</v>
      </c>
      <c r="AZ61" s="48" t="n">
        <f aca="false">workers_and_wage_low!B49</f>
        <v>6595.08783180664</v>
      </c>
      <c r="BA61" s="43" t="n">
        <f aca="false">(AZ61-AZ60)/AZ60</f>
        <v>0.00265879619094698</v>
      </c>
      <c r="BB61" s="43"/>
      <c r="BC61" s="43"/>
      <c r="BD61" s="43"/>
      <c r="BE61" s="43"/>
      <c r="BF61" s="7" t="n">
        <f aca="false">BF60*(1+AY61)*(1+BA61)*(1-BE61)</f>
        <v>108.651807909269</v>
      </c>
      <c r="BG61" s="7"/>
      <c r="BH61" s="7"/>
      <c r="BI61" s="43" t="n">
        <f aca="false">T68/AG68</f>
        <v>0.0105480999036739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'Low pensions'!Q62</f>
        <v>113900601.403649</v>
      </c>
      <c r="E62" s="6"/>
      <c r="F62" s="8" t="n">
        <f aca="false">'Low pensions'!I62</f>
        <v>20702782.572161</v>
      </c>
      <c r="G62" s="56" t="n">
        <f aca="false">'Low pensions'!K62</f>
        <v>1315508.42781946</v>
      </c>
      <c r="H62" s="56" t="n">
        <f aca="false">'Low pensions'!V62</f>
        <v>7237539.23212671</v>
      </c>
      <c r="I62" s="56" t="n">
        <f aca="false">'Low pensions'!M62</f>
        <v>40685.8276645201</v>
      </c>
      <c r="J62" s="56" t="n">
        <f aca="false">'Low pensions'!W62</f>
        <v>223841.419550315</v>
      </c>
      <c r="K62" s="6"/>
      <c r="L62" s="56" t="n">
        <f aca="false">'Low pensions'!N62</f>
        <v>3383949.94567107</v>
      </c>
      <c r="M62" s="8"/>
      <c r="N62" s="56" t="n">
        <f aca="false">'Low pensions'!L62</f>
        <v>921916.532636177</v>
      </c>
      <c r="O62" s="6"/>
      <c r="P62" s="56" t="n">
        <f aca="false">'Low pensions'!X62</f>
        <v>22631445.1079201</v>
      </c>
      <c r="Q62" s="8"/>
      <c r="R62" s="56" t="n">
        <f aca="false">'Low SIPA income'!G57</f>
        <v>15728098.5043535</v>
      </c>
      <c r="S62" s="8"/>
      <c r="T62" s="56" t="n">
        <f aca="false">'Low SIPA income'!J57</f>
        <v>60137747.8124307</v>
      </c>
      <c r="U62" s="6"/>
      <c r="V62" s="56" t="n">
        <f aca="false">'Low SIPA income'!F57</f>
        <v>137605.900404575</v>
      </c>
      <c r="W62" s="8"/>
      <c r="X62" s="56" t="n">
        <f aca="false">'Low SIPA income'!M57</f>
        <v>345626.348934358</v>
      </c>
      <c r="Y62" s="6"/>
      <c r="Z62" s="6" t="n">
        <f aca="false">R62+V62-N62-L62-F62</f>
        <v>-9142944.64571017</v>
      </c>
      <c r="AA62" s="6"/>
      <c r="AB62" s="6" t="n">
        <f aca="false">T62-P62-D62</f>
        <v>-76394298.6991384</v>
      </c>
      <c r="AC62" s="24"/>
      <c r="AD62" s="6"/>
      <c r="AE62" s="6"/>
      <c r="AF62" s="6"/>
      <c r="AG62" s="6" t="n">
        <f aca="false">BF62/100*$AG$37</f>
        <v>5716637905.22782</v>
      </c>
      <c r="AH62" s="36" t="n">
        <f aca="false">(AG62-AG61)/AG61</f>
        <v>0.00195943556311925</v>
      </c>
      <c r="AI62" s="36"/>
      <c r="AJ62" s="36" t="n">
        <f aca="false">AB62/AG62</f>
        <v>-0.0133635014086298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0.00336481434012265</v>
      </c>
      <c r="AV62" s="5"/>
      <c r="AW62" s="40" t="n">
        <f aca="false">workers_and_wage_low!C50</f>
        <v>12308220</v>
      </c>
      <c r="AX62" s="5"/>
      <c r="AY62" s="36" t="n">
        <f aca="false">(AW62-AW61)/AW61</f>
        <v>-0.000722814897602305</v>
      </c>
      <c r="AZ62" s="41" t="n">
        <f aca="false">workers_and_wage_low!B50</f>
        <v>6612.7903047932</v>
      </c>
      <c r="BA62" s="36" t="n">
        <f aca="false">(AZ62-AZ61)/AZ61</f>
        <v>0.00268419063369946</v>
      </c>
      <c r="BB62" s="36"/>
      <c r="BC62" s="36"/>
      <c r="BD62" s="36"/>
      <c r="BE62" s="36"/>
      <c r="BF62" s="5" t="n">
        <f aca="false">BF61*(1+AY62)*(1+BA62)*(1-BE62)</f>
        <v>108.864704125684</v>
      </c>
      <c r="BG62" s="5"/>
      <c r="BH62" s="5"/>
      <c r="BI62" s="36" t="n">
        <f aca="false">T69/AG69</f>
        <v>0.0123964680340162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'Low pensions'!Q63</f>
        <v>114024071.864609</v>
      </c>
      <c r="E63" s="9"/>
      <c r="F63" s="42" t="n">
        <f aca="false">'Low pensions'!I63</f>
        <v>20725224.7899882</v>
      </c>
      <c r="G63" s="57" t="n">
        <f aca="false">'Low pensions'!K63</f>
        <v>1348636.81028812</v>
      </c>
      <c r="H63" s="57" t="n">
        <f aca="false">'Low pensions'!V63</f>
        <v>7419801.81801623</v>
      </c>
      <c r="I63" s="57" t="n">
        <f aca="false">'Low pensions'!M63</f>
        <v>41710.4168130299</v>
      </c>
      <c r="J63" s="57" t="n">
        <f aca="false">'Low pensions'!W63</f>
        <v>229478.406742744</v>
      </c>
      <c r="K63" s="9"/>
      <c r="L63" s="57" t="n">
        <f aca="false">'Low pensions'!N63</f>
        <v>2752777.71093457</v>
      </c>
      <c r="M63" s="42"/>
      <c r="N63" s="57" t="n">
        <f aca="false">'Low pensions'!L63</f>
        <v>924872.879075669</v>
      </c>
      <c r="O63" s="9"/>
      <c r="P63" s="57" t="n">
        <f aca="false">'Low pensions'!X63</f>
        <v>19372554.3272527</v>
      </c>
      <c r="Q63" s="42"/>
      <c r="R63" s="57" t="n">
        <f aca="false">'Low SIPA income'!G58</f>
        <v>18511252.5013274</v>
      </c>
      <c r="S63" s="42"/>
      <c r="T63" s="57" t="n">
        <f aca="false">'Low SIPA income'!J58</f>
        <v>70779378.3405489</v>
      </c>
      <c r="U63" s="9"/>
      <c r="V63" s="57" t="n">
        <f aca="false">'Low SIPA income'!F58</f>
        <v>136462.603429091</v>
      </c>
      <c r="W63" s="42"/>
      <c r="X63" s="57" t="n">
        <f aca="false">'Low SIPA income'!M58</f>
        <v>342754.716553607</v>
      </c>
      <c r="Y63" s="9"/>
      <c r="Z63" s="9" t="n">
        <f aca="false">R63+V63-N63-L63-F63</f>
        <v>-5755160.27524195</v>
      </c>
      <c r="AA63" s="9"/>
      <c r="AB63" s="9" t="n">
        <f aca="false">T63-P63-D63</f>
        <v>-62617247.8513128</v>
      </c>
      <c r="AC63" s="24"/>
      <c r="AD63" s="9"/>
      <c r="AE63" s="9"/>
      <c r="AF63" s="9"/>
      <c r="AG63" s="9" t="n">
        <f aca="false">BF63/100*$AG$37</f>
        <v>5737150924.48294</v>
      </c>
      <c r="AH63" s="43" t="n">
        <f aca="false">(AG63-AG62)/AG62</f>
        <v>0.00358830130492582</v>
      </c>
      <c r="AI63" s="43"/>
      <c r="AJ63" s="43" t="n">
        <f aca="false">AB63/AG63</f>
        <v>-0.0109143455829439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12312665</v>
      </c>
      <c r="AX63" s="7"/>
      <c r="AY63" s="43" t="n">
        <f aca="false">(AW63-AW62)/AW62</f>
        <v>0.000361140766089654</v>
      </c>
      <c r="AZ63" s="48" t="n">
        <f aca="false">workers_and_wage_low!B51</f>
        <v>6634.12313656122</v>
      </c>
      <c r="BA63" s="43" t="n">
        <f aca="false">(AZ63-AZ62)/AZ62</f>
        <v>0.00322599550034982</v>
      </c>
      <c r="BB63" s="43"/>
      <c r="BC63" s="43"/>
      <c r="BD63" s="43"/>
      <c r="BE63" s="43"/>
      <c r="BF63" s="7" t="n">
        <f aca="false">BF62*(1+AY63)*(1+BA63)*(1-BE63)</f>
        <v>109.255343485558</v>
      </c>
      <c r="BG63" s="7"/>
      <c r="BH63" s="7"/>
      <c r="BI63" s="43" t="n">
        <f aca="false">T70/AG70</f>
        <v>0.0105344204682942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'Low pensions'!Q64</f>
        <v>113825445.021679</v>
      </c>
      <c r="E64" s="9"/>
      <c r="F64" s="42" t="n">
        <f aca="false">'Low pensions'!I64</f>
        <v>20689122.010095</v>
      </c>
      <c r="G64" s="57" t="n">
        <f aca="false">'Low pensions'!K64</f>
        <v>1442758.9610448</v>
      </c>
      <c r="H64" s="57" t="n">
        <f aca="false">'Low pensions'!V64</f>
        <v>7937634.12095538</v>
      </c>
      <c r="I64" s="57" t="n">
        <f aca="false">'Low pensions'!M64</f>
        <v>44621.4111663401</v>
      </c>
      <c r="J64" s="57" t="n">
        <f aca="false">'Low pensions'!W64</f>
        <v>245493.838792468</v>
      </c>
      <c r="K64" s="9"/>
      <c r="L64" s="57" t="n">
        <f aca="false">'Low pensions'!N64</f>
        <v>2789053.09768989</v>
      </c>
      <c r="M64" s="42"/>
      <c r="N64" s="57" t="n">
        <f aca="false">'Low pensions'!L64</f>
        <v>924900.60754896</v>
      </c>
      <c r="O64" s="9"/>
      <c r="P64" s="57" t="n">
        <f aca="false">'Low pensions'!X64</f>
        <v>19560940.0354508</v>
      </c>
      <c r="Q64" s="42"/>
      <c r="R64" s="57" t="n">
        <f aca="false">'Low SIPA income'!G59</f>
        <v>15929551.2704126</v>
      </c>
      <c r="S64" s="42"/>
      <c r="T64" s="57" t="n">
        <f aca="false">'Low SIPA income'!J59</f>
        <v>60908019.9237115</v>
      </c>
      <c r="U64" s="9"/>
      <c r="V64" s="57" t="n">
        <f aca="false">'Low SIPA income'!F59</f>
        <v>139026.76894725</v>
      </c>
      <c r="W64" s="42"/>
      <c r="X64" s="57" t="n">
        <f aca="false">'Low SIPA income'!M59</f>
        <v>349195.16106579</v>
      </c>
      <c r="Y64" s="9"/>
      <c r="Z64" s="9" t="n">
        <f aca="false">R64+V64-N64-L64-F64</f>
        <v>-8334497.675974</v>
      </c>
      <c r="AA64" s="9"/>
      <c r="AB64" s="9" t="n">
        <f aca="false">T64-P64-D64</f>
        <v>-72478365.1334183</v>
      </c>
      <c r="AC64" s="24"/>
      <c r="AD64" s="9"/>
      <c r="AE64" s="9"/>
      <c r="AF64" s="9"/>
      <c r="AG64" s="9" t="n">
        <f aca="false">BF64/100*$AG$37</f>
        <v>5767319860.62693</v>
      </c>
      <c r="AH64" s="43" t="n">
        <f aca="false">(AG64-AG63)/AG63</f>
        <v>0.00525852231204994</v>
      </c>
      <c r="AI64" s="43"/>
      <c r="AJ64" s="43" t="n">
        <f aca="false">AB64/AG64</f>
        <v>-0.0125670791433336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12329956</v>
      </c>
      <c r="AX64" s="7"/>
      <c r="AY64" s="43" t="n">
        <f aca="false">(AW64-AW63)/AW63</f>
        <v>0.00140432635826606</v>
      </c>
      <c r="AZ64" s="48" t="n">
        <f aca="false">workers_and_wage_low!B52</f>
        <v>6659.65648994988</v>
      </c>
      <c r="BA64" s="43" t="n">
        <f aca="false">(AZ64-AZ63)/AZ63</f>
        <v>0.00384879099514194</v>
      </c>
      <c r="BB64" s="43"/>
      <c r="BC64" s="43"/>
      <c r="BD64" s="43"/>
      <c r="BE64" s="43"/>
      <c r="BF64" s="7" t="n">
        <f aca="false">BF63*(1+AY64)*(1+BA64)*(1-BE64)</f>
        <v>109.829865146988</v>
      </c>
      <c r="BG64" s="7"/>
      <c r="BH64" s="7"/>
      <c r="BI64" s="43" t="n">
        <f aca="false">T71/AG71</f>
        <v>0.0122982991273449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'Low pensions'!Q65</f>
        <v>114302662.565827</v>
      </c>
      <c r="E65" s="9"/>
      <c r="F65" s="42" t="n">
        <f aca="false">'Low pensions'!I65</f>
        <v>20775861.9476755</v>
      </c>
      <c r="G65" s="57" t="n">
        <f aca="false">'Low pensions'!K65</f>
        <v>1520358.88185404</v>
      </c>
      <c r="H65" s="57" t="n">
        <f aca="false">'Low pensions'!V65</f>
        <v>8364565.98956966</v>
      </c>
      <c r="I65" s="57" t="n">
        <f aca="false">'Low pensions'!M65</f>
        <v>47021.4087171399</v>
      </c>
      <c r="J65" s="57" t="n">
        <f aca="false">'Low pensions'!W65</f>
        <v>258697.917203211</v>
      </c>
      <c r="K65" s="9"/>
      <c r="L65" s="57" t="n">
        <f aca="false">'Low pensions'!N65</f>
        <v>2766567.45324036</v>
      </c>
      <c r="M65" s="42"/>
      <c r="N65" s="57" t="n">
        <f aca="false">'Low pensions'!L65</f>
        <v>930303.052639756</v>
      </c>
      <c r="O65" s="9"/>
      <c r="P65" s="57" t="n">
        <f aca="false">'Low pensions'!X65</f>
        <v>19473984.5784205</v>
      </c>
      <c r="Q65" s="42"/>
      <c r="R65" s="57" t="n">
        <f aca="false">'Low SIPA income'!G60</f>
        <v>18632250.3833882</v>
      </c>
      <c r="S65" s="42"/>
      <c r="T65" s="57" t="n">
        <f aca="false">'Low SIPA income'!J60</f>
        <v>71242024.2297004</v>
      </c>
      <c r="U65" s="9"/>
      <c r="V65" s="57" t="n">
        <f aca="false">'Low SIPA income'!F60</f>
        <v>142135.423900255</v>
      </c>
      <c r="W65" s="42"/>
      <c r="X65" s="57" t="n">
        <f aca="false">'Low SIPA income'!M60</f>
        <v>357003.206057647</v>
      </c>
      <c r="Y65" s="9"/>
      <c r="Z65" s="9" t="n">
        <f aca="false">R65+V65-N65-L65-F65</f>
        <v>-5698346.64626716</v>
      </c>
      <c r="AA65" s="9"/>
      <c r="AB65" s="9" t="n">
        <f aca="false">T65-P65-D65</f>
        <v>-62534622.9145471</v>
      </c>
      <c r="AC65" s="24"/>
      <c r="AD65" s="9"/>
      <c r="AE65" s="9"/>
      <c r="AF65" s="9"/>
      <c r="AG65" s="9" t="n">
        <f aca="false">BF65/100*$AG$37</f>
        <v>5782620549.72293</v>
      </c>
      <c r="AH65" s="43" t="n">
        <f aca="false">(AG65-AG64)/AG64</f>
        <v>0.00265299818039559</v>
      </c>
      <c r="AI65" s="43" t="n">
        <f aca="false">(AG65-AG61)/AG61</f>
        <v>0.0135242634097151</v>
      </c>
      <c r="AJ65" s="43" t="n">
        <f aca="false">AB65/AG65</f>
        <v>-0.0108142359293389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12373127</v>
      </c>
      <c r="AX65" s="7"/>
      <c r="AY65" s="43" t="n">
        <f aca="false">(AW65-AW64)/AW64</f>
        <v>0.00350131014255039</v>
      </c>
      <c r="AZ65" s="48" t="n">
        <f aca="false">workers_and_wage_low!B53</f>
        <v>6654.02673520301</v>
      </c>
      <c r="BA65" s="43" t="n">
        <f aca="false">(AZ65-AZ64)/AZ64</f>
        <v>-0.000845352122195216</v>
      </c>
      <c r="BB65" s="43"/>
      <c r="BC65" s="43"/>
      <c r="BD65" s="43"/>
      <c r="BE65" s="43"/>
      <c r="BF65" s="7" t="n">
        <f aca="false">BF64*(1+AY65)*(1+BA65)*(1-BE65)</f>
        <v>110.121243579376</v>
      </c>
      <c r="BG65" s="7"/>
      <c r="BH65" s="7"/>
      <c r="BI65" s="43" t="n">
        <f aca="false">T72/AG72</f>
        <v>0.0105596310094297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'Low pensions'!Q66</f>
        <v>115078718.986363</v>
      </c>
      <c r="E66" s="6"/>
      <c r="F66" s="8" t="n">
        <f aca="false">'Low pensions'!I66</f>
        <v>20916919.3884624</v>
      </c>
      <c r="G66" s="56" t="n">
        <f aca="false">'Low pensions'!K66</f>
        <v>1586859.58724594</v>
      </c>
      <c r="H66" s="56" t="n">
        <f aca="false">'Low pensions'!V66</f>
        <v>8730433.24975572</v>
      </c>
      <c r="I66" s="56" t="n">
        <f aca="false">'Low pensions'!M66</f>
        <v>49078.1315643101</v>
      </c>
      <c r="J66" s="56" t="n">
        <f aca="false">'Low pensions'!W66</f>
        <v>270013.399476996</v>
      </c>
      <c r="K66" s="6"/>
      <c r="L66" s="56" t="n">
        <f aca="false">'Low pensions'!N66</f>
        <v>3376897.20051506</v>
      </c>
      <c r="M66" s="8"/>
      <c r="N66" s="56" t="n">
        <f aca="false">'Low pensions'!L66</f>
        <v>938694.516585395</v>
      </c>
      <c r="O66" s="6"/>
      <c r="P66" s="56" t="n">
        <f aca="false">'Low pensions'!X66</f>
        <v>22687155.8971613</v>
      </c>
      <c r="Q66" s="8"/>
      <c r="R66" s="56" t="n">
        <f aca="false">'Low SIPA income'!G61</f>
        <v>16021910.7030474</v>
      </c>
      <c r="S66" s="8"/>
      <c r="T66" s="56" t="n">
        <f aca="false">'Low SIPA income'!J61</f>
        <v>61261164.2193397</v>
      </c>
      <c r="U66" s="6"/>
      <c r="V66" s="56" t="n">
        <f aca="false">'Low SIPA income'!F61</f>
        <v>140695.784214418</v>
      </c>
      <c r="W66" s="8"/>
      <c r="X66" s="56" t="n">
        <f aca="false">'Low SIPA income'!M61</f>
        <v>353387.246226463</v>
      </c>
      <c r="Y66" s="6"/>
      <c r="Z66" s="6" t="n">
        <f aca="false">R66+V66-N66-L66-F66</f>
        <v>-9069904.61830103</v>
      </c>
      <c r="AA66" s="6"/>
      <c r="AB66" s="6" t="n">
        <f aca="false">T66-P66-D66</f>
        <v>-76504710.6641846</v>
      </c>
      <c r="AC66" s="24"/>
      <c r="AD66" s="6"/>
      <c r="AE66" s="6"/>
      <c r="AF66" s="6"/>
      <c r="AG66" s="6" t="n">
        <f aca="false">BF66/100*$AG$37</f>
        <v>5805943685.16572</v>
      </c>
      <c r="AH66" s="36" t="n">
        <f aca="false">(AG66-AG65)/AG65</f>
        <v>0.00403331590621338</v>
      </c>
      <c r="AI66" s="36"/>
      <c r="AJ66" s="36" t="n">
        <f aca="false">AB66/AG66</f>
        <v>-0.0131769639549993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0.00767152918401761</v>
      </c>
      <c r="AV66" s="5"/>
      <c r="AW66" s="40" t="n">
        <f aca="false">workers_and_wage_low!C54</f>
        <v>12376402</v>
      </c>
      <c r="AX66" s="5"/>
      <c r="AY66" s="36" t="n">
        <f aca="false">(AW66-AW65)/AW65</f>
        <v>0.000264686525887918</v>
      </c>
      <c r="AZ66" s="41" t="n">
        <f aca="false">workers_and_wage_low!B54</f>
        <v>6679.09666018342</v>
      </c>
      <c r="BA66" s="36" t="n">
        <f aca="false">(AZ66-AZ65)/AZ65</f>
        <v>0.00376763213886385</v>
      </c>
      <c r="BB66" s="36"/>
      <c r="BC66" s="36"/>
      <c r="BD66" s="36"/>
      <c r="BE66" s="36"/>
      <c r="BF66" s="5" t="n">
        <f aca="false">BF65*(1+AY66)*(1+BA66)*(1-BE66)</f>
        <v>110.565397342716</v>
      </c>
      <c r="BG66" s="5"/>
      <c r="BH66" s="5"/>
      <c r="BI66" s="36" t="n">
        <f aca="false">T73/AG73</f>
        <v>0.0123823775279762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'Low pensions'!Q67</f>
        <v>115369162.936391</v>
      </c>
      <c r="E67" s="9"/>
      <c r="F67" s="42" t="n">
        <f aca="false">'Low pensions'!I67</f>
        <v>20969711.0144304</v>
      </c>
      <c r="G67" s="57" t="n">
        <f aca="false">'Low pensions'!K67</f>
        <v>1677964.70240235</v>
      </c>
      <c r="H67" s="57" t="n">
        <f aca="false">'Low pensions'!V67</f>
        <v>9231666.7129916</v>
      </c>
      <c r="I67" s="57" t="n">
        <f aca="false">'Low pensions'!M67</f>
        <v>51895.8155382199</v>
      </c>
      <c r="J67" s="57" t="n">
        <f aca="false">'Low pensions'!W67</f>
        <v>285515.465350272</v>
      </c>
      <c r="K67" s="9"/>
      <c r="L67" s="57" t="n">
        <f aca="false">'Low pensions'!N67</f>
        <v>2751095.36539483</v>
      </c>
      <c r="M67" s="42"/>
      <c r="N67" s="57" t="n">
        <f aca="false">'Low pensions'!L67</f>
        <v>943287.05100628</v>
      </c>
      <c r="O67" s="9"/>
      <c r="P67" s="57" t="n">
        <f aca="false">'Low pensions'!X67</f>
        <v>19465133.9691526</v>
      </c>
      <c r="Q67" s="42"/>
      <c r="R67" s="57" t="n">
        <f aca="false">'Low SIPA income'!G62</f>
        <v>18998119.4595987</v>
      </c>
      <c r="S67" s="42"/>
      <c r="T67" s="57" t="n">
        <f aca="false">'Low SIPA income'!J62</f>
        <v>72640956.3530861</v>
      </c>
      <c r="U67" s="9"/>
      <c r="V67" s="57" t="n">
        <f aca="false">'Low SIPA income'!F62</f>
        <v>139270.589950395</v>
      </c>
      <c r="W67" s="42"/>
      <c r="X67" s="57" t="n">
        <f aca="false">'Low SIPA income'!M62</f>
        <v>349807.569130145</v>
      </c>
      <c r="Y67" s="9"/>
      <c r="Z67" s="9" t="n">
        <f aca="false">R67+V67-N67-L67-F67</f>
        <v>-5526703.38128242</v>
      </c>
      <c r="AA67" s="9"/>
      <c r="AB67" s="9" t="n">
        <f aca="false">T67-P67-D67</f>
        <v>-62193340.5524575</v>
      </c>
      <c r="AC67" s="24"/>
      <c r="AD67" s="9"/>
      <c r="AE67" s="9"/>
      <c r="AF67" s="9"/>
      <c r="AG67" s="9" t="n">
        <f aca="false">BF67/100*$AG$37</f>
        <v>5877414663.89526</v>
      </c>
      <c r="AH67" s="43" t="n">
        <f aca="false">(AG67-AG66)/AG66</f>
        <v>0.0123099676133859</v>
      </c>
      <c r="AI67" s="43"/>
      <c r="AJ67" s="43" t="n">
        <f aca="false">AB67/AG67</f>
        <v>-0.0105817513497063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12416238</v>
      </c>
      <c r="AX67" s="7"/>
      <c r="AY67" s="43" t="n">
        <f aca="false">(AW67-AW66)/AW66</f>
        <v>0.00321870605043372</v>
      </c>
      <c r="AZ67" s="48" t="n">
        <f aca="false">workers_and_wage_low!B55</f>
        <v>6739.62325760007</v>
      </c>
      <c r="BA67" s="43" t="n">
        <f aca="false">(AZ67-AZ66)/AZ66</f>
        <v>0.0090620933482625</v>
      </c>
      <c r="BB67" s="43"/>
      <c r="BC67" s="43"/>
      <c r="BD67" s="43"/>
      <c r="BE67" s="43"/>
      <c r="BF67" s="7" t="n">
        <f aca="false">BF66*(1+AY67)*(1+BA67)*(1-BE67)</f>
        <v>111.926453803166</v>
      </c>
      <c r="BG67" s="7"/>
      <c r="BH67" s="7"/>
      <c r="BI67" s="43" t="n">
        <f aca="false">T74/AG74</f>
        <v>0.0105893977536624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'Low pensions'!Q68</f>
        <v>115550374.53912</v>
      </c>
      <c r="E68" s="9"/>
      <c r="F68" s="42" t="n">
        <f aca="false">'Low pensions'!I68</f>
        <v>21002648.3682689</v>
      </c>
      <c r="G68" s="57" t="n">
        <f aca="false">'Low pensions'!K68</f>
        <v>1720782.52882723</v>
      </c>
      <c r="H68" s="57" t="n">
        <f aca="false">'Low pensions'!V68</f>
        <v>9467237.76068009</v>
      </c>
      <c r="I68" s="57" t="n">
        <f aca="false">'Low pensions'!M68</f>
        <v>53220.0782111599</v>
      </c>
      <c r="J68" s="57" t="n">
        <f aca="false">'Low pensions'!W68</f>
        <v>292801.167856132</v>
      </c>
      <c r="K68" s="9"/>
      <c r="L68" s="57" t="n">
        <f aca="false">'Low pensions'!N68</f>
        <v>2731240.41344291</v>
      </c>
      <c r="M68" s="42"/>
      <c r="N68" s="57" t="n">
        <f aca="false">'Low pensions'!L68</f>
        <v>946345.18840744</v>
      </c>
      <c r="O68" s="9"/>
      <c r="P68" s="57" t="n">
        <f aca="false">'Low pensions'!X68</f>
        <v>19378931.4987724</v>
      </c>
      <c r="Q68" s="42"/>
      <c r="R68" s="57" t="n">
        <f aca="false">'Low SIPA income'!G63</f>
        <v>16392863.2324842</v>
      </c>
      <c r="S68" s="42"/>
      <c r="T68" s="57" t="n">
        <f aca="false">'Low SIPA income'!J63</f>
        <v>62679533.3667277</v>
      </c>
      <c r="U68" s="9"/>
      <c r="V68" s="57" t="n">
        <f aca="false">'Low SIPA income'!F63</f>
        <v>143220.221654683</v>
      </c>
      <c r="W68" s="42"/>
      <c r="X68" s="57" t="n">
        <f aca="false">'Low SIPA income'!M63</f>
        <v>359727.905260899</v>
      </c>
      <c r="Y68" s="9"/>
      <c r="Z68" s="9" t="n">
        <f aca="false">R68+V68-N68-L68-F68</f>
        <v>-8144150.51598037</v>
      </c>
      <c r="AA68" s="9"/>
      <c r="AB68" s="9" t="n">
        <f aca="false">T68-P68-D68</f>
        <v>-72249772.6711647</v>
      </c>
      <c r="AC68" s="24"/>
      <c r="AD68" s="9"/>
      <c r="AE68" s="9"/>
      <c r="AF68" s="9"/>
      <c r="AG68" s="9" t="n">
        <f aca="false">BF68/100*$AG$37</f>
        <v>5942258220.8286</v>
      </c>
      <c r="AH68" s="43" t="n">
        <f aca="false">(AG68-AG67)/AG67</f>
        <v>0.0110326666810963</v>
      </c>
      <c r="AI68" s="43"/>
      <c r="AJ68" s="43" t="n">
        <f aca="false">AB68/AG68</f>
        <v>-0.0121586390200812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12444966</v>
      </c>
      <c r="AX68" s="7"/>
      <c r="AY68" s="43" t="n">
        <f aca="false">(AW68-AW67)/AW67</f>
        <v>0.00231374430805853</v>
      </c>
      <c r="AZ68" s="48" t="n">
        <f aca="false">workers_and_wage_low!B56</f>
        <v>6798.24986263291</v>
      </c>
      <c r="BA68" s="43" t="n">
        <f aca="false">(AZ68-AZ67)/AZ67</f>
        <v>0.00869879558426772</v>
      </c>
      <c r="BB68" s="43"/>
      <c r="BC68" s="43"/>
      <c r="BD68" s="43"/>
      <c r="BE68" s="43"/>
      <c r="BF68" s="7" t="n">
        <f aca="false">BF67*(1+AY68)*(1+BA68)*(1-BE68)</f>
        <v>113.161301060774</v>
      </c>
      <c r="BG68" s="7"/>
      <c r="BH68" s="7"/>
      <c r="BI68" s="43" t="n">
        <f aca="false">T75/AG75</f>
        <v>0.01242535576625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'Low pensions'!Q69</f>
        <v>115979488.843295</v>
      </c>
      <c r="E69" s="9"/>
      <c r="F69" s="42" t="n">
        <f aca="false">'Low pensions'!I69</f>
        <v>21080644.9725752</v>
      </c>
      <c r="G69" s="57" t="n">
        <f aca="false">'Low pensions'!K69</f>
        <v>1798160.76878548</v>
      </c>
      <c r="H69" s="57" t="n">
        <f aca="false">'Low pensions'!V69</f>
        <v>9892950.00665865</v>
      </c>
      <c r="I69" s="57" t="n">
        <f aca="false">'Low pensions'!M69</f>
        <v>55613.2196531601</v>
      </c>
      <c r="J69" s="57" t="n">
        <f aca="false">'Low pensions'!W69</f>
        <v>305967.525979139</v>
      </c>
      <c r="K69" s="9"/>
      <c r="L69" s="57" t="n">
        <f aca="false">'Low pensions'!N69</f>
        <v>2714815.05950357</v>
      </c>
      <c r="M69" s="42"/>
      <c r="N69" s="57" t="n">
        <f aca="false">'Low pensions'!L69</f>
        <v>952211.042988639</v>
      </c>
      <c r="O69" s="9"/>
      <c r="P69" s="57" t="n">
        <f aca="false">'Low pensions'!X69</f>
        <v>19325972.4602972</v>
      </c>
      <c r="Q69" s="42"/>
      <c r="R69" s="57" t="n">
        <f aca="false">'Low SIPA income'!G64</f>
        <v>19329194.6212453</v>
      </c>
      <c r="S69" s="42"/>
      <c r="T69" s="57" t="n">
        <f aca="false">'Low SIPA income'!J64</f>
        <v>73906850.9284888</v>
      </c>
      <c r="U69" s="9"/>
      <c r="V69" s="57" t="n">
        <f aca="false">'Low SIPA income'!F64</f>
        <v>142362.916298047</v>
      </c>
      <c r="W69" s="42"/>
      <c r="X69" s="57" t="n">
        <f aca="false">'Low SIPA income'!M64</f>
        <v>357574.601373022</v>
      </c>
      <c r="Y69" s="9"/>
      <c r="Z69" s="9" t="n">
        <f aca="false">R69+V69-N69-L69-F69</f>
        <v>-5276113.53752406</v>
      </c>
      <c r="AA69" s="9"/>
      <c r="AB69" s="9" t="n">
        <f aca="false">T69-P69-D69</f>
        <v>-61398610.3751034</v>
      </c>
      <c r="AC69" s="24"/>
      <c r="AD69" s="9"/>
      <c r="AE69" s="9"/>
      <c r="AF69" s="9"/>
      <c r="AG69" s="9" t="n">
        <f aca="false">BF69/100*$AG$37</f>
        <v>5961928085.13574</v>
      </c>
      <c r="AH69" s="43" t="n">
        <f aca="false">(AG69-AG68)/AG68</f>
        <v>0.0033101665353749</v>
      </c>
      <c r="AI69" s="43" t="n">
        <f aca="false">(AG69-AG65)/AG65</f>
        <v>0.0310080064688672</v>
      </c>
      <c r="AJ69" s="43" t="n">
        <f aca="false">AB69/AG69</f>
        <v>-0.0102984486727007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12423882</v>
      </c>
      <c r="AX69" s="7"/>
      <c r="AY69" s="43" t="n">
        <f aca="false">(AW69-AW68)/AW68</f>
        <v>-0.00169417899574816</v>
      </c>
      <c r="AZ69" s="48" t="n">
        <f aca="false">workers_and_wage_low!B57</f>
        <v>6832.32838907614</v>
      </c>
      <c r="BA69" s="43" t="n">
        <f aca="false">(AZ69-AZ68)/AZ68</f>
        <v>0.00501283817627031</v>
      </c>
      <c r="BB69" s="43"/>
      <c r="BC69" s="43"/>
      <c r="BD69" s="43"/>
      <c r="BE69" s="43"/>
      <c r="BF69" s="7" t="n">
        <f aca="false">BF68*(1+AY69)*(1+BA69)*(1-BE69)</f>
        <v>113.535883812645</v>
      </c>
      <c r="BG69" s="7"/>
      <c r="BH69" s="7"/>
      <c r="BI69" s="43" t="n">
        <f aca="false">T76/AG76</f>
        <v>0.0106385772353942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'Low pensions'!Q70</f>
        <v>116232471.687527</v>
      </c>
      <c r="E70" s="6"/>
      <c r="F70" s="8" t="n">
        <f aca="false">'Low pensions'!I70</f>
        <v>21126627.5991291</v>
      </c>
      <c r="G70" s="56" t="n">
        <f aca="false">'Low pensions'!K70</f>
        <v>1864688.76030537</v>
      </c>
      <c r="H70" s="56" t="n">
        <f aca="false">'Low pensions'!V70</f>
        <v>10258967.3870702</v>
      </c>
      <c r="I70" s="56" t="n">
        <f aca="false">'Low pensions'!M70</f>
        <v>57670.7864012001</v>
      </c>
      <c r="J70" s="56" t="n">
        <f aca="false">'Low pensions'!W70</f>
        <v>317287.651146518</v>
      </c>
      <c r="K70" s="6"/>
      <c r="L70" s="56" t="n">
        <f aca="false">'Low pensions'!N70</f>
        <v>3344474.6252956</v>
      </c>
      <c r="M70" s="8"/>
      <c r="N70" s="56" t="n">
        <f aca="false">'Low pensions'!L70</f>
        <v>956107.178294003</v>
      </c>
      <c r="O70" s="6"/>
      <c r="P70" s="56" t="n">
        <f aca="false">'Low pensions'!X70</f>
        <v>22614714.327372</v>
      </c>
      <c r="Q70" s="8"/>
      <c r="R70" s="56" t="n">
        <f aca="false">'Low SIPA income'!G65</f>
        <v>16487202.7178697</v>
      </c>
      <c r="S70" s="8"/>
      <c r="T70" s="56" t="n">
        <f aca="false">'Low SIPA income'!J65</f>
        <v>63040248.5656626</v>
      </c>
      <c r="U70" s="6"/>
      <c r="V70" s="56" t="n">
        <f aca="false">'Low SIPA income'!F65</f>
        <v>144950.260670723</v>
      </c>
      <c r="W70" s="8"/>
      <c r="X70" s="56" t="n">
        <f aca="false">'Low SIPA income'!M65</f>
        <v>364073.264485103</v>
      </c>
      <c r="Y70" s="6"/>
      <c r="Z70" s="6" t="n">
        <f aca="false">R70+V70-N70-L70-F70</f>
        <v>-8795056.42417828</v>
      </c>
      <c r="AA70" s="6"/>
      <c r="AB70" s="6" t="n">
        <f aca="false">T70-P70-D70</f>
        <v>-75806937.4492364</v>
      </c>
      <c r="AC70" s="24"/>
      <c r="AD70" s="6"/>
      <c r="AE70" s="6"/>
      <c r="AF70" s="6"/>
      <c r="AG70" s="6" t="n">
        <f aca="false">BF70/100*$AG$37</f>
        <v>5984216099.53741</v>
      </c>
      <c r="AH70" s="36" t="n">
        <f aca="false">(AG70-AG69)/AG69</f>
        <v>0.00373839034677929</v>
      </c>
      <c r="AI70" s="36"/>
      <c r="AJ70" s="36" t="n">
        <f aca="false">AB70/AG70</f>
        <v>-0.0126678141611725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0.00354783244193124</v>
      </c>
      <c r="AV70" s="5"/>
      <c r="AW70" s="40" t="n">
        <f aca="false">workers_and_wage_low!C58</f>
        <v>12508743</v>
      </c>
      <c r="AX70" s="5"/>
      <c r="AY70" s="36" t="n">
        <f aca="false">(AW70-AW69)/AW69</f>
        <v>0.00683047376013391</v>
      </c>
      <c r="AZ70" s="41" t="n">
        <f aca="false">workers_and_wage_low!B58</f>
        <v>6811.34558230078</v>
      </c>
      <c r="BA70" s="36" t="n">
        <f aca="false">(AZ70-AZ69)/AZ69</f>
        <v>-0.00307110630234181</v>
      </c>
      <c r="BB70" s="36"/>
      <c r="BC70" s="36"/>
      <c r="BD70" s="36"/>
      <c r="BE70" s="36"/>
      <c r="BF70" s="5" t="n">
        <f aca="false">BF69*(1+AY70)*(1+BA70)*(1-BE70)</f>
        <v>113.960325264703</v>
      </c>
      <c r="BG70" s="5"/>
      <c r="BH70" s="5"/>
      <c r="BI70" s="36" t="n">
        <f aca="false">T77/AG77</f>
        <v>0.0125644820506725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'Low pensions'!Q71</f>
        <v>116861393.822261</v>
      </c>
      <c r="E71" s="9"/>
      <c r="F71" s="42" t="n">
        <f aca="false">'Low pensions'!I71</f>
        <v>21240941.64181</v>
      </c>
      <c r="G71" s="57" t="n">
        <f aca="false">'Low pensions'!K71</f>
        <v>1946879.68228901</v>
      </c>
      <c r="H71" s="57" t="n">
        <f aca="false">'Low pensions'!V71</f>
        <v>10711157.5895817</v>
      </c>
      <c r="I71" s="57" t="n">
        <f aca="false">'Low pensions'!M71</f>
        <v>60212.7736790401</v>
      </c>
      <c r="J71" s="57" t="n">
        <f aca="false">'Low pensions'!W71</f>
        <v>331272.915141694</v>
      </c>
      <c r="K71" s="9"/>
      <c r="L71" s="57" t="n">
        <f aca="false">'Low pensions'!N71</f>
        <v>2735864.12433019</v>
      </c>
      <c r="M71" s="42"/>
      <c r="N71" s="57" t="n">
        <f aca="false">'Low pensions'!L71</f>
        <v>963025.485985458</v>
      </c>
      <c r="O71" s="9"/>
      <c r="P71" s="57" t="n">
        <f aca="false">'Low pensions'!X71</f>
        <v>19494694.0323375</v>
      </c>
      <c r="Q71" s="42"/>
      <c r="R71" s="57" t="n">
        <f aca="false">'Low SIPA income'!G66</f>
        <v>19269130.7629902</v>
      </c>
      <c r="S71" s="42"/>
      <c r="T71" s="57" t="n">
        <f aca="false">'Low SIPA income'!J66</f>
        <v>73677191.5606136</v>
      </c>
      <c r="U71" s="9"/>
      <c r="V71" s="57" t="n">
        <f aca="false">'Low SIPA income'!F66</f>
        <v>151094.041028493</v>
      </c>
      <c r="W71" s="42"/>
      <c r="X71" s="57" t="n">
        <f aca="false">'Low SIPA income'!M66</f>
        <v>379504.669442794</v>
      </c>
      <c r="Y71" s="9"/>
      <c r="Z71" s="9" t="n">
        <f aca="false">R71+V71-N71-L71-F71</f>
        <v>-5519606.44810696</v>
      </c>
      <c r="AA71" s="9"/>
      <c r="AB71" s="9" t="n">
        <f aca="false">T71-P71-D71</f>
        <v>-62678896.2939849</v>
      </c>
      <c r="AC71" s="24"/>
      <c r="AD71" s="9"/>
      <c r="AE71" s="9"/>
      <c r="AF71" s="9"/>
      <c r="AG71" s="9" t="n">
        <f aca="false">BF71/100*$AG$37</f>
        <v>5990844001.899</v>
      </c>
      <c r="AH71" s="43" t="n">
        <f aca="false">(AG71-AG70)/AG70</f>
        <v>0.00110756400693976</v>
      </c>
      <c r="AI71" s="43"/>
      <c r="AJ71" s="43" t="n">
        <f aca="false">AB71/AG71</f>
        <v>-0.0104624484086243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12514368</v>
      </c>
      <c r="AX71" s="7"/>
      <c r="AY71" s="43" t="n">
        <f aca="false">(AW71-AW70)/AW70</f>
        <v>0.000449685471993469</v>
      </c>
      <c r="AZ71" s="48" t="n">
        <f aca="false">workers_and_wage_low!B59</f>
        <v>6815.8246062015</v>
      </c>
      <c r="BA71" s="43" t="n">
        <f aca="false">(AZ71-AZ70)/AZ70</f>
        <v>0.000657582829501188</v>
      </c>
      <c r="BB71" s="43"/>
      <c r="BC71" s="43"/>
      <c r="BD71" s="43"/>
      <c r="BE71" s="43"/>
      <c r="BF71" s="7" t="n">
        <f aca="false">BF70*(1+AY71)*(1+BA71)*(1-BE71)</f>
        <v>114.086543619185</v>
      </c>
      <c r="BG71" s="7"/>
      <c r="BH71" s="7"/>
      <c r="BI71" s="43" t="n">
        <f aca="false">T78/AG78</f>
        <v>0.0107629213414844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'Low pensions'!Q72</f>
        <v>117277420.321616</v>
      </c>
      <c r="E72" s="9"/>
      <c r="F72" s="42" t="n">
        <f aca="false">'Low pensions'!I72</f>
        <v>21316559.3826669</v>
      </c>
      <c r="G72" s="57" t="n">
        <f aca="false">'Low pensions'!K72</f>
        <v>1999918.53549479</v>
      </c>
      <c r="H72" s="57" t="n">
        <f aca="false">'Low pensions'!V72</f>
        <v>11002961.7109282</v>
      </c>
      <c r="I72" s="57" t="n">
        <f aca="false">'Low pensions'!M72</f>
        <v>61853.15058231</v>
      </c>
      <c r="J72" s="57" t="n">
        <f aca="false">'Low pensions'!W72</f>
        <v>340297.784874053</v>
      </c>
      <c r="K72" s="9"/>
      <c r="L72" s="57" t="n">
        <f aca="false">'Low pensions'!N72</f>
        <v>2731859.28939289</v>
      </c>
      <c r="M72" s="42"/>
      <c r="N72" s="57" t="n">
        <f aca="false">'Low pensions'!L72</f>
        <v>968428.451292288</v>
      </c>
      <c r="O72" s="9"/>
      <c r="P72" s="57" t="n">
        <f aca="false">'Low pensions'!X72</f>
        <v>19503638.4457954</v>
      </c>
      <c r="Q72" s="42"/>
      <c r="R72" s="57" t="n">
        <f aca="false">'Low SIPA income'!G67</f>
        <v>16550733.7014087</v>
      </c>
      <c r="S72" s="42"/>
      <c r="T72" s="57" t="n">
        <f aca="false">'Low SIPA income'!J67</f>
        <v>63283164.7875624</v>
      </c>
      <c r="U72" s="9"/>
      <c r="V72" s="57" t="n">
        <f aca="false">'Low SIPA income'!F67</f>
        <v>147491.251945268</v>
      </c>
      <c r="W72" s="42"/>
      <c r="X72" s="57" t="n">
        <f aca="false">'Low SIPA income'!M67</f>
        <v>370455.501978647</v>
      </c>
      <c r="Y72" s="9"/>
      <c r="Z72" s="9" t="n">
        <f aca="false">R72+V72-N72-L72-F72</f>
        <v>-8318622.16999811</v>
      </c>
      <c r="AA72" s="9"/>
      <c r="AB72" s="9" t="n">
        <f aca="false">T72-P72-D72</f>
        <v>-73497893.979849</v>
      </c>
      <c r="AC72" s="24"/>
      <c r="AD72" s="9"/>
      <c r="AE72" s="9"/>
      <c r="AF72" s="9"/>
      <c r="AG72" s="9" t="n">
        <f aca="false">BF72/100*$AG$37</f>
        <v>5992933345.02418</v>
      </c>
      <c r="AH72" s="43" t="n">
        <f aca="false">(AG72-AG71)/AG71</f>
        <v>0.000348756055826245</v>
      </c>
      <c r="AI72" s="43"/>
      <c r="AJ72" s="43" t="n">
        <f aca="false">AB72/AG72</f>
        <v>-0.0122640933493567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12500918</v>
      </c>
      <c r="AX72" s="7"/>
      <c r="AY72" s="43" t="n">
        <f aca="false">(AW72-AW71)/AW71</f>
        <v>-0.00107476462255225</v>
      </c>
      <c r="AZ72" s="48" t="n">
        <f aca="false">workers_and_wage_low!B60</f>
        <v>6825.53751255676</v>
      </c>
      <c r="BA72" s="43" t="n">
        <f aca="false">(AZ72-AZ71)/AZ71</f>
        <v>0.00142505227414783</v>
      </c>
      <c r="BB72" s="43"/>
      <c r="BC72" s="43"/>
      <c r="BD72" s="43"/>
      <c r="BE72" s="43"/>
      <c r="BF72" s="7" t="n">
        <f aca="false">BF71*(1+AY72)*(1+BA72)*(1-BE72)</f>
        <v>114.126331992161</v>
      </c>
      <c r="BG72" s="7"/>
      <c r="BH72" s="7"/>
      <c r="BI72" s="43" t="n">
        <f aca="false">T79/AG79</f>
        <v>0.0125544691321123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'Low pensions'!Q73</f>
        <v>117181179.917754</v>
      </c>
      <c r="E73" s="9"/>
      <c r="F73" s="42" t="n">
        <f aca="false">'Low pensions'!I73</f>
        <v>21299066.5500457</v>
      </c>
      <c r="G73" s="57" t="n">
        <f aca="false">'Low pensions'!K73</f>
        <v>2078517.77484189</v>
      </c>
      <c r="H73" s="57" t="n">
        <f aca="false">'Low pensions'!V73</f>
        <v>11435391.5352912</v>
      </c>
      <c r="I73" s="57" t="n">
        <f aca="false">'Low pensions'!M73</f>
        <v>64284.0548920201</v>
      </c>
      <c r="J73" s="57" t="n">
        <f aca="false">'Low pensions'!W73</f>
        <v>353671.903153352</v>
      </c>
      <c r="K73" s="9"/>
      <c r="L73" s="57" t="n">
        <f aca="false">'Low pensions'!N73</f>
        <v>2750070.51529707</v>
      </c>
      <c r="M73" s="42"/>
      <c r="N73" s="57" t="n">
        <f aca="false">'Low pensions'!L73</f>
        <v>969023.76927888</v>
      </c>
      <c r="O73" s="9"/>
      <c r="P73" s="57" t="n">
        <f aca="false">'Low pensions'!X73</f>
        <v>19601411.8474997</v>
      </c>
      <c r="Q73" s="42"/>
      <c r="R73" s="57" t="n">
        <f aca="false">'Low SIPA income'!G68</f>
        <v>19582235.1130103</v>
      </c>
      <c r="S73" s="42"/>
      <c r="T73" s="57" t="n">
        <f aca="false">'Low SIPA income'!J68</f>
        <v>74874373.1802021</v>
      </c>
      <c r="U73" s="9"/>
      <c r="V73" s="57" t="n">
        <f aca="false">'Low SIPA income'!F68</f>
        <v>147874.094741076</v>
      </c>
      <c r="W73" s="42"/>
      <c r="X73" s="57" t="n">
        <f aca="false">'Low SIPA income'!M68</f>
        <v>371417.092705076</v>
      </c>
      <c r="Y73" s="9"/>
      <c r="Z73" s="9" t="n">
        <f aca="false">R73+V73-N73-L73-F73</f>
        <v>-5288051.62687027</v>
      </c>
      <c r="AA73" s="9"/>
      <c r="AB73" s="9" t="n">
        <f aca="false">T73-P73-D73</f>
        <v>-61908218.5850516</v>
      </c>
      <c r="AC73" s="24"/>
      <c r="AD73" s="9"/>
      <c r="AE73" s="9"/>
      <c r="AF73" s="9"/>
      <c r="AG73" s="9" t="n">
        <f aca="false">BF73/100*$AG$37</f>
        <v>6046849485.1683</v>
      </c>
      <c r="AH73" s="43" t="n">
        <f aca="false">(AG73-AG72)/AG72</f>
        <v>0.00899661935817968</v>
      </c>
      <c r="AI73" s="43" t="n">
        <f aca="false">(AG73-AG69)/AG69</f>
        <v>0.0142439490748445</v>
      </c>
      <c r="AJ73" s="43" t="n">
        <f aca="false">AB73/AG73</f>
        <v>-0.0102380948520217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12543749</v>
      </c>
      <c r="AX73" s="7"/>
      <c r="AY73" s="43" t="n">
        <f aca="false">(AW73-AW72)/AW72</f>
        <v>0.00342622837778794</v>
      </c>
      <c r="AZ73" s="48" t="n">
        <f aca="false">workers_and_wage_low!B61</f>
        <v>6863.42860162839</v>
      </c>
      <c r="BA73" s="43" t="n">
        <f aca="false">(AZ73-AZ72)/AZ72</f>
        <v>0.00555137071650744</v>
      </c>
      <c r="BB73" s="43"/>
      <c r="BC73" s="43"/>
      <c r="BD73" s="43"/>
      <c r="BE73" s="43"/>
      <c r="BF73" s="7" t="n">
        <f aca="false">BF72*(1+AY73)*(1+BA73)*(1-BE73)</f>
        <v>115.153083159839</v>
      </c>
      <c r="BG73" s="7"/>
      <c r="BH73" s="7"/>
      <c r="BI73" s="43" t="n">
        <f aca="false">T80/AG80</f>
        <v>0.0107370303232159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'Low pensions'!Q74</f>
        <v>117695551.819916</v>
      </c>
      <c r="E74" s="6"/>
      <c r="F74" s="8" t="n">
        <f aca="false">'Low pensions'!I74</f>
        <v>21392559.7319996</v>
      </c>
      <c r="G74" s="56" t="n">
        <f aca="false">'Low pensions'!K74</f>
        <v>2167962.11066274</v>
      </c>
      <c r="H74" s="56" t="n">
        <f aca="false">'Low pensions'!V74</f>
        <v>11927487.880632</v>
      </c>
      <c r="I74" s="56" t="n">
        <f aca="false">'Low pensions'!M74</f>
        <v>67050.3745565796</v>
      </c>
      <c r="J74" s="56" t="n">
        <f aca="false">'Low pensions'!W74</f>
        <v>368891.377751504</v>
      </c>
      <c r="K74" s="6"/>
      <c r="L74" s="56" t="n">
        <f aca="false">'Low pensions'!N74</f>
        <v>3291939.33888641</v>
      </c>
      <c r="M74" s="8"/>
      <c r="N74" s="56" t="n">
        <f aca="false">'Low pensions'!L74</f>
        <v>975618.27583462</v>
      </c>
      <c r="O74" s="6"/>
      <c r="P74" s="56" t="n">
        <f aca="false">'Low pensions'!X74</f>
        <v>22449452.7784165</v>
      </c>
      <c r="Q74" s="8"/>
      <c r="R74" s="56" t="n">
        <f aca="false">'Low SIPA income'!G69</f>
        <v>16902384.7284965</v>
      </c>
      <c r="S74" s="8"/>
      <c r="T74" s="56" t="n">
        <f aca="false">'Low SIPA income'!J69</f>
        <v>64627732.9678247</v>
      </c>
      <c r="U74" s="6"/>
      <c r="V74" s="56" t="n">
        <f aca="false">'Low SIPA income'!F69</f>
        <v>152502.261649633</v>
      </c>
      <c r="W74" s="8"/>
      <c r="X74" s="56" t="n">
        <f aca="false">'Low SIPA income'!M69</f>
        <v>383041.713641826</v>
      </c>
      <c r="Y74" s="6"/>
      <c r="Z74" s="6" t="n">
        <f aca="false">R74+V74-N74-L74-F74</f>
        <v>-8605230.3565745</v>
      </c>
      <c r="AA74" s="6"/>
      <c r="AB74" s="6" t="n">
        <f aca="false">T74-P74-D74</f>
        <v>-75517271.6305078</v>
      </c>
      <c r="AC74" s="24"/>
      <c r="AD74" s="6"/>
      <c r="AE74" s="6"/>
      <c r="AF74" s="6"/>
      <c r="AG74" s="6" t="n">
        <f aca="false">BF74/100*$AG$37</f>
        <v>6103060294.00708</v>
      </c>
      <c r="AH74" s="36" t="n">
        <f aca="false">(AG74-AG73)/AG73</f>
        <v>0.00929588357981282</v>
      </c>
      <c r="AI74" s="36"/>
      <c r="AJ74" s="36" t="n">
        <f aca="false">AB74/AG74</f>
        <v>-0.0123736728776319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0.00662139392469406</v>
      </c>
      <c r="AV74" s="5"/>
      <c r="AW74" s="40" t="n">
        <f aca="false">workers_and_wage_low!C62</f>
        <v>12603229</v>
      </c>
      <c r="AX74" s="5"/>
      <c r="AY74" s="36" t="n">
        <f aca="false">(AW74-AW73)/AW73</f>
        <v>0.00474180406511642</v>
      </c>
      <c r="AZ74" s="41" t="n">
        <f aca="false">workers_and_wage_low!B62</f>
        <v>6894.53768803128</v>
      </c>
      <c r="BA74" s="36" t="n">
        <f aca="false">(AZ74-AZ73)/AZ73</f>
        <v>0.00453258687582303</v>
      </c>
      <c r="BB74" s="36"/>
      <c r="BC74" s="36"/>
      <c r="BD74" s="36"/>
      <c r="BE74" s="36"/>
      <c r="BF74" s="5" t="n">
        <f aca="false">BF73*(1+AY74)*(1+BA74)*(1-BE74)</f>
        <v>116.22353281475</v>
      </c>
      <c r="BG74" s="5"/>
      <c r="BH74" s="5"/>
      <c r="BI74" s="36" t="n">
        <f aca="false">T81/AG81</f>
        <v>0.0126357325024853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'Low pensions'!Q75</f>
        <v>118309781.521748</v>
      </c>
      <c r="E75" s="9"/>
      <c r="F75" s="42" t="n">
        <f aca="false">'Low pensions'!I75</f>
        <v>21504203.2510828</v>
      </c>
      <c r="G75" s="57" t="n">
        <f aca="false">'Low pensions'!K75</f>
        <v>2176400.99800667</v>
      </c>
      <c r="H75" s="57" t="n">
        <f aca="false">'Low pensions'!V75</f>
        <v>11973916.148924</v>
      </c>
      <c r="I75" s="57" t="n">
        <f aca="false">'Low pensions'!M75</f>
        <v>67311.3710723701</v>
      </c>
      <c r="J75" s="57" t="n">
        <f aca="false">'Low pensions'!W75</f>
        <v>370327.303574961</v>
      </c>
      <c r="K75" s="9"/>
      <c r="L75" s="57" t="n">
        <f aca="false">'Low pensions'!N75</f>
        <v>2710628.57205309</v>
      </c>
      <c r="M75" s="42"/>
      <c r="N75" s="57" t="n">
        <f aca="false">'Low pensions'!L75</f>
        <v>981215.11185373</v>
      </c>
      <c r="O75" s="9"/>
      <c r="P75" s="57" t="n">
        <f aca="false">'Low pensions'!X75</f>
        <v>19463820.5863269</v>
      </c>
      <c r="Q75" s="42"/>
      <c r="R75" s="57" t="n">
        <f aca="false">'Low SIPA income'!G70</f>
        <v>19941122.6227323</v>
      </c>
      <c r="S75" s="42"/>
      <c r="T75" s="57" t="n">
        <f aca="false">'Low SIPA income'!J70</f>
        <v>76246610.6790147</v>
      </c>
      <c r="U75" s="9"/>
      <c r="V75" s="57" t="n">
        <f aca="false">'Low SIPA income'!F70</f>
        <v>151387.914321955</v>
      </c>
      <c r="W75" s="42"/>
      <c r="X75" s="57" t="n">
        <f aca="false">'Low SIPA income'!M70</f>
        <v>380242.794429949</v>
      </c>
      <c r="Y75" s="9"/>
      <c r="Z75" s="9" t="n">
        <f aca="false">R75+V75-N75-L75-F75</f>
        <v>-5103536.39793537</v>
      </c>
      <c r="AA75" s="9"/>
      <c r="AB75" s="9" t="n">
        <f aca="false">T75-P75-D75</f>
        <v>-61526991.4290602</v>
      </c>
      <c r="AC75" s="24"/>
      <c r="AD75" s="9"/>
      <c r="AE75" s="9"/>
      <c r="AF75" s="9"/>
      <c r="AG75" s="9" t="n">
        <f aca="false">BF75/100*$AG$37</f>
        <v>6136372439.82321</v>
      </c>
      <c r="AH75" s="43" t="n">
        <f aca="false">(AG75-AG74)/AG74</f>
        <v>0.00545826916519955</v>
      </c>
      <c r="AI75" s="43"/>
      <c r="AJ75" s="43" t="n">
        <f aca="false">AB75/AG75</f>
        <v>-0.0100266064409273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12658872</v>
      </c>
      <c r="AX75" s="7"/>
      <c r="AY75" s="43" t="n">
        <f aca="false">(AW75-AW74)/AW74</f>
        <v>0.00441497968496804</v>
      </c>
      <c r="AZ75" s="48" t="n">
        <f aca="false">workers_and_wage_low!B63</f>
        <v>6901.69906931936</v>
      </c>
      <c r="BA75" s="43" t="n">
        <f aca="false">(AZ75-AZ74)/AZ74</f>
        <v>0.00103870362482933</v>
      </c>
      <c r="BB75" s="43"/>
      <c r="BC75" s="43"/>
      <c r="BD75" s="43"/>
      <c r="BE75" s="43"/>
      <c r="BF75" s="7" t="n">
        <f aca="false">BF74*(1+AY75)*(1+BA75)*(1-BE75)</f>
        <v>116.857912140183</v>
      </c>
      <c r="BG75" s="7"/>
      <c r="BH75" s="7"/>
      <c r="BI75" s="43" t="n">
        <f aca="false">T82/AG82</f>
        <v>0.0107902345199247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'Low pensions'!Q76</f>
        <v>118551723.473652</v>
      </c>
      <c r="E76" s="9"/>
      <c r="F76" s="42" t="n">
        <f aca="false">'Low pensions'!I76</f>
        <v>21548179.0647626</v>
      </c>
      <c r="G76" s="57" t="n">
        <f aca="false">'Low pensions'!K76</f>
        <v>2227267.09076131</v>
      </c>
      <c r="H76" s="57" t="n">
        <f aca="false">'Low pensions'!V76</f>
        <v>12253766.3833363</v>
      </c>
      <c r="I76" s="57" t="n">
        <f aca="false">'Low pensions'!M76</f>
        <v>68884.54919881</v>
      </c>
      <c r="J76" s="57" t="n">
        <f aca="false">'Low pensions'!W76</f>
        <v>378982.465464046</v>
      </c>
      <c r="K76" s="9"/>
      <c r="L76" s="57" t="n">
        <f aca="false">'Low pensions'!N76</f>
        <v>2687253.18097515</v>
      </c>
      <c r="M76" s="42"/>
      <c r="N76" s="57" t="n">
        <f aca="false">'Low pensions'!L76</f>
        <v>985286.447463792</v>
      </c>
      <c r="O76" s="9"/>
      <c r="P76" s="57" t="n">
        <f aca="false">'Low pensions'!X76</f>
        <v>19364924.8581898</v>
      </c>
      <c r="Q76" s="42"/>
      <c r="R76" s="57" t="n">
        <f aca="false">'Low SIPA income'!G71</f>
        <v>17052424.3590733</v>
      </c>
      <c r="S76" s="42"/>
      <c r="T76" s="57" t="n">
        <f aca="false">'Low SIPA income'!J71</f>
        <v>65201422.4995251</v>
      </c>
      <c r="U76" s="9"/>
      <c r="V76" s="57" t="n">
        <f aca="false">'Low SIPA income'!F71</f>
        <v>147920.701265004</v>
      </c>
      <c r="W76" s="42"/>
      <c r="X76" s="57" t="n">
        <f aca="false">'Low SIPA income'!M71</f>
        <v>371534.15485615</v>
      </c>
      <c r="Y76" s="9"/>
      <c r="Z76" s="9" t="n">
        <f aca="false">R76+V76-N76-L76-F76</f>
        <v>-8020373.63286324</v>
      </c>
      <c r="AA76" s="9"/>
      <c r="AB76" s="9" t="n">
        <f aca="false">T76-P76-D76</f>
        <v>-72715225.8323167</v>
      </c>
      <c r="AC76" s="24"/>
      <c r="AD76" s="9"/>
      <c r="AE76" s="9"/>
      <c r="AF76" s="9"/>
      <c r="AG76" s="9" t="n">
        <f aca="false">BF76/100*$AG$37</f>
        <v>6128772772.60368</v>
      </c>
      <c r="AH76" s="43" t="n">
        <f aca="false">(AG76-AG75)/AG75</f>
        <v>-0.0012384625108813</v>
      </c>
      <c r="AI76" s="43"/>
      <c r="AJ76" s="43" t="n">
        <f aca="false">AB76/AG76</f>
        <v>-0.0118645654734276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12628251</v>
      </c>
      <c r="AX76" s="7"/>
      <c r="AY76" s="43" t="n">
        <f aca="false">(AW76-AW75)/AW75</f>
        <v>-0.00241893590518966</v>
      </c>
      <c r="AZ76" s="48" t="n">
        <f aca="false">workers_and_wage_low!B64</f>
        <v>6909.86609696262</v>
      </c>
      <c r="BA76" s="43" t="n">
        <f aca="false">(AZ76-AZ75)/AZ75</f>
        <v>0.00118333580778176</v>
      </c>
      <c r="BB76" s="43"/>
      <c r="BC76" s="43"/>
      <c r="BD76" s="43"/>
      <c r="BE76" s="43"/>
      <c r="BF76" s="7" t="n">
        <f aca="false">BF75*(1+AY76)*(1+BA76)*(1-BE76)</f>
        <v>116.713187996898</v>
      </c>
      <c r="BG76" s="7"/>
      <c r="BH76" s="7"/>
      <c r="BI76" s="43" t="n">
        <f aca="false">T83/AG83</f>
        <v>0.0126370444998769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'Low pensions'!Q77</f>
        <v>118748148.084439</v>
      </c>
      <c r="E77" s="9"/>
      <c r="F77" s="42" t="n">
        <f aca="false">'Low pensions'!I77</f>
        <v>21583881.5628955</v>
      </c>
      <c r="G77" s="57" t="n">
        <f aca="false">'Low pensions'!K77</f>
        <v>2292307.01388641</v>
      </c>
      <c r="H77" s="57" t="n">
        <f aca="false">'Low pensions'!V77</f>
        <v>12611596.8504909</v>
      </c>
      <c r="I77" s="57" t="n">
        <f aca="false">'Low pensions'!M77</f>
        <v>70896.0932129803</v>
      </c>
      <c r="J77" s="57" t="n">
        <f aca="false">'Low pensions'!W77</f>
        <v>390049.387128576</v>
      </c>
      <c r="K77" s="9"/>
      <c r="L77" s="57" t="n">
        <f aca="false">'Low pensions'!N77</f>
        <v>2634189.12962541</v>
      </c>
      <c r="M77" s="42"/>
      <c r="N77" s="57" t="n">
        <f aca="false">'Low pensions'!L77</f>
        <v>988798.139496822</v>
      </c>
      <c r="O77" s="9"/>
      <c r="P77" s="57" t="n">
        <f aca="false">'Low pensions'!X77</f>
        <v>19108895.5369292</v>
      </c>
      <c r="Q77" s="42"/>
      <c r="R77" s="57" t="n">
        <f aca="false">'Low SIPA income'!G72</f>
        <v>20400635.9336239</v>
      </c>
      <c r="S77" s="42"/>
      <c r="T77" s="57" t="n">
        <f aca="false">'Low SIPA income'!J72</f>
        <v>78003599.6500085</v>
      </c>
      <c r="U77" s="9"/>
      <c r="V77" s="57" t="n">
        <f aca="false">'Low SIPA income'!F72</f>
        <v>145244.957960396</v>
      </c>
      <c r="W77" s="42"/>
      <c r="X77" s="57" t="n">
        <f aca="false">'Low SIPA income'!M72</f>
        <v>364813.459113175</v>
      </c>
      <c r="Y77" s="9"/>
      <c r="Z77" s="9" t="n">
        <f aca="false">R77+V77-N77-L77-F77</f>
        <v>-4660987.94043344</v>
      </c>
      <c r="AA77" s="9"/>
      <c r="AB77" s="9" t="n">
        <f aca="false">T77-P77-D77</f>
        <v>-59853443.9713597</v>
      </c>
      <c r="AC77" s="24"/>
      <c r="AD77" s="9"/>
      <c r="AE77" s="9"/>
      <c r="AF77" s="9"/>
      <c r="AG77" s="9" t="n">
        <f aca="false">BF77/100*$AG$37</f>
        <v>6208262253.50319</v>
      </c>
      <c r="AH77" s="43" t="n">
        <f aca="false">(AG77-AG76)/AG76</f>
        <v>0.0129698854646452</v>
      </c>
      <c r="AI77" s="43" t="n">
        <f aca="false">(AG77-AG73)/AG73</f>
        <v>0.0266936970617179</v>
      </c>
      <c r="AJ77" s="43" t="n">
        <f aca="false">AB77/AG77</f>
        <v>-0.00964093357003172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12718078</v>
      </c>
      <c r="AX77" s="7"/>
      <c r="AY77" s="43" t="n">
        <f aca="false">(AW77-AW76)/AW76</f>
        <v>0.00711317822238408</v>
      </c>
      <c r="AZ77" s="48" t="n">
        <f aca="false">workers_and_wage_low!B65</f>
        <v>6950.04932928271</v>
      </c>
      <c r="BA77" s="43" t="n">
        <f aca="false">(AZ77-AZ76)/AZ76</f>
        <v>0.00581534168046369</v>
      </c>
      <c r="BB77" s="43"/>
      <c r="BC77" s="43"/>
      <c r="BD77" s="43"/>
      <c r="BE77" s="43"/>
      <c r="BF77" s="7" t="n">
        <f aca="false">BF76*(1+AY77)*(1+BA77)*(1-BE77)</f>
        <v>118.226944677431</v>
      </c>
      <c r="BG77" s="7"/>
      <c r="BH77" s="7"/>
      <c r="BI77" s="43" t="n">
        <f aca="false">T84/AG84</f>
        <v>0.0107516191481382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'Low pensions'!Q78</f>
        <v>118697238.140622</v>
      </c>
      <c r="E78" s="6"/>
      <c r="F78" s="8" t="n">
        <f aca="false">'Low pensions'!I78</f>
        <v>21574628.0779743</v>
      </c>
      <c r="G78" s="56" t="n">
        <f aca="false">'Low pensions'!K78</f>
        <v>2388827.55731362</v>
      </c>
      <c r="H78" s="56" t="n">
        <f aca="false">'Low pensions'!V78</f>
        <v>13142624.4022631</v>
      </c>
      <c r="I78" s="56" t="n">
        <f aca="false">'Low pensions'!M78</f>
        <v>73881.2646591901</v>
      </c>
      <c r="J78" s="56" t="n">
        <f aca="false">'Low pensions'!W78</f>
        <v>406472.919657653</v>
      </c>
      <c r="K78" s="6"/>
      <c r="L78" s="56" t="n">
        <f aca="false">'Low pensions'!N78</f>
        <v>3184760.17251569</v>
      </c>
      <c r="M78" s="8"/>
      <c r="N78" s="56" t="n">
        <f aca="false">'Low pensions'!L78</f>
        <v>990026.15836991</v>
      </c>
      <c r="O78" s="6"/>
      <c r="P78" s="56" t="n">
        <f aca="false">'Low pensions'!X78</f>
        <v>21972567.4933071</v>
      </c>
      <c r="Q78" s="8"/>
      <c r="R78" s="56" t="n">
        <f aca="false">'Low SIPA income'!G73</f>
        <v>17521997.5440885</v>
      </c>
      <c r="S78" s="8"/>
      <c r="T78" s="56" t="n">
        <f aca="false">'Low SIPA income'!J73</f>
        <v>66996876.271137</v>
      </c>
      <c r="U78" s="6"/>
      <c r="V78" s="56" t="n">
        <f aca="false">'Low SIPA income'!F73</f>
        <v>147760.356117815</v>
      </c>
      <c r="W78" s="8"/>
      <c r="X78" s="56" t="n">
        <f aca="false">'Low SIPA income'!M73</f>
        <v>371131.4140752</v>
      </c>
      <c r="Y78" s="6"/>
      <c r="Z78" s="6" t="n">
        <f aca="false">R78+V78-N78-L78-F78</f>
        <v>-8079656.50865359</v>
      </c>
      <c r="AA78" s="6"/>
      <c r="AB78" s="6" t="n">
        <f aca="false">T78-P78-D78</f>
        <v>-73672929.3627921</v>
      </c>
      <c r="AC78" s="24"/>
      <c r="AD78" s="6"/>
      <c r="AE78" s="6"/>
      <c r="AF78" s="6"/>
      <c r="AG78" s="6" t="n">
        <f aca="false">BF78/100*$AG$37</f>
        <v>6224785459.77153</v>
      </c>
      <c r="AH78" s="36" t="n">
        <f aca="false">(AG78-AG77)/AG77</f>
        <v>0.00266148651484778</v>
      </c>
      <c r="AI78" s="36"/>
      <c r="AJ78" s="36" t="n">
        <f aca="false">AB78/AG78</f>
        <v>-0.0118354166322539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0.00227379244256019</v>
      </c>
      <c r="AV78" s="5"/>
      <c r="AW78" s="40" t="n">
        <f aca="false">workers_and_wage_low!C66</f>
        <v>12676968</v>
      </c>
      <c r="AX78" s="5"/>
      <c r="AY78" s="36" t="n">
        <f aca="false">(AW78-AW77)/AW77</f>
        <v>-0.00323240665767265</v>
      </c>
      <c r="AZ78" s="41" t="n">
        <f aca="false">workers_and_wage_low!B66</f>
        <v>6991.14501554312</v>
      </c>
      <c r="BA78" s="36" t="n">
        <f aca="false">(AZ78-AZ77)/AZ77</f>
        <v>0.00591300641381952</v>
      </c>
      <c r="BB78" s="36"/>
      <c r="BC78" s="36"/>
      <c r="BD78" s="36"/>
      <c r="BE78" s="36"/>
      <c r="BF78" s="5" t="n">
        <f aca="false">BF77*(1+AY78)*(1+BA78)*(1-BE78)</f>
        <v>118.541604096382</v>
      </c>
      <c r="BG78" s="5"/>
      <c r="BH78" s="5"/>
      <c r="BI78" s="36" t="n">
        <f aca="false">T85/AG85</f>
        <v>0.012601484334999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'Low pensions'!Q79</f>
        <v>118916236.711028</v>
      </c>
      <c r="E79" s="9"/>
      <c r="F79" s="42" t="n">
        <f aca="false">'Low pensions'!I79</f>
        <v>21614433.660481</v>
      </c>
      <c r="G79" s="57" t="n">
        <f aca="false">'Low pensions'!K79</f>
        <v>2460555.08042189</v>
      </c>
      <c r="H79" s="57" t="n">
        <f aca="false">'Low pensions'!V79</f>
        <v>13537248.071364</v>
      </c>
      <c r="I79" s="57" t="n">
        <f aca="false">'Low pensions'!M79</f>
        <v>76099.6416625399</v>
      </c>
      <c r="J79" s="57" t="n">
        <f aca="false">'Low pensions'!W79</f>
        <v>418677.775403051</v>
      </c>
      <c r="K79" s="9"/>
      <c r="L79" s="57" t="n">
        <f aca="false">'Low pensions'!N79</f>
        <v>2640002.17855908</v>
      </c>
      <c r="M79" s="42"/>
      <c r="N79" s="57" t="n">
        <f aca="false">'Low pensions'!L79</f>
        <v>993298.441759862</v>
      </c>
      <c r="O79" s="9"/>
      <c r="P79" s="57" t="n">
        <f aca="false">'Low pensions'!X79</f>
        <v>19163818.8107275</v>
      </c>
      <c r="Q79" s="42"/>
      <c r="R79" s="57" t="n">
        <f aca="false">'Low SIPA income'!G74</f>
        <v>20415564.7940524</v>
      </c>
      <c r="S79" s="42"/>
      <c r="T79" s="57" t="n">
        <f aca="false">'Low SIPA income'!J74</f>
        <v>78060681.4417665</v>
      </c>
      <c r="U79" s="9"/>
      <c r="V79" s="57" t="n">
        <f aca="false">'Low SIPA income'!F74</f>
        <v>148375.12414699</v>
      </c>
      <c r="W79" s="42"/>
      <c r="X79" s="57" t="n">
        <f aca="false">'Low SIPA income'!M74</f>
        <v>372675.534121946</v>
      </c>
      <c r="Y79" s="9"/>
      <c r="Z79" s="9" t="n">
        <f aca="false">R79+V79-N79-L79-F79</f>
        <v>-4683794.36260055</v>
      </c>
      <c r="AA79" s="9"/>
      <c r="AB79" s="9" t="n">
        <f aca="false">T79-P79-D79</f>
        <v>-60019374.079989</v>
      </c>
      <c r="AC79" s="24"/>
      <c r="AD79" s="9"/>
      <c r="AE79" s="9"/>
      <c r="AF79" s="9"/>
      <c r="AG79" s="9" t="n">
        <f aca="false">BF79/100*$AG$37</f>
        <v>6217760434.17878</v>
      </c>
      <c r="AH79" s="43" t="n">
        <f aca="false">(AG79-AG78)/AG78</f>
        <v>-0.00112855706243207</v>
      </c>
      <c r="AI79" s="43"/>
      <c r="AJ79" s="43" t="n">
        <f aca="false">AB79/AG79</f>
        <v>-0.0096528926637419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12703504</v>
      </c>
      <c r="AX79" s="7"/>
      <c r="AY79" s="43" t="n">
        <f aca="false">(AW79-AW78)/AW78</f>
        <v>0.00209324500937448</v>
      </c>
      <c r="AZ79" s="48" t="n">
        <f aca="false">workers_and_wage_low!B67</f>
        <v>6968.66797999024</v>
      </c>
      <c r="BA79" s="43" t="n">
        <f aca="false">(AZ79-AZ78)/AZ78</f>
        <v>-0.00321507213809864</v>
      </c>
      <c r="BB79" s="43"/>
      <c r="BC79" s="43"/>
      <c r="BD79" s="43"/>
      <c r="BE79" s="43"/>
      <c r="BF79" s="7" t="n">
        <f aca="false">BF78*(1+AY79)*(1+BA79)*(1-BE79)</f>
        <v>118.407823131887</v>
      </c>
      <c r="BG79" s="7"/>
      <c r="BH79" s="7"/>
      <c r="BI79" s="43" t="n">
        <f aca="false">T86/AG86</f>
        <v>0.0107736467672749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'Low pensions'!Q80</f>
        <v>119049013.206486</v>
      </c>
      <c r="E80" s="9"/>
      <c r="F80" s="42" t="n">
        <f aca="false">'Low pensions'!I80</f>
        <v>21638567.3602358</v>
      </c>
      <c r="G80" s="57" t="n">
        <f aca="false">'Low pensions'!K80</f>
        <v>2528571.4871509</v>
      </c>
      <c r="H80" s="57" t="n">
        <f aca="false">'Low pensions'!V80</f>
        <v>13911454.2731027</v>
      </c>
      <c r="I80" s="57" t="n">
        <f aca="false">'Low pensions'!M80</f>
        <v>78203.2418706398</v>
      </c>
      <c r="J80" s="57" t="n">
        <f aca="false">'Low pensions'!W80</f>
        <v>430251.163085614</v>
      </c>
      <c r="K80" s="9"/>
      <c r="L80" s="57" t="n">
        <f aca="false">'Low pensions'!N80</f>
        <v>2532778.80353415</v>
      </c>
      <c r="M80" s="42"/>
      <c r="N80" s="57" t="n">
        <f aca="false">'Low pensions'!L80</f>
        <v>995972.555238862</v>
      </c>
      <c r="O80" s="9"/>
      <c r="P80" s="57" t="n">
        <f aca="false">'Low pensions'!X80</f>
        <v>18622148.3913751</v>
      </c>
      <c r="Q80" s="42"/>
      <c r="R80" s="57" t="n">
        <f aca="false">'Low SIPA income'!G75</f>
        <v>17515289.1468284</v>
      </c>
      <c r="S80" s="42"/>
      <c r="T80" s="57" t="n">
        <f aca="false">'Low SIPA income'!J75</f>
        <v>66971226.1327847</v>
      </c>
      <c r="U80" s="9"/>
      <c r="V80" s="57" t="n">
        <f aca="false">'Low SIPA income'!F75</f>
        <v>146126.011907011</v>
      </c>
      <c r="W80" s="42"/>
      <c r="X80" s="57" t="n">
        <f aca="false">'Low SIPA income'!M75</f>
        <v>367026.412612171</v>
      </c>
      <c r="Y80" s="9"/>
      <c r="Z80" s="9" t="n">
        <f aca="false">R80+V80-N80-L80-F80</f>
        <v>-7505903.5602734</v>
      </c>
      <c r="AA80" s="9"/>
      <c r="AB80" s="9" t="n">
        <f aca="false">T80-P80-D80</f>
        <v>-70699935.4650764</v>
      </c>
      <c r="AC80" s="24"/>
      <c r="AD80" s="9"/>
      <c r="AE80" s="9"/>
      <c r="AF80" s="9"/>
      <c r="AG80" s="9" t="n">
        <f aca="false">BF80/100*$AG$37</f>
        <v>6237406817.03933</v>
      </c>
      <c r="AH80" s="43" t="n">
        <f aca="false">(AG80-AG79)/AG79</f>
        <v>0.00315972013854933</v>
      </c>
      <c r="AI80" s="43"/>
      <c r="AJ80" s="43" t="n">
        <f aca="false">AB80/AG80</f>
        <v>-0.0113348283251204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12694972</v>
      </c>
      <c r="AX80" s="7"/>
      <c r="AY80" s="43" t="n">
        <f aca="false">(AW80-AW79)/AW79</f>
        <v>-0.000671625718384471</v>
      </c>
      <c r="AZ80" s="48" t="n">
        <f aca="false">workers_and_wage_low!B68</f>
        <v>6995.38530122379</v>
      </c>
      <c r="BA80" s="43" t="n">
        <f aca="false">(AZ80-AZ79)/AZ79</f>
        <v>0.00383392081675653</v>
      </c>
      <c r="BB80" s="43"/>
      <c r="BC80" s="43"/>
      <c r="BD80" s="43"/>
      <c r="BE80" s="43"/>
      <c r="BF80" s="7" t="n">
        <f aca="false">BF79*(1+AY80)*(1+BA80)*(1-BE80)</f>
        <v>118.781958715198</v>
      </c>
      <c r="BG80" s="7"/>
      <c r="BH80" s="7"/>
      <c r="BI80" s="43" t="n">
        <f aca="false">T87/AG87</f>
        <v>0.0125608733087351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'Low pensions'!Q81</f>
        <v>119250857.709008</v>
      </c>
      <c r="E81" s="9"/>
      <c r="F81" s="42" t="n">
        <f aca="false">'Low pensions'!I81</f>
        <v>21675254.987848</v>
      </c>
      <c r="G81" s="57" t="n">
        <f aca="false">'Low pensions'!K81</f>
        <v>2583634.08460793</v>
      </c>
      <c r="H81" s="57" t="n">
        <f aca="false">'Low pensions'!V81</f>
        <v>14214392.4382185</v>
      </c>
      <c r="I81" s="57" t="n">
        <f aca="false">'Low pensions'!M81</f>
        <v>79906.2088023103</v>
      </c>
      <c r="J81" s="57" t="n">
        <f aca="false">'Low pensions'!W81</f>
        <v>439620.384687188</v>
      </c>
      <c r="K81" s="9"/>
      <c r="L81" s="57" t="n">
        <f aca="false">'Low pensions'!N81</f>
        <v>2544302.08651083</v>
      </c>
      <c r="M81" s="42"/>
      <c r="N81" s="57" t="n">
        <f aca="false">'Low pensions'!L81</f>
        <v>999098.943521786</v>
      </c>
      <c r="O81" s="9"/>
      <c r="P81" s="57" t="n">
        <f aca="false">'Low pensions'!X81</f>
        <v>18699143.2274195</v>
      </c>
      <c r="Q81" s="42"/>
      <c r="R81" s="57" t="n">
        <f aca="false">'Low SIPA income'!G76</f>
        <v>20703384.5365487</v>
      </c>
      <c r="S81" s="42"/>
      <c r="T81" s="57" t="n">
        <f aca="false">'Low SIPA income'!J76</f>
        <v>79161185.1730275</v>
      </c>
      <c r="U81" s="9"/>
      <c r="V81" s="57" t="n">
        <f aca="false">'Low SIPA income'!F76</f>
        <v>145458.930152863</v>
      </c>
      <c r="W81" s="42"/>
      <c r="X81" s="57" t="n">
        <f aca="false">'Low SIPA income'!M76</f>
        <v>365350.895570757</v>
      </c>
      <c r="Y81" s="9"/>
      <c r="Z81" s="9" t="n">
        <f aca="false">R81+V81-N81-L81-F81</f>
        <v>-4369812.55117905</v>
      </c>
      <c r="AA81" s="9"/>
      <c r="AB81" s="9" t="n">
        <f aca="false">T81-P81-D81</f>
        <v>-58788815.7634</v>
      </c>
      <c r="AC81" s="24"/>
      <c r="AD81" s="9"/>
      <c r="AE81" s="9"/>
      <c r="AF81" s="9"/>
      <c r="AG81" s="9" t="n">
        <f aca="false">BF81/100*$AG$37</f>
        <v>6264867126.41769</v>
      </c>
      <c r="AH81" s="43" t="n">
        <f aca="false">(AG81-AG80)/AG80</f>
        <v>0.0044025201792757</v>
      </c>
      <c r="AI81" s="43" t="n">
        <f aca="false">(AG81-AG77)/AG77</f>
        <v>0.00911766781156258</v>
      </c>
      <c r="AJ81" s="43" t="n">
        <f aca="false">AB81/AG81</f>
        <v>-0.00938388868863624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12721786</v>
      </c>
      <c r="AX81" s="7"/>
      <c r="AY81" s="43" t="n">
        <f aca="false">(AW81-AW80)/AW80</f>
        <v>0.00211217480432411</v>
      </c>
      <c r="AZ81" s="48" t="n">
        <f aca="false">workers_and_wage_low!B69</f>
        <v>7011.37337997734</v>
      </c>
      <c r="BA81" s="43" t="n">
        <f aca="false">(AZ81-AZ80)/AZ80</f>
        <v>0.00228551796149861</v>
      </c>
      <c r="BB81" s="43"/>
      <c r="BC81" s="43"/>
      <c r="BD81" s="43"/>
      <c r="BE81" s="43"/>
      <c r="BF81" s="7" t="n">
        <f aca="false">BF80*(1+AY81)*(1+BA81)*(1-BE81)</f>
        <v>119.304898685376</v>
      </c>
      <c r="BG81" s="7"/>
      <c r="BH81" s="7"/>
      <c r="BI81" s="43" t="n">
        <f aca="false">T88/AG88</f>
        <v>0.010739050144804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'Low pensions'!Q82</f>
        <v>119742943.947901</v>
      </c>
      <c r="E82" s="6"/>
      <c r="F82" s="8" t="n">
        <f aca="false">'Low pensions'!I82</f>
        <v>21764697.4867022</v>
      </c>
      <c r="G82" s="56" t="n">
        <f aca="false">'Low pensions'!K82</f>
        <v>2659477.55816348</v>
      </c>
      <c r="H82" s="56" t="n">
        <f aca="false">'Low pensions'!V82</f>
        <v>14631660.8522787</v>
      </c>
      <c r="I82" s="56" t="n">
        <f aca="false">'Low pensions'!M82</f>
        <v>82251.8832421703</v>
      </c>
      <c r="J82" s="56" t="n">
        <f aca="false">'Low pensions'!W82</f>
        <v>452525.59336945</v>
      </c>
      <c r="K82" s="6"/>
      <c r="L82" s="56" t="n">
        <f aca="false">'Low pensions'!N82</f>
        <v>3020625.80610472</v>
      </c>
      <c r="M82" s="8"/>
      <c r="N82" s="56" t="n">
        <f aca="false">'Low pensions'!L82</f>
        <v>1004766.27538953</v>
      </c>
      <c r="O82" s="6"/>
      <c r="P82" s="56" t="n">
        <f aca="false">'Low pensions'!X82</f>
        <v>21201969.2605429</v>
      </c>
      <c r="Q82" s="8"/>
      <c r="R82" s="56" t="n">
        <f aca="false">'Low SIPA income'!G77</f>
        <v>17675138.3757679</v>
      </c>
      <c r="S82" s="8"/>
      <c r="T82" s="56" t="n">
        <f aca="false">'Low SIPA income'!J77</f>
        <v>67582423.5140393</v>
      </c>
      <c r="U82" s="6"/>
      <c r="V82" s="56" t="n">
        <f aca="false">'Low SIPA income'!F77</f>
        <v>149203.62134514</v>
      </c>
      <c r="W82" s="8"/>
      <c r="X82" s="56" t="n">
        <f aca="false">'Low SIPA income'!M77</f>
        <v>374756.480221329</v>
      </c>
      <c r="Y82" s="6"/>
      <c r="Z82" s="6" t="n">
        <f aca="false">R82+V82-N82-L82-F82</f>
        <v>-7965747.57108341</v>
      </c>
      <c r="AA82" s="6"/>
      <c r="AB82" s="6" t="n">
        <f aca="false">T82-P82-D82</f>
        <v>-73362489.6944046</v>
      </c>
      <c r="AC82" s="24"/>
      <c r="AD82" s="6"/>
      <c r="AE82" s="6"/>
      <c r="AF82" s="6"/>
      <c r="AG82" s="6" t="n">
        <f aca="false">BF82/100*$AG$37</f>
        <v>6263295147.96412</v>
      </c>
      <c r="AH82" s="36" t="n">
        <f aca="false">(AG82-AG81)/AG81</f>
        <v>-0.000250919679835588</v>
      </c>
      <c r="AI82" s="36"/>
      <c r="AJ82" s="36" t="n">
        <f aca="false">AB82/AG82</f>
        <v>-0.0117130820057635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0.00235900877017269</v>
      </c>
      <c r="AV82" s="5"/>
      <c r="AW82" s="40" t="n">
        <f aca="false">workers_and_wage_low!C70</f>
        <v>12656220</v>
      </c>
      <c r="AX82" s="5"/>
      <c r="AY82" s="36" t="n">
        <f aca="false">(AW82-AW81)/AW81</f>
        <v>-0.00515383610445892</v>
      </c>
      <c r="AZ82" s="41" t="n">
        <f aca="false">workers_and_wage_low!B70</f>
        <v>7045.92764469828</v>
      </c>
      <c r="BA82" s="36" t="n">
        <f aca="false">(AZ82-AZ81)/AZ81</f>
        <v>0.00492831615837468</v>
      </c>
      <c r="BB82" s="36"/>
      <c r="BC82" s="36"/>
      <c r="BD82" s="36"/>
      <c r="BE82" s="36"/>
      <c r="BF82" s="5" t="n">
        <f aca="false">BF81*(1+AY82)*(1+BA82)*(1-BE82)</f>
        <v>119.274962738395</v>
      </c>
      <c r="BG82" s="5"/>
      <c r="BH82" s="5"/>
      <c r="BI82" s="36" t="n">
        <f aca="false">T89/AG89</f>
        <v>0.0125337407798863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'Low pensions'!Q83</f>
        <v>119629131.411508</v>
      </c>
      <c r="E83" s="9"/>
      <c r="F83" s="42" t="n">
        <f aca="false">'Low pensions'!I83</f>
        <v>21744010.7109881</v>
      </c>
      <c r="G83" s="57" t="n">
        <f aca="false">'Low pensions'!K83</f>
        <v>2742821.94271206</v>
      </c>
      <c r="H83" s="57" t="n">
        <f aca="false">'Low pensions'!V83</f>
        <v>15090197.065496</v>
      </c>
      <c r="I83" s="57" t="n">
        <f aca="false">'Low pensions'!M83</f>
        <v>84829.5446199598</v>
      </c>
      <c r="J83" s="57" t="n">
        <f aca="false">'Low pensions'!W83</f>
        <v>466707.125736987</v>
      </c>
      <c r="K83" s="9"/>
      <c r="L83" s="57" t="n">
        <f aca="false">'Low pensions'!N83</f>
        <v>2535322.93647683</v>
      </c>
      <c r="M83" s="42"/>
      <c r="N83" s="57" t="n">
        <f aca="false">'Low pensions'!L83</f>
        <v>1005549.20889794</v>
      </c>
      <c r="O83" s="9"/>
      <c r="P83" s="57" t="n">
        <f aca="false">'Low pensions'!X83</f>
        <v>18688037.8321716</v>
      </c>
      <c r="Q83" s="42"/>
      <c r="R83" s="57" t="n">
        <f aca="false">'Low SIPA income'!G78</f>
        <v>20770418.2884208</v>
      </c>
      <c r="S83" s="42"/>
      <c r="T83" s="57" t="n">
        <f aca="false">'Low SIPA income'!J78</f>
        <v>79417494.5332396</v>
      </c>
      <c r="U83" s="9"/>
      <c r="V83" s="57" t="n">
        <f aca="false">'Low SIPA income'!F78</f>
        <v>149105.998092453</v>
      </c>
      <c r="W83" s="42"/>
      <c r="X83" s="57" t="n">
        <f aca="false">'Low SIPA income'!M78</f>
        <v>374511.278756144</v>
      </c>
      <c r="Y83" s="9"/>
      <c r="Z83" s="9" t="n">
        <f aca="false">R83+V83-N83-L83-F83</f>
        <v>-4365358.56984962</v>
      </c>
      <c r="AA83" s="9"/>
      <c r="AB83" s="9" t="n">
        <f aca="false">T83-P83-D83</f>
        <v>-58899674.71044</v>
      </c>
      <c r="AC83" s="24"/>
      <c r="AD83" s="9"/>
      <c r="AE83" s="9"/>
      <c r="AF83" s="9"/>
      <c r="AG83" s="9" t="n">
        <f aca="false">BF83/100*$AG$37</f>
        <v>6284499079.98766</v>
      </c>
      <c r="AH83" s="43" t="n">
        <f aca="false">(AG83-AG82)/AG82</f>
        <v>0.00338542756210811</v>
      </c>
      <c r="AI83" s="43"/>
      <c r="AJ83" s="43" t="n">
        <f aca="false">AB83/AG83</f>
        <v>-0.00937221470809025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12684487</v>
      </c>
      <c r="AX83" s="7"/>
      <c r="AY83" s="43" t="n">
        <f aca="false">(AW83-AW82)/AW82</f>
        <v>0.00223344726940587</v>
      </c>
      <c r="AZ83" s="48" t="n">
        <f aca="false">workers_and_wage_low!B71</f>
        <v>7054.02632651</v>
      </c>
      <c r="BA83" s="43" t="n">
        <f aca="false">(AZ83-AZ82)/AZ82</f>
        <v>0.00114941313906533</v>
      </c>
      <c r="BB83" s="43"/>
      <c r="BC83" s="43"/>
      <c r="BD83" s="43"/>
      <c r="BE83" s="43"/>
      <c r="BF83" s="7" t="n">
        <f aca="false">BF82*(1+AY83)*(1+BA83)*(1-BE83)</f>
        <v>119.678759484719</v>
      </c>
      <c r="BG83" s="7"/>
      <c r="BH83" s="7"/>
      <c r="BI83" s="43" t="n">
        <f aca="false">T90/AG90</f>
        <v>0.010704611392292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'Low pensions'!Q84</f>
        <v>120135514.547313</v>
      </c>
      <c r="E84" s="9"/>
      <c r="F84" s="42" t="n">
        <f aca="false">'Low pensions'!I84</f>
        <v>21836051.8400919</v>
      </c>
      <c r="G84" s="57" t="n">
        <f aca="false">'Low pensions'!K84</f>
        <v>2846275.14737888</v>
      </c>
      <c r="H84" s="57" t="n">
        <f aca="false">'Low pensions'!V84</f>
        <v>15659366.0739428</v>
      </c>
      <c r="I84" s="57" t="n">
        <f aca="false">'Low pensions'!M84</f>
        <v>88029.1282694498</v>
      </c>
      <c r="J84" s="57" t="n">
        <f aca="false">'Low pensions'!W84</f>
        <v>484310.290946684</v>
      </c>
      <c r="K84" s="9"/>
      <c r="L84" s="57" t="n">
        <f aca="false">'Low pensions'!N84</f>
        <v>2510001.17306117</v>
      </c>
      <c r="M84" s="42"/>
      <c r="N84" s="57" t="n">
        <f aca="false">'Low pensions'!L84</f>
        <v>1012954.43438885</v>
      </c>
      <c r="O84" s="9"/>
      <c r="P84" s="57" t="n">
        <f aca="false">'Low pensions'!X84</f>
        <v>18597384.4471894</v>
      </c>
      <c r="Q84" s="42"/>
      <c r="R84" s="57" t="n">
        <f aca="false">'Low SIPA income'!G79</f>
        <v>17616195.542591</v>
      </c>
      <c r="S84" s="42"/>
      <c r="T84" s="57" t="n">
        <f aca="false">'Low SIPA income'!J79</f>
        <v>67357050.482712</v>
      </c>
      <c r="U84" s="9"/>
      <c r="V84" s="57" t="n">
        <f aca="false">'Low SIPA income'!F79</f>
        <v>153054.431201674</v>
      </c>
      <c r="W84" s="42"/>
      <c r="X84" s="57" t="n">
        <f aca="false">'Low SIPA income'!M79</f>
        <v>384428.604361654</v>
      </c>
      <c r="Y84" s="9"/>
      <c r="Z84" s="9" t="n">
        <f aca="false">R84+V84-N84-L84-F84</f>
        <v>-7589757.47374924</v>
      </c>
      <c r="AA84" s="9"/>
      <c r="AB84" s="9" t="n">
        <f aca="false">T84-P84-D84</f>
        <v>-71375848.5117904</v>
      </c>
      <c r="AC84" s="24"/>
      <c r="AD84" s="9"/>
      <c r="AE84" s="9"/>
      <c r="AF84" s="9"/>
      <c r="AG84" s="9" t="n">
        <f aca="false">BF84/100*$AG$37</f>
        <v>6264828539.27877</v>
      </c>
      <c r="AH84" s="43" t="n">
        <f aca="false">(AG84-AG83)/AG83</f>
        <v>-0.0031300093227034</v>
      </c>
      <c r="AI84" s="43"/>
      <c r="AJ84" s="43" t="n">
        <f aca="false">AB84/AG84</f>
        <v>-0.0113931048654059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12694395</v>
      </c>
      <c r="AX84" s="7"/>
      <c r="AY84" s="43" t="n">
        <f aca="false">(AW84-AW83)/AW83</f>
        <v>0.000781111605065305</v>
      </c>
      <c r="AZ84" s="48" t="n">
        <f aca="false">workers_and_wage_low!B72</f>
        <v>7026.45870990461</v>
      </c>
      <c r="BA84" s="43" t="n">
        <f aca="false">(AZ84-AZ83)/AZ83</f>
        <v>-0.00390806829027375</v>
      </c>
      <c r="BB84" s="43"/>
      <c r="BC84" s="43"/>
      <c r="BD84" s="43"/>
      <c r="BE84" s="43"/>
      <c r="BF84" s="7" t="n">
        <f aca="false">BF83*(1+AY84)*(1+BA84)*(1-BE84)</f>
        <v>119.304163851802</v>
      </c>
      <c r="BG84" s="7"/>
      <c r="BH84" s="7"/>
      <c r="BI84" s="43" t="n">
        <f aca="false">T91/AG91</f>
        <v>0.0125781433402968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'Low pensions'!Q85</f>
        <v>120747083.204469</v>
      </c>
      <c r="E85" s="9"/>
      <c r="F85" s="42" t="n">
        <f aca="false">'Low pensions'!I85</f>
        <v>21947211.6828057</v>
      </c>
      <c r="G85" s="57" t="n">
        <f aca="false">'Low pensions'!K85</f>
        <v>2907030.22514638</v>
      </c>
      <c r="H85" s="57" t="n">
        <f aca="false">'Low pensions'!V85</f>
        <v>15993622.5861736</v>
      </c>
      <c r="I85" s="57" t="n">
        <f aca="false">'Low pensions'!M85</f>
        <v>89908.1512931804</v>
      </c>
      <c r="J85" s="57" t="n">
        <f aca="false">'Low pensions'!W85</f>
        <v>494648.121221828</v>
      </c>
      <c r="K85" s="9"/>
      <c r="L85" s="57" t="n">
        <f aca="false">'Low pensions'!N85</f>
        <v>2531812.05596725</v>
      </c>
      <c r="M85" s="42"/>
      <c r="N85" s="57" t="n">
        <f aca="false">'Low pensions'!L85</f>
        <v>1019578.59998572</v>
      </c>
      <c r="O85" s="9"/>
      <c r="P85" s="57" t="n">
        <f aca="false">'Low pensions'!X85</f>
        <v>18747005.4269427</v>
      </c>
      <c r="Q85" s="42"/>
      <c r="R85" s="57" t="n">
        <f aca="false">'Low SIPA income'!G80</f>
        <v>20841876.7330015</v>
      </c>
      <c r="S85" s="42"/>
      <c r="T85" s="57" t="n">
        <f aca="false">'Low SIPA income'!J80</f>
        <v>79690722.089519</v>
      </c>
      <c r="U85" s="9"/>
      <c r="V85" s="57" t="n">
        <f aca="false">'Low SIPA income'!F80</f>
        <v>156523.843199387</v>
      </c>
      <c r="W85" s="42"/>
      <c r="X85" s="57" t="n">
        <f aca="false">'Low SIPA income'!M80</f>
        <v>393142.767040675</v>
      </c>
      <c r="Y85" s="9"/>
      <c r="Z85" s="9" t="n">
        <f aca="false">R85+V85-N85-L85-F85</f>
        <v>-4500201.76255778</v>
      </c>
      <c r="AA85" s="9"/>
      <c r="AB85" s="9" t="n">
        <f aca="false">T85-P85-D85</f>
        <v>-59803366.5418927</v>
      </c>
      <c r="AC85" s="24"/>
      <c r="AD85" s="9"/>
      <c r="AE85" s="9"/>
      <c r="AF85" s="9"/>
      <c r="AG85" s="9" t="n">
        <f aca="false">BF85/100*$AG$37</f>
        <v>6323915498.44555</v>
      </c>
      <c r="AH85" s="43" t="n">
        <f aca="false">(AG85-AG84)/AG84</f>
        <v>0.00943153652112163</v>
      </c>
      <c r="AI85" s="43" t="n">
        <f aca="false">(AG85-AG81)/AG81</f>
        <v>0.00942531913867061</v>
      </c>
      <c r="AJ85" s="43" t="n">
        <f aca="false">AB85/AG85</f>
        <v>-0.00945669918527416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12734133</v>
      </c>
      <c r="AX85" s="7"/>
      <c r="AY85" s="43" t="n">
        <f aca="false">(AW85-AW84)/AW84</f>
        <v>0.00313035792568295</v>
      </c>
      <c r="AZ85" s="48" t="n">
        <f aca="false">workers_and_wage_low!B73</f>
        <v>7070.5955171249</v>
      </c>
      <c r="BA85" s="43" t="n">
        <f aca="false">(AZ85-AZ84)/AZ84</f>
        <v>0.00628151520453305</v>
      </c>
      <c r="BB85" s="43"/>
      <c r="BC85" s="43"/>
      <c r="BD85" s="43"/>
      <c r="BE85" s="43"/>
      <c r="BF85" s="7" t="n">
        <f aca="false">BF84*(1+AY85)*(1+BA85)*(1-BE85)</f>
        <v>120.429385430292</v>
      </c>
      <c r="BG85" s="7"/>
      <c r="BH85" s="7"/>
      <c r="BI85" s="43" t="n">
        <f aca="false">T92/AG92</f>
        <v>0.0107895620733793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'Low pensions'!Q86</f>
        <v>120487298.779608</v>
      </c>
      <c r="E86" s="6"/>
      <c r="F86" s="8" t="n">
        <f aca="false">'Low pensions'!I86</f>
        <v>21899992.7884606</v>
      </c>
      <c r="G86" s="56" t="n">
        <f aca="false">'Low pensions'!K86</f>
        <v>2960128.55534362</v>
      </c>
      <c r="H86" s="56" t="n">
        <f aca="false">'Low pensions'!V86</f>
        <v>16285753.9323786</v>
      </c>
      <c r="I86" s="56" t="n">
        <f aca="false">'Low pensions'!M86</f>
        <v>91550.36769104</v>
      </c>
      <c r="J86" s="56" t="n">
        <f aca="false">'Low pensions'!W86</f>
        <v>503683.111310681</v>
      </c>
      <c r="K86" s="6"/>
      <c r="L86" s="56" t="n">
        <f aca="false">'Low pensions'!N86</f>
        <v>3037863.03945803</v>
      </c>
      <c r="M86" s="8"/>
      <c r="N86" s="56" t="n">
        <f aca="false">'Low pensions'!L86</f>
        <v>1018192.58021016</v>
      </c>
      <c r="O86" s="6"/>
      <c r="P86" s="56" t="n">
        <f aca="false">'Low pensions'!X86</f>
        <v>21365280.9140784</v>
      </c>
      <c r="Q86" s="8"/>
      <c r="R86" s="56" t="n">
        <f aca="false">'Low SIPA income'!G81</f>
        <v>17793872.8482303</v>
      </c>
      <c r="S86" s="8"/>
      <c r="T86" s="56" t="n">
        <f aca="false">'Low SIPA income'!J81</f>
        <v>68036415.0604179</v>
      </c>
      <c r="U86" s="6"/>
      <c r="V86" s="56" t="n">
        <f aca="false">'Low SIPA income'!F81</f>
        <v>155737.483065002</v>
      </c>
      <c r="W86" s="8"/>
      <c r="X86" s="56" t="n">
        <f aca="false">'Low SIPA income'!M81</f>
        <v>391167.657097017</v>
      </c>
      <c r="Y86" s="6"/>
      <c r="Z86" s="6" t="n">
        <f aca="false">R86+V86-N86-L86-F86</f>
        <v>-8006438.07683349</v>
      </c>
      <c r="AA86" s="6"/>
      <c r="AB86" s="6" t="n">
        <f aca="false">T86-P86-D86</f>
        <v>-73816164.6332685</v>
      </c>
      <c r="AC86" s="24"/>
      <c r="AD86" s="6"/>
      <c r="AE86" s="6"/>
      <c r="AF86" s="6"/>
      <c r="AG86" s="6" t="n">
        <f aca="false">BF86/100*$AG$37</f>
        <v>6315077571.23423</v>
      </c>
      <c r="AH86" s="36" t="n">
        <f aca="false">(AG86-AG85)/AG85</f>
        <v>-0.00139754037091177</v>
      </c>
      <c r="AI86" s="36"/>
      <c r="AJ86" s="36" t="n">
        <f aca="false">AB86/AG86</f>
        <v>-0.0116888769457889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0.000718620850797908</v>
      </c>
      <c r="AV86" s="5"/>
      <c r="AW86" s="40" t="n">
        <f aca="false">workers_and_wage_low!C74</f>
        <v>12689129</v>
      </c>
      <c r="AX86" s="5"/>
      <c r="AY86" s="36" t="n">
        <f aca="false">(AW86-AW85)/AW85</f>
        <v>-0.00353412360307529</v>
      </c>
      <c r="AZ86" s="41" t="n">
        <f aca="false">workers_and_wage_low!B74</f>
        <v>7085.75601201101</v>
      </c>
      <c r="BA86" s="36" t="n">
        <f aca="false">(AZ86-AZ85)/AZ85</f>
        <v>0.00214416096202815</v>
      </c>
      <c r="BB86" s="36"/>
      <c r="BC86" s="36"/>
      <c r="BD86" s="36"/>
      <c r="BE86" s="36"/>
      <c r="BF86" s="5" t="n">
        <f aca="false">BF85*(1+AY86)*(1+BA86)*(1-BE86)</f>
        <v>120.261080502309</v>
      </c>
      <c r="BG86" s="5"/>
      <c r="BH86" s="5"/>
      <c r="BI86" s="36" t="n">
        <f aca="false">T93/AG93</f>
        <v>0.0125887490310079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'Low pensions'!Q87</f>
        <v>120758140.159074</v>
      </c>
      <c r="E87" s="9"/>
      <c r="F87" s="42" t="n">
        <f aca="false">'Low pensions'!I87</f>
        <v>21949221.4151889</v>
      </c>
      <c r="G87" s="57" t="n">
        <f aca="false">'Low pensions'!K87</f>
        <v>3045435.43272404</v>
      </c>
      <c r="H87" s="57" t="n">
        <f aca="false">'Low pensions'!V87</f>
        <v>16755087.2021277</v>
      </c>
      <c r="I87" s="57" t="n">
        <f aca="false">'Low pensions'!M87</f>
        <v>94188.7247234201</v>
      </c>
      <c r="J87" s="57" t="n">
        <f aca="false">'Low pensions'!W87</f>
        <v>518198.573261662</v>
      </c>
      <c r="K87" s="9"/>
      <c r="L87" s="57" t="n">
        <f aca="false">'Low pensions'!N87</f>
        <v>2577401.94981469</v>
      </c>
      <c r="M87" s="42"/>
      <c r="N87" s="57" t="n">
        <f aca="false">'Low pensions'!L87</f>
        <v>1022019.69398288</v>
      </c>
      <c r="O87" s="9"/>
      <c r="P87" s="57" t="n">
        <f aca="false">'Low pensions'!X87</f>
        <v>18997001.7817756</v>
      </c>
      <c r="Q87" s="42"/>
      <c r="R87" s="57" t="n">
        <f aca="false">'Low SIPA income'!G82</f>
        <v>20823530.906913</v>
      </c>
      <c r="S87" s="42"/>
      <c r="T87" s="57" t="n">
        <f aca="false">'Low SIPA income'!J82</f>
        <v>79620575.2334055</v>
      </c>
      <c r="U87" s="9"/>
      <c r="V87" s="57" t="n">
        <f aca="false">'Low SIPA income'!F82</f>
        <v>158152.171600035</v>
      </c>
      <c r="W87" s="42"/>
      <c r="X87" s="57" t="n">
        <f aca="false">'Low SIPA income'!M82</f>
        <v>397232.658522998</v>
      </c>
      <c r="Y87" s="9"/>
      <c r="Z87" s="9" t="n">
        <f aca="false">R87+V87-N87-L87-F87</f>
        <v>-4566959.98047343</v>
      </c>
      <c r="AA87" s="9"/>
      <c r="AB87" s="9" t="n">
        <f aca="false">T87-P87-D87</f>
        <v>-60134566.7074441</v>
      </c>
      <c r="AC87" s="24"/>
      <c r="AD87" s="9"/>
      <c r="AE87" s="9"/>
      <c r="AF87" s="9"/>
      <c r="AG87" s="9" t="n">
        <f aca="false">BF87/100*$AG$37</f>
        <v>6338777032.16988</v>
      </c>
      <c r="AH87" s="43" t="n">
        <f aca="false">(AG87-AG86)/AG86</f>
        <v>0.00375283766007868</v>
      </c>
      <c r="AI87" s="43"/>
      <c r="AJ87" s="43" t="n">
        <f aca="false">AB87/AG87</f>
        <v>-0.00948677740236888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12717783</v>
      </c>
      <c r="AX87" s="7"/>
      <c r="AY87" s="43" t="n">
        <f aca="false">(AW87-AW86)/AW86</f>
        <v>0.00225815341620374</v>
      </c>
      <c r="AZ87" s="48" t="n">
        <f aca="false">workers_and_wage_low!B75</f>
        <v>7096.32311773222</v>
      </c>
      <c r="BA87" s="43" t="n">
        <f aca="false">(AZ87-AZ86)/AZ86</f>
        <v>0.00149131662214985</v>
      </c>
      <c r="BB87" s="43"/>
      <c r="BC87" s="43"/>
      <c r="BD87" s="43"/>
      <c r="BE87" s="43"/>
      <c r="BF87" s="7" t="n">
        <f aca="false">BF86*(1+AY87)*(1+BA87)*(1-BE87)</f>
        <v>120.71240081426</v>
      </c>
      <c r="BG87" s="7"/>
      <c r="BH87" s="7"/>
      <c r="BI87" s="43" t="n">
        <f aca="false">T94/AG94</f>
        <v>0.0107214266583513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'Low pensions'!Q88</f>
        <v>120966957.563852</v>
      </c>
      <c r="E88" s="9"/>
      <c r="F88" s="42" t="n">
        <f aca="false">'Low pensions'!I88</f>
        <v>21987176.450326</v>
      </c>
      <c r="G88" s="57" t="n">
        <f aca="false">'Low pensions'!K88</f>
        <v>3111280.24466074</v>
      </c>
      <c r="H88" s="57" t="n">
        <f aca="false">'Low pensions'!V88</f>
        <v>17117345.9300431</v>
      </c>
      <c r="I88" s="57" t="n">
        <f aca="false">'Low pensions'!M88</f>
        <v>96225.1622060104</v>
      </c>
      <c r="J88" s="57" t="n">
        <f aca="false">'Low pensions'!W88</f>
        <v>529402.451444678</v>
      </c>
      <c r="K88" s="9"/>
      <c r="L88" s="57" t="n">
        <f aca="false">'Low pensions'!N88</f>
        <v>2501254.38712916</v>
      </c>
      <c r="M88" s="42"/>
      <c r="N88" s="57" t="n">
        <f aca="false">'Low pensions'!L88</f>
        <v>1024245.76386619</v>
      </c>
      <c r="O88" s="9"/>
      <c r="P88" s="57" t="n">
        <f aca="false">'Low pensions'!X88</f>
        <v>18614118.8967112</v>
      </c>
      <c r="Q88" s="42"/>
      <c r="R88" s="57" t="n">
        <f aca="false">'Low SIPA income'!G83</f>
        <v>17839113.7307045</v>
      </c>
      <c r="S88" s="42"/>
      <c r="T88" s="57" t="n">
        <f aca="false">'Low SIPA income'!J83</f>
        <v>68209397.4956622</v>
      </c>
      <c r="U88" s="9"/>
      <c r="V88" s="57" t="n">
        <f aca="false">'Low SIPA income'!F83</f>
        <v>160172.695009584</v>
      </c>
      <c r="W88" s="42"/>
      <c r="X88" s="57" t="n">
        <f aca="false">'Low SIPA income'!M83</f>
        <v>402307.630794722</v>
      </c>
      <c r="Y88" s="9"/>
      <c r="Z88" s="9" t="n">
        <f aca="false">R88+V88-N88-L88-F88</f>
        <v>-7513390.17560726</v>
      </c>
      <c r="AA88" s="9"/>
      <c r="AB88" s="9" t="n">
        <f aca="false">T88-P88-D88</f>
        <v>-71371678.964901</v>
      </c>
      <c r="AC88" s="24"/>
      <c r="AD88" s="9"/>
      <c r="AE88" s="9"/>
      <c r="AF88" s="9"/>
      <c r="AG88" s="9" t="n">
        <f aca="false">BF88/100*$AG$37</f>
        <v>6351529844.44018</v>
      </c>
      <c r="AH88" s="43" t="n">
        <f aca="false">(AG88-AG87)/AG87</f>
        <v>0.00201187266969219</v>
      </c>
      <c r="AI88" s="43"/>
      <c r="AJ88" s="43" t="n">
        <f aca="false">AB88/AG88</f>
        <v>-0.0112369272778237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12735624</v>
      </c>
      <c r="AX88" s="7"/>
      <c r="AY88" s="43" t="n">
        <f aca="false">(AW88-AW87)/AW87</f>
        <v>0.00140283884384566</v>
      </c>
      <c r="AZ88" s="48" t="n">
        <f aca="false">workers_and_wage_low!B76</f>
        <v>7100.63896411311</v>
      </c>
      <c r="BA88" s="43" t="n">
        <f aca="false">(AZ88-AZ87)/AZ87</f>
        <v>0.00060818064641182</v>
      </c>
      <c r="BB88" s="43"/>
      <c r="BC88" s="43"/>
      <c r="BD88" s="43"/>
      <c r="BE88" s="43"/>
      <c r="BF88" s="7" t="n">
        <f aca="false">BF87*(1+AY88)*(1+BA88)*(1-BE88)</f>
        <v>120.955258794351</v>
      </c>
      <c r="BG88" s="7"/>
      <c r="BH88" s="7"/>
      <c r="BI88" s="43" t="n">
        <f aca="false">T95/AG95</f>
        <v>0.0125972136935843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'Low pensions'!Q89</f>
        <v>121301906.864093</v>
      </c>
      <c r="E89" s="9"/>
      <c r="F89" s="42" t="n">
        <f aca="false">'Low pensions'!I89</f>
        <v>22048057.4505149</v>
      </c>
      <c r="G89" s="57" t="n">
        <f aca="false">'Low pensions'!K89</f>
        <v>3190275.67739505</v>
      </c>
      <c r="H89" s="57" t="n">
        <f aca="false">'Low pensions'!V89</f>
        <v>17551955.4935266</v>
      </c>
      <c r="I89" s="57" t="n">
        <f aca="false">'Low pensions'!M89</f>
        <v>98668.3199194302</v>
      </c>
      <c r="J89" s="57" t="n">
        <f aca="false">'Low pensions'!W89</f>
        <v>542843.98433585</v>
      </c>
      <c r="K89" s="9"/>
      <c r="L89" s="57" t="n">
        <f aca="false">'Low pensions'!N89</f>
        <v>2510890.87618823</v>
      </c>
      <c r="M89" s="42"/>
      <c r="N89" s="57" t="n">
        <f aca="false">'Low pensions'!L89</f>
        <v>1029091.98946797</v>
      </c>
      <c r="O89" s="9"/>
      <c r="P89" s="57" t="n">
        <f aca="false">'Low pensions'!X89</f>
        <v>18690785.187642</v>
      </c>
      <c r="Q89" s="42"/>
      <c r="R89" s="57" t="n">
        <f aca="false">'Low SIPA income'!G84</f>
        <v>20789275.8867304</v>
      </c>
      <c r="S89" s="42"/>
      <c r="T89" s="57" t="n">
        <f aca="false">'Low SIPA income'!J84</f>
        <v>79489598.1947967</v>
      </c>
      <c r="U89" s="9"/>
      <c r="V89" s="57" t="n">
        <f aca="false">'Low SIPA income'!F84</f>
        <v>160222.052514536</v>
      </c>
      <c r="W89" s="42"/>
      <c r="X89" s="57" t="n">
        <f aca="false">'Low SIPA income'!M84</f>
        <v>402431.602616998</v>
      </c>
      <c r="Y89" s="9"/>
      <c r="Z89" s="9" t="n">
        <f aca="false">R89+V89-N89-L89-F89</f>
        <v>-4638542.37692617</v>
      </c>
      <c r="AA89" s="9"/>
      <c r="AB89" s="9" t="n">
        <f aca="false">T89-P89-D89</f>
        <v>-60503093.8569383</v>
      </c>
      <c r="AC89" s="24"/>
      <c r="AD89" s="9"/>
      <c r="AE89" s="9"/>
      <c r="AF89" s="9"/>
      <c r="AG89" s="9" t="n">
        <f aca="false">BF89/100*$AG$37</f>
        <v>6342049001.23346</v>
      </c>
      <c r="AH89" s="43" t="n">
        <f aca="false">(AG89-AG88)/AG88</f>
        <v>-0.00149268655566747</v>
      </c>
      <c r="AI89" s="43" t="n">
        <f aca="false">(AG89-AG85)/AG85</f>
        <v>0.00286744862298835</v>
      </c>
      <c r="AJ89" s="43" t="n">
        <f aca="false">AB89/AG89</f>
        <v>-0.00953999154613456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12766195</v>
      </c>
      <c r="AX89" s="7"/>
      <c r="AY89" s="43" t="n">
        <f aca="false">(AW89-AW88)/AW88</f>
        <v>0.00240043204793106</v>
      </c>
      <c r="AZ89" s="48" t="n">
        <f aca="false">workers_and_wage_low!B77</f>
        <v>7073.06153221581</v>
      </c>
      <c r="BA89" s="43" t="n">
        <f aca="false">(AZ89-AZ88)/AZ88</f>
        <v>-0.00388379581565508</v>
      </c>
      <c r="BB89" s="43"/>
      <c r="BC89" s="43"/>
      <c r="BD89" s="43"/>
      <c r="BE89" s="43"/>
      <c r="BF89" s="7" t="n">
        <f aca="false">BF88*(1+AY89)*(1+BA89)*(1-BE89)</f>
        <v>120.774710505712</v>
      </c>
      <c r="BG89" s="7"/>
      <c r="BH89" s="7"/>
      <c r="BI89" s="43" t="n">
        <f aca="false">T96/AG96</f>
        <v>0.0107192800418262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'Low pensions'!Q90</f>
        <v>121354109.936735</v>
      </c>
      <c r="E90" s="6"/>
      <c r="F90" s="8" t="n">
        <f aca="false">'Low pensions'!I90</f>
        <v>22057545.9769071</v>
      </c>
      <c r="G90" s="56" t="n">
        <f aca="false">'Low pensions'!K90</f>
        <v>3247811.82169374</v>
      </c>
      <c r="H90" s="56" t="n">
        <f aca="false">'Low pensions'!V90</f>
        <v>17868502.3835509</v>
      </c>
      <c r="I90" s="56" t="n">
        <f aca="false">'Low pensions'!M90</f>
        <v>100447.7882998</v>
      </c>
      <c r="J90" s="56" t="n">
        <f aca="false">'Low pensions'!W90</f>
        <v>552634.094336594</v>
      </c>
      <c r="K90" s="6"/>
      <c r="L90" s="56" t="n">
        <f aca="false">'Low pensions'!N90</f>
        <v>3022285.72324252</v>
      </c>
      <c r="M90" s="8"/>
      <c r="N90" s="56" t="n">
        <f aca="false">'Low pensions'!L90</f>
        <v>1029855.113104</v>
      </c>
      <c r="O90" s="6"/>
      <c r="P90" s="56" t="n">
        <f aca="false">'Low pensions'!X90</f>
        <v>21348613.9611631</v>
      </c>
      <c r="Q90" s="8"/>
      <c r="R90" s="56" t="n">
        <f aca="false">'Low SIPA income'!G85</f>
        <v>17752999.5052308</v>
      </c>
      <c r="S90" s="8"/>
      <c r="T90" s="56" t="n">
        <f aca="false">'Low SIPA income'!J85</f>
        <v>67880132.290897</v>
      </c>
      <c r="U90" s="6"/>
      <c r="V90" s="56" t="n">
        <f aca="false">'Low SIPA income'!F85</f>
        <v>158890.777263639</v>
      </c>
      <c r="W90" s="8"/>
      <c r="X90" s="56" t="n">
        <f aca="false">'Low SIPA income'!M85</f>
        <v>399087.82300405</v>
      </c>
      <c r="Y90" s="6"/>
      <c r="Z90" s="6" t="n">
        <f aca="false">R90+V90-N90-L90-F90</f>
        <v>-8197796.53075918</v>
      </c>
      <c r="AA90" s="6"/>
      <c r="AB90" s="6" t="n">
        <f aca="false">T90-P90-D90</f>
        <v>-74822591.6070011</v>
      </c>
      <c r="AC90" s="24"/>
      <c r="AD90" s="6"/>
      <c r="AE90" s="6"/>
      <c r="AF90" s="6"/>
      <c r="AG90" s="6" t="n">
        <f aca="false">BF90/100*$AG$37</f>
        <v>6341204720.40441</v>
      </c>
      <c r="AH90" s="36" t="n">
        <f aca="false">(AG90-AG89)/AG89</f>
        <v>-0.000133124299242534</v>
      </c>
      <c r="AI90" s="36"/>
      <c r="AJ90" s="36" t="n">
        <f aca="false">AB90/AG90</f>
        <v>-0.0117994284849755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0.00226775580718267</v>
      </c>
      <c r="AV90" s="5"/>
      <c r="AW90" s="40" t="n">
        <f aca="false">workers_and_wage_low!C78</f>
        <v>12779769</v>
      </c>
      <c r="AX90" s="5"/>
      <c r="AY90" s="36" t="n">
        <f aca="false">(AW90-AW89)/AW89</f>
        <v>0.00106327688085604</v>
      </c>
      <c r="AZ90" s="41" t="n">
        <f aca="false">workers_and_wage_low!B78</f>
        <v>7064.60830117689</v>
      </c>
      <c r="BA90" s="36" t="n">
        <f aca="false">(AZ90-AZ89)/AZ89</f>
        <v>-0.00119513042554746</v>
      </c>
      <c r="BB90" s="36"/>
      <c r="BC90" s="36"/>
      <c r="BD90" s="36"/>
      <c r="BE90" s="36"/>
      <c r="BF90" s="5" t="n">
        <f aca="false">BF89*(1+AY90)*(1+BA90)*(1-BE90)</f>
        <v>120.758632457009</v>
      </c>
      <c r="BG90" s="5"/>
      <c r="BH90" s="5"/>
      <c r="BI90" s="36" t="n">
        <f aca="false">T97/AG97</f>
        <v>0.0126589808132547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'Low pensions'!Q91</f>
        <v>122250561.035905</v>
      </c>
      <c r="E91" s="9"/>
      <c r="F91" s="42" t="n">
        <f aca="false">'Low pensions'!I91</f>
        <v>22220486.5756747</v>
      </c>
      <c r="G91" s="57" t="n">
        <f aca="false">'Low pensions'!K91</f>
        <v>3301560.71146188</v>
      </c>
      <c r="H91" s="57" t="n">
        <f aca="false">'Low pensions'!V91</f>
        <v>18164212.9165689</v>
      </c>
      <c r="I91" s="57" t="n">
        <f aca="false">'Low pensions'!M91</f>
        <v>102110.12509676</v>
      </c>
      <c r="J91" s="57" t="n">
        <f aca="false">'Low pensions'!W91</f>
        <v>561779.780924818</v>
      </c>
      <c r="K91" s="9"/>
      <c r="L91" s="57" t="n">
        <f aca="false">'Low pensions'!N91</f>
        <v>2469371.36484019</v>
      </c>
      <c r="M91" s="42"/>
      <c r="N91" s="57" t="n">
        <f aca="false">'Low pensions'!L91</f>
        <v>1038003.33902864</v>
      </c>
      <c r="O91" s="9"/>
      <c r="P91" s="57" t="n">
        <f aca="false">'Low pensions'!X91</f>
        <v>18524367.8618912</v>
      </c>
      <c r="Q91" s="42"/>
      <c r="R91" s="57" t="n">
        <f aca="false">'Low SIPA income'!G86</f>
        <v>20990850.9990906</v>
      </c>
      <c r="S91" s="42"/>
      <c r="T91" s="57" t="n">
        <f aca="false">'Low SIPA income'!J86</f>
        <v>80260338.1077636</v>
      </c>
      <c r="U91" s="9"/>
      <c r="V91" s="57" t="n">
        <f aca="false">'Low SIPA income'!F86</f>
        <v>156526.270227673</v>
      </c>
      <c r="W91" s="42"/>
      <c r="X91" s="57" t="n">
        <f aca="false">'Low SIPA income'!M86</f>
        <v>393148.863035998</v>
      </c>
      <c r="Y91" s="9"/>
      <c r="Z91" s="9" t="n">
        <f aca="false">R91+V91-N91-L91-F91</f>
        <v>-4580484.01022526</v>
      </c>
      <c r="AA91" s="9"/>
      <c r="AB91" s="9" t="n">
        <f aca="false">T91-P91-D91</f>
        <v>-60514590.7900326</v>
      </c>
      <c r="AC91" s="24"/>
      <c r="AD91" s="9"/>
      <c r="AE91" s="9"/>
      <c r="AF91" s="9"/>
      <c r="AG91" s="9" t="n">
        <f aca="false">BF91/100*$AG$37</f>
        <v>6380936831.16428</v>
      </c>
      <c r="AH91" s="43" t="n">
        <f aca="false">(AG91-AG90)/AG90</f>
        <v>0.00626570383889698</v>
      </c>
      <c r="AI91" s="43"/>
      <c r="AJ91" s="43" t="n">
        <f aca="false">AB91/AG91</f>
        <v>-0.00948365301071175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12797202</v>
      </c>
      <c r="AX91" s="7"/>
      <c r="AY91" s="43" t="n">
        <f aca="false">(AW91-AW90)/AW90</f>
        <v>0.00136410916347549</v>
      </c>
      <c r="AZ91" s="48" t="n">
        <f aca="false">workers_and_wage_low!B79</f>
        <v>7099.18897579475</v>
      </c>
      <c r="BA91" s="43" t="n">
        <f aca="false">(AZ91-AZ90)/AZ90</f>
        <v>0.00489491747364107</v>
      </c>
      <c r="BB91" s="43"/>
      <c r="BC91" s="43"/>
      <c r="BD91" s="43"/>
      <c r="BE91" s="43"/>
      <c r="BF91" s="7" t="n">
        <f aca="false">BF90*(1+AY91)*(1+BA91)*(1-BE91)</f>
        <v>121.515270283975</v>
      </c>
      <c r="BG91" s="7"/>
      <c r="BH91" s="7"/>
      <c r="BI91" s="43" t="n">
        <f aca="false">T98/AG98</f>
        <v>0.0108247238787231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'Low pensions'!Q92</f>
        <v>122769259.690122</v>
      </c>
      <c r="E92" s="9"/>
      <c r="F92" s="42" t="n">
        <f aca="false">'Low pensions'!I92</f>
        <v>22314766.1960314</v>
      </c>
      <c r="G92" s="57" t="n">
        <f aca="false">'Low pensions'!K92</f>
        <v>3321607.93415815</v>
      </c>
      <c r="H92" s="57" t="n">
        <f aca="false">'Low pensions'!V92</f>
        <v>18274506.8209569</v>
      </c>
      <c r="I92" s="57" t="n">
        <f aca="false">'Low pensions'!M92</f>
        <v>102730.14229355</v>
      </c>
      <c r="J92" s="57" t="n">
        <f aca="false">'Low pensions'!W92</f>
        <v>565190.932606908</v>
      </c>
      <c r="K92" s="9"/>
      <c r="L92" s="57" t="n">
        <f aca="false">'Low pensions'!N92</f>
        <v>2514139.02187929</v>
      </c>
      <c r="M92" s="42"/>
      <c r="N92" s="57" t="n">
        <f aca="false">'Low pensions'!L92</f>
        <v>1042825.10974615</v>
      </c>
      <c r="O92" s="9"/>
      <c r="P92" s="57" t="n">
        <f aca="false">'Low pensions'!X92</f>
        <v>18783195.4069189</v>
      </c>
      <c r="Q92" s="42"/>
      <c r="R92" s="57" t="n">
        <f aca="false">'Low SIPA income'!G87</f>
        <v>18063060.1728367</v>
      </c>
      <c r="S92" s="42"/>
      <c r="T92" s="57" t="n">
        <f aca="false">'Low SIPA income'!J87</f>
        <v>69065676.1269734</v>
      </c>
      <c r="U92" s="9"/>
      <c r="V92" s="57" t="n">
        <f aca="false">'Low SIPA income'!F87</f>
        <v>158060.930350745</v>
      </c>
      <c r="W92" s="42"/>
      <c r="X92" s="57" t="n">
        <f aca="false">'Low SIPA income'!M87</f>
        <v>397003.486810364</v>
      </c>
      <c r="Y92" s="9"/>
      <c r="Z92" s="9" t="n">
        <f aca="false">R92+V92-N92-L92-F92</f>
        <v>-7650609.2244694</v>
      </c>
      <c r="AA92" s="9"/>
      <c r="AB92" s="9" t="n">
        <f aca="false">T92-P92-D92</f>
        <v>-72486778.9700675</v>
      </c>
      <c r="AC92" s="24"/>
      <c r="AD92" s="9"/>
      <c r="AE92" s="9"/>
      <c r="AF92" s="9"/>
      <c r="AG92" s="9" t="n">
        <f aca="false">BF92/100*$AG$37</f>
        <v>6401156567.54749</v>
      </c>
      <c r="AH92" s="43" t="n">
        <f aca="false">(AG92-AG91)/AG91</f>
        <v>0.00316877237907503</v>
      </c>
      <c r="AI92" s="43"/>
      <c r="AJ92" s="43" t="n">
        <f aca="false">AB92/AG92</f>
        <v>-0.0113240128100538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12832073</v>
      </c>
      <c r="AX92" s="7"/>
      <c r="AY92" s="43" t="n">
        <f aca="false">(AW92-AW91)/AW91</f>
        <v>0.00272489251947418</v>
      </c>
      <c r="AZ92" s="48" t="n">
        <f aca="false">workers_and_wage_low!B80</f>
        <v>7102.33159948881</v>
      </c>
      <c r="BA92" s="43" t="n">
        <f aca="false">(AZ92-AZ91)/AZ91</f>
        <v>0.000442673621560818</v>
      </c>
      <c r="BB92" s="43"/>
      <c r="BC92" s="43"/>
      <c r="BD92" s="43"/>
      <c r="BE92" s="43"/>
      <c r="BF92" s="7" t="n">
        <f aca="false">BF91*(1+AY92)*(1+BA92)*(1-BE92)</f>
        <v>121.900324516087</v>
      </c>
      <c r="BG92" s="7"/>
      <c r="BH92" s="7"/>
      <c r="BI92" s="43" t="n">
        <f aca="false">T99/AG99</f>
        <v>0.012678428884557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'Low pensions'!Q93</f>
        <v>123025095.39033</v>
      </c>
      <c r="E93" s="9"/>
      <c r="F93" s="42" t="n">
        <f aca="false">'Low pensions'!I93</f>
        <v>22361267.3629288</v>
      </c>
      <c r="G93" s="57" t="n">
        <f aca="false">'Low pensions'!K93</f>
        <v>3344526.22419479</v>
      </c>
      <c r="H93" s="57" t="n">
        <f aca="false">'Low pensions'!V93</f>
        <v>18400596.4907497</v>
      </c>
      <c r="I93" s="57" t="n">
        <f aca="false">'Low pensions'!M93</f>
        <v>103438.95538747</v>
      </c>
      <c r="J93" s="57" t="n">
        <f aca="false">'Low pensions'!W93</f>
        <v>569090.613115984</v>
      </c>
      <c r="K93" s="9"/>
      <c r="L93" s="57" t="n">
        <f aca="false">'Low pensions'!N93</f>
        <v>2525735.05639902</v>
      </c>
      <c r="M93" s="42"/>
      <c r="N93" s="57" t="n">
        <f aca="false">'Low pensions'!L93</f>
        <v>1045072.26600193</v>
      </c>
      <c r="O93" s="9"/>
      <c r="P93" s="57" t="n">
        <f aca="false">'Low pensions'!X93</f>
        <v>18855730.475868</v>
      </c>
      <c r="Q93" s="42"/>
      <c r="R93" s="57" t="n">
        <f aca="false">'Low SIPA income'!G88</f>
        <v>21070267.2596228</v>
      </c>
      <c r="S93" s="42"/>
      <c r="T93" s="57" t="n">
        <f aca="false">'Low SIPA income'!J88</f>
        <v>80563993.0630506</v>
      </c>
      <c r="U93" s="9"/>
      <c r="V93" s="57" t="n">
        <f aca="false">'Low SIPA income'!F88</f>
        <v>159768.798409873</v>
      </c>
      <c r="W93" s="42"/>
      <c r="X93" s="57" t="n">
        <f aca="false">'Low SIPA income'!M88</f>
        <v>401293.158982869</v>
      </c>
      <c r="Y93" s="9"/>
      <c r="Z93" s="9" t="n">
        <f aca="false">R93+V93-N93-L93-F93</f>
        <v>-4702038.62729708</v>
      </c>
      <c r="AA93" s="9"/>
      <c r="AB93" s="9" t="n">
        <f aca="false">T93-P93-D93</f>
        <v>-61316832.8031474</v>
      </c>
      <c r="AC93" s="24"/>
      <c r="AD93" s="9"/>
      <c r="AE93" s="9"/>
      <c r="AF93" s="9"/>
      <c r="AG93" s="9" t="n">
        <f aca="false">BF93/100*$AG$37</f>
        <v>6399682197.54081</v>
      </c>
      <c r="AH93" s="43" t="n">
        <f aca="false">(AG93-AG92)/AG92</f>
        <v>-0.000230328689998809</v>
      </c>
      <c r="AI93" s="43" t="n">
        <f aca="false">(AG93-AG89)/AG89</f>
        <v>0.00908747256543507</v>
      </c>
      <c r="AJ93" s="43" t="n">
        <f aca="false">AB93/AG93</f>
        <v>-0.00958123089717009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12798575</v>
      </c>
      <c r="AX93" s="7"/>
      <c r="AY93" s="43" t="n">
        <f aca="false">(AW93-AW92)/AW92</f>
        <v>-0.00261049013670667</v>
      </c>
      <c r="AZ93" s="48" t="n">
        <f aca="false">workers_and_wage_low!B81</f>
        <v>7119.28054038669</v>
      </c>
      <c r="BA93" s="43" t="n">
        <f aca="false">(AZ93-AZ92)/AZ92</f>
        <v>0.00238639109712924</v>
      </c>
      <c r="BB93" s="43"/>
      <c r="BC93" s="43"/>
      <c r="BD93" s="43"/>
      <c r="BE93" s="43"/>
      <c r="BF93" s="7" t="n">
        <f aca="false">BF92*(1+AY93)*(1+BA93)*(1-BE93)</f>
        <v>121.872247374031</v>
      </c>
      <c r="BG93" s="7"/>
      <c r="BH93" s="7"/>
      <c r="BI93" s="43" t="n">
        <f aca="false">T100/AG100</f>
        <v>0.0108452258007781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'Low pensions'!Q94</f>
        <v>123645596.378196</v>
      </c>
      <c r="E94" s="6"/>
      <c r="F94" s="8" t="n">
        <f aca="false">'Low pensions'!I94</f>
        <v>22474050.7624833</v>
      </c>
      <c r="G94" s="56" t="n">
        <f aca="false">'Low pensions'!K94</f>
        <v>3403909.79750206</v>
      </c>
      <c r="H94" s="56" t="n">
        <f aca="false">'Low pensions'!V94</f>
        <v>18727307.3900996</v>
      </c>
      <c r="I94" s="56" t="n">
        <f aca="false">'Low pensions'!M94</f>
        <v>105275.56074749</v>
      </c>
      <c r="J94" s="56" t="n">
        <f aca="false">'Low pensions'!W94</f>
        <v>579195.073920627</v>
      </c>
      <c r="K94" s="6"/>
      <c r="L94" s="56" t="n">
        <f aca="false">'Low pensions'!N94</f>
        <v>3098664.49544236</v>
      </c>
      <c r="M94" s="8"/>
      <c r="N94" s="56" t="n">
        <f aca="false">'Low pensions'!L94</f>
        <v>1051460.58737691</v>
      </c>
      <c r="O94" s="6"/>
      <c r="P94" s="56" t="n">
        <f aca="false">'Low pensions'!X94</f>
        <v>21863810.7180015</v>
      </c>
      <c r="Q94" s="8"/>
      <c r="R94" s="56" t="n">
        <f aca="false">'Low SIPA income'!G89</f>
        <v>18070364.7322121</v>
      </c>
      <c r="S94" s="8"/>
      <c r="T94" s="56" t="n">
        <f aca="false">'Low SIPA income'!J89</f>
        <v>69093605.742844</v>
      </c>
      <c r="U94" s="6"/>
      <c r="V94" s="56" t="n">
        <f aca="false">'Low SIPA income'!F89</f>
        <v>164218.29615369</v>
      </c>
      <c r="W94" s="8"/>
      <c r="X94" s="56" t="n">
        <f aca="false">'Low SIPA income'!M89</f>
        <v>412469.014489542</v>
      </c>
      <c r="Y94" s="6"/>
      <c r="Z94" s="6" t="n">
        <f aca="false">R94+V94-N94-L94-F94</f>
        <v>-8389592.81693678</v>
      </c>
      <c r="AA94" s="6"/>
      <c r="AB94" s="6" t="n">
        <f aca="false">T94-P94-D94</f>
        <v>-76415801.3533535</v>
      </c>
      <c r="AC94" s="24"/>
      <c r="AD94" s="6"/>
      <c r="AE94" s="6"/>
      <c r="AF94" s="6"/>
      <c r="AG94" s="6" t="n">
        <f aca="false">BF94/100*$AG$37</f>
        <v>6444441392.41718</v>
      </c>
      <c r="AH94" s="36" t="n">
        <f aca="false">(AG94-AG93)/AG93</f>
        <v>0.00699397149651727</v>
      </c>
      <c r="AI94" s="36"/>
      <c r="AJ94" s="36" t="n">
        <f aca="false">AB94/AG94</f>
        <v>-0.0118576299635943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0.00611419877067645</v>
      </c>
      <c r="AV94" s="5"/>
      <c r="AW94" s="40" t="n">
        <f aca="false">workers_and_wage_low!C82</f>
        <v>12861914</v>
      </c>
      <c r="AX94" s="5"/>
      <c r="AY94" s="36" t="n">
        <f aca="false">(AW94-AW93)/AW93</f>
        <v>0.0049489103279076</v>
      </c>
      <c r="AZ94" s="41" t="n">
        <f aca="false">workers_and_wage_low!B82</f>
        <v>7133.76820640827</v>
      </c>
      <c r="BA94" s="36" t="n">
        <f aca="false">(AZ94-AZ93)/AZ93</f>
        <v>0.00203499018466739</v>
      </c>
      <c r="BB94" s="36"/>
      <c r="BC94" s="36"/>
      <c r="BD94" s="36"/>
      <c r="BE94" s="36"/>
      <c r="BF94" s="5" t="n">
        <f aca="false">BF93*(1+AY94)*(1+BA94)*(1-BE94)</f>
        <v>122.724618398381</v>
      </c>
      <c r="BG94" s="5"/>
      <c r="BH94" s="5"/>
      <c r="BI94" s="36" t="n">
        <f aca="false">T101/AG101</f>
        <v>0.0127575121735956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'Low pensions'!Q95</f>
        <v>123900665.622878</v>
      </c>
      <c r="E95" s="9"/>
      <c r="F95" s="42" t="n">
        <f aca="false">'Low pensions'!I95</f>
        <v>22520412.6170164</v>
      </c>
      <c r="G95" s="57" t="n">
        <f aca="false">'Low pensions'!K95</f>
        <v>3450662.66884441</v>
      </c>
      <c r="H95" s="57" t="n">
        <f aca="false">'Low pensions'!V95</f>
        <v>18984527.893898</v>
      </c>
      <c r="I95" s="57" t="n">
        <f aca="false">'Low pensions'!M95</f>
        <v>106721.52584055</v>
      </c>
      <c r="J95" s="57" t="n">
        <f aca="false">'Low pensions'!W95</f>
        <v>587150.347233965</v>
      </c>
      <c r="K95" s="9"/>
      <c r="L95" s="57" t="n">
        <f aca="false">'Low pensions'!N95</f>
        <v>2504770.67928189</v>
      </c>
      <c r="M95" s="42"/>
      <c r="N95" s="57" t="n">
        <f aca="false">'Low pensions'!L95</f>
        <v>1054743.54439135</v>
      </c>
      <c r="O95" s="9"/>
      <c r="P95" s="57" t="n">
        <f aca="false">'Low pensions'!X95</f>
        <v>18800154.7435569</v>
      </c>
      <c r="Q95" s="42"/>
      <c r="R95" s="57" t="n">
        <f aca="false">'Low SIPA income'!G90</f>
        <v>21350440.8494461</v>
      </c>
      <c r="S95" s="42"/>
      <c r="T95" s="57" t="n">
        <f aca="false">'Low SIPA income'!J90</f>
        <v>81635261.0668612</v>
      </c>
      <c r="U95" s="9"/>
      <c r="V95" s="57" t="n">
        <f aca="false">'Low SIPA income'!F90</f>
        <v>162489.118378786</v>
      </c>
      <c r="W95" s="42"/>
      <c r="X95" s="57" t="n">
        <f aca="false">'Low SIPA income'!M90</f>
        <v>408125.818454769</v>
      </c>
      <c r="Y95" s="9"/>
      <c r="Z95" s="9" t="n">
        <f aca="false">R95+V95-N95-L95-F95</f>
        <v>-4566996.87286476</v>
      </c>
      <c r="AA95" s="9"/>
      <c r="AB95" s="9" t="n">
        <f aca="false">T95-P95-D95</f>
        <v>-61065559.2995737</v>
      </c>
      <c r="AC95" s="24"/>
      <c r="AD95" s="9"/>
      <c r="AE95" s="9"/>
      <c r="AF95" s="9"/>
      <c r="AG95" s="9" t="n">
        <f aca="false">BF95/100*$AG$37</f>
        <v>6480422024.47019</v>
      </c>
      <c r="AH95" s="43" t="n">
        <f aca="false">(AG95-AG94)/AG94</f>
        <v>0.00558320416961887</v>
      </c>
      <c r="AI95" s="43"/>
      <c r="AJ95" s="43" t="n">
        <f aca="false">AB95/AG95</f>
        <v>-0.00942308372340398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12837796</v>
      </c>
      <c r="AX95" s="7"/>
      <c r="AY95" s="43" t="n">
        <f aca="false">(AW95-AW94)/AW94</f>
        <v>-0.00187514859763485</v>
      </c>
      <c r="AZ95" s="48" t="n">
        <f aca="false">workers_and_wage_low!B83</f>
        <v>7187.07432314152</v>
      </c>
      <c r="BA95" s="43" t="n">
        <f aca="false">(AZ95-AZ94)/AZ94</f>
        <v>0.00747236456118169</v>
      </c>
      <c r="BB95" s="43"/>
      <c r="BC95" s="43"/>
      <c r="BD95" s="43"/>
      <c r="BE95" s="43"/>
      <c r="BF95" s="7" t="n">
        <f aca="false">BF94*(1+AY95)*(1+BA95)*(1-BE95)</f>
        <v>123.409814999538</v>
      </c>
      <c r="BG95" s="7"/>
      <c r="BH95" s="7"/>
      <c r="BI95" s="43" t="n">
        <f aca="false">T102/AG102</f>
        <v>0.0108956090913893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'Low pensions'!Q96</f>
        <v>124228635.737854</v>
      </c>
      <c r="E96" s="9"/>
      <c r="F96" s="42" t="n">
        <f aca="false">'Low pensions'!I96</f>
        <v>22580025.0676692</v>
      </c>
      <c r="G96" s="57" t="n">
        <f aca="false">'Low pensions'!K96</f>
        <v>3528171.50392774</v>
      </c>
      <c r="H96" s="57" t="n">
        <f aca="false">'Low pensions'!V96</f>
        <v>19410958.635723</v>
      </c>
      <c r="I96" s="57" t="n">
        <f aca="false">'Low pensions'!M96</f>
        <v>109118.70630704</v>
      </c>
      <c r="J96" s="57" t="n">
        <f aca="false">'Low pensions'!W96</f>
        <v>600338.926878012</v>
      </c>
      <c r="K96" s="9"/>
      <c r="L96" s="57" t="n">
        <f aca="false">'Low pensions'!N96</f>
        <v>2538114.69866959</v>
      </c>
      <c r="M96" s="42"/>
      <c r="N96" s="57" t="n">
        <f aca="false">'Low pensions'!L96</f>
        <v>1059088.35968087</v>
      </c>
      <c r="O96" s="9"/>
      <c r="P96" s="57" t="n">
        <f aca="false">'Low pensions'!X96</f>
        <v>18997080.9104657</v>
      </c>
      <c r="Q96" s="42"/>
      <c r="R96" s="57" t="n">
        <f aca="false">'Low SIPA income'!G91</f>
        <v>18165979.1665402</v>
      </c>
      <c r="S96" s="42"/>
      <c r="T96" s="57" t="n">
        <f aca="false">'Low SIPA income'!J91</f>
        <v>69459195.8195628</v>
      </c>
      <c r="U96" s="9"/>
      <c r="V96" s="57" t="n">
        <f aca="false">'Low SIPA income'!F91</f>
        <v>164552.447994489</v>
      </c>
      <c r="W96" s="42"/>
      <c r="X96" s="57" t="n">
        <f aca="false">'Low SIPA income'!M91</f>
        <v>413308.30757498</v>
      </c>
      <c r="Y96" s="9"/>
      <c r="Z96" s="9" t="n">
        <f aca="false">R96+V96-N96-L96-F96</f>
        <v>-7846696.51148497</v>
      </c>
      <c r="AA96" s="9"/>
      <c r="AB96" s="9" t="n">
        <f aca="false">T96-P96-D96</f>
        <v>-73766520.8287569</v>
      </c>
      <c r="AC96" s="24"/>
      <c r="AD96" s="9"/>
      <c r="AE96" s="9"/>
      <c r="AF96" s="9"/>
      <c r="AG96" s="9" t="n">
        <f aca="false">BF96/100*$AG$37</f>
        <v>6479837782.81154</v>
      </c>
      <c r="AH96" s="43" t="n">
        <f aca="false">(AG96-AG95)/AG95</f>
        <v>-9.01548782538139E-005</v>
      </c>
      <c r="AI96" s="43"/>
      <c r="AJ96" s="43" t="n">
        <f aca="false">AB96/AG96</f>
        <v>-0.0113840073318549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12850776</v>
      </c>
      <c r="AX96" s="7"/>
      <c r="AY96" s="43" t="n">
        <f aca="false">(AW96-AW95)/AW95</f>
        <v>0.00101107697925719</v>
      </c>
      <c r="AZ96" s="48" t="n">
        <f aca="false">workers_and_wage_low!B84</f>
        <v>7179.16768215726</v>
      </c>
      <c r="BA96" s="43" t="n">
        <f aca="false">(AZ96-AZ95)/AZ95</f>
        <v>-0.00110011955195752</v>
      </c>
      <c r="BB96" s="43"/>
      <c r="BC96" s="43"/>
      <c r="BD96" s="43"/>
      <c r="BE96" s="43"/>
      <c r="BF96" s="7" t="n">
        <f aca="false">BF95*(1+AY96)*(1+BA96)*(1-BE96)</f>
        <v>123.398689002691</v>
      </c>
      <c r="BG96" s="7"/>
      <c r="BH96" s="7"/>
      <c r="BI96" s="43" t="n">
        <f aca="false">T103/AG103</f>
        <v>0.0127175169062675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'Low pensions'!Q97</f>
        <v>123999248.518242</v>
      </c>
      <c r="E97" s="9"/>
      <c r="F97" s="42" t="n">
        <f aca="false">'Low pensions'!I97</f>
        <v>22538331.2251966</v>
      </c>
      <c r="G97" s="57" t="n">
        <f aca="false">'Low pensions'!K97</f>
        <v>3605442.37383987</v>
      </c>
      <c r="H97" s="57" t="n">
        <f aca="false">'Low pensions'!V97</f>
        <v>19836080.1633871</v>
      </c>
      <c r="I97" s="57" t="n">
        <f aca="false">'Low pensions'!M97</f>
        <v>111508.52702598</v>
      </c>
      <c r="J97" s="57" t="n">
        <f aca="false">'Low pensions'!W97</f>
        <v>613487.015362512</v>
      </c>
      <c r="K97" s="9"/>
      <c r="L97" s="57" t="n">
        <f aca="false">'Low pensions'!N97</f>
        <v>2479228.72386588</v>
      </c>
      <c r="M97" s="42"/>
      <c r="N97" s="57" t="n">
        <f aca="false">'Low pensions'!L97</f>
        <v>1058671.83688302</v>
      </c>
      <c r="O97" s="9"/>
      <c r="P97" s="57" t="n">
        <f aca="false">'Low pensions'!X97</f>
        <v>18689229.7217374</v>
      </c>
      <c r="Q97" s="42"/>
      <c r="R97" s="57" t="n">
        <f aca="false">'Low SIPA income'!G92</f>
        <v>21709982.7048652</v>
      </c>
      <c r="S97" s="42"/>
      <c r="T97" s="57" t="n">
        <f aca="false">'Low SIPA income'!J92</f>
        <v>83010000.5131601</v>
      </c>
      <c r="U97" s="9"/>
      <c r="V97" s="57" t="n">
        <f aca="false">'Low SIPA income'!F92</f>
        <v>158664.215651715</v>
      </c>
      <c r="W97" s="42"/>
      <c r="X97" s="57" t="n">
        <f aca="false">'Low SIPA income'!M92</f>
        <v>398518.765554422</v>
      </c>
      <c r="Y97" s="9"/>
      <c r="Z97" s="9" t="n">
        <f aca="false">R97+V97-N97-L97-F97</f>
        <v>-4207584.86542859</v>
      </c>
      <c r="AA97" s="9"/>
      <c r="AB97" s="9" t="n">
        <f aca="false">T97-P97-D97</f>
        <v>-59678477.7268193</v>
      </c>
      <c r="AC97" s="24"/>
      <c r="AD97" s="9"/>
      <c r="AE97" s="9"/>
      <c r="AF97" s="9"/>
      <c r="AG97" s="9" t="n">
        <f aca="false">BF97/100*$AG$37</f>
        <v>6557399978.53887</v>
      </c>
      <c r="AH97" s="43" t="n">
        <f aca="false">(AG97-AG96)/AG96</f>
        <v>0.0119697742948235</v>
      </c>
      <c r="AI97" s="43" t="n">
        <f aca="false">(AG97-AG93)/AG93</f>
        <v>0.0246446270501772</v>
      </c>
      <c r="AJ97" s="43" t="n">
        <f aca="false">AB97/AG97</f>
        <v>-0.00910093602984959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12888200</v>
      </c>
      <c r="AX97" s="7"/>
      <c r="AY97" s="43" t="n">
        <f aca="false">(AW97-AW96)/AW96</f>
        <v>0.00291219767584463</v>
      </c>
      <c r="AZ97" s="48" t="n">
        <f aca="false">workers_and_wage_low!B85</f>
        <v>7244.0047252128</v>
      </c>
      <c r="BA97" s="43" t="n">
        <f aca="false">(AZ97-AZ96)/AZ96</f>
        <v>0.00903127575870422</v>
      </c>
      <c r="BB97" s="43"/>
      <c r="BC97" s="43"/>
      <c r="BD97" s="43"/>
      <c r="BE97" s="43"/>
      <c r="BF97" s="7" t="n">
        <f aca="false">BF96*(1+AY97)*(1+BA97)*(1-BE97)</f>
        <v>124.87574345833</v>
      </c>
      <c r="BG97" s="7"/>
      <c r="BH97" s="7"/>
      <c r="BI97" s="43" t="n">
        <f aca="false">T104/AG104</f>
        <v>0.0109179149387896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'Low pensions'!Q98</f>
        <v>124139748.645556</v>
      </c>
      <c r="E98" s="6"/>
      <c r="F98" s="8" t="n">
        <f aca="false">'Low pensions'!I98</f>
        <v>22563868.7864676</v>
      </c>
      <c r="G98" s="56" t="n">
        <f aca="false">'Low pensions'!K98</f>
        <v>3668303.95907299</v>
      </c>
      <c r="H98" s="56" t="n">
        <f aca="false">'Low pensions'!V98</f>
        <v>20181926.0581736</v>
      </c>
      <c r="I98" s="56" t="n">
        <f aca="false">'Low pensions'!M98</f>
        <v>113452.69976514</v>
      </c>
      <c r="J98" s="56" t="n">
        <f aca="false">'Low pensions'!W98</f>
        <v>624183.280149677</v>
      </c>
      <c r="K98" s="6"/>
      <c r="L98" s="56" t="n">
        <f aca="false">'Low pensions'!N98</f>
        <v>2909343.64480283</v>
      </c>
      <c r="M98" s="8"/>
      <c r="N98" s="56" t="n">
        <f aca="false">'Low pensions'!L98</f>
        <v>1061416.06328346</v>
      </c>
      <c r="O98" s="6"/>
      <c r="P98" s="56" t="n">
        <f aca="false">'Low pensions'!X98</f>
        <v>20936196.0151371</v>
      </c>
      <c r="Q98" s="8"/>
      <c r="R98" s="56" t="n">
        <f aca="false">'Low SIPA income'!G93</f>
        <v>18545743.2529747</v>
      </c>
      <c r="S98" s="8"/>
      <c r="T98" s="56" t="n">
        <f aca="false">'Low SIPA income'!J93</f>
        <v>70911256.7188442</v>
      </c>
      <c r="U98" s="6"/>
      <c r="V98" s="56" t="n">
        <f aca="false">'Low SIPA income'!F93</f>
        <v>160531.769966738</v>
      </c>
      <c r="W98" s="8"/>
      <c r="X98" s="56" t="n">
        <f aca="false">'Low SIPA income'!M93</f>
        <v>403209.52356291</v>
      </c>
      <c r="Y98" s="6"/>
      <c r="Z98" s="6" t="n">
        <f aca="false">R98+V98-N98-L98-F98</f>
        <v>-7828353.47161245</v>
      </c>
      <c r="AA98" s="6"/>
      <c r="AB98" s="6" t="n">
        <f aca="false">T98-P98-D98</f>
        <v>-74164687.9418489</v>
      </c>
      <c r="AC98" s="24"/>
      <c r="AD98" s="6"/>
      <c r="AE98" s="6"/>
      <c r="AF98" s="6"/>
      <c r="AG98" s="6" t="n">
        <f aca="false">BF98/100*$AG$37</f>
        <v>6550860558.96779</v>
      </c>
      <c r="AH98" s="36" t="n">
        <f aca="false">(AG98-AG97)/AG97</f>
        <v>-0.000997257997449717</v>
      </c>
      <c r="AI98" s="36"/>
      <c r="AJ98" s="36" t="n">
        <f aca="false">AB98/AG98</f>
        <v>-0.0113213656853558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0.00140207892455273</v>
      </c>
      <c r="AV98" s="5"/>
      <c r="AW98" s="40" t="n">
        <f aca="false">workers_and_wage_low!C86</f>
        <v>12864602</v>
      </c>
      <c r="AX98" s="5"/>
      <c r="AY98" s="36" t="n">
        <f aca="false">(AW98-AW97)/AW97</f>
        <v>-0.00183097717291786</v>
      </c>
      <c r="AZ98" s="41" t="n">
        <f aca="false">workers_and_wage_low!B86</f>
        <v>7250.05526926744</v>
      </c>
      <c r="BA98" s="36" t="n">
        <f aca="false">(AZ98-AZ97)/AZ97</f>
        <v>0.000835248496398876</v>
      </c>
      <c r="BB98" s="36"/>
      <c r="BC98" s="36"/>
      <c r="BD98" s="36"/>
      <c r="BE98" s="36"/>
      <c r="BF98" s="5" t="n">
        <f aca="false">BF97*(1+AY98)*(1+BA98)*(1-BE98)</f>
        <v>124.751210124479</v>
      </c>
      <c r="BG98" s="5"/>
      <c r="BH98" s="5"/>
      <c r="BI98" s="36" t="n">
        <f aca="false">T105/AG105</f>
        <v>0.0127570363614898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'Low pensions'!Q99</f>
        <v>124351059.808768</v>
      </c>
      <c r="E99" s="9"/>
      <c r="F99" s="42" t="n">
        <f aca="false">'Low pensions'!I99</f>
        <v>22602277.091719</v>
      </c>
      <c r="G99" s="57" t="n">
        <f aca="false">'Low pensions'!K99</f>
        <v>3754454.70348416</v>
      </c>
      <c r="H99" s="57" t="n">
        <f aca="false">'Low pensions'!V99</f>
        <v>20655902.0353448</v>
      </c>
      <c r="I99" s="57" t="n">
        <f aca="false">'Low pensions'!M99</f>
        <v>116117.15577786</v>
      </c>
      <c r="J99" s="57" t="n">
        <f aca="false">'Low pensions'!W99</f>
        <v>638842.330990043</v>
      </c>
      <c r="K99" s="9"/>
      <c r="L99" s="57" t="n">
        <f aca="false">'Low pensions'!N99</f>
        <v>2435934.47914083</v>
      </c>
      <c r="M99" s="42"/>
      <c r="N99" s="57" t="n">
        <f aca="false">'Low pensions'!L99</f>
        <v>1063729.61223104</v>
      </c>
      <c r="O99" s="9"/>
      <c r="P99" s="57" t="n">
        <f aca="false">'Low pensions'!X99</f>
        <v>18492402.0677268</v>
      </c>
      <c r="Q99" s="42"/>
      <c r="R99" s="57" t="n">
        <f aca="false">'Low SIPA income'!G94</f>
        <v>21873654.2160631</v>
      </c>
      <c r="S99" s="42"/>
      <c r="T99" s="57" t="n">
        <f aca="false">'Low SIPA income'!J94</f>
        <v>83635812.7219134</v>
      </c>
      <c r="U99" s="9"/>
      <c r="V99" s="57" t="n">
        <f aca="false">'Low SIPA income'!F94</f>
        <v>167780.778306551</v>
      </c>
      <c r="W99" s="42"/>
      <c r="X99" s="57" t="n">
        <f aca="false">'Low SIPA income'!M94</f>
        <v>421416.942565424</v>
      </c>
      <c r="Y99" s="9"/>
      <c r="Z99" s="9" t="n">
        <f aca="false">R99+V99-N99-L99-F99</f>
        <v>-4060506.18872122</v>
      </c>
      <c r="AA99" s="9"/>
      <c r="AB99" s="9" t="n">
        <f aca="false">T99-P99-D99</f>
        <v>-59207649.1545814</v>
      </c>
      <c r="AC99" s="24"/>
      <c r="AD99" s="9"/>
      <c r="AE99" s="9"/>
      <c r="AF99" s="9"/>
      <c r="AG99" s="9" t="n">
        <f aca="false">BF99/100*$AG$37</f>
        <v>6596701648.4027</v>
      </c>
      <c r="AH99" s="43" t="n">
        <f aca="false">(AG99-AG98)/AG98</f>
        <v>0.00699772022656685</v>
      </c>
      <c r="AI99" s="43"/>
      <c r="AJ99" s="43" t="n">
        <f aca="false">AB99/AG99</f>
        <v>-0.00897534136152993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12920958</v>
      </c>
      <c r="AX99" s="7"/>
      <c r="AY99" s="43" t="n">
        <f aca="false">(AW99-AW98)/AW98</f>
        <v>0.0043807029552877</v>
      </c>
      <c r="AZ99" s="48" t="n">
        <f aca="false">workers_and_wage_low!B87</f>
        <v>7268.94603429466</v>
      </c>
      <c r="BA99" s="43" t="n">
        <f aca="false">(AZ99-AZ98)/AZ98</f>
        <v>0.00260560289895957</v>
      </c>
      <c r="BB99" s="43"/>
      <c r="BC99" s="43"/>
      <c r="BD99" s="43"/>
      <c r="BE99" s="43"/>
      <c r="BF99" s="7" t="n">
        <f aca="false">BF98*(1+AY99)*(1+BA99)*(1-BE99)</f>
        <v>125.624184190856</v>
      </c>
      <c r="BG99" s="7"/>
      <c r="BH99" s="7"/>
      <c r="BI99" s="43" t="n">
        <f aca="false">T106/AG106</f>
        <v>0.0109433785901835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'Low pensions'!Q100</f>
        <v>124408192.266078</v>
      </c>
      <c r="E100" s="9"/>
      <c r="F100" s="42" t="n">
        <f aca="false">'Low pensions'!I100</f>
        <v>22612661.592125</v>
      </c>
      <c r="G100" s="57" t="n">
        <f aca="false">'Low pensions'!K100</f>
        <v>3806166.48811705</v>
      </c>
      <c r="H100" s="57" t="n">
        <f aca="false">'Low pensions'!V100</f>
        <v>20940405.0169519</v>
      </c>
      <c r="I100" s="57" t="n">
        <f aca="false">'Low pensions'!M100</f>
        <v>117716.48932321</v>
      </c>
      <c r="J100" s="57" t="n">
        <f aca="false">'Low pensions'!W100</f>
        <v>647641.392276874</v>
      </c>
      <c r="K100" s="9"/>
      <c r="L100" s="57" t="n">
        <f aca="false">'Low pensions'!N100</f>
        <v>2427398.6019297</v>
      </c>
      <c r="M100" s="42"/>
      <c r="N100" s="57" t="n">
        <f aca="false">'Low pensions'!L100</f>
        <v>1065134.78947539</v>
      </c>
      <c r="O100" s="9"/>
      <c r="P100" s="57" t="n">
        <f aca="false">'Low pensions'!X100</f>
        <v>18455840.2309045</v>
      </c>
      <c r="Q100" s="42"/>
      <c r="R100" s="57" t="n">
        <f aca="false">'Low SIPA income'!G95</f>
        <v>18782609.4336076</v>
      </c>
      <c r="S100" s="42"/>
      <c r="T100" s="57" t="n">
        <f aca="false">'Low SIPA income'!J95</f>
        <v>71816935.0900886</v>
      </c>
      <c r="U100" s="9"/>
      <c r="V100" s="57" t="n">
        <f aca="false">'Low SIPA income'!F95</f>
        <v>168969.676774205</v>
      </c>
      <c r="W100" s="42"/>
      <c r="X100" s="57" t="n">
        <f aca="false">'Low SIPA income'!M95</f>
        <v>424403.112747232</v>
      </c>
      <c r="Y100" s="9"/>
      <c r="Z100" s="9" t="n">
        <f aca="false">R100+V100-N100-L100-F100</f>
        <v>-7153615.87314828</v>
      </c>
      <c r="AA100" s="9"/>
      <c r="AB100" s="9" t="n">
        <f aca="false">T100-P100-D100</f>
        <v>-71047097.4068939</v>
      </c>
      <c r="AC100" s="24"/>
      <c r="AD100" s="9"/>
      <c r="AE100" s="9"/>
      <c r="AF100" s="9"/>
      <c r="AG100" s="9" t="n">
        <f aca="false">BF100/100*$AG$37</f>
        <v>6621986154.03063</v>
      </c>
      <c r="AH100" s="43" t="n">
        <f aca="false">(AG100-AG99)/AG99</f>
        <v>0.00383290119450176</v>
      </c>
      <c r="AI100" s="43"/>
      <c r="AJ100" s="43" t="n">
        <f aca="false">AB100/AG100</f>
        <v>-0.0107289709996825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12925504</v>
      </c>
      <c r="AX100" s="7"/>
      <c r="AY100" s="43" t="n">
        <f aca="false">(AW100-AW99)/AW99</f>
        <v>0.00035183149732396</v>
      </c>
      <c r="AZ100" s="48" t="n">
        <f aca="false">workers_and_wage_low!B88</f>
        <v>7294.2408425548</v>
      </c>
      <c r="BA100" s="43" t="n">
        <f aca="false">(AZ100-AZ99)/AZ99</f>
        <v>0.00347984537796808</v>
      </c>
      <c r="BB100" s="43"/>
      <c r="BC100" s="43"/>
      <c r="BD100" s="43"/>
      <c r="BE100" s="43"/>
      <c r="BF100" s="7" t="n">
        <f aca="false">BF99*(1+AY100)*(1+BA100)*(1-BE100)</f>
        <v>126.105689276499</v>
      </c>
      <c r="BG100" s="7"/>
      <c r="BH100" s="7"/>
      <c r="BI100" s="43" t="n">
        <f aca="false">T107/AG107</f>
        <v>0.0127481514077614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'Low pensions'!Q101</f>
        <v>124987954.326532</v>
      </c>
      <c r="E101" s="9"/>
      <c r="F101" s="42" t="n">
        <f aca="false">'Low pensions'!I101</f>
        <v>22718040.2093864</v>
      </c>
      <c r="G101" s="57" t="n">
        <f aca="false">'Low pensions'!K101</f>
        <v>3855760.73333219</v>
      </c>
      <c r="H101" s="57" t="n">
        <f aca="false">'Low pensions'!V101</f>
        <v>21213257.9214576</v>
      </c>
      <c r="I101" s="57" t="n">
        <f aca="false">'Low pensions'!M101</f>
        <v>119250.33195873</v>
      </c>
      <c r="J101" s="57" t="n">
        <f aca="false">'Low pensions'!W101</f>
        <v>656080.141900763</v>
      </c>
      <c r="K101" s="9"/>
      <c r="L101" s="57" t="n">
        <f aca="false">'Low pensions'!N101</f>
        <v>2405731.19398376</v>
      </c>
      <c r="M101" s="42"/>
      <c r="N101" s="57" t="n">
        <f aca="false">'Low pensions'!L101</f>
        <v>1071158.91368527</v>
      </c>
      <c r="O101" s="9"/>
      <c r="P101" s="57" t="n">
        <f aca="false">'Low pensions'!X101</f>
        <v>18376550.9020692</v>
      </c>
      <c r="Q101" s="42"/>
      <c r="R101" s="57" t="n">
        <f aca="false">'Low SIPA income'!G96</f>
        <v>22001106.2578495</v>
      </c>
      <c r="S101" s="42"/>
      <c r="T101" s="57" t="n">
        <f aca="false">'Low SIPA income'!J96</f>
        <v>84123136.6501689</v>
      </c>
      <c r="U101" s="9"/>
      <c r="V101" s="57" t="n">
        <f aca="false">'Low SIPA income'!F96</f>
        <v>166153.362492413</v>
      </c>
      <c r="W101" s="42"/>
      <c r="X101" s="57" t="n">
        <f aca="false">'Low SIPA income'!M96</f>
        <v>417329.343237308</v>
      </c>
      <c r="Y101" s="9"/>
      <c r="Z101" s="9" t="n">
        <f aca="false">R101+V101-N101-L101-F101</f>
        <v>-4027670.69671352</v>
      </c>
      <c r="AA101" s="9"/>
      <c r="AB101" s="9" t="n">
        <f aca="false">T101-P101-D101</f>
        <v>-59241368.5784323</v>
      </c>
      <c r="AC101" s="24"/>
      <c r="AD101" s="9"/>
      <c r="AE101" s="9"/>
      <c r="AF101" s="9"/>
      <c r="AG101" s="9" t="n">
        <f aca="false">BF101/100*$AG$37</f>
        <v>6594007946.49286</v>
      </c>
      <c r="AH101" s="43" t="n">
        <f aca="false">(AG101-AG100)/AG100</f>
        <v>-0.00422504772540798</v>
      </c>
      <c r="AI101" s="43" t="n">
        <f aca="false">(AG101-AG97)/AG97</f>
        <v>0.00558269559182124</v>
      </c>
      <c r="AJ101" s="43" t="n">
        <f aca="false">AB101/AG101</f>
        <v>-0.00898412150230132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12858119</v>
      </c>
      <c r="AX101" s="7"/>
      <c r="AY101" s="43" t="n">
        <f aca="false">(AW101-AW100)/AW100</f>
        <v>-0.00521333636197088</v>
      </c>
      <c r="AZ101" s="48" t="n">
        <f aca="false">workers_and_wage_low!B89</f>
        <v>7301.48743682526</v>
      </c>
      <c r="BA101" s="43" t="n">
        <f aca="false">(AZ101-AZ100)/AZ100</f>
        <v>0.000993467918989381</v>
      </c>
      <c r="BB101" s="43"/>
      <c r="BC101" s="43"/>
      <c r="BD101" s="43"/>
      <c r="BE101" s="43"/>
      <c r="BF101" s="7" t="n">
        <f aca="false">BF100*(1+AY101)*(1+BA101)*(1-BE101)</f>
        <v>125.572886720861</v>
      </c>
      <c r="BG101" s="7"/>
      <c r="BH101" s="7"/>
      <c r="BI101" s="43" t="n">
        <f aca="false">T108/AG108</f>
        <v>0.0108699798960875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'Low pensions'!Q102</f>
        <v>125081694.771068</v>
      </c>
      <c r="E102" s="6"/>
      <c r="F102" s="8" t="n">
        <f aca="false">'Low pensions'!I102</f>
        <v>22735078.6448076</v>
      </c>
      <c r="G102" s="56" t="n">
        <f aca="false">'Low pensions'!K102</f>
        <v>3895877.71334403</v>
      </c>
      <c r="H102" s="56" t="n">
        <f aca="false">'Low pensions'!V102</f>
        <v>21433969.70906</v>
      </c>
      <c r="I102" s="56" t="n">
        <f aca="false">'Low pensions'!M102</f>
        <v>120491.0632993</v>
      </c>
      <c r="J102" s="56" t="n">
        <f aca="false">'Low pensions'!W102</f>
        <v>662906.279661652</v>
      </c>
      <c r="K102" s="6"/>
      <c r="L102" s="56" t="n">
        <f aca="false">'Low pensions'!N102</f>
        <v>2910095.77500842</v>
      </c>
      <c r="M102" s="8"/>
      <c r="N102" s="56" t="n">
        <f aca="false">'Low pensions'!L102</f>
        <v>1071691.6361872</v>
      </c>
      <c r="O102" s="6"/>
      <c r="P102" s="56" t="n">
        <f aca="false">'Low pensions'!X102</f>
        <v>20996631.9926816</v>
      </c>
      <c r="Q102" s="8"/>
      <c r="R102" s="56" t="n">
        <f aca="false">'Low SIPA income'!G97</f>
        <v>18943506.7759285</v>
      </c>
      <c r="S102" s="8"/>
      <c r="T102" s="56" t="n">
        <f aca="false">'Low SIPA income'!J97</f>
        <v>72432140.023699</v>
      </c>
      <c r="U102" s="6"/>
      <c r="V102" s="56" t="n">
        <f aca="false">'Low SIPA income'!F97</f>
        <v>164112.049460248</v>
      </c>
      <c r="W102" s="8"/>
      <c r="X102" s="56" t="n">
        <f aca="false">'Low SIPA income'!M97</f>
        <v>412202.153427387</v>
      </c>
      <c r="Y102" s="6"/>
      <c r="Z102" s="6" t="n">
        <f aca="false">R102+V102-N102-L102-F102</f>
        <v>-7609247.23061447</v>
      </c>
      <c r="AA102" s="6"/>
      <c r="AB102" s="6" t="n">
        <f aca="false">T102-P102-D102</f>
        <v>-73646186.7400506</v>
      </c>
      <c r="AC102" s="24"/>
      <c r="AD102" s="6"/>
      <c r="AE102" s="6"/>
      <c r="AF102" s="6"/>
      <c r="AG102" s="6" t="n">
        <f aca="false">BF102/100*$AG$37</f>
        <v>6647828443.19747</v>
      </c>
      <c r="AH102" s="36" t="n">
        <f aca="false">(AG102-AG101)/AG101</f>
        <v>0.00816203091372242</v>
      </c>
      <c r="AI102" s="36"/>
      <c r="AJ102" s="36" t="n">
        <f aca="false">AB102/AG102</f>
        <v>-0.0110782321429204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0.00423220695285588</v>
      </c>
      <c r="AV102" s="5"/>
      <c r="AW102" s="40" t="n">
        <f aca="false">workers_and_wage_low!C90</f>
        <v>12901093</v>
      </c>
      <c r="AX102" s="5"/>
      <c r="AY102" s="36" t="n">
        <f aca="false">(AW102-AW101)/AW101</f>
        <v>0.00334216847736438</v>
      </c>
      <c r="AZ102" s="41" t="n">
        <f aca="false">workers_and_wage_low!B90</f>
        <v>7336.56237549718</v>
      </c>
      <c r="BA102" s="36" t="n">
        <f aca="false">(AZ102-AZ101)/AZ101</f>
        <v>0.00480380730301862</v>
      </c>
      <c r="BB102" s="36"/>
      <c r="BC102" s="36"/>
      <c r="BD102" s="36"/>
      <c r="BE102" s="36"/>
      <c r="BF102" s="5" t="n">
        <f aca="false">BF101*(1+AY102)*(1+BA102)*(1-BE102)</f>
        <v>126.597816504202</v>
      </c>
      <c r="BG102" s="5"/>
      <c r="BH102" s="5"/>
      <c r="BI102" s="36" t="n">
        <f aca="false">T109/AG109</f>
        <v>0.0128132998574011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'Low pensions'!Q103</f>
        <v>125433872.320448</v>
      </c>
      <c r="E103" s="9"/>
      <c r="F103" s="42" t="n">
        <f aca="false">'Low pensions'!I103</f>
        <v>22799091.0832123</v>
      </c>
      <c r="G103" s="57" t="n">
        <f aca="false">'Low pensions'!K103</f>
        <v>3972257.02396808</v>
      </c>
      <c r="H103" s="57" t="n">
        <f aca="false">'Low pensions'!V103</f>
        <v>21854186.1405736</v>
      </c>
      <c r="I103" s="57" t="n">
        <f aca="false">'Low pensions'!M103</f>
        <v>122853.31001963</v>
      </c>
      <c r="J103" s="57" t="n">
        <f aca="false">'Low pensions'!W103</f>
        <v>675902.664141446</v>
      </c>
      <c r="K103" s="9"/>
      <c r="L103" s="57" t="n">
        <f aca="false">'Low pensions'!N103</f>
        <v>2341989.71721329</v>
      </c>
      <c r="M103" s="42"/>
      <c r="N103" s="57" t="n">
        <f aca="false">'Low pensions'!L103</f>
        <v>1075180.74205907</v>
      </c>
      <c r="O103" s="9"/>
      <c r="P103" s="57" t="n">
        <f aca="false">'Low pensions'!X103</f>
        <v>18067922.9891744</v>
      </c>
      <c r="Q103" s="42"/>
      <c r="R103" s="57" t="n">
        <f aca="false">'Low SIPA income'!G98</f>
        <v>22139435.8209646</v>
      </c>
      <c r="S103" s="42"/>
      <c r="T103" s="57" t="n">
        <f aca="false">'Low SIPA income'!J98</f>
        <v>84652051.723998</v>
      </c>
      <c r="U103" s="9"/>
      <c r="V103" s="57" t="n">
        <f aca="false">'Low SIPA income'!F98</f>
        <v>161951.393676355</v>
      </c>
      <c r="W103" s="42"/>
      <c r="X103" s="57" t="n">
        <f aca="false">'Low SIPA income'!M98</f>
        <v>406775.209032596</v>
      </c>
      <c r="Y103" s="9"/>
      <c r="Z103" s="9" t="n">
        <f aca="false">R103+V103-N103-L103-F103</f>
        <v>-3914874.3278437</v>
      </c>
      <c r="AA103" s="9"/>
      <c r="AB103" s="9" t="n">
        <f aca="false">T103-P103-D103</f>
        <v>-58849743.5856244</v>
      </c>
      <c r="AC103" s="24"/>
      <c r="AD103" s="9"/>
      <c r="AE103" s="9"/>
      <c r="AF103" s="9"/>
      <c r="AG103" s="9" t="n">
        <f aca="false">BF103/100*$AG$37</f>
        <v>6656334907.82148</v>
      </c>
      <c r="AH103" s="43" t="n">
        <f aca="false">(AG103-AG102)/AG102</f>
        <v>0.0012795854611318</v>
      </c>
      <c r="AI103" s="43"/>
      <c r="AJ103" s="43" t="n">
        <f aca="false">AB103/AG103</f>
        <v>-0.00884116325283955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12945116</v>
      </c>
      <c r="AX103" s="7"/>
      <c r="AY103" s="43" t="n">
        <f aca="false">(AW103-AW102)/AW102</f>
        <v>0.00341234653528968</v>
      </c>
      <c r="AZ103" s="48" t="n">
        <f aca="false">workers_and_wage_low!B91</f>
        <v>7320.96845271297</v>
      </c>
      <c r="BA103" s="43" t="n">
        <f aca="false">(AZ103-AZ102)/AZ102</f>
        <v>-0.00212550810394401</v>
      </c>
      <c r="BB103" s="43"/>
      <c r="BC103" s="43"/>
      <c r="BD103" s="43"/>
      <c r="BE103" s="43"/>
      <c r="BF103" s="7" t="n">
        <f aca="false">BF102*(1+AY103)*(1+BA103)*(1-BE103)</f>
        <v>126.759809229612</v>
      </c>
      <c r="BG103" s="7"/>
      <c r="BH103" s="7"/>
      <c r="BI103" s="43" t="n">
        <f aca="false">T110/AG110</f>
        <v>0.0109399016359287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'Low pensions'!Q104</f>
        <v>125263485.349278</v>
      </c>
      <c r="E104" s="9"/>
      <c r="F104" s="42" t="n">
        <f aca="false">'Low pensions'!I104</f>
        <v>22768121.2342933</v>
      </c>
      <c r="G104" s="57" t="n">
        <f aca="false">'Low pensions'!K104</f>
        <v>4087515.02460624</v>
      </c>
      <c r="H104" s="57" t="n">
        <f aca="false">'Low pensions'!V104</f>
        <v>22488301.6534768</v>
      </c>
      <c r="I104" s="57" t="n">
        <f aca="false">'Low pensions'!M104</f>
        <v>126417.99045174</v>
      </c>
      <c r="J104" s="57" t="n">
        <f aca="false">'Low pensions'!W104</f>
        <v>695514.484128153</v>
      </c>
      <c r="K104" s="9"/>
      <c r="L104" s="57" t="n">
        <f aca="false">'Low pensions'!N104</f>
        <v>2400723.21086455</v>
      </c>
      <c r="M104" s="42"/>
      <c r="N104" s="57" t="n">
        <f aca="false">'Low pensions'!L104</f>
        <v>1074381.39474146</v>
      </c>
      <c r="O104" s="9"/>
      <c r="P104" s="57" t="n">
        <f aca="false">'Low pensions'!X104</f>
        <v>18368293.5938422</v>
      </c>
      <c r="Q104" s="42"/>
      <c r="R104" s="57" t="n">
        <f aca="false">'Low SIPA income'!G99</f>
        <v>19085818.8150439</v>
      </c>
      <c r="S104" s="42"/>
      <c r="T104" s="57" t="n">
        <f aca="false">'Low SIPA income'!J99</f>
        <v>72976282.439683</v>
      </c>
      <c r="U104" s="9"/>
      <c r="V104" s="57" t="n">
        <f aca="false">'Low SIPA income'!F99</f>
        <v>162921.430264712</v>
      </c>
      <c r="W104" s="42"/>
      <c r="X104" s="57" t="n">
        <f aca="false">'Low SIPA income'!M99</f>
        <v>409211.66127324</v>
      </c>
      <c r="Y104" s="9"/>
      <c r="Z104" s="9" t="n">
        <f aca="false">R104+V104-N104-L104-F104</f>
        <v>-6994485.5945907</v>
      </c>
      <c r="AA104" s="9"/>
      <c r="AB104" s="9" t="n">
        <f aca="false">T104-P104-D104</f>
        <v>-70655496.5034372</v>
      </c>
      <c r="AC104" s="24"/>
      <c r="AD104" s="9"/>
      <c r="AE104" s="9"/>
      <c r="AF104" s="9"/>
      <c r="AG104" s="9" t="n">
        <f aca="false">BF104/100*$AG$37</f>
        <v>6684086004.40822</v>
      </c>
      <c r="AH104" s="43" t="n">
        <f aca="false">(AG104-AG103)/AG103</f>
        <v>0.00416912564812955</v>
      </c>
      <c r="AI104" s="43"/>
      <c r="AJ104" s="43" t="n">
        <f aca="false">AB104/AG104</f>
        <v>-0.0105707042753249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12964801</v>
      </c>
      <c r="AX104" s="7"/>
      <c r="AY104" s="43" t="n">
        <f aca="false">(AW104-AW103)/AW103</f>
        <v>0.00152065072263547</v>
      </c>
      <c r="AZ104" s="48" t="n">
        <f aca="false">workers_and_wage_low!B92</f>
        <v>7340.32841435066</v>
      </c>
      <c r="BA104" s="43" t="n">
        <f aca="false">(AZ104-AZ103)/AZ103</f>
        <v>0.00264445363516288</v>
      </c>
      <c r="BB104" s="43"/>
      <c r="BC104" s="43"/>
      <c r="BD104" s="43"/>
      <c r="BE104" s="43"/>
      <c r="BF104" s="7" t="n">
        <f aca="false">BF103*(1+AY104)*(1+BA104)*(1-BE104)</f>
        <v>127.288286801423</v>
      </c>
      <c r="BG104" s="7"/>
      <c r="BH104" s="7"/>
      <c r="BI104" s="43" t="n">
        <f aca="false">T111/AG111</f>
        <v>0.0128130997458489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'Low pensions'!Q105</f>
        <v>125683553.774595</v>
      </c>
      <c r="E105" s="9"/>
      <c r="F105" s="42" t="n">
        <f aca="false">'Low pensions'!I105</f>
        <v>22844473.643039</v>
      </c>
      <c r="G105" s="57" t="n">
        <f aca="false">'Low pensions'!K105</f>
        <v>4186229.91290216</v>
      </c>
      <c r="H105" s="57" t="n">
        <f aca="false">'Low pensions'!V105</f>
        <v>23031401.8432802</v>
      </c>
      <c r="I105" s="57" t="n">
        <f aca="false">'Low pensions'!M105</f>
        <v>129471.02823408</v>
      </c>
      <c r="J105" s="57" t="n">
        <f aca="false">'Low pensions'!W105</f>
        <v>712311.397214811</v>
      </c>
      <c r="K105" s="9"/>
      <c r="L105" s="57" t="n">
        <f aca="false">'Low pensions'!N105</f>
        <v>2388656.99328918</v>
      </c>
      <c r="M105" s="42"/>
      <c r="N105" s="57" t="n">
        <f aca="false">'Low pensions'!L105</f>
        <v>1079249.48332742</v>
      </c>
      <c r="O105" s="9"/>
      <c r="P105" s="57" t="n">
        <f aca="false">'Low pensions'!X105</f>
        <v>18332464.7205648</v>
      </c>
      <c r="Q105" s="42"/>
      <c r="R105" s="57" t="n">
        <f aca="false">'Low SIPA income'!G100</f>
        <v>22374818.6793426</v>
      </c>
      <c r="S105" s="42"/>
      <c r="T105" s="57" t="n">
        <f aca="false">'Low SIPA income'!J100</f>
        <v>85552058.4840387</v>
      </c>
      <c r="U105" s="9"/>
      <c r="V105" s="57" t="n">
        <f aca="false">'Low SIPA income'!F100</f>
        <v>165734.83046096</v>
      </c>
      <c r="W105" s="42"/>
      <c r="X105" s="57" t="n">
        <f aca="false">'Low SIPA income'!M100</f>
        <v>416278.111440431</v>
      </c>
      <c r="Y105" s="9"/>
      <c r="Z105" s="9" t="n">
        <f aca="false">R105+V105-N105-L105-F105</f>
        <v>-3771826.60985204</v>
      </c>
      <c r="AA105" s="9"/>
      <c r="AB105" s="9" t="n">
        <f aca="false">T105-P105-D105</f>
        <v>-58463960.0111211</v>
      </c>
      <c r="AC105" s="24"/>
      <c r="AD105" s="9"/>
      <c r="AE105" s="9"/>
      <c r="AF105" s="9"/>
      <c r="AG105" s="9" t="n">
        <f aca="false">BF105/100*$AG$37</f>
        <v>6706264375.18816</v>
      </c>
      <c r="AH105" s="43" t="n">
        <f aca="false">(AG105-AG104)/AG104</f>
        <v>0.00331808578843973</v>
      </c>
      <c r="AI105" s="43" t="n">
        <f aca="false">(AG105-AG101)/AG101</f>
        <v>0.0170240056739695</v>
      </c>
      <c r="AJ105" s="43" t="n">
        <f aca="false">AB105/AG105</f>
        <v>-0.00871781318783466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12993930</v>
      </c>
      <c r="AX105" s="7"/>
      <c r="AY105" s="43" t="n">
        <f aca="false">(AW105-AW104)/AW104</f>
        <v>0.00224677571217638</v>
      </c>
      <c r="AZ105" s="48" t="n">
        <f aca="false">workers_and_wage_low!B93</f>
        <v>7348.17455362887</v>
      </c>
      <c r="BA105" s="43" t="n">
        <f aca="false">(AZ105-AZ104)/AZ104</f>
        <v>0.00106890847865479</v>
      </c>
      <c r="BB105" s="43"/>
      <c r="BC105" s="43"/>
      <c r="BD105" s="43"/>
      <c r="BE105" s="43"/>
      <c r="BF105" s="7" t="n">
        <f aca="false">BF104*(1+AY105)*(1+BA105)*(1-BE105)</f>
        <v>127.710640256893</v>
      </c>
      <c r="BG105" s="7"/>
      <c r="BH105" s="7"/>
      <c r="BI105" s="43" t="n">
        <f aca="false">T112/AG112</f>
        <v>0.0109307143795764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'Low pensions'!Q106</f>
        <v>126212711.037845</v>
      </c>
      <c r="E106" s="6"/>
      <c r="F106" s="8" t="n">
        <f aca="false">'Low pensions'!I106</f>
        <v>22940654.2393884</v>
      </c>
      <c r="G106" s="56" t="n">
        <f aca="false">'Low pensions'!K106</f>
        <v>4260259.56170564</v>
      </c>
      <c r="H106" s="56" t="n">
        <f aca="false">'Low pensions'!V106</f>
        <v>23438691.1287193</v>
      </c>
      <c r="I106" s="56" t="n">
        <f aca="false">'Low pensions'!M106</f>
        <v>131760.60500121</v>
      </c>
      <c r="J106" s="56" t="n">
        <f aca="false">'Low pensions'!W106</f>
        <v>724907.973053203</v>
      </c>
      <c r="K106" s="6"/>
      <c r="L106" s="56" t="n">
        <f aca="false">'Low pensions'!N106</f>
        <v>2920596.37001346</v>
      </c>
      <c r="M106" s="8"/>
      <c r="N106" s="56" t="n">
        <f aca="false">'Low pensions'!L106</f>
        <v>1084788.10876959</v>
      </c>
      <c r="O106" s="6"/>
      <c r="P106" s="56" t="n">
        <f aca="false">'Low pensions'!X106</f>
        <v>21123172.5581447</v>
      </c>
      <c r="Q106" s="8"/>
      <c r="R106" s="56" t="n">
        <f aca="false">'Low SIPA income'!G101</f>
        <v>19299733.2775144</v>
      </c>
      <c r="S106" s="8"/>
      <c r="T106" s="56" t="n">
        <f aca="false">'Low SIPA income'!J101</f>
        <v>73794202.9272689</v>
      </c>
      <c r="U106" s="6"/>
      <c r="V106" s="56" t="n">
        <f aca="false">'Low SIPA income'!F101</f>
        <v>168407.68947292</v>
      </c>
      <c r="W106" s="8"/>
      <c r="X106" s="56" t="n">
        <f aca="false">'Low SIPA income'!M101</f>
        <v>422991.562671839</v>
      </c>
      <c r="Y106" s="6"/>
      <c r="Z106" s="6" t="n">
        <f aca="false">R106+V106-N106-L106-F106</f>
        <v>-7477897.75118413</v>
      </c>
      <c r="AA106" s="6"/>
      <c r="AB106" s="6" t="n">
        <f aca="false">T106-P106-D106</f>
        <v>-73541680.6687208</v>
      </c>
      <c r="AC106" s="24"/>
      <c r="AD106" s="6"/>
      <c r="AE106" s="6"/>
      <c r="AF106" s="6"/>
      <c r="AG106" s="6" t="n">
        <f aca="false">BF106/100*$AG$37</f>
        <v>6743274238.31103</v>
      </c>
      <c r="AH106" s="36" t="n">
        <f aca="false">(AG106-AG105)/AG105</f>
        <v>0.00551870028563195</v>
      </c>
      <c r="AI106" s="36"/>
      <c r="AJ106" s="36" t="n">
        <f aca="false">AB106/AG106</f>
        <v>-0.0109059305716655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0.00292327276357534</v>
      </c>
      <c r="AV106" s="5"/>
      <c r="AW106" s="40" t="n">
        <f aca="false">workers_and_wage_low!C94</f>
        <v>13016088</v>
      </c>
      <c r="AX106" s="5"/>
      <c r="AY106" s="36" t="n">
        <f aca="false">(AW106-AW105)/AW105</f>
        <v>0.00170525776266303</v>
      </c>
      <c r="AZ106" s="41" t="n">
        <f aca="false">workers_and_wage_low!B94</f>
        <v>7376.14869182157</v>
      </c>
      <c r="BA106" s="36" t="n">
        <f aca="false">(AZ106-AZ105)/AZ105</f>
        <v>0.00380695069075145</v>
      </c>
      <c r="BB106" s="36"/>
      <c r="BC106" s="36"/>
      <c r="BD106" s="36"/>
      <c r="BE106" s="36"/>
      <c r="BF106" s="5" t="n">
        <f aca="false">BF105*(1+AY106)*(1+BA106)*(1-BE106)</f>
        <v>128.415437003757</v>
      </c>
      <c r="BG106" s="5"/>
      <c r="BH106" s="5"/>
      <c r="BI106" s="36" t="n">
        <f aca="false">T113/AG113</f>
        <v>0.0127499955976716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'Low pensions'!Q107</f>
        <v>126228378.028145</v>
      </c>
      <c r="E107" s="9"/>
      <c r="F107" s="42" t="n">
        <f aca="false">'Low pensions'!I107</f>
        <v>22943501.9003291</v>
      </c>
      <c r="G107" s="57" t="n">
        <f aca="false">'Low pensions'!K107</f>
        <v>4319359.44733357</v>
      </c>
      <c r="H107" s="57" t="n">
        <f aca="false">'Low pensions'!V107</f>
        <v>23763841.2621589</v>
      </c>
      <c r="I107" s="57" t="n">
        <f aca="false">'Low pensions'!M107</f>
        <v>133588.43651548</v>
      </c>
      <c r="J107" s="57" t="n">
        <f aca="false">'Low pensions'!W107</f>
        <v>734964.162747232</v>
      </c>
      <c r="K107" s="9"/>
      <c r="L107" s="57" t="n">
        <f aca="false">'Low pensions'!N107</f>
        <v>2389979.13387607</v>
      </c>
      <c r="M107" s="42"/>
      <c r="N107" s="57" t="n">
        <f aca="false">'Low pensions'!L107</f>
        <v>1086156.58269702</v>
      </c>
      <c r="O107" s="9"/>
      <c r="P107" s="57" t="n">
        <f aca="false">'Low pensions'!X107</f>
        <v>18377326.1371632</v>
      </c>
      <c r="Q107" s="42"/>
      <c r="R107" s="57" t="n">
        <f aca="false">'Low SIPA income'!G102</f>
        <v>22583477.3414247</v>
      </c>
      <c r="S107" s="42"/>
      <c r="T107" s="57" t="n">
        <f aca="false">'Low SIPA income'!J102</f>
        <v>86349882.9633103</v>
      </c>
      <c r="U107" s="9"/>
      <c r="V107" s="57" t="n">
        <f aca="false">'Low SIPA income'!F102</f>
        <v>175751.18678806</v>
      </c>
      <c r="W107" s="42"/>
      <c r="X107" s="57" t="n">
        <f aca="false">'Low SIPA income'!M102</f>
        <v>441436.310738446</v>
      </c>
      <c r="Y107" s="9"/>
      <c r="Z107" s="9" t="n">
        <f aca="false">R107+V107-N107-L107-F107</f>
        <v>-3660409.08868943</v>
      </c>
      <c r="AA107" s="9"/>
      <c r="AB107" s="9" t="n">
        <f aca="false">T107-P107-D107</f>
        <v>-58255821.2019979</v>
      </c>
      <c r="AC107" s="24"/>
      <c r="AD107" s="9"/>
      <c r="AE107" s="9"/>
      <c r="AF107" s="9"/>
      <c r="AG107" s="9" t="n">
        <f aca="false">BF107/100*$AG$37</f>
        <v>6773521917.12581</v>
      </c>
      <c r="AH107" s="43" t="n">
        <f aca="false">(AG107-AG106)/AG106</f>
        <v>0.00448560710210021</v>
      </c>
      <c r="AI107" s="43"/>
      <c r="AJ107" s="43" t="n">
        <f aca="false">AB107/AG107</f>
        <v>-0.00860052154769102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13037286</v>
      </c>
      <c r="AX107" s="7"/>
      <c r="AY107" s="43" t="n">
        <f aca="false">(AW107-AW106)/AW106</f>
        <v>0.00162859992956409</v>
      </c>
      <c r="AZ107" s="48" t="n">
        <f aca="false">workers_and_wage_low!B95</f>
        <v>7397.18813670135</v>
      </c>
      <c r="BA107" s="43" t="n">
        <f aca="false">(AZ107-AZ106)/AZ106</f>
        <v>0.0028523618162834</v>
      </c>
      <c r="BB107" s="43"/>
      <c r="BC107" s="43"/>
      <c r="BD107" s="43"/>
      <c r="BE107" s="43"/>
      <c r="BF107" s="7" t="n">
        <f aca="false">BF106*(1+AY107)*(1+BA107)*(1-BE107)</f>
        <v>128.991458200001</v>
      </c>
      <c r="BG107" s="7"/>
      <c r="BH107" s="7"/>
      <c r="BI107" s="43" t="n">
        <f aca="false">T114/AG114</f>
        <v>0.0108670987944673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'Low pensions'!Q108</f>
        <v>126195703.820125</v>
      </c>
      <c r="E108" s="9"/>
      <c r="F108" s="42" t="n">
        <f aca="false">'Low pensions'!I108</f>
        <v>22937562.9762494</v>
      </c>
      <c r="G108" s="57" t="n">
        <f aca="false">'Low pensions'!K108</f>
        <v>4408635.11386658</v>
      </c>
      <c r="H108" s="57" t="n">
        <f aca="false">'Low pensions'!V108</f>
        <v>24255009.6388434</v>
      </c>
      <c r="I108" s="57" t="n">
        <f aca="false">'Low pensions'!M108</f>
        <v>136349.53960412</v>
      </c>
      <c r="J108" s="57" t="n">
        <f aca="false">'Low pensions'!W108</f>
        <v>750154.937283812</v>
      </c>
      <c r="K108" s="9"/>
      <c r="L108" s="57" t="n">
        <f aca="false">'Low pensions'!N108</f>
        <v>2400661.1325723</v>
      </c>
      <c r="M108" s="42"/>
      <c r="N108" s="57" t="n">
        <f aca="false">'Low pensions'!L108</f>
        <v>1087716.39724518</v>
      </c>
      <c r="O108" s="9"/>
      <c r="P108" s="57" t="n">
        <f aca="false">'Low pensions'!X108</f>
        <v>18441336.7186023</v>
      </c>
      <c r="Q108" s="42"/>
      <c r="R108" s="57" t="n">
        <f aca="false">'Low SIPA income'!G103</f>
        <v>19230921.1732896</v>
      </c>
      <c r="S108" s="42"/>
      <c r="T108" s="57" t="n">
        <f aca="false">'Low SIPA income'!J103</f>
        <v>73531093.8827034</v>
      </c>
      <c r="U108" s="9"/>
      <c r="V108" s="57" t="n">
        <f aca="false">'Low SIPA income'!F103</f>
        <v>172331.998385874</v>
      </c>
      <c r="W108" s="42"/>
      <c r="X108" s="57" t="n">
        <f aca="false">'Low SIPA income'!M103</f>
        <v>432848.295251525</v>
      </c>
      <c r="Y108" s="9"/>
      <c r="Z108" s="9" t="n">
        <f aca="false">R108+V108-N108-L108-F108</f>
        <v>-7022687.33439141</v>
      </c>
      <c r="AA108" s="9"/>
      <c r="AB108" s="9" t="n">
        <f aca="false">T108-P108-D108</f>
        <v>-71105946.6560239</v>
      </c>
      <c r="AC108" s="24"/>
      <c r="AD108" s="9"/>
      <c r="AE108" s="9"/>
      <c r="AF108" s="9"/>
      <c r="AG108" s="9" t="n">
        <f aca="false">BF108/100*$AG$37</f>
        <v>6764602564.6441</v>
      </c>
      <c r="AH108" s="43" t="n">
        <f aca="false">(AG108-AG107)/AG107</f>
        <v>-0.00131679687330108</v>
      </c>
      <c r="AI108" s="43"/>
      <c r="AJ108" s="43" t="n">
        <f aca="false">AB108/AG108</f>
        <v>-0.0105114743958007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13065748</v>
      </c>
      <c r="AX108" s="7"/>
      <c r="AY108" s="43" t="n">
        <f aca="false">(AW108-AW107)/AW107</f>
        <v>0.00218312308251886</v>
      </c>
      <c r="AZ108" s="48" t="n">
        <f aca="false">workers_and_wage_low!B96</f>
        <v>7371.35496731314</v>
      </c>
      <c r="BA108" s="43" t="n">
        <f aca="false">(AZ108-AZ107)/AZ107</f>
        <v>-0.00349229584415166</v>
      </c>
      <c r="BB108" s="43"/>
      <c r="BC108" s="43"/>
      <c r="BD108" s="43"/>
      <c r="BE108" s="43"/>
      <c r="BF108" s="7" t="n">
        <f aca="false">BF107*(1+AY108)*(1+BA108)*(1-BE108)</f>
        <v>128.82160265116</v>
      </c>
      <c r="BG108" s="7"/>
      <c r="BH108" s="7"/>
      <c r="BI108" s="43" t="n">
        <f aca="false">T115/AG115</f>
        <v>0.0127787862241688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'Low pensions'!Q109</f>
        <v>126151341.134562</v>
      </c>
      <c r="E109" s="9"/>
      <c r="F109" s="42" t="n">
        <f aca="false">'Low pensions'!I109</f>
        <v>22929499.5330174</v>
      </c>
      <c r="G109" s="57" t="n">
        <f aca="false">'Low pensions'!K109</f>
        <v>4443310.61191099</v>
      </c>
      <c r="H109" s="57" t="n">
        <f aca="false">'Low pensions'!V109</f>
        <v>24445783.9981578</v>
      </c>
      <c r="I109" s="57" t="n">
        <f aca="false">'Low pensions'!M109</f>
        <v>137421.97768797</v>
      </c>
      <c r="J109" s="57" t="n">
        <f aca="false">'Low pensions'!W109</f>
        <v>756055.175200764</v>
      </c>
      <c r="K109" s="9"/>
      <c r="L109" s="57" t="n">
        <f aca="false">'Low pensions'!N109</f>
        <v>2350179.49494014</v>
      </c>
      <c r="M109" s="42"/>
      <c r="N109" s="57" t="n">
        <f aca="false">'Low pensions'!L109</f>
        <v>1087821.79721953</v>
      </c>
      <c r="O109" s="9"/>
      <c r="P109" s="57" t="n">
        <f aca="false">'Low pensions'!X109</f>
        <v>18179967.1405102</v>
      </c>
      <c r="Q109" s="42"/>
      <c r="R109" s="57" t="n">
        <f aca="false">'Low SIPA income'!G104</f>
        <v>22737132.1454308</v>
      </c>
      <c r="S109" s="42"/>
      <c r="T109" s="57" t="n">
        <f aca="false">'Low SIPA income'!J104</f>
        <v>86937395.4239509</v>
      </c>
      <c r="U109" s="9"/>
      <c r="V109" s="57" t="n">
        <f aca="false">'Low SIPA income'!F104</f>
        <v>166269.840865552</v>
      </c>
      <c r="W109" s="42"/>
      <c r="X109" s="57" t="n">
        <f aca="false">'Low SIPA income'!M104</f>
        <v>417621.903328986</v>
      </c>
      <c r="Y109" s="9"/>
      <c r="Z109" s="9" t="n">
        <f aca="false">R109+V109-N109-L109-F109</f>
        <v>-3464098.83888072</v>
      </c>
      <c r="AA109" s="9"/>
      <c r="AB109" s="9" t="n">
        <f aca="false">T109-P109-D109</f>
        <v>-57393912.8511213</v>
      </c>
      <c r="AC109" s="24"/>
      <c r="AD109" s="9"/>
      <c r="AE109" s="9"/>
      <c r="AF109" s="9"/>
      <c r="AG109" s="9" t="n">
        <f aca="false">BF109/100*$AG$37</f>
        <v>6784934122.47235</v>
      </c>
      <c r="AH109" s="43" t="n">
        <f aca="false">(AG109-AG108)/AG108</f>
        <v>0.00300558053987028</v>
      </c>
      <c r="AI109" s="43" t="n">
        <f aca="false">(AG109-AG105)/AG105</f>
        <v>0.0117307852603094</v>
      </c>
      <c r="AJ109" s="43" t="n">
        <f aca="false">AB109/AG109</f>
        <v>-0.00845902286081558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13019605</v>
      </c>
      <c r="AX109" s="7"/>
      <c r="AY109" s="43" t="n">
        <f aca="false">(AW109-AW108)/AW108</f>
        <v>-0.00353160033394185</v>
      </c>
      <c r="AZ109" s="48" t="n">
        <f aca="false">workers_and_wage_low!B97</f>
        <v>7419.71363149411</v>
      </c>
      <c r="BA109" s="43" t="n">
        <f aca="false">(AZ109-AZ108)/AZ108</f>
        <v>0.00656034940596498</v>
      </c>
      <c r="BB109" s="43"/>
      <c r="BC109" s="43"/>
      <c r="BD109" s="43"/>
      <c r="BE109" s="43"/>
      <c r="BF109" s="7" t="n">
        <f aca="false">BF108*(1+AY109)*(1+BA109)*(1-BE109)</f>
        <v>129.208786353204</v>
      </c>
      <c r="BG109" s="7"/>
      <c r="BH109" s="7"/>
      <c r="BI109" s="43" t="n">
        <f aca="false">T116/AG116</f>
        <v>0.0108615029458583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'Low pensions'!Q110</f>
        <v>126568232.068028</v>
      </c>
      <c r="E110" s="6"/>
      <c r="F110" s="8" t="n">
        <f aca="false">'Low pensions'!I110</f>
        <v>23005274.3950065</v>
      </c>
      <c r="G110" s="56" t="n">
        <f aca="false">'Low pensions'!K110</f>
        <v>4506397.5212509</v>
      </c>
      <c r="H110" s="56" t="n">
        <f aca="false">'Low pensions'!V110</f>
        <v>24792869.5596985</v>
      </c>
      <c r="I110" s="56" t="n">
        <f aca="false">'Low pensions'!M110</f>
        <v>139373.11921395</v>
      </c>
      <c r="J110" s="56" t="n">
        <f aca="false">'Low pensions'!W110</f>
        <v>766789.780196886</v>
      </c>
      <c r="K110" s="6"/>
      <c r="L110" s="56" t="n">
        <f aca="false">'Low pensions'!N110</f>
        <v>2906953.97103702</v>
      </c>
      <c r="M110" s="8"/>
      <c r="N110" s="56" t="n">
        <f aca="false">'Low pensions'!L110</f>
        <v>1090514.44748635</v>
      </c>
      <c r="O110" s="6"/>
      <c r="P110" s="56" t="n">
        <f aca="false">'Low pensions'!X110</f>
        <v>21083886.7110792</v>
      </c>
      <c r="Q110" s="8"/>
      <c r="R110" s="56" t="n">
        <f aca="false">'Low SIPA income'!G105</f>
        <v>19555269.7803503</v>
      </c>
      <c r="S110" s="8"/>
      <c r="T110" s="56" t="n">
        <f aca="false">'Low SIPA income'!J105</f>
        <v>74771268.8936452</v>
      </c>
      <c r="U110" s="6"/>
      <c r="V110" s="56" t="n">
        <f aca="false">'Low SIPA income'!F105</f>
        <v>168569.03225571</v>
      </c>
      <c r="W110" s="8"/>
      <c r="X110" s="56" t="n">
        <f aca="false">'Low SIPA income'!M105</f>
        <v>423396.809225792</v>
      </c>
      <c r="Y110" s="6"/>
      <c r="Z110" s="6" t="n">
        <f aca="false">R110+V110-N110-L110-F110</f>
        <v>-7278904.00092386</v>
      </c>
      <c r="AA110" s="6"/>
      <c r="AB110" s="6" t="n">
        <f aca="false">T110-P110-D110</f>
        <v>-72880849.885462</v>
      </c>
      <c r="AC110" s="24"/>
      <c r="AD110" s="6"/>
      <c r="AE110" s="6"/>
      <c r="AF110" s="6"/>
      <c r="AG110" s="6" t="n">
        <f aca="false">BF110/100*$AG$37</f>
        <v>6834729541.63338</v>
      </c>
      <c r="AH110" s="36" t="n">
        <f aca="false">(AG110-AG109)/AG109</f>
        <v>0.00733911608605079</v>
      </c>
      <c r="AI110" s="36"/>
      <c r="AJ110" s="36" t="n">
        <f aca="false">AB110/AG110</f>
        <v>-0.0106633114655836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0.000535096839526604</v>
      </c>
      <c r="AV110" s="5"/>
      <c r="AW110" s="40" t="n">
        <f aca="false">workers_and_wage_low!C98</f>
        <v>13047498</v>
      </c>
      <c r="AX110" s="5"/>
      <c r="AY110" s="36" t="n">
        <f aca="false">(AW110-AW109)/AW109</f>
        <v>0.00214238450398457</v>
      </c>
      <c r="AZ110" s="41" t="n">
        <f aca="false">workers_and_wage_low!B98</f>
        <v>7458.18946163052</v>
      </c>
      <c r="BA110" s="36" t="n">
        <f aca="false">(AZ110-AZ109)/AZ109</f>
        <v>0.00518562198588008</v>
      </c>
      <c r="BB110" s="36"/>
      <c r="BC110" s="36"/>
      <c r="BD110" s="36"/>
      <c r="BE110" s="36"/>
      <c r="BF110" s="5" t="n">
        <f aca="false">BF109*(1+AY110)*(1+BA110)*(1-BE110)</f>
        <v>130.157064635588</v>
      </c>
      <c r="BG110" s="5"/>
      <c r="BH110" s="5"/>
      <c r="BI110" s="36" t="n">
        <f aca="false">T117/AG117</f>
        <v>0.0127062316893929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'Low pensions'!Q111</f>
        <v>127011065.922593</v>
      </c>
      <c r="E111" s="9"/>
      <c r="F111" s="42" t="n">
        <f aca="false">'Low pensions'!I111</f>
        <v>23085764.6899977</v>
      </c>
      <c r="G111" s="57" t="n">
        <f aca="false">'Low pensions'!K111</f>
        <v>4536583.76206136</v>
      </c>
      <c r="H111" s="57" t="n">
        <f aca="false">'Low pensions'!V111</f>
        <v>24958945.3502567</v>
      </c>
      <c r="I111" s="57" t="n">
        <f aca="false">'Low pensions'!M111</f>
        <v>140306.714290559</v>
      </c>
      <c r="J111" s="57" t="n">
        <f aca="false">'Low pensions'!W111</f>
        <v>771926.144853311</v>
      </c>
      <c r="K111" s="9"/>
      <c r="L111" s="57" t="n">
        <f aca="false">'Low pensions'!N111</f>
        <v>2376362.83682068</v>
      </c>
      <c r="M111" s="42"/>
      <c r="N111" s="57" t="n">
        <f aca="false">'Low pensions'!L111</f>
        <v>1095277.12315054</v>
      </c>
      <c r="O111" s="9"/>
      <c r="P111" s="57" t="n">
        <f aca="false">'Low pensions'!X111</f>
        <v>18356849.6295944</v>
      </c>
      <c r="Q111" s="42"/>
      <c r="R111" s="57" t="n">
        <f aca="false">'Low SIPA income'!G106</f>
        <v>22894065.1334824</v>
      </c>
      <c r="S111" s="42"/>
      <c r="T111" s="57" t="n">
        <f aca="false">'Low SIPA income'!J106</f>
        <v>87537442.3054149</v>
      </c>
      <c r="U111" s="9"/>
      <c r="V111" s="57" t="n">
        <f aca="false">'Low SIPA income'!F106</f>
        <v>173649.419490611</v>
      </c>
      <c r="W111" s="42"/>
      <c r="X111" s="57" t="n">
        <f aca="false">'Low SIPA income'!M106</f>
        <v>436157.27724358</v>
      </c>
      <c r="Y111" s="9"/>
      <c r="Z111" s="9" t="n">
        <f aca="false">R111+V111-N111-L111-F111</f>
        <v>-3489690.09699591</v>
      </c>
      <c r="AA111" s="9"/>
      <c r="AB111" s="9" t="n">
        <f aca="false">T111-P111-D111</f>
        <v>-57830473.2467725</v>
      </c>
      <c r="AC111" s="24"/>
      <c r="AD111" s="9"/>
      <c r="AE111" s="9"/>
      <c r="AF111" s="9"/>
      <c r="AG111" s="9" t="n">
        <f aca="false">BF111/100*$AG$37</f>
        <v>6831870822.96575</v>
      </c>
      <c r="AH111" s="43" t="n">
        <f aca="false">(AG111-AG110)/AG110</f>
        <v>-0.000418263612366851</v>
      </c>
      <c r="AI111" s="43"/>
      <c r="AJ111" s="43" t="n">
        <f aca="false">AB111/AG111</f>
        <v>-0.00846480777305857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13070513</v>
      </c>
      <c r="AX111" s="7"/>
      <c r="AY111" s="43" t="n">
        <f aca="false">(AW111-AW110)/AW110</f>
        <v>0.00176393972238969</v>
      </c>
      <c r="AZ111" s="48" t="n">
        <f aca="false">workers_and_wage_low!B99</f>
        <v>7441.94283378831</v>
      </c>
      <c r="BA111" s="43" t="n">
        <f aca="false">(AZ111-AZ110)/AZ110</f>
        <v>-0.00217836083754541</v>
      </c>
      <c r="BB111" s="43"/>
      <c r="BC111" s="43"/>
      <c r="BD111" s="43"/>
      <c r="BE111" s="43"/>
      <c r="BF111" s="7" t="n">
        <f aca="false">BF110*(1+AY111)*(1+BA111)*(1-BE111)</f>
        <v>130.102624671558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'Low pensions'!Q112</f>
        <v>127172994.59635</v>
      </c>
      <c r="E112" s="9"/>
      <c r="F112" s="42" t="n">
        <f aca="false">'Low pensions'!I112</f>
        <v>23115197.1432393</v>
      </c>
      <c r="G112" s="57" t="n">
        <f aca="false">'Low pensions'!K112</f>
        <v>4612288.39432051</v>
      </c>
      <c r="H112" s="57" t="n">
        <f aca="false">'Low pensions'!V112</f>
        <v>25375449.900469</v>
      </c>
      <c r="I112" s="57" t="n">
        <f aca="false">'Low pensions'!M112</f>
        <v>142648.0946697</v>
      </c>
      <c r="J112" s="57" t="n">
        <f aca="false">'Low pensions'!W112</f>
        <v>784807.728880446</v>
      </c>
      <c r="K112" s="9"/>
      <c r="L112" s="57" t="n">
        <f aca="false">'Low pensions'!N112</f>
        <v>2379078.83800215</v>
      </c>
      <c r="M112" s="42"/>
      <c r="N112" s="57" t="n">
        <f aca="false">'Low pensions'!L112</f>
        <v>1098309.0809934</v>
      </c>
      <c r="O112" s="9"/>
      <c r="P112" s="57" t="n">
        <f aca="false">'Low pensions'!X112</f>
        <v>18387623.9101156</v>
      </c>
      <c r="Q112" s="42"/>
      <c r="R112" s="57" t="n">
        <f aca="false">'Low SIPA income'!G107</f>
        <v>19525940.0997752</v>
      </c>
      <c r="S112" s="42"/>
      <c r="T112" s="57" t="n">
        <f aca="false">'Low SIPA income'!J107</f>
        <v>74659124.3179132</v>
      </c>
      <c r="U112" s="9"/>
      <c r="V112" s="57" t="n">
        <f aca="false">'Low SIPA income'!F107</f>
        <v>166195.257996947</v>
      </c>
      <c r="W112" s="42"/>
      <c r="X112" s="57" t="n">
        <f aca="false">'Low SIPA income'!M107</f>
        <v>417434.572665888</v>
      </c>
      <c r="Y112" s="9"/>
      <c r="Z112" s="9" t="n">
        <f aca="false">R112+V112-N112-L112-F112</f>
        <v>-6900449.7044627</v>
      </c>
      <c r="AA112" s="9"/>
      <c r="AB112" s="9" t="n">
        <f aca="false">T112-P112-D112</f>
        <v>-70901494.1885524</v>
      </c>
      <c r="AC112" s="24"/>
      <c r="AD112" s="9"/>
      <c r="AE112" s="9"/>
      <c r="AF112" s="9"/>
      <c r="AG112" s="9" t="n">
        <f aca="false">BF112/100*$AG$37</f>
        <v>6830214542.73941</v>
      </c>
      <c r="AH112" s="43" t="n">
        <f aca="false">(AG112-AG111)/AG111</f>
        <v>-0.000242434359381124</v>
      </c>
      <c r="AI112" s="43"/>
      <c r="AJ112" s="43" t="n">
        <f aca="false">AB112/AG112</f>
        <v>-0.0103805661952334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13064594</v>
      </c>
      <c r="AX112" s="7"/>
      <c r="AY112" s="43" t="n">
        <f aca="false">(AW112-AW111)/AW111</f>
        <v>-0.000452851391525336</v>
      </c>
      <c r="AZ112" s="48" t="n">
        <f aca="false">workers_and_wage_low!B100</f>
        <v>7443.50945475927</v>
      </c>
      <c r="BA112" s="43" t="n">
        <f aca="false">(AZ112-AZ111)/AZ111</f>
        <v>0.000210512362960774</v>
      </c>
      <c r="BB112" s="43"/>
      <c r="BC112" s="43"/>
      <c r="BD112" s="43"/>
      <c r="BE112" s="43"/>
      <c r="BF112" s="7" t="n">
        <f aca="false">BF111*(1+AY112)*(1+BA112)*(1-BE112)</f>
        <v>130.071083325092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'Low pensions'!Q113</f>
        <v>127626502.7328</v>
      </c>
      <c r="E113" s="9"/>
      <c r="F113" s="42" t="n">
        <f aca="false">'Low pensions'!I113</f>
        <v>23197627.6153169</v>
      </c>
      <c r="G113" s="57" t="n">
        <f aca="false">'Low pensions'!K113</f>
        <v>4683279.26077323</v>
      </c>
      <c r="H113" s="57" t="n">
        <f aca="false">'Low pensions'!V113</f>
        <v>25766020.702</v>
      </c>
      <c r="I113" s="57" t="n">
        <f aca="false">'Low pensions'!M113</f>
        <v>144843.68847752</v>
      </c>
      <c r="J113" s="57" t="n">
        <f aca="false">'Low pensions'!W113</f>
        <v>796887.23820617</v>
      </c>
      <c r="K113" s="9"/>
      <c r="L113" s="57" t="n">
        <f aca="false">'Low pensions'!N113</f>
        <v>2391701.57970285</v>
      </c>
      <c r="M113" s="42"/>
      <c r="N113" s="57" t="n">
        <f aca="false">'Low pensions'!L113</f>
        <v>1102693.55880808</v>
      </c>
      <c r="O113" s="9"/>
      <c r="P113" s="57" t="n">
        <f aca="false">'Low pensions'!X113</f>
        <v>18477245.4801128</v>
      </c>
      <c r="Q113" s="42"/>
      <c r="R113" s="57" t="n">
        <f aca="false">'Low SIPA income'!G108</f>
        <v>22672432.3139886</v>
      </c>
      <c r="S113" s="42"/>
      <c r="T113" s="57" t="n">
        <f aca="false">'Low SIPA income'!J108</f>
        <v>86690010.0107874</v>
      </c>
      <c r="U113" s="9"/>
      <c r="V113" s="57" t="n">
        <f aca="false">'Low SIPA income'!F108</f>
        <v>175747.061474089</v>
      </c>
      <c r="W113" s="42"/>
      <c r="X113" s="57" t="n">
        <f aca="false">'Low SIPA income'!M108</f>
        <v>441425.949139112</v>
      </c>
      <c r="Y113" s="9"/>
      <c r="Z113" s="9" t="n">
        <f aca="false">R113+V113-N113-L113-F113</f>
        <v>-3843843.37836514</v>
      </c>
      <c r="AA113" s="9"/>
      <c r="AB113" s="9" t="n">
        <f aca="false">T113-P113-D113</f>
        <v>-59413738.2021254</v>
      </c>
      <c r="AC113" s="24"/>
      <c r="AD113" s="9"/>
      <c r="AE113" s="9"/>
      <c r="AF113" s="9"/>
      <c r="AG113" s="9" t="n">
        <f aca="false">BF113/100*$AG$37</f>
        <v>6799218819.07304</v>
      </c>
      <c r="AH113" s="43" t="n">
        <f aca="false">(AG113-AG112)/AG112</f>
        <v>-0.0045380307561964</v>
      </c>
      <c r="AI113" s="43" t="n">
        <f aca="false">(AG113-AG109)/AG109</f>
        <v>0.00210535523895122</v>
      </c>
      <c r="AJ113" s="43" t="n">
        <f aca="false">AB113/AG113</f>
        <v>-0.00873831829554582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13041683</v>
      </c>
      <c r="AX113" s="7"/>
      <c r="AY113" s="43" t="n">
        <f aca="false">(AW113-AW112)/AW112</f>
        <v>-0.00175367102873614</v>
      </c>
      <c r="AZ113" s="48" t="n">
        <f aca="false">workers_and_wage_low!B101</f>
        <v>7422.74763740487</v>
      </c>
      <c r="BA113" s="43" t="n">
        <f aca="false">(AZ113-AZ112)/AZ112</f>
        <v>-0.00278925115640511</v>
      </c>
      <c r="BB113" s="43"/>
      <c r="BC113" s="43"/>
      <c r="BD113" s="43"/>
      <c r="BE113" s="43"/>
      <c r="BF113" s="7" t="n">
        <f aca="false">BF112*(1+AY113)*(1+BA113)*(1-BE113)</f>
        <v>129.480816748471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'Low pensions'!Q114</f>
        <v>127801508.35821</v>
      </c>
      <c r="E114" s="6"/>
      <c r="F114" s="8" t="n">
        <f aca="false">'Low pensions'!I114</f>
        <v>23229436.959316</v>
      </c>
      <c r="G114" s="56" t="n">
        <f aca="false">'Low pensions'!K114</f>
        <v>4736907.42762168</v>
      </c>
      <c r="H114" s="56" t="n">
        <f aca="false">'Low pensions'!V114</f>
        <v>26061067.0531329</v>
      </c>
      <c r="I114" s="56" t="n">
        <f aca="false">'Low pensions'!M114</f>
        <v>146502.29157593</v>
      </c>
      <c r="J114" s="56" t="n">
        <f aca="false">'Low pensions'!W114</f>
        <v>806012.383086593</v>
      </c>
      <c r="K114" s="6"/>
      <c r="L114" s="56" t="n">
        <f aca="false">'Low pensions'!N114</f>
        <v>2909959.04715159</v>
      </c>
      <c r="M114" s="8"/>
      <c r="N114" s="56" t="n">
        <f aca="false">'Low pensions'!L114</f>
        <v>1104779.03901089</v>
      </c>
      <c r="O114" s="6"/>
      <c r="P114" s="56" t="n">
        <f aca="false">'Low pensions'!X114</f>
        <v>21177959.6391564</v>
      </c>
      <c r="Q114" s="8"/>
      <c r="R114" s="56" t="n">
        <f aca="false">'Low SIPA income'!G109</f>
        <v>19420233.2192961</v>
      </c>
      <c r="S114" s="8"/>
      <c r="T114" s="56" t="n">
        <f aca="false">'Low SIPA income'!J109</f>
        <v>74254944.898606</v>
      </c>
      <c r="U114" s="6"/>
      <c r="V114" s="56" t="n">
        <f aca="false">'Low SIPA income'!F109</f>
        <v>177216.22802077</v>
      </c>
      <c r="W114" s="8"/>
      <c r="X114" s="56" t="n">
        <f aca="false">'Low SIPA income'!M109</f>
        <v>445116.071931906</v>
      </c>
      <c r="Y114" s="6"/>
      <c r="Z114" s="6" t="n">
        <f aca="false">R114+V114-N114-L114-F114</f>
        <v>-7646725.59816161</v>
      </c>
      <c r="AA114" s="6"/>
      <c r="AB114" s="6" t="n">
        <f aca="false">T114-P114-D114</f>
        <v>-74724523.0987604</v>
      </c>
      <c r="AC114" s="24"/>
      <c r="AD114" s="6"/>
      <c r="AE114" s="6"/>
      <c r="AF114" s="6"/>
      <c r="AG114" s="6" t="n">
        <f aca="false">BF114/100*$AG$37</f>
        <v>6833005414.14153</v>
      </c>
      <c r="AH114" s="36" t="n">
        <f aca="false">(AG114-AG113)/AG113</f>
        <v>0.00496918777988368</v>
      </c>
      <c r="AI114" s="36"/>
      <c r="AJ114" s="36" t="n">
        <f aca="false">AB114/AG114</f>
        <v>-0.0109358208533117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0.00277410944741176</v>
      </c>
      <c r="AV114" s="5"/>
      <c r="AW114" s="40" t="n">
        <f aca="false">workers_and_wage_low!C102</f>
        <v>13149796</v>
      </c>
      <c r="AX114" s="5"/>
      <c r="AY114" s="36" t="n">
        <f aca="false">(AW114-AW113)/AW113</f>
        <v>0.00828980431436648</v>
      </c>
      <c r="AZ114" s="41" t="n">
        <f aca="false">workers_and_wage_low!B102</f>
        <v>7398.30218687012</v>
      </c>
      <c r="BA114" s="36" t="n">
        <f aca="false">(AZ114-AZ113)/AZ113</f>
        <v>-0.0032933155926741</v>
      </c>
      <c r="BB114" s="36"/>
      <c r="BC114" s="36"/>
      <c r="BD114" s="36"/>
      <c r="BE114" s="36"/>
      <c r="BF114" s="5" t="n">
        <f aca="false">BF113*(1+AY114)*(1+BA114)*(1-BE114)</f>
        <v>130.124231240787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'Low pensions'!Q115</f>
        <v>127273568.950122</v>
      </c>
      <c r="E115" s="9"/>
      <c r="F115" s="42" t="n">
        <f aca="false">'Low pensions'!I115</f>
        <v>23133477.7225586</v>
      </c>
      <c r="G115" s="57" t="n">
        <f aca="false">'Low pensions'!K115</f>
        <v>4792391.78369329</v>
      </c>
      <c r="H115" s="57" t="n">
        <f aca="false">'Low pensions'!V115</f>
        <v>26366325.6097072</v>
      </c>
      <c r="I115" s="57" t="n">
        <f aca="false">'Low pensions'!M115</f>
        <v>148218.30258845</v>
      </c>
      <c r="J115" s="57" t="n">
        <f aca="false">'Low pensions'!W115</f>
        <v>815453.369372374</v>
      </c>
      <c r="K115" s="9"/>
      <c r="L115" s="57" t="n">
        <f aca="false">'Low pensions'!N115</f>
        <v>2431200.86202966</v>
      </c>
      <c r="M115" s="42"/>
      <c r="N115" s="57" t="n">
        <f aca="false">'Low pensions'!L115</f>
        <v>1100491.68496445</v>
      </c>
      <c r="O115" s="9"/>
      <c r="P115" s="57" t="n">
        <f aca="false">'Low pensions'!X115</f>
        <v>18670093.3836485</v>
      </c>
      <c r="Q115" s="42"/>
      <c r="R115" s="57" t="n">
        <f aca="false">'Low SIPA income'!G110</f>
        <v>22935028.6012395</v>
      </c>
      <c r="S115" s="42"/>
      <c r="T115" s="57" t="n">
        <f aca="false">'Low SIPA income'!J110</f>
        <v>87694069.6747576</v>
      </c>
      <c r="U115" s="9"/>
      <c r="V115" s="57" t="n">
        <f aca="false">'Low SIPA income'!F110</f>
        <v>172757.468742453</v>
      </c>
      <c r="W115" s="42"/>
      <c r="X115" s="57" t="n">
        <f aca="false">'Low SIPA income'!M110</f>
        <v>433916.954120744</v>
      </c>
      <c r="Y115" s="9"/>
      <c r="Z115" s="9" t="n">
        <f aca="false">R115+V115-N115-L115-F115</f>
        <v>-3557384.19957076</v>
      </c>
      <c r="AA115" s="9"/>
      <c r="AB115" s="9" t="n">
        <f aca="false">T115-P115-D115</f>
        <v>-58249592.6590129</v>
      </c>
      <c r="AC115" s="24"/>
      <c r="AD115" s="9"/>
      <c r="AE115" s="9"/>
      <c r="AF115" s="9"/>
      <c r="AG115" s="9" t="n">
        <f aca="false">BF115/100*$AG$37</f>
        <v>6862472549.14554</v>
      </c>
      <c r="AH115" s="43" t="n">
        <f aca="false">(AG115-AG114)/AG114</f>
        <v>0.00431247060671478</v>
      </c>
      <c r="AI115" s="43"/>
      <c r="AJ115" s="43" t="n">
        <f aca="false">AB115/AG115</f>
        <v>-0.00848813488751451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13138158</v>
      </c>
      <c r="AX115" s="7"/>
      <c r="AY115" s="43" t="n">
        <f aca="false">(AW115-AW114)/AW114</f>
        <v>-0.000885032741192335</v>
      </c>
      <c r="AZ115" s="48" t="n">
        <f aca="false">workers_and_wage_low!B103</f>
        <v>7436.78894930006</v>
      </c>
      <c r="BA115" s="43" t="n">
        <f aca="false">(AZ115-AZ114)/AZ114</f>
        <v>0.0052021073832647</v>
      </c>
      <c r="BB115" s="43"/>
      <c r="BC115" s="43"/>
      <c r="BD115" s="43"/>
      <c r="BE115" s="43"/>
      <c r="BF115" s="7" t="n">
        <f aca="false">BF114*(1+AY115)*(1+BA115)*(1-BE115)</f>
        <v>130.685388163234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'Low pensions'!Q116</f>
        <v>127534341.590165</v>
      </c>
      <c r="E116" s="9"/>
      <c r="F116" s="42" t="n">
        <f aca="false">'Low pensions'!I116</f>
        <v>23180876.2367108</v>
      </c>
      <c r="G116" s="57" t="n">
        <f aca="false">'Low pensions'!K116</f>
        <v>4891026.16198833</v>
      </c>
      <c r="H116" s="57" t="n">
        <f aca="false">'Low pensions'!V116</f>
        <v>26908982.8572401</v>
      </c>
      <c r="I116" s="57" t="n">
        <f aca="false">'Low pensions'!M116</f>
        <v>151268.85037077</v>
      </c>
      <c r="J116" s="57" t="n">
        <f aca="false">'Low pensions'!W116</f>
        <v>832236.583213595</v>
      </c>
      <c r="K116" s="9"/>
      <c r="L116" s="57" t="n">
        <f aca="false">'Low pensions'!N116</f>
        <v>2423723.33418934</v>
      </c>
      <c r="M116" s="42"/>
      <c r="N116" s="57" t="n">
        <f aca="false">'Low pensions'!L116</f>
        <v>1102930.11999513</v>
      </c>
      <c r="O116" s="9"/>
      <c r="P116" s="57" t="n">
        <f aca="false">'Low pensions'!X116</f>
        <v>18644708.0062225</v>
      </c>
      <c r="Q116" s="42"/>
      <c r="R116" s="57" t="n">
        <f aca="false">'Low SIPA income'!G111</f>
        <v>19569614.5719965</v>
      </c>
      <c r="S116" s="42"/>
      <c r="T116" s="57" t="n">
        <f aca="false">'Low SIPA income'!J111</f>
        <v>74826117.4477921</v>
      </c>
      <c r="U116" s="9"/>
      <c r="V116" s="57" t="n">
        <f aca="false">'Low SIPA income'!F111</f>
        <v>172030.765720513</v>
      </c>
      <c r="W116" s="42"/>
      <c r="X116" s="57" t="n">
        <f aca="false">'Low SIPA income'!M111</f>
        <v>432091.685643925</v>
      </c>
      <c r="Y116" s="9"/>
      <c r="Z116" s="9" t="n">
        <f aca="false">R116+V116-N116-L116-F116</f>
        <v>-6965884.35317826</v>
      </c>
      <c r="AA116" s="9"/>
      <c r="AB116" s="9" t="n">
        <f aca="false">T116-P116-D116</f>
        <v>-71352932.1485954</v>
      </c>
      <c r="AC116" s="24"/>
      <c r="AD116" s="9"/>
      <c r="AE116" s="9"/>
      <c r="AF116" s="9"/>
      <c r="AG116" s="9" t="n">
        <f aca="false">BF116/100*$AG$37</f>
        <v>6889112659.7102</v>
      </c>
      <c r="AH116" s="43" t="n">
        <f aca="false">(AG116-AG115)/AG115</f>
        <v>0.00388199885301912</v>
      </c>
      <c r="AI116" s="43"/>
      <c r="AJ116" s="43" t="n">
        <f aca="false">AB116/AG116</f>
        <v>-0.0103573472627166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13138872</v>
      </c>
      <c r="AX116" s="7"/>
      <c r="AY116" s="43" t="n">
        <f aca="false">(AW116-AW115)/AW115</f>
        <v>5.43455178419989E-005</v>
      </c>
      <c r="AZ116" s="48" t="n">
        <f aca="false">workers_and_wage_low!B104</f>
        <v>7465.2528524393</v>
      </c>
      <c r="BA116" s="43" t="n">
        <f aca="false">(AZ116-AZ115)/AZ115</f>
        <v>0.00382744533067848</v>
      </c>
      <c r="BB116" s="43"/>
      <c r="BC116" s="43"/>
      <c r="BD116" s="43"/>
      <c r="BE116" s="43"/>
      <c r="BF116" s="7" t="n">
        <f aca="false">BF115*(1+AY116)*(1+BA116)*(1-BE116)</f>
        <v>131.19270869019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'Low pensions'!Q117</f>
        <v>128278112.46514</v>
      </c>
      <c r="E117" s="9"/>
      <c r="F117" s="42" t="n">
        <f aca="false">'Low pensions'!I117</f>
        <v>23316065.3974206</v>
      </c>
      <c r="G117" s="57" t="n">
        <f aca="false">'Low pensions'!K117</f>
        <v>5025192.18499446</v>
      </c>
      <c r="H117" s="57" t="n">
        <f aca="false">'Low pensions'!V117</f>
        <v>27647124.7304433</v>
      </c>
      <c r="I117" s="57" t="n">
        <f aca="false">'Low pensions'!M117</f>
        <v>155418.31499983</v>
      </c>
      <c r="J117" s="57" t="n">
        <f aca="false">'Low pensions'!W117</f>
        <v>855065.713312686</v>
      </c>
      <c r="K117" s="9"/>
      <c r="L117" s="57" t="n">
        <f aca="false">'Low pensions'!N117</f>
        <v>2370345.06700043</v>
      </c>
      <c r="M117" s="42"/>
      <c r="N117" s="57" t="n">
        <f aca="false">'Low pensions'!L117</f>
        <v>1111903.60076057</v>
      </c>
      <c r="O117" s="9"/>
      <c r="P117" s="57" t="n">
        <f aca="false">'Low pensions'!X117</f>
        <v>18417097.3675963</v>
      </c>
      <c r="Q117" s="42"/>
      <c r="R117" s="57" t="n">
        <f aca="false">'Low SIPA income'!G112</f>
        <v>22846012.3266374</v>
      </c>
      <c r="S117" s="42"/>
      <c r="T117" s="57" t="n">
        <f aca="false">'Low SIPA income'!J112</f>
        <v>87353708.2336248</v>
      </c>
      <c r="U117" s="9"/>
      <c r="V117" s="57" t="n">
        <f aca="false">'Low SIPA income'!F112</f>
        <v>178527.227006969</v>
      </c>
      <c r="W117" s="42"/>
      <c r="X117" s="57" t="n">
        <f aca="false">'Low SIPA income'!M112</f>
        <v>448408.923413742</v>
      </c>
      <c r="Y117" s="9"/>
      <c r="Z117" s="9" t="n">
        <f aca="false">R117+V117-N117-L117-F117</f>
        <v>-3773774.51153724</v>
      </c>
      <c r="AA117" s="9"/>
      <c r="AB117" s="9" t="n">
        <f aca="false">T117-P117-D117</f>
        <v>-59341501.5991115</v>
      </c>
      <c r="AC117" s="24"/>
      <c r="AD117" s="9"/>
      <c r="AE117" s="9"/>
      <c r="AF117" s="9"/>
      <c r="AG117" s="9" t="n">
        <f aca="false">BF117/100*$AG$37</f>
        <v>6874871352.02701</v>
      </c>
      <c r="AH117" s="43" t="n">
        <f aca="false">(AG117-AG116)/AG116</f>
        <v>-0.00206721944997055</v>
      </c>
      <c r="AI117" s="43" t="n">
        <f aca="false">(AG117-AG113)/AG113</f>
        <v>0.0111266507178367</v>
      </c>
      <c r="AJ117" s="43" t="n">
        <f aca="false">AB117/AG117</f>
        <v>-0.00863165266090616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13138679</v>
      </c>
      <c r="AX117" s="7"/>
      <c r="AY117" s="43" t="n">
        <f aca="false">(AW117-AW116)/AW116</f>
        <v>-1.46892366407101E-005</v>
      </c>
      <c r="AZ117" s="48" t="n">
        <f aca="false">workers_and_wage_low!B105</f>
        <v>7449.92997032808</v>
      </c>
      <c r="BA117" s="43" t="n">
        <f aca="false">(AZ117-AZ116)/AZ116</f>
        <v>-0.00205256036387474</v>
      </c>
      <c r="BB117" s="43"/>
      <c r="BC117" s="43"/>
      <c r="BD117" s="43"/>
      <c r="BE117" s="43"/>
      <c r="BF117" s="7" t="n">
        <f aca="false">BF116*(1+AY117)*(1+BA117)*(1-BE117)</f>
        <v>130.921504571091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0.0155390545784933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ColWidth="8.95703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-0.0328674289420158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0.0608077377084173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-0.0328674289420158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-0.0365591602545875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-0.0371027749137004</v>
      </c>
      <c r="BP6" s="27" t="n">
        <f aca="false">BN6+BM6</f>
        <v>0.0815125016454966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-0.0366169480848828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0.0172869015234166</v>
      </c>
      <c r="BM7" s="25" t="n">
        <f aca="false">SUM(D26:D29)/AVERAGE(AG26:AG29)</f>
        <v>0.0784095608684306</v>
      </c>
      <c r="BN7" s="25" t="n">
        <f aca="false">(SUM(H26:H29)+SUM(J26:J29))/AVERAGE(AG26:AG29)</f>
        <v>0.000951746738783257</v>
      </c>
      <c r="BO7" s="26" t="n">
        <f aca="false">AL7-BN7</f>
        <v>-0.0375686948236661</v>
      </c>
      <c r="BP7" s="27" t="n">
        <f aca="false">BN7+BM7</f>
        <v>0.0793613076072139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-0.0370734356016667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0.0525824319759286</v>
      </c>
      <c r="BL8" s="25" t="n">
        <f aca="false">SUM(P30:P33)/AVERAGE(AG30:AG33)</f>
        <v>0.0154815307842649</v>
      </c>
      <c r="BM8" s="25" t="n">
        <f aca="false">SUM(D30:D33)/AVERAGE(AG30:AG33)</f>
        <v>0.0741743367933303</v>
      </c>
      <c r="BN8" s="25" t="n">
        <f aca="false">(SUM(H30:H33)+SUM(J30:J33))/AVERAGE(AG30:AG33)</f>
        <v>0.000851469405280145</v>
      </c>
      <c r="BO8" s="26" t="n">
        <f aca="false">AL8-BN8</f>
        <v>-0.0379249050069468</v>
      </c>
      <c r="BP8" s="27" t="n">
        <f aca="false">BN8+BM8</f>
        <v>0.0750258061986104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-0.0351334242059265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0.0522325340166078</v>
      </c>
      <c r="BL9" s="25" t="n">
        <f aca="false">SUM(P34:P37)/AVERAGE(AG34:AG37)</f>
        <v>0.0138077568963415</v>
      </c>
      <c r="BM9" s="25" t="n">
        <f aca="false">SUM(D34:D37)/AVERAGE(AG34:AG37)</f>
        <v>0.0735582013261928</v>
      </c>
      <c r="BN9" s="25" t="n">
        <f aca="false">(SUM(H34:H37)+SUM(J34:J37))/AVERAGE(AG34:AG37)</f>
        <v>0.00111317236892021</v>
      </c>
      <c r="BO9" s="26" t="n">
        <f aca="false">AL9-BN9</f>
        <v>-0.0362465965748468</v>
      </c>
      <c r="BP9" s="27" t="n">
        <f aca="false">BN9+BM9</f>
        <v>0.074671373695113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-0.0382079180664949</v>
      </c>
      <c r="AM10" s="4" t="n">
        <f aca="false">'Central scenario'!AM10</f>
        <v>17835539.214349</v>
      </c>
      <c r="AN10" s="26" t="n">
        <f aca="false">AM10/AVERAGE(AG38:AG41)</f>
        <v>0.00339162539497342</v>
      </c>
      <c r="AO10" s="26" t="n">
        <f aca="false">AVERAGE(AG38:AG41)/AVERAGE(AG34:AG37)-1</f>
        <v>0.0515116199329291</v>
      </c>
      <c r="AP10" s="26"/>
      <c r="AQ10" s="4" t="n">
        <f aca="false">AQ9*(1+AO10)</f>
        <v>438732019.161615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400644746.315648</v>
      </c>
      <c r="AS10" s="28" t="n">
        <f aca="false">AQ10/AG41</f>
        <v>0.0833273330922516</v>
      </c>
      <c r="AT10" s="28" t="n">
        <f aca="false">AR10/AG41</f>
        <v>0.0760935075851091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0.0515465833316534</v>
      </c>
      <c r="BL10" s="25" t="n">
        <f aca="false">SUM(P38:P41)/AVERAGE(AG38:AG41)</f>
        <v>0.013510381748146</v>
      </c>
      <c r="BM10" s="25" t="n">
        <f aca="false">SUM(D38:D41)/AVERAGE(AG38:AG41)</f>
        <v>0.0762441196500023</v>
      </c>
      <c r="BN10" s="25" t="n">
        <f aca="false">(SUM(H38:H41)+SUM(J38:J41))/AVERAGE(AG38:AG41)</f>
        <v>0.00154571390788015</v>
      </c>
      <c r="BO10" s="26" t="n">
        <f aca="false">AL10-BN10</f>
        <v>-0.0397536319743751</v>
      </c>
      <c r="BP10" s="27" t="n">
        <f aca="false">BN10+BM10</f>
        <v>0.0777898335578825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-0.0409348310713318</v>
      </c>
      <c r="AM11" s="4" t="n">
        <f aca="false">'Central scenario'!AM11</f>
        <v>16827143.6015023</v>
      </c>
      <c r="AN11" s="26" t="n">
        <f aca="false">AM11/AVERAGE(AG42:AG45)</f>
        <v>0.00310063460446566</v>
      </c>
      <c r="AO11" s="26" t="n">
        <f aca="false">AVERAGE(AG42:AG45)/AVERAGE(AG38:AG41)-1</f>
        <v>0.0320041554744823</v>
      </c>
      <c r="AP11" s="26"/>
      <c r="AQ11" s="4" t="n">
        <f aca="false">AQ10*(1+AO11)</f>
        <v>452773266.914497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396394473.25343</v>
      </c>
      <c r="AS11" s="28" t="n">
        <f aca="false">AQ11/AG45</f>
        <v>0.0817164692720612</v>
      </c>
      <c r="AT11" s="28" t="n">
        <f aca="false">AR11/AG45</f>
        <v>0.071541230810665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0.0504853225413535</v>
      </c>
      <c r="BL11" s="25" t="n">
        <f aca="false">SUM(P42:P45)/AVERAGE(AG42:AG45)</f>
        <v>0.013489659654596</v>
      </c>
      <c r="BM11" s="25" t="n">
        <f aca="false">SUM(D42:D45)/AVERAGE(AG42:AG45)</f>
        <v>0.0779304939580893</v>
      </c>
      <c r="BN11" s="25" t="n">
        <f aca="false">(SUM(H42:H45)+SUM(J42:J45))/AVERAGE(AG42:AG45)</f>
        <v>0.00193496620716361</v>
      </c>
      <c r="BO11" s="26" t="n">
        <f aca="false">AL11-BN11</f>
        <v>-0.0428697972784954</v>
      </c>
      <c r="BP11" s="27" t="n">
        <f aca="false">BN11+BM11</f>
        <v>0.0798654601652529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-0.0401569492100004</v>
      </c>
      <c r="AM12" s="4" t="n">
        <f aca="false">'Central scenario'!AM12</f>
        <v>15842663.6881786</v>
      </c>
      <c r="AN12" s="26" t="n">
        <f aca="false">AM12/AVERAGE(AG46:AG49)</f>
        <v>0.00278045629401511</v>
      </c>
      <c r="AO12" s="26" t="n">
        <f aca="false">AVERAGE(AG46:AG49)/AVERAGE(AG42:AG45)-1</f>
        <v>0.0499105962512809</v>
      </c>
      <c r="AP12" s="26"/>
      <c r="AQ12" s="4" t="n">
        <f aca="false">AQ11*(1+AO12)</f>
        <v>475371450.63284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399976869.122424</v>
      </c>
      <c r="AS12" s="28" t="n">
        <f aca="false">AQ12/AG49</f>
        <v>0.081878270895659</v>
      </c>
      <c r="AT12" s="28" t="n">
        <f aca="false">AR12/AG49</f>
        <v>0.0688922618268422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0.0507477038358958</v>
      </c>
      <c r="BL12" s="25" t="n">
        <f aca="false">SUM(P46:P49)/AVERAGE(AG46:AG49)</f>
        <v>0.0131929001538808</v>
      </c>
      <c r="BM12" s="25" t="n">
        <f aca="false">SUM(D46:D49)/AVERAGE(AG46:AG49)</f>
        <v>0.0777117528920154</v>
      </c>
      <c r="BN12" s="25" t="n">
        <f aca="false">(SUM(H46:H49)+SUM(J46:J49))/AVERAGE(AG46:AG49)</f>
        <v>0.00224903188119272</v>
      </c>
      <c r="BO12" s="26" t="n">
        <f aca="false">AL12-BN12</f>
        <v>-0.0424059810911931</v>
      </c>
      <c r="BP12" s="27" t="n">
        <f aca="false">BN12+BM12</f>
        <v>0.0799607847732081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-0.0390795945719281</v>
      </c>
      <c r="AM13" s="13" t="n">
        <f aca="false">'Central scenario'!AM13</f>
        <v>14900507.1403892</v>
      </c>
      <c r="AN13" s="34" t="n">
        <f aca="false">AM13/AVERAGE(AG50:AG53)</f>
        <v>0.00251430847560236</v>
      </c>
      <c r="AO13" s="34" t="n">
        <f aca="false">'GDP evolution by scenario'!M49</f>
        <v>0.0400886576771342</v>
      </c>
      <c r="AP13" s="34"/>
      <c r="AQ13" s="13" t="n">
        <f aca="false">AQ12*(1+AO13)</f>
        <v>494428453.986743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400839059.275751</v>
      </c>
      <c r="AS13" s="35" t="n">
        <f aca="false">AQ13/AG53</f>
        <v>0.0822182969212574</v>
      </c>
      <c r="AT13" s="35" t="n">
        <f aca="false">AR13/AG53</f>
        <v>0.0666553563562806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0.0516370681929081</v>
      </c>
      <c r="BL13" s="27" t="n">
        <f aca="false">SUM(P50:P53)/AVERAGE(AG50:AG53)</f>
        <v>0.0128791460704985</v>
      </c>
      <c r="BM13" s="27" t="n">
        <f aca="false">SUM(D50:D53)/AVERAGE(AG50:AG53)</f>
        <v>0.0778375166943376</v>
      </c>
      <c r="BN13" s="27" t="n">
        <f aca="false">(SUM(H50:H53)+SUM(J50:J53))/AVERAGE(AG50:AG53)</f>
        <v>0.00259766208335582</v>
      </c>
      <c r="BO13" s="34" t="n">
        <f aca="false">AL13-BN13</f>
        <v>-0.0416772566552839</v>
      </c>
      <c r="BP13" s="27" t="n">
        <f aca="false">BN13+BM13</f>
        <v>0.0804351787776935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'High pensions'!Q14</f>
        <v>93656358.855066</v>
      </c>
      <c r="E14" s="39"/>
      <c r="F14" s="56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6" t="n">
        <f aca="false">'High pensions'!N14</f>
        <v>2735454.99361358</v>
      </c>
      <c r="M14" s="8"/>
      <c r="N14" s="56" t="n">
        <f aca="false">'High pensions'!L14</f>
        <v>691939.443819597</v>
      </c>
      <c r="O14" s="6"/>
      <c r="P14" s="56" t="n">
        <f aca="false">'High pensions'!X14</f>
        <v>18001135.6304208</v>
      </c>
      <c r="Q14" s="8"/>
      <c r="R14" s="56" t="n">
        <f aca="false">'High SIPA income'!G9</f>
        <v>17909252.1332219</v>
      </c>
      <c r="S14" s="8"/>
      <c r="T14" s="56" t="n">
        <f aca="false">'High SIPA income'!J9</f>
        <v>68477577.7567019</v>
      </c>
      <c r="U14" s="6"/>
      <c r="V14" s="56" t="n">
        <f aca="false">'High SIPA income'!F9</f>
        <v>135449.214417351</v>
      </c>
      <c r="W14" s="8"/>
      <c r="X14" s="56" t="n">
        <f aca="false">'High SIPA income'!M9</f>
        <v>340209.375524275</v>
      </c>
      <c r="Y14" s="6"/>
      <c r="Z14" s="6" t="n">
        <f aca="false">R14+V14-N14-L14-F14</f>
        <v>-2405844.94309583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-0.0378016268029787</v>
      </c>
      <c r="AM14" s="6" t="n">
        <f aca="false">'Central scenario'!AM14</f>
        <v>13946867.9480024</v>
      </c>
      <c r="AN14" s="38" t="n">
        <f aca="false">AM14/AVERAGE(AG54:AG57)</f>
        <v>0.00226109128370744</v>
      </c>
      <c r="AO14" s="38" t="n">
        <f aca="false">'GDP evolution by scenario'!M53</f>
        <v>0.0408211351709373</v>
      </c>
      <c r="AP14" s="38"/>
      <c r="AQ14" s="6" t="n">
        <f aca="false">AQ13*(1+AO14)</f>
        <v>514611584.739293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39" t="n">
        <f aca="false">AQ14/AG57</f>
        <v>0.0820344536620186</v>
      </c>
      <c r="AT14" s="39" t="n">
        <f aca="false">AR14/AG57</f>
        <v>0.0642417399066686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0.0521504566700671</v>
      </c>
      <c r="BL14" s="36" t="n">
        <f aca="false">SUM(P54:P57)/AVERAGE(AG54:AG57)</f>
        <v>0.0127124850726053</v>
      </c>
      <c r="BM14" s="36" t="n">
        <f aca="false">SUM(D54:D57)/AVERAGE(AG54:AG57)</f>
        <v>0.0772395984004406</v>
      </c>
      <c r="BN14" s="36" t="n">
        <f aca="false">(SUM(H54:H57)+SUM(J54:J57))/AVERAGE(AG54:AG57)</f>
        <v>0.00339390917954638</v>
      </c>
      <c r="BO14" s="38" t="n">
        <f aca="false">AL14-BN14</f>
        <v>-0.0411955359825251</v>
      </c>
      <c r="BP14" s="27" t="n">
        <f aca="false">BN14+BM14</f>
        <v>0.080633507579987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'High pensions'!Q15</f>
        <v>107958694.759278</v>
      </c>
      <c r="E15" s="9"/>
      <c r="F15" s="57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7" t="n">
        <f aca="false">'High pensions'!N15</f>
        <v>2478245.90902603</v>
      </c>
      <c r="M15" s="42"/>
      <c r="N15" s="57" t="n">
        <f aca="false">'High pensions'!L15</f>
        <v>799976.431236599</v>
      </c>
      <c r="O15" s="9"/>
      <c r="P15" s="57" t="n">
        <f aca="false">'High pensions'!X15</f>
        <v>17260864.0964791</v>
      </c>
      <c r="Q15" s="42"/>
      <c r="R15" s="57" t="n">
        <f aca="false">'High SIPA income'!G10</f>
        <v>22054908.2307236</v>
      </c>
      <c r="S15" s="42"/>
      <c r="T15" s="57" t="n">
        <f aca="false">'High SIPA income'!J10</f>
        <v>84328853.1565612</v>
      </c>
      <c r="U15" s="9"/>
      <c r="V15" s="57" t="n">
        <f aca="false">'High SIPA income'!F10</f>
        <v>151084.142402353</v>
      </c>
      <c r="W15" s="42"/>
      <c r="X15" s="57" t="n">
        <f aca="false">'High SIPA income'!M10</f>
        <v>379479.806947783</v>
      </c>
      <c r="Y15" s="9"/>
      <c r="Z15" s="9" t="n">
        <f aca="false">R15+V15-N15-L15-F15</f>
        <v>-695000.670997474</v>
      </c>
      <c r="AA15" s="9"/>
      <c r="AB15" s="9" t="n">
        <f aca="false">T15-P15-D15</f>
        <v>-40890705.6991959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-0.00708271770559122</v>
      </c>
      <c r="AK15" s="44" t="n">
        <f aca="false">AK14+1</f>
        <v>2026</v>
      </c>
      <c r="AL15" s="45" t="n">
        <f aca="false">SUM(AB58:AB61)/AVERAGE(AG58:AG61)</f>
        <v>-0.035321254646276</v>
      </c>
      <c r="AM15" s="9" t="n">
        <f aca="false">'Central scenario'!AM15</f>
        <v>13032040.9288315</v>
      </c>
      <c r="AN15" s="45" t="n">
        <f aca="false">AM15/AVERAGE(AG58:AG61)</f>
        <v>0.00203281273653374</v>
      </c>
      <c r="AO15" s="45" t="n">
        <f aca="false">'GDP evolution by scenario'!M57</f>
        <v>0.0393371933066318</v>
      </c>
      <c r="AP15" s="45"/>
      <c r="AQ15" s="9" t="n">
        <f aca="false">AQ14*(1+AO15)</f>
        <v>534854960.126015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405583199.556208</v>
      </c>
      <c r="AS15" s="46" t="n">
        <f aca="false">AQ15/AG61</f>
        <v>0.082262322761691</v>
      </c>
      <c r="AT15" s="46" t="n">
        <f aca="false">AR15/AG61</f>
        <v>0.0623799320487771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2" t="n">
        <f aca="false">workers_and_wage_high!B3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0.0525545827500831</v>
      </c>
      <c r="BL15" s="43" t="n">
        <f aca="false">SUM(P58:P61)/AVERAGE(AG58:AG61)</f>
        <v>0.0121210353373448</v>
      </c>
      <c r="BM15" s="43" t="n">
        <f aca="false">SUM(D58:D61)/AVERAGE(AG58:AG61)</f>
        <v>0.0757548020590143</v>
      </c>
      <c r="BN15" s="43" t="n">
        <f aca="false">(SUM(H58:H61)+SUM(J58:J61))/AVERAGE(AG58:AG61)</f>
        <v>0.00432233725008457</v>
      </c>
      <c r="BO15" s="45" t="n">
        <f aca="false">AL15-BN15</f>
        <v>-0.0396435918963606</v>
      </c>
      <c r="BP15" s="27" t="n">
        <f aca="false">BN15+BM15</f>
        <v>0.0800771393090989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'High pensions'!Q16</f>
        <v>104676876.044301</v>
      </c>
      <c r="E16" s="9"/>
      <c r="F16" s="57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7" t="n">
        <f aca="false">'High pensions'!N16</f>
        <v>2919136.76234831</v>
      </c>
      <c r="M16" s="42"/>
      <c r="N16" s="57" t="n">
        <f aca="false">'High pensions'!L16</f>
        <v>777485.531692199</v>
      </c>
      <c r="O16" s="9"/>
      <c r="P16" s="57" t="n">
        <f aca="false">'High pensions'!X16</f>
        <v>19424910.5368703</v>
      </c>
      <c r="Q16" s="42"/>
      <c r="R16" s="57" t="n">
        <f aca="false">'High SIPA income'!G11</f>
        <v>20136934.5413833</v>
      </c>
      <c r="S16" s="42"/>
      <c r="T16" s="57" t="n">
        <f aca="false">'High SIPA income'!J11</f>
        <v>76995314.5213284</v>
      </c>
      <c r="U16" s="9"/>
      <c r="V16" s="57" t="n">
        <f aca="false">'High SIPA income'!F11</f>
        <v>149343.027816335</v>
      </c>
      <c r="W16" s="42"/>
      <c r="X16" s="57" t="n">
        <f aca="false">'High SIPA income'!M11</f>
        <v>375106.62908497</v>
      </c>
      <c r="Y16" s="9"/>
      <c r="Z16" s="9" t="n">
        <f aca="false">R16+V16-N16-L16-F16</f>
        <v>-2436606.02962797</v>
      </c>
      <c r="AA16" s="9"/>
      <c r="AB16" s="9" t="n">
        <f aca="false">T16-P16-D16</f>
        <v>-47106472.0598429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-0.00898808948175811</v>
      </c>
      <c r="AK16" s="44" t="n">
        <f aca="false">AK15+1</f>
        <v>2027</v>
      </c>
      <c r="AL16" s="45" t="n">
        <f aca="false">SUM(AB62:AB65)/AVERAGE(AG62:AG65)</f>
        <v>-0.0334038545811017</v>
      </c>
      <c r="AM16" s="9" t="n">
        <f aca="false">'Central scenario'!AM16</f>
        <v>12139889.4651339</v>
      </c>
      <c r="AN16" s="45" t="n">
        <f aca="false">AM16/AVERAGE(AG62:AG65)</f>
        <v>0.00182340064191736</v>
      </c>
      <c r="AO16" s="45" t="n">
        <f aca="false">'GDP evolution by scenario'!M61</f>
        <v>0.0385264619510315</v>
      </c>
      <c r="AP16" s="45"/>
      <c r="AQ16" s="9" t="n">
        <f aca="false">AQ15*(1+AO16)</f>
        <v>555461029.39663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408856093.214153</v>
      </c>
      <c r="AS16" s="46" t="n">
        <f aca="false">AQ16/AG65</f>
        <v>0.0821828302105517</v>
      </c>
      <c r="AT16" s="46" t="n">
        <f aca="false">AR16/AG65</f>
        <v>0.0604920041387374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2" t="n">
        <f aca="false">workers_and_wage_high!B4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0.0531443384400007</v>
      </c>
      <c r="BL16" s="43" t="n">
        <f aca="false">SUM(P62:P65)/AVERAGE(AG62:AG65)</f>
        <v>0.0117814541112974</v>
      </c>
      <c r="BM16" s="43" t="n">
        <f aca="false">SUM(D62:D65)/AVERAGE(AG62:AG65)</f>
        <v>0.074766738909805</v>
      </c>
      <c r="BN16" s="43" t="n">
        <f aca="false">(SUM(H62:H65)+SUM(J62:J65))/AVERAGE(AG62:AG65)</f>
        <v>0.00497083880891172</v>
      </c>
      <c r="BO16" s="45" t="n">
        <f aca="false">AL16-BN16</f>
        <v>-0.0383746933900134</v>
      </c>
      <c r="BP16" s="27" t="n">
        <f aca="false">BN16+BM16</f>
        <v>0.0797375777187167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'High pensions'!Q17</f>
        <v>113223147.986281</v>
      </c>
      <c r="E17" s="9"/>
      <c r="F17" s="57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7" t="n">
        <f aca="false">'High pensions'!N17</f>
        <v>2757062.56989139</v>
      </c>
      <c r="M17" s="42"/>
      <c r="N17" s="57" t="n">
        <f aca="false">'High pensions'!L17</f>
        <v>842157.0006628</v>
      </c>
      <c r="O17" s="9"/>
      <c r="P17" s="57" t="n">
        <f aca="false">'High pensions'!X17</f>
        <v>18939710.1228511</v>
      </c>
      <c r="Q17" s="42"/>
      <c r="R17" s="57" t="n">
        <f aca="false">'High SIPA income'!G12</f>
        <v>23620050.0418994</v>
      </c>
      <c r="S17" s="42"/>
      <c r="T17" s="57" t="n">
        <f aca="false">'High SIPA income'!J12</f>
        <v>90313308.5250934</v>
      </c>
      <c r="U17" s="9"/>
      <c r="V17" s="57" t="n">
        <f aca="false">'High SIPA income'!F12</f>
        <v>146563.952510206</v>
      </c>
      <c r="W17" s="42"/>
      <c r="X17" s="57" t="n">
        <f aca="false">'High SIPA income'!M12</f>
        <v>368126.393145617</v>
      </c>
      <c r="Y17" s="9"/>
      <c r="Z17" s="9" t="n">
        <f aca="false">R17+V17-N17-L17-F17</f>
        <v>-412252.970530484</v>
      </c>
      <c r="AA17" s="9"/>
      <c r="AB17" s="9" t="n">
        <f aca="false">T17-P17-D17</f>
        <v>-41849549.5840387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-0.00815071999880762</v>
      </c>
      <c r="AK17" s="44" t="n">
        <f aca="false">AK16+1</f>
        <v>2028</v>
      </c>
      <c r="AL17" s="45" t="n">
        <f aca="false">SUM(AB66:AB69)/AVERAGE(AG66:AG69)</f>
        <v>-0.0295157159610382</v>
      </c>
      <c r="AM17" s="9" t="n">
        <f aca="false">'Central scenario'!AM17</f>
        <v>11273018.6820578</v>
      </c>
      <c r="AN17" s="45" t="n">
        <f aca="false">AM17/AVERAGE(AG66:AG69)</f>
        <v>0.0016242527222742</v>
      </c>
      <c r="AO17" s="45" t="n">
        <f aca="false">'GDP evolution by scenario'!M65</f>
        <v>0.0424470250923108</v>
      </c>
      <c r="AP17" s="45"/>
      <c r="AQ17" s="9" t="n">
        <f aca="false">AQ16*(1+AO17)</f>
        <v>579038697.649229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414720130.180783</v>
      </c>
      <c r="AS17" s="46" t="n">
        <f aca="false">AQ17/AG69</f>
        <v>0.0822191709808901</v>
      </c>
      <c r="AT17" s="46" t="n">
        <f aca="false">AR17/AG69</f>
        <v>0.0588871614815746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2" t="n">
        <f aca="false">workers_and_wage_high!B5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0.0538329194954399</v>
      </c>
      <c r="BL17" s="43" t="n">
        <f aca="false">SUM(P66:P69)/AVERAGE(AG66:AG69)</f>
        <v>0.0110003944628779</v>
      </c>
      <c r="BM17" s="43" t="n">
        <f aca="false">SUM(D66:D69)/AVERAGE(AG66:AG69)</f>
        <v>0.0723482409936003</v>
      </c>
      <c r="BN17" s="43" t="n">
        <f aca="false">(SUM(H66:H69)+SUM(J66:J69))/AVERAGE(AG66:AG69)</f>
        <v>0.00570776524149629</v>
      </c>
      <c r="BO17" s="45" t="n">
        <f aca="false">AL17-BN17</f>
        <v>-0.0352234812025345</v>
      </c>
      <c r="BP17" s="27" t="n">
        <f aca="false">BN17+BM17</f>
        <v>0.0780560062350965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'High pensions'!Q18</f>
        <v>99367076.7664316</v>
      </c>
      <c r="E18" s="6"/>
      <c r="F18" s="56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6" t="n">
        <f aca="false">'High pensions'!N18</f>
        <v>2795658.97722293</v>
      </c>
      <c r="M18" s="8"/>
      <c r="N18" s="56" t="n">
        <f aca="false">'High pensions'!L18</f>
        <v>737510.400040299</v>
      </c>
      <c r="O18" s="6"/>
      <c r="P18" s="56" t="n">
        <f aca="false">'High pensions'!X18</f>
        <v>18564252.3430879</v>
      </c>
      <c r="Q18" s="8"/>
      <c r="R18" s="56" t="n">
        <f aca="false">'High SIPA income'!G13</f>
        <v>19233054.6593063</v>
      </c>
      <c r="S18" s="8"/>
      <c r="T18" s="56" t="n">
        <f aca="false">'High SIPA income'!J13</f>
        <v>73539251.4514011</v>
      </c>
      <c r="U18" s="6"/>
      <c r="V18" s="56" t="n">
        <f aca="false">'High SIPA income'!F13</f>
        <v>140377.525227439</v>
      </c>
      <c r="W18" s="8"/>
      <c r="X18" s="56" t="n">
        <f aca="false">'High SIPA income'!M13</f>
        <v>352587.871407784</v>
      </c>
      <c r="Y18" s="6"/>
      <c r="Z18" s="6" t="n">
        <f aca="false">R18+V18-N18-L18-F18</f>
        <v>-2220879.62547499</v>
      </c>
      <c r="AA18" s="6"/>
      <c r="AB18" s="6" t="n">
        <f aca="false">T18-P18-D18</f>
        <v>-44392077.6581184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-0.00897800900484788</v>
      </c>
      <c r="AK18" s="37" t="n">
        <f aca="false">AK17+1</f>
        <v>2029</v>
      </c>
      <c r="AL18" s="38" t="n">
        <f aca="false">SUM(AB70:AB73)/AVERAGE(AG70:AG73)</f>
        <v>-0.0266181950354649</v>
      </c>
      <c r="AM18" s="6" t="n">
        <f aca="false">'Central scenario'!AM18</f>
        <v>10452476.7322336</v>
      </c>
      <c r="AN18" s="38" t="n">
        <f aca="false">AM18/AVERAGE(AG70:AG73)</f>
        <v>0.00144835050923944</v>
      </c>
      <c r="AO18" s="38" t="n">
        <f aca="false">'GDP evolution by scenario'!M69</f>
        <v>0.0398217795297011</v>
      </c>
      <c r="AP18" s="38"/>
      <c r="AQ18" s="6" t="n">
        <f aca="false">AQ17*(1+AO18)</f>
        <v>602097049.006182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420593117.141525</v>
      </c>
      <c r="AS18" s="39" t="n">
        <f aca="false">AQ18/AG73</f>
        <v>0.0822893437656722</v>
      </c>
      <c r="AT18" s="39" t="n">
        <f aca="false">AR18/AG73</f>
        <v>0.0574829782990336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1" t="n">
        <f aca="false">workers_and_wage_high!B6</f>
        <v>6705.54599729676</v>
      </c>
      <c r="BA18" s="36" t="n">
        <f aca="false">(AZ18-AZ17)/AZ17</f>
        <v>-0.0574130869968753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0.0543311900914711</v>
      </c>
      <c r="BL18" s="36" t="n">
        <f aca="false">SUM(P70:P73)/AVERAGE(AG70:AG73)</f>
        <v>0.010507492147256</v>
      </c>
      <c r="BM18" s="36" t="n">
        <f aca="false">SUM(D70:D73)/AVERAGE(AG70:AG73)</f>
        <v>0.07044189297968</v>
      </c>
      <c r="BN18" s="36" t="n">
        <f aca="false">(SUM(H70:H73)+SUM(J70:J73))/AVERAGE(AG70:AG73)</f>
        <v>0.00642190373031504</v>
      </c>
      <c r="BO18" s="38" t="n">
        <f aca="false">AL18-BN18</f>
        <v>-0.0330400987657799</v>
      </c>
      <c r="BP18" s="27" t="n">
        <f aca="false">BN18+BM18</f>
        <v>0.076863796709995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'High pensions'!Q19</f>
        <v>102439962.15979</v>
      </c>
      <c r="E19" s="9"/>
      <c r="F19" s="57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7" t="n">
        <f aca="false">'High pensions'!N19</f>
        <v>2828183.68633319</v>
      </c>
      <c r="M19" s="42"/>
      <c r="N19" s="57" t="n">
        <f aca="false">'High pensions'!L19</f>
        <v>762298.459394898</v>
      </c>
      <c r="O19" s="9"/>
      <c r="P19" s="57" t="n">
        <f aca="false">'High pensions'!X19</f>
        <v>18869399.8021861</v>
      </c>
      <c r="Q19" s="42"/>
      <c r="R19" s="57" t="n">
        <f aca="false">'High SIPA income'!G14</f>
        <v>21943117.5095874</v>
      </c>
      <c r="S19" s="42"/>
      <c r="T19" s="57" t="n">
        <f aca="false">'High SIPA income'!J14</f>
        <v>83901411.6452054</v>
      </c>
      <c r="U19" s="9"/>
      <c r="V19" s="57" t="n">
        <f aca="false">'High SIPA income'!F14</f>
        <v>141764.810127232</v>
      </c>
      <c r="W19" s="42"/>
      <c r="X19" s="57" t="n">
        <f aca="false">'High SIPA income'!M14</f>
        <v>356072.331110729</v>
      </c>
      <c r="Y19" s="9"/>
      <c r="Z19" s="9" t="n">
        <f aca="false">R19+V19-N19-L19-F19</f>
        <v>-125275.553437658</v>
      </c>
      <c r="AA19" s="9"/>
      <c r="AB19" s="9" t="n">
        <f aca="false">T19-P19-D19</f>
        <v>-37407950.3167707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-0.00673953557948263</v>
      </c>
      <c r="AK19" s="44" t="n">
        <f aca="false">AK18+1</f>
        <v>2030</v>
      </c>
      <c r="AL19" s="45" t="n">
        <f aca="false">SUM(AB74:AB77)/AVERAGE(AG74:AG77)</f>
        <v>-0.0245477014714796</v>
      </c>
      <c r="AM19" s="9" t="n">
        <f aca="false">'Central scenario'!AM19</f>
        <v>9649081.86791266</v>
      </c>
      <c r="AN19" s="45" t="n">
        <f aca="false">AM19/AVERAGE(AG74:AG77)</f>
        <v>0.00129033512138631</v>
      </c>
      <c r="AO19" s="45" t="n">
        <f aca="false">'GDP evolution by scenario'!M73</f>
        <v>0.0361865236982901</v>
      </c>
      <c r="AP19" s="45"/>
      <c r="AQ19" s="9" t="n">
        <f aca="false">AQ18*(1+AO19)</f>
        <v>623884848.138715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426004830.442787</v>
      </c>
      <c r="AS19" s="46" t="n">
        <f aca="false">AQ19/AG77</f>
        <v>0.0824062085743213</v>
      </c>
      <c r="AT19" s="46" t="n">
        <f aca="false">AR19/AG77</f>
        <v>0.0562691064158226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2" t="n">
        <f aca="false">workers_and_wage_high!B7</f>
        <v>6521.17321865806</v>
      </c>
      <c r="BA19" s="43" t="n">
        <f aca="false">(AZ19-AZ18)/AZ18</f>
        <v>-0.0274955654189871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0.0547404090344289</v>
      </c>
      <c r="BL19" s="43" t="n">
        <f aca="false">SUM(P74:P77)/AVERAGE(AG74:AG77)</f>
        <v>0.0100085326744102</v>
      </c>
      <c r="BM19" s="43" t="n">
        <f aca="false">SUM(D74:D77)/AVERAGE(AG74:AG77)</f>
        <v>0.0692795778314984</v>
      </c>
      <c r="BN19" s="43" t="n">
        <f aca="false">(SUM(H74:H77)+SUM(J74:J77))/AVERAGE(AG74:AG77)</f>
        <v>0.00698884243480833</v>
      </c>
      <c r="BO19" s="45" t="n">
        <f aca="false">AL19-BN19</f>
        <v>-0.031536543906288</v>
      </c>
      <c r="BP19" s="27" t="n">
        <f aca="false">BN19+BM19</f>
        <v>0.0762684202663067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'High pensions'!Q20</f>
        <v>97784354.1565613</v>
      </c>
      <c r="E20" s="9"/>
      <c r="F20" s="57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7" t="n">
        <f aca="false">'High pensions'!N20</f>
        <v>2477813.00409058</v>
      </c>
      <c r="M20" s="42"/>
      <c r="N20" s="57" t="n">
        <f aca="false">'High pensions'!L20</f>
        <v>730249.346840899</v>
      </c>
      <c r="O20" s="9"/>
      <c r="P20" s="57" t="n">
        <f aca="false">'High pensions'!X20</f>
        <v>16874999.9051819</v>
      </c>
      <c r="Q20" s="42"/>
      <c r="R20" s="57" t="n">
        <f aca="false">'High SIPA income'!G15</f>
        <v>19133197.3149889</v>
      </c>
      <c r="S20" s="42"/>
      <c r="T20" s="57" t="n">
        <f aca="false">'High SIPA income'!J15</f>
        <v>73157438.2405979</v>
      </c>
      <c r="U20" s="9"/>
      <c r="V20" s="57" t="n">
        <f aca="false">'High SIPA income'!F15</f>
        <v>144189.0349691</v>
      </c>
      <c r="W20" s="42"/>
      <c r="X20" s="57" t="n">
        <f aca="false">'High SIPA income'!M15</f>
        <v>362161.284990085</v>
      </c>
      <c r="Y20" s="9"/>
      <c r="Z20" s="9" t="n">
        <f aca="false">R20+V20-N20-L20-F20</f>
        <v>-1704139.86433138</v>
      </c>
      <c r="AA20" s="9"/>
      <c r="AB20" s="9" t="n">
        <f aca="false">T20-P20-D20</f>
        <v>-41501915.8211453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-0.00819126054157328</v>
      </c>
      <c r="AK20" s="44" t="n">
        <f aca="false">AK19+1</f>
        <v>2031</v>
      </c>
      <c r="AL20" s="45" t="n">
        <f aca="false">SUM(AB78:AB81)/AVERAGE(AG78:AG81)</f>
        <v>-0.0226332281483615</v>
      </c>
      <c r="AM20" s="9" t="n">
        <f aca="false">'Central scenario'!AM20</f>
        <v>8873587.4679367</v>
      </c>
      <c r="AN20" s="45" t="n">
        <f aca="false">AM20/AVERAGE(AG78:AG81)</f>
        <v>0.00114438302278483</v>
      </c>
      <c r="AO20" s="45" t="n">
        <f aca="false">'GDP evolution by scenario'!M77</f>
        <v>0.0369178613526757</v>
      </c>
      <c r="AP20" s="45"/>
      <c r="AQ20" s="9" t="n">
        <f aca="false">AQ19*(1+AO20)</f>
        <v>646917342.462335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432709265.83568</v>
      </c>
      <c r="AS20" s="46" t="n">
        <f aca="false">AQ20/AG81</f>
        <v>0.0820050674706438</v>
      </c>
      <c r="AT20" s="46" t="n">
        <f aca="false">AR20/AG81</f>
        <v>0.0548514473347785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2" t="n">
        <f aca="false">workers_and_wage_high!B8</f>
        <v>6554.01964535573</v>
      </c>
      <c r="BA20" s="43" t="n">
        <f aca="false">(AZ20-AZ19)/AZ19</f>
        <v>0.00503688916032643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0.0552253196881088</v>
      </c>
      <c r="BL20" s="43" t="n">
        <f aca="false">SUM(P78:P81)/AVERAGE(AG78:AG81)</f>
        <v>0.0095065228659</v>
      </c>
      <c r="BM20" s="43" t="n">
        <f aca="false">SUM(D78:D81)/AVERAGE(AG78:AG81)</f>
        <v>0.0683520249705703</v>
      </c>
      <c r="BN20" s="43" t="n">
        <f aca="false">(SUM(H78:H81)+SUM(J78:J81))/AVERAGE(AG78:AG81)</f>
        <v>0.00733638147255856</v>
      </c>
      <c r="BO20" s="45" t="n">
        <f aca="false">AL20-BN20</f>
        <v>-0.0299696096209201</v>
      </c>
      <c r="BP20" s="27" t="n">
        <f aca="false">BN20+BM20</f>
        <v>0.0756884064431289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'High pensions'!Q21</f>
        <v>106824539.398652</v>
      </c>
      <c r="E21" s="9"/>
      <c r="F21" s="57" t="n">
        <f aca="false">'High pensions'!I21</f>
        <v>19416624.5418147</v>
      </c>
      <c r="G21" s="57" t="n">
        <f aca="false">'High pensions'!K21</f>
        <v>36324.8440125154</v>
      </c>
      <c r="H21" s="57" t="n">
        <f aca="false">'High pensions'!V21</f>
        <v>199848.574195181</v>
      </c>
      <c r="I21" s="58" t="n">
        <f aca="false">'High pensions'!M21</f>
        <v>1123.4487838923</v>
      </c>
      <c r="J21" s="57" t="n">
        <f aca="false">'High pensions'!W21</f>
        <v>6180.88373799569</v>
      </c>
      <c r="K21" s="9"/>
      <c r="L21" s="57" t="n">
        <f aca="false">'High pensions'!N21</f>
        <v>3910348.4398605</v>
      </c>
      <c r="M21" s="42"/>
      <c r="N21" s="57" t="n">
        <f aca="false">'High pensions'!L21</f>
        <v>800543.016671509</v>
      </c>
      <c r="O21" s="9"/>
      <c r="P21" s="57" t="n">
        <f aca="false">'High pensions'!X21</f>
        <v>24695168.1228014</v>
      </c>
      <c r="Q21" s="42"/>
      <c r="R21" s="57" t="n">
        <f aca="false">'High SIPA income'!G16</f>
        <v>22467624.3804735</v>
      </c>
      <c r="S21" s="42"/>
      <c r="T21" s="57" t="n">
        <f aca="false">'High SIPA income'!J16</f>
        <v>85906909.1259406</v>
      </c>
      <c r="U21" s="9"/>
      <c r="V21" s="57" t="n">
        <f aca="false">'High SIPA income'!F16</f>
        <v>151268.17202623</v>
      </c>
      <c r="W21" s="42"/>
      <c r="X21" s="57" t="n">
        <f aca="false">'High SIPA income'!M16</f>
        <v>379942.036305749</v>
      </c>
      <c r="Y21" s="9"/>
      <c r="Z21" s="9" t="n">
        <f aca="false">R21+V21-N21-L21-F21</f>
        <v>-1508623.44584698</v>
      </c>
      <c r="AA21" s="9"/>
      <c r="AB21" s="9" t="n">
        <f aca="false">T21-P21-D21</f>
        <v>-45612798.3955128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-0.00901832914687257</v>
      </c>
      <c r="AK21" s="44" t="n">
        <f aca="false">AK20+1</f>
        <v>2032</v>
      </c>
      <c r="AL21" s="45" t="n">
        <f aca="false">SUM(AB82:AB85)/AVERAGE(AG82:AG85)</f>
        <v>-0.0200823143773977</v>
      </c>
      <c r="AM21" s="9" t="n">
        <f aca="false">'Central scenario'!AM21</f>
        <v>8126011.66426731</v>
      </c>
      <c r="AN21" s="45" t="n">
        <f aca="false">AM21/AVERAGE(AG82:AG85)</f>
        <v>0.00100761843496777</v>
      </c>
      <c r="AO21" s="45" t="n">
        <f aca="false">'GDP evolution by scenario'!M81</f>
        <v>0.0400483002656309</v>
      </c>
      <c r="AP21" s="45"/>
      <c r="AQ21" s="9" t="n">
        <f aca="false">AQ20*(1+AO21)</f>
        <v>672825282.440311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441764425.4859</v>
      </c>
      <c r="AS21" s="46" t="n">
        <f aca="false">AQ21/AG85</f>
        <v>0.0822168631480123</v>
      </c>
      <c r="AT21" s="46" t="n">
        <f aca="false">AR21/AG85</f>
        <v>0.0539820459512186</v>
      </c>
      <c r="AW21" s="7" t="n">
        <f aca="false">workers_and_wage_high!C9</f>
        <v>11156745</v>
      </c>
      <c r="AY21" s="43" t="n">
        <f aca="false">(AW21-AW20)/AW20</f>
        <v>-0.00699144909043785</v>
      </c>
      <c r="AZ21" s="12" t="n">
        <f aca="false">workers_and_wage_high!B9</f>
        <v>6660.1842529205</v>
      </c>
      <c r="BA21" s="43" t="n">
        <f aca="false">(AZ21-AZ20)/AZ20</f>
        <v>0.0161983962986744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0.0137500251413985</v>
      </c>
      <c r="BJ21" s="7" t="n">
        <f aca="false">BJ20+1</f>
        <v>2032</v>
      </c>
      <c r="BK21" s="43" t="n">
        <f aca="false">SUM(T82:T85)/AVERAGE(AG82:AG85)</f>
        <v>0.0558753197446698</v>
      </c>
      <c r="BL21" s="43" t="n">
        <f aca="false">SUM(P82:P85)/AVERAGE(AG82:AG85)</f>
        <v>0.0090012578768218</v>
      </c>
      <c r="BM21" s="43" t="n">
        <f aca="false">SUM(D82:D85)/AVERAGE(AG82:AG85)</f>
        <v>0.0669563762452458</v>
      </c>
      <c r="BN21" s="43" t="n">
        <f aca="false">(SUM(H82:H85)+SUM(J82:J85))/AVERAGE(AG82:AG85)</f>
        <v>0.00789706863933267</v>
      </c>
      <c r="BO21" s="45" t="n">
        <f aca="false">AL21-BN21</f>
        <v>-0.0279793830167304</v>
      </c>
      <c r="BP21" s="27" t="n">
        <f aca="false">BN21+BM21</f>
        <v>0.0748534448845784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'High pensions'!Q22</f>
        <v>102020428.177735</v>
      </c>
      <c r="E22" s="6"/>
      <c r="F22" s="56" t="n">
        <f aca="false">'High pensions'!I22</f>
        <v>18543420.4600675</v>
      </c>
      <c r="G22" s="56" t="n">
        <f aca="false">'High pensions'!K22</f>
        <v>66682.1496075563</v>
      </c>
      <c r="H22" s="56" t="n">
        <f aca="false">'High pensions'!V22</f>
        <v>366865.512725902</v>
      </c>
      <c r="I22" s="56" t="n">
        <f aca="false">'High pensions'!M22</f>
        <v>2062.3345239451</v>
      </c>
      <c r="J22" s="56" t="n">
        <f aca="false">'High pensions'!W22</f>
        <v>11346.356063688</v>
      </c>
      <c r="K22" s="6"/>
      <c r="L22" s="56" t="n">
        <f aca="false">'High pensions'!N22</f>
        <v>4299591.36744104</v>
      </c>
      <c r="M22" s="8"/>
      <c r="N22" s="56" t="n">
        <f aca="false">'High pensions'!L22</f>
        <v>765007.80687156</v>
      </c>
      <c r="O22" s="6"/>
      <c r="P22" s="56" t="n">
        <f aca="false">'High pensions'!X22</f>
        <v>26519447.2846624</v>
      </c>
      <c r="Q22" s="8"/>
      <c r="R22" s="56" t="n">
        <f aca="false">'High SIPA income'!G17</f>
        <v>19431210.5031189</v>
      </c>
      <c r="S22" s="8"/>
      <c r="T22" s="56" t="n">
        <f aca="false">'High SIPA income'!J17</f>
        <v>74296917.4947224</v>
      </c>
      <c r="U22" s="6"/>
      <c r="V22" s="56" t="n">
        <f aca="false">'High SIPA income'!F17</f>
        <v>123378.287154311</v>
      </c>
      <c r="W22" s="8"/>
      <c r="X22" s="56" t="n">
        <f aca="false">'High SIPA income'!M17</f>
        <v>309890.686384416</v>
      </c>
      <c r="Y22" s="6"/>
      <c r="Z22" s="6" t="n">
        <f aca="false">R22+V22-N22-L22-F22</f>
        <v>-4053430.84410689</v>
      </c>
      <c r="AA22" s="6"/>
      <c r="AB22" s="6" t="n">
        <f aca="false">T22-P22-D22</f>
        <v>-54242957.967675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-0.0109381936778606</v>
      </c>
      <c r="AK22" s="37" t="n">
        <f aca="false">AK21+1</f>
        <v>2033</v>
      </c>
      <c r="AL22" s="38" t="n">
        <f aca="false">SUM(AB86:AB89)/AVERAGE(AG86:AG89)</f>
        <v>-0.0176098652333081</v>
      </c>
      <c r="AM22" s="6" t="n">
        <f aca="false">'Central scenario'!AM22</f>
        <v>7406781.38079157</v>
      </c>
      <c r="AN22" s="38" t="n">
        <f aca="false">AM22/AVERAGE(AG86:AG89)</f>
        <v>0.000887179651577693</v>
      </c>
      <c r="AO22" s="38" t="n">
        <f aca="false">'GDP evolution by scenario'!M85</f>
        <v>0.0352294473391523</v>
      </c>
      <c r="AP22" s="38"/>
      <c r="AQ22" s="6" t="n">
        <f aca="false">AQ21*(1+AO22)</f>
        <v>696528545.296492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449801912.255653</v>
      </c>
      <c r="AS22" s="39" t="n">
        <f aca="false">AQ22/AG89</f>
        <v>0.0822366347792049</v>
      </c>
      <c r="AT22" s="39" t="n">
        <f aca="false">AR22/AG89</f>
        <v>0.0531065034318306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1" t="n">
        <f aca="false">workers_and_wage_high!B10</f>
        <v>6744.03429129675</v>
      </c>
      <c r="BA22" s="36" t="n">
        <f aca="false">(AZ22-AZ21)/AZ21</f>
        <v>0.0125897475493237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0.0153311671628901</v>
      </c>
      <c r="BJ22" s="5" t="n">
        <f aca="false">BJ21+1</f>
        <v>2033</v>
      </c>
      <c r="BK22" s="36" t="n">
        <f aca="false">SUM(T86:T89)/AVERAGE(AG86:AG89)</f>
        <v>0.0562629948554765</v>
      </c>
      <c r="BL22" s="36" t="n">
        <f aca="false">SUM(P86:P89)/AVERAGE(AG86:AG89)</f>
        <v>0.00858563312025418</v>
      </c>
      <c r="BM22" s="36" t="n">
        <f aca="false">SUM(D86:D89)/AVERAGE(AG86:AG89)</f>
        <v>0.0652872269685304</v>
      </c>
      <c r="BN22" s="36" t="n">
        <f aca="false">(SUM(H86:H89)+SUM(J86:J89))/AVERAGE(AG86:AG89)</f>
        <v>0.00838498451849527</v>
      </c>
      <c r="BO22" s="38" t="n">
        <f aca="false">AL22-BN22</f>
        <v>-0.0259948497518033</v>
      </c>
      <c r="BP22" s="27" t="n">
        <f aca="false">BN22+BM22</f>
        <v>0.0736722114870257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'High pensions'!Q23</f>
        <v>108855914.208479</v>
      </c>
      <c r="E23" s="9"/>
      <c r="F23" s="57" t="n">
        <f aca="false">'High pensions'!I23</f>
        <v>19785850.9593416</v>
      </c>
      <c r="G23" s="57" t="n">
        <f aca="false">'High pensions'!K23</f>
        <v>102244.218065323</v>
      </c>
      <c r="H23" s="57" t="n">
        <f aca="false">'High pensions'!V23</f>
        <v>562517.520874029</v>
      </c>
      <c r="I23" s="57" t="n">
        <f aca="false">'High pensions'!M23</f>
        <v>3162.192311299</v>
      </c>
      <c r="J23" s="57" t="n">
        <f aca="false">'High pensions'!W23</f>
        <v>17397.4490991987</v>
      </c>
      <c r="K23" s="9"/>
      <c r="L23" s="57" t="n">
        <f aca="false">'High pensions'!N23</f>
        <v>3939404.98436416</v>
      </c>
      <c r="M23" s="42"/>
      <c r="N23" s="57" t="n">
        <f aca="false">'High pensions'!L23</f>
        <v>818497.026508197</v>
      </c>
      <c r="O23" s="9"/>
      <c r="P23" s="57" t="n">
        <f aca="false">'High pensions'!X23</f>
        <v>24944720.335192</v>
      </c>
      <c r="Q23" s="42"/>
      <c r="R23" s="57" t="n">
        <f aca="false">'High SIPA income'!G18</f>
        <v>23254020.5835423</v>
      </c>
      <c r="S23" s="42"/>
      <c r="T23" s="57" t="n">
        <f aca="false">'High SIPA income'!J18</f>
        <v>88913763.1666697</v>
      </c>
      <c r="U23" s="9"/>
      <c r="V23" s="57" t="n">
        <f aca="false">'High SIPA income'!F18</f>
        <v>131002.673091904</v>
      </c>
      <c r="W23" s="42"/>
      <c r="X23" s="57" t="n">
        <f aca="false">'High SIPA income'!M18</f>
        <v>329040.945688189</v>
      </c>
      <c r="Y23" s="9"/>
      <c r="Z23" s="9" t="n">
        <f aca="false">R23+V23-N23-L23-F23</f>
        <v>-1158729.71357976</v>
      </c>
      <c r="AA23" s="9"/>
      <c r="AB23" s="9" t="n">
        <f aca="false">T23-P23-D23</f>
        <v>-44886871.3770013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-0.0079222825875977</v>
      </c>
      <c r="AK23" s="44" t="n">
        <f aca="false">AK22+1</f>
        <v>2034</v>
      </c>
      <c r="AL23" s="45" t="n">
        <f aca="false">SUM(AB90:AB93)/AVERAGE(AG90:AG93)</f>
        <v>-0.0150221021373978</v>
      </c>
      <c r="AM23" s="9" t="n">
        <f aca="false">'Central scenario'!AM23</f>
        <v>6738583.40306814</v>
      </c>
      <c r="AN23" s="45" t="n">
        <f aca="false">AM23/AVERAGE(AG90:AG93)</f>
        <v>0.000778737280423766</v>
      </c>
      <c r="AO23" s="45" t="n">
        <f aca="false">'GDP evolution by scenario'!M89</f>
        <v>0.0364770444234428</v>
      </c>
      <c r="AP23" s="45"/>
      <c r="AQ23" s="9" t="n">
        <f aca="false">AQ22*(1+AO23)</f>
        <v>721935847.985468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459358841.966967</v>
      </c>
      <c r="AS23" s="46" t="n">
        <f aca="false">AQ23/AG93</f>
        <v>0.0828057015717301</v>
      </c>
      <c r="AT23" s="46" t="n">
        <f aca="false">AR23/AG93</f>
        <v>0.0526882427135241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2" t="n">
        <f aca="false">workers_and_wage_high!B11</f>
        <v>6741.66175252587</v>
      </c>
      <c r="BA23" s="43" t="n">
        <f aca="false">(AZ23-AZ22)/AZ22</f>
        <v>-0.000351798147577903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0.0123300316257805</v>
      </c>
      <c r="BJ23" s="7" t="n">
        <f aca="false">BJ22+1</f>
        <v>2034</v>
      </c>
      <c r="BK23" s="43" t="n">
        <f aca="false">SUM(T90:T93)/AVERAGE(AG90:AG93)</f>
        <v>0.0570039966131729</v>
      </c>
      <c r="BL23" s="43" t="n">
        <f aca="false">SUM(P90:P93)/AVERAGE(AG90:AG93)</f>
        <v>0.00828845551421825</v>
      </c>
      <c r="BM23" s="43" t="n">
        <f aca="false">SUM(D90:D93)/AVERAGE(AG90:AG93)</f>
        <v>0.0637376432363525</v>
      </c>
      <c r="BN23" s="43" t="n">
        <f aca="false">(SUM(H90:H93)+SUM(J90:J93))/AVERAGE(AG90:AG93)</f>
        <v>0.00880410702335449</v>
      </c>
      <c r="BO23" s="45" t="n">
        <f aca="false">AL23-BN23</f>
        <v>-0.0238262091607523</v>
      </c>
      <c r="BP23" s="27" t="n">
        <f aca="false">BN23+BM23</f>
        <v>0.072541750259707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'High pensions'!Q24</f>
        <v>104302964.881111</v>
      </c>
      <c r="E24" s="9"/>
      <c r="F24" s="57" t="n">
        <f aca="false">'High pensions'!I24</f>
        <v>18958298.5248067</v>
      </c>
      <c r="G24" s="57" t="n">
        <f aca="false">'High pensions'!K24</f>
        <v>148476.22300635</v>
      </c>
      <c r="H24" s="57" t="n">
        <f aca="false">'High pensions'!V24</f>
        <v>816872.371412835</v>
      </c>
      <c r="I24" s="57" t="n">
        <f aca="false">'High pensions'!M24</f>
        <v>4592.04813421701</v>
      </c>
      <c r="J24" s="57" t="n">
        <f aca="false">'High pensions'!W24</f>
        <v>25264.0939612217</v>
      </c>
      <c r="K24" s="9"/>
      <c r="L24" s="57" t="n">
        <f aca="false">'High pensions'!N24</f>
        <v>3599614.55233288</v>
      </c>
      <c r="M24" s="42"/>
      <c r="N24" s="57" t="n">
        <f aca="false">'High pensions'!L24</f>
        <v>785462.55747468</v>
      </c>
      <c r="O24" s="9"/>
      <c r="P24" s="57" t="n">
        <f aca="false">'High pensions'!X24</f>
        <v>22999800.2662076</v>
      </c>
      <c r="Q24" s="42"/>
      <c r="R24" s="57" t="n">
        <f aca="false">'High SIPA income'!G19</f>
        <v>20589537.4390246</v>
      </c>
      <c r="S24" s="42"/>
      <c r="T24" s="57" t="n">
        <f aca="false">'High SIPA income'!J19</f>
        <v>78725880.9283226</v>
      </c>
      <c r="U24" s="9"/>
      <c r="V24" s="57" t="n">
        <f aca="false">'High SIPA income'!F19</f>
        <v>137459.026655012</v>
      </c>
      <c r="W24" s="42"/>
      <c r="X24" s="57" t="n">
        <f aca="false">'High SIPA income'!M19</f>
        <v>345257.444420333</v>
      </c>
      <c r="Y24" s="9"/>
      <c r="Z24" s="9" t="n">
        <f aca="false">R24+V24-N24-L24-F24</f>
        <v>-2616379.16893465</v>
      </c>
      <c r="AA24" s="9"/>
      <c r="AB24" s="9" t="n">
        <f aca="false">T24-P24-D24</f>
        <v>-48576884.218996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-0.00923506174163252</v>
      </c>
      <c r="AK24" s="44" t="n">
        <f aca="false">AK23+1</f>
        <v>2035</v>
      </c>
      <c r="AL24" s="45" t="n">
        <f aca="false">SUM(AB94:AB97)/AVERAGE(AG94:AG97)</f>
        <v>-0.0134966496159459</v>
      </c>
      <c r="AM24" s="9" t="n">
        <f aca="false">'Central scenario'!AM24</f>
        <v>6098422.29766839</v>
      </c>
      <c r="AN24" s="45" t="n">
        <f aca="false">AM24/AVERAGE(AG94:AG97)</f>
        <v>0.000683520102392272</v>
      </c>
      <c r="AO24" s="45" t="n">
        <f aca="false">'GDP evolution by scenario'!M93</f>
        <v>0.0310709740789004</v>
      </c>
      <c r="AP24" s="45"/>
      <c r="AQ24" s="9" t="n">
        <f aca="false">AQ23*(1+AO24)</f>
        <v>744367098.004854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467446779.334106</v>
      </c>
      <c r="AS24" s="46" t="n">
        <f aca="false">AQ24/AG97</f>
        <v>0.082264913776275</v>
      </c>
      <c r="AT24" s="46" t="n">
        <f aca="false">AR24/AG97</f>
        <v>0.0516606243075335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2" t="n">
        <f aca="false">workers_and_wage_high!B12</f>
        <v>6886.42921069284</v>
      </c>
      <c r="BA24" s="43" t="n">
        <f aca="false">(AZ24-AZ23)/AZ23</f>
        <v>0.0214735570369917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0.0129428597923808</v>
      </c>
      <c r="BJ24" s="7" t="n">
        <f aca="false">BJ23+1</f>
        <v>2035</v>
      </c>
      <c r="BK24" s="43" t="n">
        <f aca="false">SUM(T94:T97)/AVERAGE(AG94:AG97)</f>
        <v>0.0575812782081985</v>
      </c>
      <c r="BL24" s="43" t="n">
        <f aca="false">SUM(P94:P97)/AVERAGE(AG94:AG97)</f>
        <v>0.00798423006359357</v>
      </c>
      <c r="BM24" s="43" t="n">
        <f aca="false">SUM(D94:D97)/AVERAGE(AG94:AG97)</f>
        <v>0.0630936977605508</v>
      </c>
      <c r="BN24" s="43" t="n">
        <f aca="false">(SUM(H94:H97)+SUM(J94:J97))/AVERAGE(AG94:AG97)</f>
        <v>0.00925425955248067</v>
      </c>
      <c r="BO24" s="45" t="n">
        <f aca="false">AL24-BN24</f>
        <v>-0.0227509091684266</v>
      </c>
      <c r="BP24" s="27" t="n">
        <f aca="false">BN24+BM24</f>
        <v>0.0723479573130315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'High pensions'!Q25</f>
        <v>113342542.856426</v>
      </c>
      <c r="E25" s="9"/>
      <c r="F25" s="57" t="n">
        <f aca="false">'High pensions'!I25</f>
        <v>20601348.8253387</v>
      </c>
      <c r="G25" s="57" t="n">
        <f aca="false">'High pensions'!K25</f>
        <v>189845.474762486</v>
      </c>
      <c r="H25" s="57" t="n">
        <f aca="false">'High pensions'!V25</f>
        <v>1044473.78867251</v>
      </c>
      <c r="I25" s="57" t="n">
        <f aca="false">'High pensions'!M25</f>
        <v>5871.509528736</v>
      </c>
      <c r="J25" s="57" t="n">
        <f aca="false">'High pensions'!W25</f>
        <v>32303.3130517235</v>
      </c>
      <c r="K25" s="9"/>
      <c r="L25" s="57" t="n">
        <f aca="false">'High pensions'!N25</f>
        <v>4012507.36812272</v>
      </c>
      <c r="M25" s="42"/>
      <c r="N25" s="57" t="n">
        <f aca="false">'High pensions'!L25</f>
        <v>856204.006193865</v>
      </c>
      <c r="O25" s="9"/>
      <c r="P25" s="57" t="n">
        <f aca="false">'High pensions'!X25</f>
        <v>25531501.6289022</v>
      </c>
      <c r="Q25" s="42"/>
      <c r="R25" s="57" t="n">
        <f aca="false">'High SIPA income'!G20</f>
        <v>24347324.2300167</v>
      </c>
      <c r="S25" s="42"/>
      <c r="T25" s="57" t="n">
        <f aca="false">'High SIPA income'!J20</f>
        <v>93094104.4174502</v>
      </c>
      <c r="U25" s="9"/>
      <c r="V25" s="57" t="n">
        <f aca="false">'High SIPA income'!F20</f>
        <v>143698.094559182</v>
      </c>
      <c r="W25" s="42"/>
      <c r="X25" s="57" t="n">
        <f aca="false">'High SIPA income'!M20</f>
        <v>360928.184222419</v>
      </c>
      <c r="Y25" s="9"/>
      <c r="Z25" s="9" t="n">
        <f aca="false">R25+V25-N25-L25-F25</f>
        <v>-979037.875079401</v>
      </c>
      <c r="AA25" s="9"/>
      <c r="AB25" s="9" t="n">
        <f aca="false">T25-P25-D25</f>
        <v>-45779940.067878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-0.00866271295269366</v>
      </c>
      <c r="AK25" s="44" t="n">
        <f aca="false">AK24+1</f>
        <v>2036</v>
      </c>
      <c r="AL25" s="45" t="n">
        <f aca="false">SUM(AB98:AB101)/AVERAGE(AG98:AG101)</f>
        <v>-0.0115070173819503</v>
      </c>
      <c r="AM25" s="9" t="n">
        <f aca="false">'Central scenario'!AM25</f>
        <v>5493111.4769607</v>
      </c>
      <c r="AN25" s="45" t="n">
        <f aca="false">AM25/AVERAGE(AG98:AG101)</f>
        <v>0.00059649410301574</v>
      </c>
      <c r="AO25" s="45" t="n">
        <f aca="false">'GDP evolution by scenario'!M97</f>
        <v>0.0321576961180681</v>
      </c>
      <c r="AP25" s="45"/>
      <c r="AQ25" s="9" t="n">
        <f aca="false">AQ24*(1+AO25)</f>
        <v>768304228.942782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476905179.357072</v>
      </c>
      <c r="AS25" s="46" t="n">
        <f aca="false">AQ25/AG101</f>
        <v>0.0823134156545051</v>
      </c>
      <c r="AT25" s="46" t="n">
        <f aca="false">AR25/AG101</f>
        <v>0.0510939453115108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2" t="n">
        <f aca="false">workers_and_wage_high!B13</f>
        <v>6890.54533395775</v>
      </c>
      <c r="BA25" s="43" t="n">
        <f aca="false">(AZ25-AZ24)/AZ24</f>
        <v>0.000597715178501923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0.0120054282015737</v>
      </c>
      <c r="BJ25" s="7" t="n">
        <f aca="false">BJ24+1</f>
        <v>2036</v>
      </c>
      <c r="BK25" s="43" t="n">
        <f aca="false">SUM(T98:T101)/AVERAGE(AG98:AG101)</f>
        <v>0.0581136598805844</v>
      </c>
      <c r="BL25" s="43" t="n">
        <f aca="false">SUM(P98:P101)/AVERAGE(AG98:AG101)</f>
        <v>0.00769853448627488</v>
      </c>
      <c r="BM25" s="43" t="n">
        <f aca="false">SUM(D98:D101)/AVERAGE(AG98:AG101)</f>
        <v>0.0619221427762598</v>
      </c>
      <c r="BN25" s="43" t="n">
        <f aca="false">(SUM(H98:H101)+SUM(J98:J101))/AVERAGE(AG98:AG101)</f>
        <v>0.00960384955244025</v>
      </c>
      <c r="BO25" s="45" t="n">
        <f aca="false">AL25-BN25</f>
        <v>-0.0211108669343906</v>
      </c>
      <c r="BP25" s="27" t="n">
        <f aca="false">BN25+BM25</f>
        <v>0.0715259923287001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56" t="n">
        <f aca="false">'High pensions'!Q26</f>
        <v>106694692.20664</v>
      </c>
      <c r="E26" s="6"/>
      <c r="F26" s="56" t="n">
        <f aca="false">'High pensions'!I26</f>
        <v>19393023.2776362</v>
      </c>
      <c r="G26" s="56" t="n">
        <f aca="false">'High pensions'!K26</f>
        <v>193632.468036018</v>
      </c>
      <c r="H26" s="56" t="n">
        <f aca="false">'High pensions'!V26</f>
        <v>1065308.70831983</v>
      </c>
      <c r="I26" s="56" t="n">
        <f aca="false">'High pensions'!M26</f>
        <v>5988.63303204201</v>
      </c>
      <c r="J26" s="56" t="n">
        <f aca="false">'High pensions'!W26</f>
        <v>32947.6920098929</v>
      </c>
      <c r="K26" s="6"/>
      <c r="L26" s="56" t="n">
        <f aca="false">'High pensions'!N26</f>
        <v>4266105.69710447</v>
      </c>
      <c r="M26" s="8"/>
      <c r="N26" s="56" t="n">
        <f aca="false">'High pensions'!L26</f>
        <v>808953.540091459</v>
      </c>
      <c r="O26" s="6"/>
      <c r="P26" s="56" t="n">
        <f aca="false">'High pensions'!X26</f>
        <v>26587466.4401902</v>
      </c>
      <c r="Q26" s="8"/>
      <c r="R26" s="56" t="n">
        <f aca="false">'High SIPA income'!G21</f>
        <v>19486260.1586379</v>
      </c>
      <c r="S26" s="8"/>
      <c r="T26" s="56" t="n">
        <f aca="false">'High SIPA income'!J21</f>
        <v>74507404.6238465</v>
      </c>
      <c r="U26" s="6"/>
      <c r="V26" s="56" t="n">
        <f aca="false">'High SIPA income'!F21</f>
        <v>129450.461885458</v>
      </c>
      <c r="W26" s="8"/>
      <c r="X26" s="56" t="n">
        <f aca="false">'High SIPA income'!M21</f>
        <v>325142.238652505</v>
      </c>
      <c r="Y26" s="6"/>
      <c r="Z26" s="6" t="n">
        <f aca="false">R26+V26-N26-L26-F26</f>
        <v>-4852371.89430877</v>
      </c>
      <c r="AA26" s="6"/>
      <c r="AB26" s="6" t="n">
        <f aca="false">T26-P26-D26</f>
        <v>-58774754.0229837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-0.0113842571788429</v>
      </c>
      <c r="AK26" s="37" t="n">
        <f aca="false">AK25+1</f>
        <v>2037</v>
      </c>
      <c r="AL26" s="38" t="n">
        <f aca="false">SUM(AB102:AB105)/AVERAGE(AG102:AG105)</f>
        <v>-0.0105673047826973</v>
      </c>
      <c r="AM26" s="6" t="n">
        <f aca="false">'Central scenario'!AM26</f>
        <v>4920541.96276278</v>
      </c>
      <c r="AN26" s="38" t="n">
        <f aca="false">AM26/AVERAGE(AG102:AG105)</f>
        <v>0.00052137665376323</v>
      </c>
      <c r="AO26" s="38" t="n">
        <f aca="false">'GDP evolution by scenario'!M101</f>
        <v>0.0248235608567082</v>
      </c>
      <c r="AP26" s="38"/>
      <c r="AQ26" s="6" t="n">
        <f aca="false">AQ25*(1+AO26)</f>
        <v>787376275.726409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483767386.693726</v>
      </c>
      <c r="AS26" s="39" t="n">
        <f aca="false">AQ26/AG105</f>
        <v>0.0824034476145751</v>
      </c>
      <c r="AT26" s="39" t="n">
        <f aca="false">AR26/AG105</f>
        <v>0.0506290343460995</v>
      </c>
      <c r="AU26" s="36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1" t="n">
        <f aca="false">workers_and_wage_high!B14</f>
        <v>6808.84926639221</v>
      </c>
      <c r="BA26" s="36" t="n">
        <f aca="false">(AZ26-AZ25)/AZ25</f>
        <v>-0.0118562557252077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0.0155126416843375</v>
      </c>
      <c r="BJ26" s="5" t="n">
        <f aca="false">BJ25+1</f>
        <v>2037</v>
      </c>
      <c r="BK26" s="36" t="n">
        <f aca="false">SUM(T102:T105)/AVERAGE(AG102:AG105)</f>
        <v>0.0583056500623016</v>
      </c>
      <c r="BL26" s="36" t="n">
        <f aca="false">SUM(P102:P105)/AVERAGE(AG102:AG105)</f>
        <v>0.0074538064798215</v>
      </c>
      <c r="BM26" s="36" t="n">
        <f aca="false">SUM(D102:D105)/AVERAGE(AG102:AG105)</f>
        <v>0.0614191483651774</v>
      </c>
      <c r="BN26" s="36" t="n">
        <f aca="false">(SUM(H102:H105)+SUM(J102:J105))/AVERAGE(AG102:AG105)</f>
        <v>0.0101868921261244</v>
      </c>
      <c r="BO26" s="38" t="n">
        <f aca="false">AL26-BN26</f>
        <v>-0.0207541969088217</v>
      </c>
      <c r="BP26" s="27" t="n">
        <f aca="false">BN26+BM26</f>
        <v>0.0716060404913018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8563147.80134706</v>
      </c>
      <c r="D27" s="57" t="n">
        <f aca="false">'High pensions'!Q27</f>
        <v>105717874.090704</v>
      </c>
      <c r="E27" s="9"/>
      <c r="F27" s="57" t="n">
        <f aca="false">'High pensions'!I27</f>
        <v>19215475.022249</v>
      </c>
      <c r="G27" s="57" t="n">
        <f aca="false">'High pensions'!K27</f>
        <v>211229.041623464</v>
      </c>
      <c r="H27" s="57" t="n">
        <f aca="false">'High pensions'!V27</f>
        <v>1162119.86436939</v>
      </c>
      <c r="I27" s="57" t="n">
        <f aca="false">'High pensions'!M27</f>
        <v>6532.85695742699</v>
      </c>
      <c r="J27" s="57" t="n">
        <f aca="false">'High pensions'!W27</f>
        <v>35941.8514753436</v>
      </c>
      <c r="K27" s="9"/>
      <c r="L27" s="57" t="n">
        <f aca="false">'High pensions'!N27</f>
        <v>3380805.35094116</v>
      </c>
      <c r="M27" s="42"/>
      <c r="N27" s="57" t="n">
        <f aca="false">'High pensions'!L27</f>
        <v>802325.932344474</v>
      </c>
      <c r="O27" s="9"/>
      <c r="P27" s="57" t="n">
        <f aca="false">'High pensions'!X27</f>
        <v>21957175.5930445</v>
      </c>
      <c r="Q27" s="42"/>
      <c r="R27" s="57" t="n">
        <f aca="false">'High SIPA income'!G22</f>
        <v>22133362.586404</v>
      </c>
      <c r="S27" s="42"/>
      <c r="T27" s="57" t="n">
        <f aca="false">'High SIPA income'!J22</f>
        <v>84628830.185278</v>
      </c>
      <c r="U27" s="9"/>
      <c r="V27" s="57" t="n">
        <f aca="false">'High SIPA income'!F22</f>
        <v>124241.716375217</v>
      </c>
      <c r="W27" s="42"/>
      <c r="X27" s="57" t="n">
        <f aca="false">'High SIPA income'!M22</f>
        <v>312059.37165378</v>
      </c>
      <c r="Y27" s="9"/>
      <c r="Z27" s="9" t="n">
        <f aca="false">R27+V27-N27-L27-F27</f>
        <v>-1141002.00275541</v>
      </c>
      <c r="AA27" s="9"/>
      <c r="AB27" s="9" t="n">
        <f aca="false">T27-P27-D27</f>
        <v>-43046219.4984705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-0.00789804826287808</v>
      </c>
      <c r="AK27" s="44" t="n">
        <f aca="false">AK26+1</f>
        <v>2038</v>
      </c>
      <c r="AL27" s="45" t="n">
        <f aca="false">SUM(AB106:AB109)/AVERAGE(AG106:AG109)</f>
        <v>-0.00931348641028586</v>
      </c>
      <c r="AM27" s="9" t="n">
        <f aca="false">'Central scenario'!AM27</f>
        <v>4379286.21321994</v>
      </c>
      <c r="AN27" s="45" t="n">
        <f aca="false">AM27/AVERAGE(AG106:AG109)</f>
        <v>0.000450166901534433</v>
      </c>
      <c r="AO27" s="45" t="n">
        <f aca="false">'GDP evolution by scenario'!M105</f>
        <v>0.0307857595574004</v>
      </c>
      <c r="AP27" s="45"/>
      <c r="AQ27" s="9" t="n">
        <f aca="false">AQ26*(1+AO27)</f>
        <v>811616252.432124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494219792.877257</v>
      </c>
      <c r="AS27" s="46" t="n">
        <f aca="false">AQ27/AG109</f>
        <v>0.0826622016116391</v>
      </c>
      <c r="AT27" s="46" t="n">
        <f aca="false">AR27/AG109</f>
        <v>0.0503357295234781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2" t="n">
        <f aca="false">workers_and_wage_high!B15</f>
        <v>6722.87988857401</v>
      </c>
      <c r="BA27" s="43" t="n">
        <f aca="false">(AZ27-AZ26)/AZ26</f>
        <v>-0.0126261243941081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0.0117932439400722</v>
      </c>
      <c r="BJ27" s="7" t="n">
        <f aca="false">BJ26+1</f>
        <v>2038</v>
      </c>
      <c r="BK27" s="43" t="n">
        <f aca="false">SUM(T106:T109)/AVERAGE(AG106:AG109)</f>
        <v>0.0586207248643852</v>
      </c>
      <c r="BL27" s="43" t="n">
        <f aca="false">SUM(P106:P109)/AVERAGE(AG106:AG109)</f>
        <v>0.00718575478590367</v>
      </c>
      <c r="BM27" s="43" t="n">
        <f aca="false">SUM(D106:D109)/AVERAGE(AG106:AG109)</f>
        <v>0.0607484564887674</v>
      </c>
      <c r="BN27" s="43" t="n">
        <f aca="false">(SUM(H106:H109)+SUM(J106:J109))/AVERAGE(AG106:AG109)</f>
        <v>0.0105720647132469</v>
      </c>
      <c r="BO27" s="45" t="n">
        <f aca="false">AL27-BN27</f>
        <v>-0.0198855511235327</v>
      </c>
      <c r="BP27" s="27" t="n">
        <f aca="false">BN27+BM27</f>
        <v>0.0713205212020143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8132572.81673834</v>
      </c>
      <c r="D28" s="57" t="n">
        <f aca="false">'High pensions'!Q28</f>
        <v>100402133.539979</v>
      </c>
      <c r="E28" s="9"/>
      <c r="F28" s="57" t="n">
        <f aca="false">'High pensions'!I28</f>
        <v>18249276.2535378</v>
      </c>
      <c r="G28" s="57" t="n">
        <f aca="false">'High pensions'!K28</f>
        <v>227995.709527446</v>
      </c>
      <c r="H28" s="57" t="n">
        <f aca="false">'High pensions'!V28</f>
        <v>1254365.1242103</v>
      </c>
      <c r="I28" s="57" t="n">
        <f aca="false">'High pensions'!M28</f>
        <v>7051.41369672603</v>
      </c>
      <c r="J28" s="57" t="n">
        <f aca="false">'High pensions'!W28</f>
        <v>38794.7976559936</v>
      </c>
      <c r="K28" s="9"/>
      <c r="L28" s="57" t="n">
        <f aca="false">'High pensions'!N28</f>
        <v>3200447.91818955</v>
      </c>
      <c r="M28" s="42"/>
      <c r="N28" s="57" t="n">
        <f aca="false">'High pensions'!L28</f>
        <v>761230.521454174</v>
      </c>
      <c r="O28" s="9"/>
      <c r="P28" s="57" t="n">
        <f aca="false">'High pensions'!X28</f>
        <v>20795205.1915012</v>
      </c>
      <c r="Q28" s="42"/>
      <c r="R28" s="57" t="n">
        <f aca="false">'High SIPA income'!G23</f>
        <v>18225209.1906438</v>
      </c>
      <c r="S28" s="42"/>
      <c r="T28" s="57" t="n">
        <f aca="false">'High SIPA income'!J23</f>
        <v>69685666.95029</v>
      </c>
      <c r="U28" s="9"/>
      <c r="V28" s="57" t="n">
        <f aca="false">'High SIPA income'!F23</f>
        <v>112609.408176984</v>
      </c>
      <c r="W28" s="42"/>
      <c r="X28" s="57" t="n">
        <f aca="false">'High SIPA income'!M23</f>
        <v>282842.367147331</v>
      </c>
      <c r="Y28" s="9"/>
      <c r="Z28" s="9" t="n">
        <f aca="false">R28+V28-N28-L28-F28</f>
        <v>-3873136.09436074</v>
      </c>
      <c r="AA28" s="9"/>
      <c r="AB28" s="9" t="n">
        <f aca="false">T28-P28-D28</f>
        <v>-51511671.7811902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-0.0101640238669465</v>
      </c>
      <c r="AK28" s="44" t="n">
        <f aca="false">AK27+1</f>
        <v>2039</v>
      </c>
      <c r="AL28" s="45" t="n">
        <f aca="false">SUM(AB110:AB113)/AVERAGE(AG110:AG113)</f>
        <v>-0.00850137634154165</v>
      </c>
      <c r="AM28" s="9" t="n">
        <f aca="false">'Central scenario'!AM28</f>
        <v>3887732.69163583</v>
      </c>
      <c r="AN28" s="45" t="n">
        <f aca="false">AM28/AVERAGE(AG110:AG113)</f>
        <v>0.000388987594873393</v>
      </c>
      <c r="AO28" s="45" t="n">
        <f aca="false">'GDP evolution by scenario'!M109</f>
        <v>0.0273794521209625</v>
      </c>
      <c r="AP28" s="45"/>
      <c r="AQ28" s="9" t="n">
        <f aca="false">AQ27*(1+AO28)</f>
        <v>833837860.756184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503814978.445447</v>
      </c>
      <c r="AS28" s="46" t="n">
        <f aca="false">AQ28/AG113</f>
        <v>0.0822778545089551</v>
      </c>
      <c r="AT28" s="46" t="n">
        <f aca="false">AR28/AG113</f>
        <v>0.0497132805391859</v>
      </c>
      <c r="AU28" s="9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2" t="n">
        <f aca="false">workers_and_wage_high!B16</f>
        <v>6343.42583946065</v>
      </c>
      <c r="BA28" s="43" t="n">
        <f aca="false">(AZ28-AZ27)/AZ27</f>
        <v>-0.0564421877829868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0.014244905780938</v>
      </c>
      <c r="BJ28" s="7" t="n">
        <f aca="false">BJ27+1</f>
        <v>2039</v>
      </c>
      <c r="BK28" s="43" t="n">
        <f aca="false">SUM(T110:T113)/AVERAGE(AG110:AG113)</f>
        <v>0.0589370631768034</v>
      </c>
      <c r="BL28" s="43" t="n">
        <f aca="false">SUM(P110:P113)/AVERAGE(AG110:AG113)</f>
        <v>0.00689576074494675</v>
      </c>
      <c r="BM28" s="43" t="n">
        <f aca="false">SUM(D110:D113)/AVERAGE(AG110:AG113)</f>
        <v>0.0605426787733983</v>
      </c>
      <c r="BN28" s="43" t="n">
        <f aca="false">(SUM(H110:H113)+SUM(J110:J113))/AVERAGE(AG110:AG113)</f>
        <v>0.0110658892559289</v>
      </c>
      <c r="BO28" s="45" t="n">
        <f aca="false">AL28-BN28</f>
        <v>-0.0195672655974706</v>
      </c>
      <c r="BP28" s="27" t="n">
        <f aca="false">BN28+BM28</f>
        <v>0.0716085680293272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7440922.67886342</v>
      </c>
      <c r="D29" s="57" t="n">
        <f aca="false">'High pensions'!Q29</f>
        <v>91863242.9489312</v>
      </c>
      <c r="E29" s="9"/>
      <c r="F29" s="57" t="n">
        <f aca="false">'High pensions'!I29</f>
        <v>16697231.8118454</v>
      </c>
      <c r="G29" s="57" t="n">
        <f aca="false">'High pensions'!K29</f>
        <v>233179.582375956</v>
      </c>
      <c r="H29" s="57" t="n">
        <f aca="false">'High pensions'!V29</f>
        <v>1282885.26313304</v>
      </c>
      <c r="I29" s="57" t="n">
        <f aca="false">'High pensions'!M29</f>
        <v>7211.73966111301</v>
      </c>
      <c r="J29" s="57" t="n">
        <f aca="false">'High pensions'!W29</f>
        <v>39676.8638082438</v>
      </c>
      <c r="K29" s="9"/>
      <c r="L29" s="57" t="n">
        <f aca="false">'High pensions'!N29</f>
        <v>3094285.80531444</v>
      </c>
      <c r="M29" s="42"/>
      <c r="N29" s="57" t="n">
        <f aca="false">'High pensions'!L29</f>
        <v>694867.234504992</v>
      </c>
      <c r="O29" s="9"/>
      <c r="P29" s="57" t="n">
        <f aca="false">'High pensions'!X29</f>
        <v>19879218.2586596</v>
      </c>
      <c r="Q29" s="42"/>
      <c r="R29" s="57" t="n">
        <f aca="false">'High SIPA income'!G24</f>
        <v>19900723.8496816</v>
      </c>
      <c r="S29" s="42"/>
      <c r="T29" s="57" t="n">
        <f aca="false">'High SIPA income'!J24</f>
        <v>76092142.4688248</v>
      </c>
      <c r="U29" s="9"/>
      <c r="V29" s="57" t="n">
        <f aca="false">'High SIPA income'!F24</f>
        <v>111380.981934753</v>
      </c>
      <c r="W29" s="42"/>
      <c r="X29" s="57" t="n">
        <f aca="false">'High SIPA income'!M24</f>
        <v>279756.91459196</v>
      </c>
      <c r="Y29" s="9"/>
      <c r="Z29" s="9" t="n">
        <f aca="false">R29+V29-N29-L29-F29</f>
        <v>-474280.020048477</v>
      </c>
      <c r="AA29" s="9"/>
      <c r="AB29" s="9" t="n">
        <f aca="false">T29-P29-D29</f>
        <v>-35650318.738766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-0.00718288351807499</v>
      </c>
      <c r="AK29" s="44" t="n">
        <f aca="false">AK28+1</f>
        <v>2040</v>
      </c>
      <c r="AL29" s="45" t="n">
        <f aca="false">SUM(AB114:AB117)/AVERAGE(AG114:AG117)</f>
        <v>-0.00744178368923294</v>
      </c>
      <c r="AM29" s="9" t="n">
        <f aca="false">'Central scenario'!AM29</f>
        <v>3427469.19706586</v>
      </c>
      <c r="AN29" s="45" t="n">
        <f aca="false">AM29/AVERAGE(AG114:AG117)</f>
        <v>0.000334213049425614</v>
      </c>
      <c r="AO29" s="45" t="n">
        <f aca="false">'GDP evolution by scenario'!M113</f>
        <v>0.0260995860888393</v>
      </c>
      <c r="AP29" s="45"/>
      <c r="AQ29" s="9" t="n">
        <f aca="false">AQ28*(1+AO29)</f>
        <v>855600683.787124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513496061.932208</v>
      </c>
      <c r="AS29" s="46" t="n">
        <f aca="false">AQ29/AG117</f>
        <v>0.0825734384689932</v>
      </c>
      <c r="AT29" s="46" t="n">
        <f aca="false">AR29/AG117</f>
        <v>0.0495571547305812</v>
      </c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2" t="n">
        <f aca="false">workers_and_wage_high!B17</f>
        <v>6007.47172090445</v>
      </c>
      <c r="BA29" s="43" t="n">
        <f aca="false">(AZ29-AZ28)/AZ28</f>
        <v>-0.0529609909626948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0.0119984032872594</v>
      </c>
      <c r="BJ29" s="7" t="n">
        <f aca="false">BJ28+1</f>
        <v>2040</v>
      </c>
      <c r="BK29" s="43" t="n">
        <f aca="false">SUM(T114:T117)/AVERAGE(AG114:AG117)</f>
        <v>0.0593457337606377</v>
      </c>
      <c r="BL29" s="43" t="n">
        <f aca="false">SUM(P114:P117)/AVERAGE(AG114:AG117)</f>
        <v>0.00666136856963251</v>
      </c>
      <c r="BM29" s="43" t="n">
        <f aca="false">SUM(D114:D117)/AVERAGE(AG114:AG117)</f>
        <v>0.0601261488802382</v>
      </c>
      <c r="BN29" s="43" t="n">
        <f aca="false">(SUM(H114:H117)+SUM(J114:J117))/AVERAGE(AG114:AG117)</f>
        <v>0.0114124827097121</v>
      </c>
      <c r="BO29" s="45" t="n">
        <f aca="false">AL29-BN29</f>
        <v>-0.0188542663989451</v>
      </c>
      <c r="BP29" s="27" t="n">
        <f aca="false">BN29+BM29</f>
        <v>0.0715386315899503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'High pensions'!Q30</f>
        <v>91332937.2576986</v>
      </c>
      <c r="E30" s="6"/>
      <c r="F30" s="56" t="n">
        <f aca="false">'High pensions'!I30</f>
        <v>16600842.4751161</v>
      </c>
      <c r="G30" s="56" t="n">
        <f aca="false">'High pensions'!K30</f>
        <v>188388.565652481</v>
      </c>
      <c r="H30" s="56" t="n">
        <f aca="false">'High pensions'!V30</f>
        <v>1036458.30460695</v>
      </c>
      <c r="I30" s="56" t="n">
        <f aca="false">'High pensions'!M30</f>
        <v>5826.450484097</v>
      </c>
      <c r="J30" s="56" t="n">
        <f aca="false">'High pensions'!W30</f>
        <v>32055.4114826872</v>
      </c>
      <c r="K30" s="6"/>
      <c r="L30" s="56" t="n">
        <f aca="false">'High pensions'!N30</f>
        <v>3260724.69886649</v>
      </c>
      <c r="M30" s="8"/>
      <c r="N30" s="56" t="n">
        <f aca="false">'High pensions'!L30</f>
        <v>691277.192997402</v>
      </c>
      <c r="O30" s="6"/>
      <c r="P30" s="56" t="n">
        <f aca="false">'High pensions'!X30</f>
        <v>20723119.1193771</v>
      </c>
      <c r="Q30" s="8"/>
      <c r="R30" s="56" t="n">
        <f aca="false">'High SIPA income'!G25</f>
        <v>15677316.01631</v>
      </c>
      <c r="S30" s="8"/>
      <c r="T30" s="56" t="n">
        <f aca="false">'High SIPA income'!J25</f>
        <v>59943576.5679919</v>
      </c>
      <c r="U30" s="6"/>
      <c r="V30" s="56" t="n">
        <f aca="false">'High SIPA income'!F25</f>
        <v>112841.24617785</v>
      </c>
      <c r="W30" s="8"/>
      <c r="X30" s="56" t="n">
        <f aca="false">'High SIPA income'!M25</f>
        <v>283424.677364756</v>
      </c>
      <c r="Y30" s="6"/>
      <c r="Z30" s="6" t="n">
        <f aca="false">R30+V30-N30-L30-F30</f>
        <v>-4762687.10449214</v>
      </c>
      <c r="AA30" s="6"/>
      <c r="AB30" s="6" t="n">
        <f aca="false">T30-P30-D30</f>
        <v>-52112479.8090838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-0.0107192223242641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-0.11569190667413</v>
      </c>
      <c r="AS30" s="5"/>
      <c r="AT30" s="5"/>
      <c r="AU30" s="36" t="n">
        <f aca="false">AVERAGE(AH30:AH33)</f>
        <v>-0.0157812128378013</v>
      </c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1" t="n">
        <f aca="false">workers_and_wage_high!B18</f>
        <v>5985.30123610738</v>
      </c>
      <c r="BA30" s="36" t="n">
        <f aca="false">(AZ30-AZ29)/AZ29</f>
        <v>-0.00369048508708296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0.0141350531120797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'High pensions'!Q31</f>
        <v>92228073.4288796</v>
      </c>
      <c r="E31" s="9"/>
      <c r="F31" s="57" t="n">
        <f aca="false">'High pensions'!I31</f>
        <v>16763544.0701565</v>
      </c>
      <c r="G31" s="57" t="n">
        <f aca="false">'High pensions'!K31</f>
        <v>191156.216226654</v>
      </c>
      <c r="H31" s="57" t="n">
        <f aca="false">'High pensions'!V31</f>
        <v>1051685.10147711</v>
      </c>
      <c r="I31" s="57" t="n">
        <f aca="false">'High pensions'!M31</f>
        <v>5912.04792453599</v>
      </c>
      <c r="J31" s="57" t="n">
        <f aca="false">'High pensions'!W31</f>
        <v>32526.3433446546</v>
      </c>
      <c r="K31" s="9"/>
      <c r="L31" s="57" t="n">
        <f aca="false">'High pensions'!N31</f>
        <v>2980423.45885428</v>
      </c>
      <c r="M31" s="42"/>
      <c r="N31" s="57" t="n">
        <f aca="false">'High pensions'!L31</f>
        <v>699056.981607264</v>
      </c>
      <c r="O31" s="9"/>
      <c r="P31" s="57" t="n">
        <f aca="false">'High pensions'!X31</f>
        <v>19311436.7539805</v>
      </c>
      <c r="Q31" s="42"/>
      <c r="R31" s="57" t="n">
        <f aca="false">'High SIPA income'!G26</f>
        <v>18568874.9207298</v>
      </c>
      <c r="S31" s="42"/>
      <c r="T31" s="57" t="n">
        <f aca="false">'High SIPA income'!J26</f>
        <v>70999702.6553669</v>
      </c>
      <c r="U31" s="9"/>
      <c r="V31" s="57" t="n">
        <f aca="false">'High SIPA income'!F26</f>
        <v>111367.371902844</v>
      </c>
      <c r="W31" s="42"/>
      <c r="X31" s="57" t="n">
        <f aca="false">'High SIPA income'!M26</f>
        <v>279722.730115686</v>
      </c>
      <c r="Y31" s="9"/>
      <c r="Z31" s="9" t="n">
        <f aca="false">R31+V31-N31-L31-F31</f>
        <v>-1762782.2179854</v>
      </c>
      <c r="AA31" s="9"/>
      <c r="AB31" s="9" t="n">
        <f aca="false">T31-P31-D31</f>
        <v>-40539807.5274932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2" t="n">
        <f aca="false">workers_and_wage_high!B19</f>
        <v>5958.11635701907</v>
      </c>
      <c r="BA31" s="43" t="n">
        <f aca="false">(AZ31-AZ30)/AZ30</f>
        <v>-0.00454193999866072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0.011165582674882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32778913.3656867</v>
      </c>
      <c r="D32" s="57" t="n">
        <f aca="false">'High pensions'!Q32</f>
        <v>94296877.8916679</v>
      </c>
      <c r="E32" s="9"/>
      <c r="F32" s="57" t="n">
        <f aca="false">'High pensions'!I32</f>
        <v>17139573.7701723</v>
      </c>
      <c r="G32" s="57" t="n">
        <f aca="false">'High pensions'!K32</f>
        <v>182370.88942965</v>
      </c>
      <c r="H32" s="57" t="n">
        <f aca="false">'High pensions'!V32</f>
        <v>1003350.82553046</v>
      </c>
      <c r="I32" s="57" t="n">
        <f aca="false">'High pensions'!M32</f>
        <v>5640.336786484</v>
      </c>
      <c r="J32" s="57" t="n">
        <f aca="false">'High pensions'!W32</f>
        <v>31031.4688308389</v>
      </c>
      <c r="K32" s="9"/>
      <c r="L32" s="57" t="n">
        <f aca="false">'High pensions'!N32</f>
        <v>2896025.92911585</v>
      </c>
      <c r="M32" s="42"/>
      <c r="N32" s="57" t="n">
        <f aca="false">'High pensions'!L32</f>
        <v>716197.405407317</v>
      </c>
      <c r="O32" s="9"/>
      <c r="P32" s="57" t="n">
        <f aca="false">'High pensions'!X32</f>
        <v>18967799.1254641</v>
      </c>
      <c r="Q32" s="42"/>
      <c r="R32" s="57" t="n">
        <f aca="false">'High SIPA income'!G27</f>
        <v>15918928.0729573</v>
      </c>
      <c r="S32" s="42"/>
      <c r="T32" s="57" t="n">
        <f aca="false">'High SIPA income'!J27</f>
        <v>60867401.2075106</v>
      </c>
      <c r="U32" s="9"/>
      <c r="V32" s="57" t="n">
        <f aca="false">'High SIPA income'!F27</f>
        <v>110090.445964971</v>
      </c>
      <c r="W32" s="42"/>
      <c r="X32" s="57" t="n">
        <f aca="false">'High SIPA income'!M27</f>
        <v>276515.460307712</v>
      </c>
      <c r="Y32" s="9"/>
      <c r="Z32" s="9" t="n">
        <f aca="false">R32+V32-N32-L32-F32</f>
        <v>-4722778.5857732</v>
      </c>
      <c r="AA32" s="9"/>
      <c r="AB32" s="9" t="n">
        <f aca="false">T32-P32-D32</f>
        <v>-52397275.8096214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-0.0103347887409532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2" t="n">
        <f aca="false">workers_and_wage_high!B20</f>
        <v>5902.87223350446</v>
      </c>
      <c r="BA32" s="43" t="n">
        <f aca="false">(AZ32-AZ31)/AZ31</f>
        <v>-0.0092720786578007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0.0136206535769664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'High pensions'!Q33</f>
        <v>93094319.8037501</v>
      </c>
      <c r="E33" s="9"/>
      <c r="F33" s="57" t="n">
        <f aca="false">'High pensions'!I33</f>
        <v>16920994.6027425</v>
      </c>
      <c r="G33" s="57" t="n">
        <f aca="false">'High pensions'!K33</f>
        <v>188855.823048279</v>
      </c>
      <c r="H33" s="57" t="n">
        <f aca="false">'High pensions'!V33</f>
        <v>1039029.01693541</v>
      </c>
      <c r="I33" s="57" t="n">
        <f aca="false">'High pensions'!M33</f>
        <v>5840.901743761</v>
      </c>
      <c r="J33" s="57" t="n">
        <f aca="false">'High pensions'!W33</f>
        <v>32134.9180495476</v>
      </c>
      <c r="K33" s="9"/>
      <c r="L33" s="57" t="n">
        <f aca="false">'High pensions'!N33</f>
        <v>2799397.08004245</v>
      </c>
      <c r="M33" s="42"/>
      <c r="N33" s="57" t="n">
        <f aca="false">'High pensions'!L33</f>
        <v>708147.948251735</v>
      </c>
      <c r="O33" s="9"/>
      <c r="P33" s="57" t="n">
        <f aca="false">'High pensions'!X33</f>
        <v>18422105.8299718</v>
      </c>
      <c r="Q33" s="42"/>
      <c r="R33" s="57" t="n">
        <f aca="false">'High SIPA income'!G28</f>
        <v>18610422.512206</v>
      </c>
      <c r="S33" s="42"/>
      <c r="T33" s="57" t="n">
        <f aca="false">'High SIPA income'!J28</f>
        <v>71158563.4723766</v>
      </c>
      <c r="U33" s="9"/>
      <c r="V33" s="57" t="n">
        <f aca="false">'High SIPA income'!F28</f>
        <v>111440.881301515</v>
      </c>
      <c r="W33" s="42"/>
      <c r="X33" s="57" t="n">
        <f aca="false">'High SIPA income'!M28</f>
        <v>279907.364531799</v>
      </c>
      <c r="Y33" s="9"/>
      <c r="Z33" s="9" t="n">
        <f aca="false">R33+V33-N33-L33-F33</f>
        <v>-1706676.23752917</v>
      </c>
      <c r="AA33" s="9"/>
      <c r="AB33" s="9" t="n">
        <f aca="false">T33-P33-D33</f>
        <v>-40357862.1613453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-0.0087980564011507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2" t="n">
        <f aca="false">workers_and_wage_high!B21</f>
        <v>5859.55797690477</v>
      </c>
      <c r="BA33" s="43" t="n">
        <f aca="false">(AZ33-AZ32)/AZ32</f>
        <v>-0.00733782722821621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0.0120732880128344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'High pensions'!Q34</f>
        <v>91465925.4178267</v>
      </c>
      <c r="E34" s="6"/>
      <c r="F34" s="56" t="n">
        <f aca="false">'High pensions'!I34</f>
        <v>16625014.6474302</v>
      </c>
      <c r="G34" s="56" t="n">
        <f aca="false">'High pensions'!K34</f>
        <v>206338.553995009</v>
      </c>
      <c r="H34" s="56" t="n">
        <f aca="false">'High pensions'!V34</f>
        <v>1135213.84436476</v>
      </c>
      <c r="I34" s="56" t="n">
        <f aca="false">'High pensions'!M34</f>
        <v>6381.60476273202</v>
      </c>
      <c r="J34" s="56" t="n">
        <f aca="false">'High pensions'!W34</f>
        <v>35109.706526744</v>
      </c>
      <c r="K34" s="6"/>
      <c r="L34" s="56" t="n">
        <f aca="false">'High pensions'!N34</f>
        <v>3134749.69871546</v>
      </c>
      <c r="M34" s="8"/>
      <c r="N34" s="56" t="n">
        <f aca="false">'High pensions'!L34</f>
        <v>696279.931003068</v>
      </c>
      <c r="O34" s="6"/>
      <c r="P34" s="56" t="n">
        <f aca="false">'High pensions'!X34</f>
        <v>20096957.8331943</v>
      </c>
      <c r="Q34" s="8"/>
      <c r="R34" s="56" t="n">
        <f aca="false">'High SIPA income'!G29</f>
        <v>14653799.233184</v>
      </c>
      <c r="S34" s="8"/>
      <c r="T34" s="56" t="n">
        <f aca="false">'High SIPA income'!J29</f>
        <v>56030071.43777</v>
      </c>
      <c r="U34" s="6"/>
      <c r="V34" s="56" t="n">
        <f aca="false">'High SIPA income'!F29</f>
        <v>112569.337053729</v>
      </c>
      <c r="W34" s="8"/>
      <c r="X34" s="56" t="n">
        <f aca="false">'High SIPA income'!M29</f>
        <v>282741.72003854</v>
      </c>
      <c r="Y34" s="6"/>
      <c r="Z34" s="6" t="n">
        <f aca="false">R34+V34-N34-L34-F34</f>
        <v>-5689675.706911</v>
      </c>
      <c r="AA34" s="6"/>
      <c r="AB34" s="6" t="n">
        <f aca="false">T34-P34-D34</f>
        <v>-55532811.813251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-0.0116885804280862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1" t="n">
        <f aca="false">workers_and_wage_high!B22</f>
        <v>5959.3095259097</v>
      </c>
      <c r="BA34" s="36" t="n">
        <f aca="false">(AZ34-AZ33)/AZ33</f>
        <v>0.0170237327453875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0.0146838117972406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'High pensions'!Q35</f>
        <v>91500855.2912495</v>
      </c>
      <c r="E35" s="9"/>
      <c r="F35" s="57" t="n">
        <f aca="false">'High pensions'!I35</f>
        <v>16631363.5653975</v>
      </c>
      <c r="G35" s="57" t="n">
        <f aca="false">'High pensions'!K35</f>
        <v>229825.833706456</v>
      </c>
      <c r="H35" s="57" t="n">
        <f aca="false">'High pensions'!V35</f>
        <v>1264433.92746929</v>
      </c>
      <c r="I35" s="57" t="n">
        <f aca="false">'High pensions'!M35</f>
        <v>7108.015475458</v>
      </c>
      <c r="J35" s="57" t="n">
        <f aca="false">'High pensions'!W35</f>
        <v>39106.2039423523</v>
      </c>
      <c r="K35" s="9"/>
      <c r="L35" s="57" t="n">
        <f aca="false">'High pensions'!N35</f>
        <v>2451405.18583389</v>
      </c>
      <c r="M35" s="42"/>
      <c r="N35" s="57" t="n">
        <f aca="false">'High pensions'!L35</f>
        <v>698216.094218543</v>
      </c>
      <c r="O35" s="9"/>
      <c r="P35" s="57" t="n">
        <f aca="false">'High pensions'!X35</f>
        <v>16561732.1061198</v>
      </c>
      <c r="Q35" s="42"/>
      <c r="R35" s="57" t="n">
        <f aca="false">'High SIPA income'!G30</f>
        <v>18165926.2494484</v>
      </c>
      <c r="S35" s="42"/>
      <c r="T35" s="57" t="n">
        <f aca="false">'High SIPA income'!J30</f>
        <v>69458993.486476</v>
      </c>
      <c r="U35" s="9"/>
      <c r="V35" s="57" t="n">
        <f aca="false">'High SIPA income'!F30</f>
        <v>112364.051234448</v>
      </c>
      <c r="W35" s="42"/>
      <c r="X35" s="57" t="n">
        <f aca="false">'High SIPA income'!M30</f>
        <v>282226.10124605</v>
      </c>
      <c r="Y35" s="9"/>
      <c r="Z35" s="9" t="n">
        <f aca="false">R35+V35-N35-L35-F35</f>
        <v>-1502694.54476709</v>
      </c>
      <c r="AA35" s="9"/>
      <c r="AB35" s="9" t="n">
        <f aca="false">T35-P35-D35</f>
        <v>-38603593.9108933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-0.00791696698244464</v>
      </c>
      <c r="AK35" s="7"/>
      <c r="AL35" s="7"/>
      <c r="AM35" s="59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2" t="n">
        <f aca="false">workers_and_wage_high!B23</f>
        <v>6078.96602713606</v>
      </c>
      <c r="BA35" s="43" t="n">
        <f aca="false">(AZ35-AZ34)/AZ34</f>
        <v>0.0200789203356733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0.0113209048720805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'High pensions'!Q36</f>
        <v>91328284.037452</v>
      </c>
      <c r="E36" s="9"/>
      <c r="F36" s="57" t="n">
        <f aca="false">'High pensions'!I36</f>
        <v>16599996.6972551</v>
      </c>
      <c r="G36" s="57" t="n">
        <f aca="false">'High pensions'!K36</f>
        <v>259685.984356011</v>
      </c>
      <c r="H36" s="57" t="n">
        <f aca="false">'High pensions'!V36</f>
        <v>1428715.66617437</v>
      </c>
      <c r="I36" s="57" t="n">
        <f aca="false">'High pensions'!M36</f>
        <v>8031.52528936099</v>
      </c>
      <c r="J36" s="57" t="n">
        <f aca="false">'High pensions'!W36</f>
        <v>44187.082459</v>
      </c>
      <c r="K36" s="9"/>
      <c r="L36" s="57" t="n">
        <f aca="false">'High pensions'!N36</f>
        <v>2372365.84616262</v>
      </c>
      <c r="M36" s="42"/>
      <c r="N36" s="57" t="n">
        <f aca="false">'High pensions'!L36</f>
        <v>699492.11174784</v>
      </c>
      <c r="O36" s="9"/>
      <c r="P36" s="57" t="n">
        <f aca="false">'High pensions'!X36</f>
        <v>16158616.8687885</v>
      </c>
      <c r="Q36" s="42"/>
      <c r="R36" s="57" t="n">
        <f aca="false">'High SIPA income'!G31</f>
        <v>16085726.1405736</v>
      </c>
      <c r="S36" s="42"/>
      <c r="T36" s="57" t="n">
        <f aca="false">'High SIPA income'!J31</f>
        <v>61505168.0757135</v>
      </c>
      <c r="U36" s="9"/>
      <c r="V36" s="57" t="n">
        <f aca="false">'High SIPA income'!F31</f>
        <v>119380.780005568</v>
      </c>
      <c r="W36" s="42"/>
      <c r="X36" s="57" t="n">
        <f aca="false">'High SIPA income'!M31</f>
        <v>299850.100940065</v>
      </c>
      <c r="Y36" s="9"/>
      <c r="Z36" s="9" t="n">
        <f aca="false">R36+V36-N36-L36-F36</f>
        <v>-3466747.73458639</v>
      </c>
      <c r="AA36" s="9"/>
      <c r="AB36" s="9" t="n">
        <f aca="false">T36-P36-D36</f>
        <v>-45981732.830527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-0.00897009782443847</v>
      </c>
      <c r="AK36" s="7"/>
      <c r="AL36" s="7"/>
      <c r="AU36" s="9"/>
      <c r="AW36" s="7" t="n">
        <f aca="false">workers_and_wage_high!C24</f>
        <v>11592267</v>
      </c>
      <c r="AY36" s="43" t="n">
        <f aca="false">(AW36-AW35)/AW35</f>
        <v>-0.000573674051232869</v>
      </c>
      <c r="AZ36" s="12" t="n">
        <f aca="false">workers_and_wage_high!B24</f>
        <v>6198.22496352165</v>
      </c>
      <c r="BA36" s="43" t="n">
        <f aca="false">(AZ36-AZ35)/AZ35</f>
        <v>0.0196182929552867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0.0135477449252859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'High pensions'!Q37</f>
        <v>93575797.4168432</v>
      </c>
      <c r="E37" s="9"/>
      <c r="F37" s="57" t="n">
        <f aca="false">'High pensions'!I37</f>
        <v>17008508.858281</v>
      </c>
      <c r="G37" s="57" t="n">
        <f aca="false">'High pensions'!K37</f>
        <v>285674.128656968</v>
      </c>
      <c r="H37" s="57" t="n">
        <f aca="false">'High pensions'!V37</f>
        <v>1571694.76837603</v>
      </c>
      <c r="I37" s="57" t="n">
        <f aca="false">'High pensions'!M37</f>
        <v>8835.282329596</v>
      </c>
      <c r="J37" s="57" t="n">
        <f aca="false">'High pensions'!W37</f>
        <v>48609.116547707</v>
      </c>
      <c r="K37" s="9"/>
      <c r="L37" s="57" t="n">
        <f aca="false">'High pensions'!N37</f>
        <v>2367552.00121013</v>
      </c>
      <c r="M37" s="42"/>
      <c r="N37" s="57" t="n">
        <f aca="false">'High pensions'!L37</f>
        <v>718182.628877103</v>
      </c>
      <c r="O37" s="9"/>
      <c r="P37" s="57" t="n">
        <f aca="false">'High pensions'!X37</f>
        <v>16236467.5150971</v>
      </c>
      <c r="Q37" s="42"/>
      <c r="R37" s="57" t="n">
        <f aca="false">'High SIPA income'!G32</f>
        <v>19412438.5366407</v>
      </c>
      <c r="S37" s="42"/>
      <c r="T37" s="57" t="n">
        <f aca="false">'High SIPA income'!J32</f>
        <v>74225141.2538949</v>
      </c>
      <c r="U37" s="9"/>
      <c r="V37" s="57" t="n">
        <f aca="false">'High SIPA income'!F32</f>
        <v>121138.152482425</v>
      </c>
      <c r="W37" s="42"/>
      <c r="X37" s="57" t="n">
        <f aca="false">'High SIPA income'!M32</f>
        <v>304264.113937386</v>
      </c>
      <c r="Y37" s="9"/>
      <c r="Z37" s="9" t="n">
        <f aca="false">R37+V37-N37-L37-F37</f>
        <v>-560666.799245112</v>
      </c>
      <c r="AA37" s="9"/>
      <c r="AB37" s="9" t="n">
        <f aca="false">T37-P37-D37</f>
        <v>-35587123.6780454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-0.00677702830601115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2" t="n">
        <f aca="false">workers_and_wage_high!B25</f>
        <v>6316.43204429647</v>
      </c>
      <c r="BA37" s="43" t="n">
        <f aca="false">(AZ37-AZ36)/AZ36</f>
        <v>0.0190711181782692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0.0116851739497037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'High pensions'!Q38</f>
        <v>99692815.5407435</v>
      </c>
      <c r="E38" s="6"/>
      <c r="F38" s="56" t="n">
        <f aca="false">'High pensions'!I38</f>
        <v>18120349.3108199</v>
      </c>
      <c r="G38" s="56" t="n">
        <f aca="false">'High pensions'!K38</f>
        <v>322939.959774339</v>
      </c>
      <c r="H38" s="56" t="n">
        <f aca="false">'High pensions'!V38</f>
        <v>1776720.37598604</v>
      </c>
      <c r="I38" s="56" t="n">
        <f aca="false">'High pensions'!M38</f>
        <v>9987.83380745404</v>
      </c>
      <c r="J38" s="56" t="n">
        <f aca="false">'High pensions'!W38</f>
        <v>54950.1147212192</v>
      </c>
      <c r="K38" s="6"/>
      <c r="L38" s="56" t="n">
        <f aca="false">'High pensions'!N38</f>
        <v>2874600.89991875</v>
      </c>
      <c r="M38" s="8"/>
      <c r="N38" s="56" t="n">
        <f aca="false">'High pensions'!L38</f>
        <v>767677.394826047</v>
      </c>
      <c r="O38" s="6"/>
      <c r="P38" s="56" t="n">
        <f aca="false">'High pensions'!X38</f>
        <v>19139852.2598394</v>
      </c>
      <c r="Q38" s="8"/>
      <c r="R38" s="56" t="n">
        <f aca="false">'High SIPA income'!G33</f>
        <v>15348200.5413346</v>
      </c>
      <c r="S38" s="8"/>
      <c r="T38" s="56" t="n">
        <f aca="false">'High SIPA income'!J33</f>
        <v>58685175.0244255</v>
      </c>
      <c r="U38" s="6"/>
      <c r="V38" s="56" t="n">
        <f aca="false">'High SIPA income'!F33</f>
        <v>126168.547789359</v>
      </c>
      <c r="W38" s="8"/>
      <c r="X38" s="56" t="n">
        <f aca="false">'High SIPA income'!M33</f>
        <v>316899.016645194</v>
      </c>
      <c r="Y38" s="6"/>
      <c r="Z38" s="6" t="n">
        <f aca="false">R38+V38-N38-L38-F38</f>
        <v>-6288258.51644074</v>
      </c>
      <c r="AA38" s="6"/>
      <c r="AB38" s="6" t="n">
        <f aca="false">T38-P38-D38</f>
        <v>-60147492.7761574</v>
      </c>
      <c r="AC38" s="24"/>
      <c r="AD38" s="6"/>
      <c r="AE38" s="6"/>
      <c r="AF38" s="6"/>
      <c r="AG38" s="6" t="n">
        <f aca="false">BF38/100*$AG$37</f>
        <v>5255899018.72684</v>
      </c>
      <c r="AH38" s="36" t="n">
        <f aca="false">(AG38-AG37)/AG37</f>
        <v>0.000906303799497628</v>
      </c>
      <c r="AI38" s="36"/>
      <c r="AJ38" s="36" t="n">
        <f aca="false">AB38/AG38</f>
        <v>-0.0114438067706117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0.000667195655504915</v>
      </c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1" t="n">
        <f aca="false">workers_and_wage_high!B26</f>
        <v>6428.90223032854</v>
      </c>
      <c r="BA38" s="36" t="n">
        <f aca="false">(AZ38-AZ37)/AZ37</f>
        <v>0.0178059678697291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6" t="n">
        <f aca="false">T45/AG45</f>
        <v>0.013888242553508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'High pensions'!Q39</f>
        <v>99145079.4014565</v>
      </c>
      <c r="E39" s="9"/>
      <c r="F39" s="57" t="n">
        <f aca="false">'High pensions'!I39</f>
        <v>18020791.7838285</v>
      </c>
      <c r="G39" s="57" t="n">
        <f aca="false">'High pensions'!K39</f>
        <v>341132.449261088</v>
      </c>
      <c r="H39" s="57" t="n">
        <f aca="false">'High pensions'!V39</f>
        <v>1876810.08548996</v>
      </c>
      <c r="I39" s="57" t="n">
        <f aca="false">'High pensions'!M39</f>
        <v>10550.488121477</v>
      </c>
      <c r="J39" s="57" t="n">
        <f aca="false">'High pensions'!W39</f>
        <v>58045.6727471124</v>
      </c>
      <c r="K39" s="9"/>
      <c r="L39" s="57" t="n">
        <f aca="false">'High pensions'!N39</f>
        <v>2563680.99701411</v>
      </c>
      <c r="M39" s="42"/>
      <c r="N39" s="57" t="n">
        <f aca="false">'High pensions'!L39</f>
        <v>765437.391160324</v>
      </c>
      <c r="O39" s="9"/>
      <c r="P39" s="57" t="n">
        <f aca="false">'High pensions'!X39</f>
        <v>17514163.5663553</v>
      </c>
      <c r="Q39" s="42"/>
      <c r="R39" s="57" t="n">
        <f aca="false">'High SIPA income'!G34</f>
        <v>18727529.8872075</v>
      </c>
      <c r="S39" s="42"/>
      <c r="T39" s="57" t="n">
        <f aca="false">'High SIPA income'!J34</f>
        <v>71606333.67059</v>
      </c>
      <c r="U39" s="9"/>
      <c r="V39" s="57" t="n">
        <f aca="false">'High SIPA income'!F34</f>
        <v>123024.266627143</v>
      </c>
      <c r="W39" s="42"/>
      <c r="X39" s="57" t="n">
        <f aca="false">'High SIPA income'!M34</f>
        <v>309001.488887121</v>
      </c>
      <c r="Y39" s="9"/>
      <c r="Z39" s="9" t="n">
        <f aca="false">R39+V39-N39-L39-F39</f>
        <v>-2499356.01816829</v>
      </c>
      <c r="AA39" s="9"/>
      <c r="AB39" s="9" t="n">
        <f aca="false">T39-P39-D39</f>
        <v>-45052909.2972218</v>
      </c>
      <c r="AC39" s="24"/>
      <c r="AD39" s="9"/>
      <c r="AE39" s="9"/>
      <c r="AF39" s="9"/>
      <c r="AG39" s="9" t="n">
        <f aca="false">BF39/100*$AG$37</f>
        <v>5257187789.55528</v>
      </c>
      <c r="AH39" s="43" t="n">
        <f aca="false">(AG39-AG38)/AG38</f>
        <v>0.000245204640318238</v>
      </c>
      <c r="AI39" s="43"/>
      <c r="AJ39" s="43" t="n">
        <f aca="false">AB39/AG39</f>
        <v>-0.0085697736319655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2" t="n">
        <f aca="false">workers_and_wage_high!B27</f>
        <v>6545.29300486675</v>
      </c>
      <c r="BA39" s="43" t="n">
        <f aca="false">(AZ39-AZ38)/AZ38</f>
        <v>0.018104299982839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100.115173066971</v>
      </c>
      <c r="BG39" s="7"/>
      <c r="BH39" s="7"/>
      <c r="BI39" s="43" t="n">
        <f aca="false">T46/AG46</f>
        <v>0.0114536736912636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'High pensions'!Q40</f>
        <v>100242300.829836</v>
      </c>
      <c r="E40" s="9"/>
      <c r="F40" s="57" t="n">
        <f aca="false">'High pensions'!I40</f>
        <v>18220224.7664934</v>
      </c>
      <c r="G40" s="57" t="n">
        <f aca="false">'High pensions'!K40</f>
        <v>368935.538486504</v>
      </c>
      <c r="H40" s="57" t="n">
        <f aca="false">'High pensions'!V40</f>
        <v>2029774.47917067</v>
      </c>
      <c r="I40" s="57" t="n">
        <f aca="false">'High pensions'!M40</f>
        <v>11410.377478965</v>
      </c>
      <c r="J40" s="57" t="n">
        <f aca="false">'High pensions'!W40</f>
        <v>62776.530283634</v>
      </c>
      <c r="K40" s="9"/>
      <c r="L40" s="57" t="n">
        <f aca="false">'High pensions'!N40</f>
        <v>2457481.94910126</v>
      </c>
      <c r="M40" s="42"/>
      <c r="N40" s="57" t="n">
        <f aca="false">'High pensions'!L40</f>
        <v>774881.207671832</v>
      </c>
      <c r="O40" s="9"/>
      <c r="P40" s="57" t="n">
        <f aca="false">'High pensions'!X40</f>
        <v>17015053.2939565</v>
      </c>
      <c r="Q40" s="42"/>
      <c r="R40" s="57" t="n">
        <f aca="false">'High SIPA income'!G35</f>
        <v>16597981.9468692</v>
      </c>
      <c r="S40" s="42"/>
      <c r="T40" s="57" t="n">
        <f aca="false">'High SIPA income'!J35</f>
        <v>63463822.5491662</v>
      </c>
      <c r="U40" s="9"/>
      <c r="V40" s="57" t="n">
        <f aca="false">'High SIPA income'!F35</f>
        <v>124211.20241946</v>
      </c>
      <c r="W40" s="42"/>
      <c r="X40" s="57" t="n">
        <f aca="false">'High SIPA income'!M35</f>
        <v>311982.729394336</v>
      </c>
      <c r="Y40" s="9"/>
      <c r="Z40" s="9" t="n">
        <f aca="false">R40+V40-N40-L40-F40</f>
        <v>-4730394.77397783</v>
      </c>
      <c r="AA40" s="9"/>
      <c r="AB40" s="9" t="n">
        <f aca="false">T40-P40-D40</f>
        <v>-53793531.5746263</v>
      </c>
      <c r="AC40" s="24"/>
      <c r="AD40" s="9"/>
      <c r="AE40" s="9"/>
      <c r="AF40" s="9"/>
      <c r="AG40" s="9" t="n">
        <f aca="false">BF40/100*$AG$37</f>
        <v>5256548380.33363</v>
      </c>
      <c r="AH40" s="43" t="n">
        <f aca="false">(AG40-AG39)/AG39</f>
        <v>-0.000121625714592396</v>
      </c>
      <c r="AI40" s="43"/>
      <c r="AJ40" s="43" t="n">
        <f aca="false">AB40/AG40</f>
        <v>-0.0102336224614396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2" t="n">
        <f aca="false">workers_and_wage_high!B28</f>
        <v>6686.90897209624</v>
      </c>
      <c r="BA40" s="43" t="n">
        <f aca="false">(AZ40-AZ39)/AZ39</f>
        <v>0.0216363067511556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3" t="n">
        <f aca="false">T47/AG47</f>
        <v>0.0135737836602335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'High pensions'!Q41</f>
        <v>101864728.126846</v>
      </c>
      <c r="E41" s="9"/>
      <c r="F41" s="57" t="n">
        <f aca="false">'High pensions'!I41</f>
        <v>18515120.132762</v>
      </c>
      <c r="G41" s="57" t="n">
        <f aca="false">'High pensions'!K41</f>
        <v>400109.944337158</v>
      </c>
      <c r="H41" s="57" t="n">
        <f aca="false">'High pensions'!V41</f>
        <v>2201286.86222422</v>
      </c>
      <c r="I41" s="57" t="n">
        <f aca="false">'High pensions'!M41</f>
        <v>12374.534360943</v>
      </c>
      <c r="J41" s="57" t="n">
        <f aca="false">'High pensions'!W41</f>
        <v>68081.0369760067</v>
      </c>
      <c r="K41" s="9"/>
      <c r="L41" s="57" t="n">
        <f aca="false">'High pensions'!N41</f>
        <v>2511931.7889195</v>
      </c>
      <c r="M41" s="42"/>
      <c r="N41" s="57" t="n">
        <f aca="false">'High pensions'!L41</f>
        <v>789490.611084059</v>
      </c>
      <c r="O41" s="9"/>
      <c r="P41" s="57" t="n">
        <f aca="false">'High pensions'!X41</f>
        <v>17377970.3987201</v>
      </c>
      <c r="Q41" s="42"/>
      <c r="R41" s="57" t="n">
        <f aca="false">'High SIPA income'!G36</f>
        <v>20219933.313781</v>
      </c>
      <c r="S41" s="42"/>
      <c r="T41" s="57" t="n">
        <f aca="false">'High SIPA income'!J36</f>
        <v>77312667.5212358</v>
      </c>
      <c r="U41" s="9"/>
      <c r="V41" s="57" t="n">
        <f aca="false">'High SIPA income'!F36</f>
        <v>129127.995346031</v>
      </c>
      <c r="W41" s="42"/>
      <c r="X41" s="57" t="n">
        <f aca="false">'High SIPA income'!M36</f>
        <v>324332.295675148</v>
      </c>
      <c r="Y41" s="9"/>
      <c r="Z41" s="9" t="n">
        <f aca="false">R41+V41-N41-L41-F41</f>
        <v>-1467481.22363853</v>
      </c>
      <c r="AA41" s="9"/>
      <c r="AB41" s="9" t="n">
        <f aca="false">T41-P41-D41</f>
        <v>-41930031.0043303</v>
      </c>
      <c r="AC41" s="24"/>
      <c r="AD41" s="9"/>
      <c r="AE41" s="9"/>
      <c r="AF41" s="9"/>
      <c r="AG41" s="9" t="n">
        <f aca="false">BF41/100*$AG$37</f>
        <v>5265163336.93166</v>
      </c>
      <c r="AH41" s="43" t="n">
        <f aca="false">(AG41-AG40)/AG40</f>
        <v>0.00163889989679619</v>
      </c>
      <c r="AI41" s="43" t="n">
        <f aca="false">(AG41-AG37)/AG37</f>
        <v>0.00267055278117854</v>
      </c>
      <c r="AJ41" s="43" t="n">
        <f aca="false">AB41/AG41</f>
        <v>-0.00796367146109575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2" t="n">
        <f aca="false">workers_and_wage_high!B29</f>
        <v>6821.77226275002</v>
      </c>
      <c r="BA41" s="43" t="n">
        <f aca="false">(AZ41-AZ40)/AZ40</f>
        <v>0.0201682557989872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100.267055278118</v>
      </c>
      <c r="BG41" s="50" t="n">
        <f aca="false">(BB41-BB37)/BB37</f>
        <v>0.104166666666667</v>
      </c>
      <c r="BH41" s="7"/>
      <c r="BI41" s="43" t="n">
        <f aca="false">T48/AG48</f>
        <v>0.0117456474435472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'High pensions'!Q42</f>
        <v>103375016.366014</v>
      </c>
      <c r="E42" s="6"/>
      <c r="F42" s="56" t="n">
        <f aca="false">'High pensions'!I42</f>
        <v>18789632.8978524</v>
      </c>
      <c r="G42" s="56" t="n">
        <f aca="false">'High pensions'!K42</f>
        <v>414024.413828872</v>
      </c>
      <c r="H42" s="56" t="n">
        <f aca="false">'High pensions'!V42</f>
        <v>2277840.16793541</v>
      </c>
      <c r="I42" s="56" t="n">
        <f aca="false">'High pensions'!M42</f>
        <v>12804.8787782119</v>
      </c>
      <c r="J42" s="56" t="n">
        <f aca="false">'High pensions'!W42</f>
        <v>70448.6649876898</v>
      </c>
      <c r="K42" s="6"/>
      <c r="L42" s="56" t="n">
        <f aca="false">'High pensions'!N42</f>
        <v>3035932.30809797</v>
      </c>
      <c r="M42" s="8"/>
      <c r="N42" s="56" t="n">
        <f aca="false">'High pensions'!L42</f>
        <v>803358.763517689</v>
      </c>
      <c r="O42" s="6"/>
      <c r="P42" s="56" t="n">
        <f aca="false">'High pensions'!X42</f>
        <v>20173310.0666542</v>
      </c>
      <c r="Q42" s="8"/>
      <c r="R42" s="56" t="n">
        <f aca="false">'High SIPA income'!G37</f>
        <v>15731885.1031498</v>
      </c>
      <c r="S42" s="8"/>
      <c r="T42" s="56" t="n">
        <f aca="false">'High SIPA income'!J37</f>
        <v>60152226.2011193</v>
      </c>
      <c r="U42" s="6"/>
      <c r="V42" s="56" t="n">
        <f aca="false">'High SIPA income'!F37</f>
        <v>135259.245149168</v>
      </c>
      <c r="W42" s="8"/>
      <c r="X42" s="56" t="n">
        <f aca="false">'High SIPA income'!M37</f>
        <v>339732.22749226</v>
      </c>
      <c r="Y42" s="6"/>
      <c r="Z42" s="6" t="n">
        <f aca="false">R42+V42-N42-L42-F42</f>
        <v>-6761779.62116909</v>
      </c>
      <c r="AA42" s="6"/>
      <c r="AB42" s="6" t="n">
        <f aca="false">T42-P42-D42</f>
        <v>-63396100.2315489</v>
      </c>
      <c r="AC42" s="24"/>
      <c r="AD42" s="6"/>
      <c r="AE42" s="6"/>
      <c r="AF42" s="6"/>
      <c r="AG42" s="6" t="n">
        <f aca="false">BF42/100*$AG$37</f>
        <v>5313376172.73563</v>
      </c>
      <c r="AH42" s="36" t="n">
        <f aca="false">(AG42-AG41)/AG41</f>
        <v>0.00915694969342925</v>
      </c>
      <c r="AI42" s="36"/>
      <c r="AJ42" s="36" t="n">
        <f aca="false">AB42/AG42</f>
        <v>-0.0119314157647733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0.0128412295501442</v>
      </c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1" t="n">
        <f aca="false">workers_and_wage_high!B30</f>
        <v>6841.72557359654</v>
      </c>
      <c r="BA42" s="36" t="n">
        <f aca="false">(AZ42-AZ41)/AZ41</f>
        <v>0.0029249453188982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101.185195659208</v>
      </c>
      <c r="BG42" s="5"/>
      <c r="BH42" s="5"/>
      <c r="BI42" s="36" t="n">
        <f aca="false">T49/AG49</f>
        <v>0.0139438398164258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'High pensions'!Q43</f>
        <v>104829859.012755</v>
      </c>
      <c r="E43" s="9"/>
      <c r="F43" s="57" t="n">
        <f aca="false">'High pensions'!I43</f>
        <v>19054067.7701975</v>
      </c>
      <c r="G43" s="57" t="n">
        <f aca="false">'High pensions'!K43</f>
        <v>443503.684912289</v>
      </c>
      <c r="H43" s="57" t="n">
        <f aca="false">'High pensions'!V43</f>
        <v>2440026.41964524</v>
      </c>
      <c r="I43" s="57" t="n">
        <f aca="false">'High pensions'!M43</f>
        <v>13716.60881172</v>
      </c>
      <c r="J43" s="57" t="n">
        <f aca="false">'High pensions'!W43</f>
        <v>75464.7346282017</v>
      </c>
      <c r="K43" s="9"/>
      <c r="L43" s="57" t="n">
        <f aca="false">'High pensions'!N43</f>
        <v>2523170.36195078</v>
      </c>
      <c r="M43" s="42"/>
      <c r="N43" s="57" t="n">
        <f aca="false">'High pensions'!L43</f>
        <v>817279.273939081</v>
      </c>
      <c r="O43" s="9"/>
      <c r="P43" s="57" t="n">
        <f aca="false">'High pensions'!X43</f>
        <v>17589172.4316527</v>
      </c>
      <c r="Q43" s="42"/>
      <c r="R43" s="57" t="n">
        <f aca="false">'High SIPA income'!G38</f>
        <v>19119939.7386314</v>
      </c>
      <c r="S43" s="42"/>
      <c r="T43" s="57" t="n">
        <f aca="false">'High SIPA income'!J38</f>
        <v>73106746.7483382</v>
      </c>
      <c r="U43" s="9"/>
      <c r="V43" s="57" t="n">
        <f aca="false">'High SIPA income'!F38</f>
        <v>136304.954532738</v>
      </c>
      <c r="W43" s="42"/>
      <c r="X43" s="57" t="n">
        <f aca="false">'High SIPA income'!M38</f>
        <v>342358.747977406</v>
      </c>
      <c r="Y43" s="9"/>
      <c r="Z43" s="9" t="n">
        <f aca="false">R43+V43-N43-L43-F43</f>
        <v>-3138272.71292322</v>
      </c>
      <c r="AA43" s="9"/>
      <c r="AB43" s="9" t="n">
        <f aca="false">T43-P43-D43</f>
        <v>-49312284.6960695</v>
      </c>
      <c r="AC43" s="24"/>
      <c r="AD43" s="9"/>
      <c r="AE43" s="9"/>
      <c r="AF43" s="9"/>
      <c r="AG43" s="9" t="n">
        <f aca="false">BF43/100*$AG$37</f>
        <v>5396229937.27095</v>
      </c>
      <c r="AH43" s="43" t="n">
        <f aca="false">(AG43-AG42)/AG42</f>
        <v>0.0155934309640012</v>
      </c>
      <c r="AI43" s="43"/>
      <c r="AJ43" s="43" t="n">
        <f aca="false">AB43/AG43</f>
        <v>-0.00913828455594098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2" t="n">
        <f aca="false">workers_and_wage_high!B31</f>
        <v>6896.59599889326</v>
      </c>
      <c r="BA43" s="43" t="n">
        <f aca="false">(AZ43-AZ42)/AZ42</f>
        <v>0.00801996875005845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3" t="n">
        <f aca="false">T50/AG50</f>
        <v>0.0117213836571045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'High pensions'!Q44</f>
        <v>106566877.959933</v>
      </c>
      <c r="E44" s="9"/>
      <c r="F44" s="57" t="n">
        <f aca="false">'High pensions'!I44</f>
        <v>19369791.5253312</v>
      </c>
      <c r="G44" s="57" t="n">
        <f aca="false">'High pensions'!K44</f>
        <v>480572.23329594</v>
      </c>
      <c r="H44" s="57" t="n">
        <f aca="false">'High pensions'!V44</f>
        <v>2643966.63586214</v>
      </c>
      <c r="I44" s="57" t="n">
        <f aca="false">'High pensions'!M44</f>
        <v>14863.05876173</v>
      </c>
      <c r="J44" s="57" t="n">
        <f aca="false">'High pensions'!W44</f>
        <v>81772.163995736</v>
      </c>
      <c r="K44" s="9"/>
      <c r="L44" s="57" t="n">
        <f aca="false">'High pensions'!N44</f>
        <v>2507294.1238149</v>
      </c>
      <c r="M44" s="42"/>
      <c r="N44" s="57" t="n">
        <f aca="false">'High pensions'!L44</f>
        <v>832653.153369468</v>
      </c>
      <c r="O44" s="9"/>
      <c r="P44" s="57" t="n">
        <f aca="false">'High pensions'!X44</f>
        <v>17591373.1050913</v>
      </c>
      <c r="Q44" s="42"/>
      <c r="R44" s="57" t="n">
        <f aca="false">'High SIPA income'!G39</f>
        <v>16678874.0313463</v>
      </c>
      <c r="S44" s="42"/>
      <c r="T44" s="57" t="n">
        <f aca="false">'High SIPA income'!J39</f>
        <v>63773120.4452191</v>
      </c>
      <c r="U44" s="9"/>
      <c r="V44" s="57" t="n">
        <f aca="false">'High SIPA income'!F39</f>
        <v>139879.779910793</v>
      </c>
      <c r="W44" s="42"/>
      <c r="X44" s="57" t="n">
        <f aca="false">'High SIPA income'!M39</f>
        <v>351337.678676325</v>
      </c>
      <c r="Y44" s="9"/>
      <c r="Z44" s="9" t="n">
        <f aca="false">R44+V44-N44-L44-F44</f>
        <v>-5890984.99125847</v>
      </c>
      <c r="AA44" s="9"/>
      <c r="AB44" s="9" t="n">
        <f aca="false">T44-P44-D44</f>
        <v>-60385130.6198052</v>
      </c>
      <c r="AC44" s="24"/>
      <c r="AD44" s="9"/>
      <c r="AE44" s="9"/>
      <c r="AF44" s="9"/>
      <c r="AG44" s="9" t="n">
        <f aca="false">BF44/100*$AG$37</f>
        <v>5457609849.85903</v>
      </c>
      <c r="AH44" s="43" t="n">
        <f aca="false">(AG44-AG43)/AG43</f>
        <v>0.0113745917615809</v>
      </c>
      <c r="AI44" s="43"/>
      <c r="AJ44" s="43" t="n">
        <f aca="false">AB44/AG44</f>
        <v>-0.0110643912410421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2" t="n">
        <f aca="false">workers_and_wage_high!B32</f>
        <v>6959.48693089973</v>
      </c>
      <c r="BA44" s="43" t="n">
        <f aca="false">(AZ44-AZ43)/AZ43</f>
        <v>0.00911912659760886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3" t="n">
        <f aca="false">T51/AG51</f>
        <v>0.0138767264795095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'High pensions'!Q45</f>
        <v>108157027.395449</v>
      </c>
      <c r="E45" s="9"/>
      <c r="F45" s="57" t="n">
        <f aca="false">'High pensions'!I45</f>
        <v>19658820.0081928</v>
      </c>
      <c r="G45" s="57" t="n">
        <f aca="false">'High pensions'!K45</f>
        <v>513331.10714862</v>
      </c>
      <c r="H45" s="57" t="n">
        <f aca="false">'High pensions'!V45</f>
        <v>2824196.2943692</v>
      </c>
      <c r="I45" s="57" t="n">
        <f aca="false">'High pensions'!M45</f>
        <v>15876.21980872</v>
      </c>
      <c r="J45" s="57" t="n">
        <f aca="false">'High pensions'!W45</f>
        <v>87346.2771454381</v>
      </c>
      <c r="K45" s="9"/>
      <c r="L45" s="57" t="n">
        <f aca="false">'High pensions'!N45</f>
        <v>2542543.12510888</v>
      </c>
      <c r="M45" s="42"/>
      <c r="N45" s="57" t="n">
        <f aca="false">'High pensions'!L45</f>
        <v>847238.681949481</v>
      </c>
      <c r="O45" s="9"/>
      <c r="P45" s="57" t="n">
        <f aca="false">'High pensions'!X45</f>
        <v>17854525.6151931</v>
      </c>
      <c r="Q45" s="42"/>
      <c r="R45" s="57" t="n">
        <f aca="false">'High SIPA income'!G40</f>
        <v>20125539.7566479</v>
      </c>
      <c r="S45" s="42" t="n">
        <f aca="false">SUM(T42:T45)/AVERAGE(AG42:AG45)</f>
        <v>0.0504853225413535</v>
      </c>
      <c r="T45" s="57" t="n">
        <f aca="false">'High SIPA income'!J40</f>
        <v>76951745.5742875</v>
      </c>
      <c r="U45" s="9"/>
      <c r="V45" s="57" t="n">
        <f aca="false">'High SIPA income'!F40</f>
        <v>143694.187371222</v>
      </c>
      <c r="W45" s="42"/>
      <c r="X45" s="57" t="n">
        <f aca="false">'High SIPA income'!M40</f>
        <v>360918.370492737</v>
      </c>
      <c r="Y45" s="9"/>
      <c r="Z45" s="9" t="n">
        <f aca="false">R45+V45-N45-L45-F45</f>
        <v>-2779367.87123204</v>
      </c>
      <c r="AA45" s="9"/>
      <c r="AB45" s="9" t="n">
        <f aca="false">T45-P45-D45</f>
        <v>-49059807.4363546</v>
      </c>
      <c r="AC45" s="24"/>
      <c r="AD45" s="9"/>
      <c r="AE45" s="9"/>
      <c r="AF45" s="9"/>
      <c r="AG45" s="9" t="n">
        <f aca="false">BF45/100*$AG$37</f>
        <v>5540783528.06782</v>
      </c>
      <c r="AH45" s="43" t="n">
        <f aca="false">(AG45-AG44)/AG44</f>
        <v>0.0152399457815656</v>
      </c>
      <c r="AI45" s="43" t="n">
        <f aca="false">(AG45-AG41)/AG41</f>
        <v>0.0523478899890659</v>
      </c>
      <c r="AJ45" s="43" t="n">
        <f aca="false">AB45/AG45</f>
        <v>-0.00885430863484081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2" t="n">
        <f aca="false">workers_and_wage_high!B33</f>
        <v>7024.51838965457</v>
      </c>
      <c r="BA45" s="43" t="n">
        <f aca="false">(AZ45-AZ44)/AZ44</f>
        <v>0.00934428922714161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105.515824057344</v>
      </c>
      <c r="BG45" s="50" t="n">
        <f aca="false">(BB45-BB41)/BB41</f>
        <v>0</v>
      </c>
      <c r="BH45" s="7"/>
      <c r="BI45" s="43" t="n">
        <f aca="false">T52/AG52</f>
        <v>0.0119044549189825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'High pensions'!Q46</f>
        <v>109252969.171718</v>
      </c>
      <c r="E46" s="6"/>
      <c r="F46" s="56" t="n">
        <f aca="false">'High pensions'!I46</f>
        <v>19858020.3989392</v>
      </c>
      <c r="G46" s="56" t="n">
        <f aca="false">'High pensions'!K46</f>
        <v>535334.300335677</v>
      </c>
      <c r="H46" s="56" t="n">
        <f aca="false">'High pensions'!V46</f>
        <v>2945251.37129285</v>
      </c>
      <c r="I46" s="56" t="n">
        <f aca="false">'High pensions'!M46</f>
        <v>16556.730938216</v>
      </c>
      <c r="J46" s="56" t="n">
        <f aca="false">'High pensions'!W46</f>
        <v>91090.2485966814</v>
      </c>
      <c r="K46" s="6"/>
      <c r="L46" s="56" t="n">
        <f aca="false">'High pensions'!N46</f>
        <v>3136039.9149915</v>
      </c>
      <c r="M46" s="8"/>
      <c r="N46" s="56" t="n">
        <f aca="false">'High pensions'!L46</f>
        <v>857852.270665579</v>
      </c>
      <c r="O46" s="6"/>
      <c r="P46" s="56" t="n">
        <f aca="false">'High pensions'!X46</f>
        <v>20992576.1128601</v>
      </c>
      <c r="Q46" s="8"/>
      <c r="R46" s="56" t="n">
        <f aca="false">'High SIPA income'!G41</f>
        <v>16812259.6184213</v>
      </c>
      <c r="S46" s="8"/>
      <c r="T46" s="56" t="n">
        <f aca="false">'High SIPA income'!J41</f>
        <v>64283131.7981559</v>
      </c>
      <c r="U46" s="6"/>
      <c r="V46" s="56" t="n">
        <f aca="false">'High SIPA income'!F41</f>
        <v>140578.145033408</v>
      </c>
      <c r="W46" s="8"/>
      <c r="X46" s="56" t="n">
        <f aca="false">'High SIPA income'!M41</f>
        <v>353091.770520083</v>
      </c>
      <c r="Y46" s="6"/>
      <c r="Z46" s="6" t="n">
        <f aca="false">R46+V46-N46-L46-F46</f>
        <v>-6899074.82114157</v>
      </c>
      <c r="AA46" s="6"/>
      <c r="AB46" s="6" t="n">
        <f aca="false">T46-P46-D46</f>
        <v>-65962413.4864222</v>
      </c>
      <c r="AC46" s="24"/>
      <c r="AD46" s="6"/>
      <c r="AE46" s="6"/>
      <c r="AF46" s="6"/>
      <c r="AG46" s="6" t="n">
        <f aca="false">BF46/100*$AG$37</f>
        <v>5612446585.34219</v>
      </c>
      <c r="AH46" s="36" t="n">
        <f aca="false">(AG46-AG45)/AG45</f>
        <v>0.0129337406724774</v>
      </c>
      <c r="AI46" s="36"/>
      <c r="AJ46" s="36" t="n">
        <f aca="false">AB46/AG46</f>
        <v>-0.0117528804031193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0.011754593488601</v>
      </c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1" t="n">
        <f aca="false">workers_and_wage_high!B34</f>
        <v>7061.62898723288</v>
      </c>
      <c r="BA46" s="36" t="n">
        <f aca="false">(AZ46-AZ45)/AZ45</f>
        <v>0.00528300952745248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6" t="n">
        <f aca="false">T53/AG53</f>
        <v>0.0141135737557577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'High pensions'!Q47</f>
        <v>110236265.553244</v>
      </c>
      <c r="E47" s="9"/>
      <c r="F47" s="57" t="n">
        <f aca="false">'High pensions'!I47</f>
        <v>20036746.155782</v>
      </c>
      <c r="G47" s="57" t="n">
        <f aca="false">'High pensions'!K47</f>
        <v>550453.43044446</v>
      </c>
      <c r="H47" s="57" t="n">
        <f aca="false">'High pensions'!V47</f>
        <v>3028432.36428681</v>
      </c>
      <c r="I47" s="57" t="n">
        <f aca="false">'High pensions'!M47</f>
        <v>17024.332900344</v>
      </c>
      <c r="J47" s="57" t="n">
        <f aca="false">'High pensions'!W47</f>
        <v>93662.8566274267</v>
      </c>
      <c r="K47" s="9"/>
      <c r="L47" s="57" t="n">
        <f aca="false">'High pensions'!N47</f>
        <v>2566492.90084177</v>
      </c>
      <c r="M47" s="42"/>
      <c r="N47" s="57" t="n">
        <f aca="false">'High pensions'!L47</f>
        <v>867006.315677054</v>
      </c>
      <c r="O47" s="9"/>
      <c r="P47" s="57" t="n">
        <f aca="false">'High pensions'!X47</f>
        <v>18087556.8036977</v>
      </c>
      <c r="Q47" s="42"/>
      <c r="R47" s="57" t="n">
        <f aca="false">'High SIPA income'!G42</f>
        <v>20058533.0005573</v>
      </c>
      <c r="S47" s="42"/>
      <c r="T47" s="57" t="n">
        <f aca="false">'High SIPA income'!J42</f>
        <v>76695539.4347854</v>
      </c>
      <c r="U47" s="9"/>
      <c r="V47" s="57" t="n">
        <f aca="false">'High SIPA income'!F42</f>
        <v>145806.283359025</v>
      </c>
      <c r="W47" s="42"/>
      <c r="X47" s="57" t="n">
        <f aca="false">'High SIPA income'!M42</f>
        <v>366223.346679928</v>
      </c>
      <c r="Y47" s="9"/>
      <c r="Z47" s="9" t="n">
        <f aca="false">R47+V47-N47-L47-F47</f>
        <v>-3265906.0883845</v>
      </c>
      <c r="AA47" s="9"/>
      <c r="AB47" s="9" t="n">
        <f aca="false">T47-P47-D47</f>
        <v>-51628282.9221563</v>
      </c>
      <c r="AC47" s="24"/>
      <c r="AD47" s="9"/>
      <c r="AE47" s="9"/>
      <c r="AF47" s="9"/>
      <c r="AG47" s="9" t="n">
        <f aca="false">BF47/100*$AG$37</f>
        <v>5650269766.67361</v>
      </c>
      <c r="AH47" s="43" t="n">
        <f aca="false">(AG47-AG46)/AG46</f>
        <v>0.00673916103365881</v>
      </c>
      <c r="AI47" s="43"/>
      <c r="AJ47" s="43" t="n">
        <f aca="false">AB47/AG47</f>
        <v>-0.00913731291675133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2" t="n">
        <f aca="false">workers_and_wage_high!B35</f>
        <v>7107.91089995439</v>
      </c>
      <c r="BA47" s="43" t="n">
        <f aca="false">(AZ47-AZ46)/AZ46</f>
        <v>0.00655399948159065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107.600823521934</v>
      </c>
      <c r="BG47" s="7"/>
      <c r="BH47" s="7"/>
      <c r="BI47" s="43" t="n">
        <f aca="false">T54/AG54</f>
        <v>0.0119669166529271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'High pensions'!Q48</f>
        <v>111242004.182248</v>
      </c>
      <c r="E48" s="9"/>
      <c r="F48" s="57" t="n">
        <f aca="false">'High pensions'!I48</f>
        <v>20219551.056758</v>
      </c>
      <c r="G48" s="57" t="n">
        <f aca="false">'High pensions'!K48</f>
        <v>575466.762925067</v>
      </c>
      <c r="H48" s="57" t="n">
        <f aca="false">'High pensions'!V48</f>
        <v>3166048.33946889</v>
      </c>
      <c r="I48" s="57" t="n">
        <f aca="false">'High pensions'!M48</f>
        <v>17797.941121394</v>
      </c>
      <c r="J48" s="57" t="n">
        <f aca="false">'High pensions'!W48</f>
        <v>97919.0208083175</v>
      </c>
      <c r="K48" s="9"/>
      <c r="L48" s="57" t="n">
        <f aca="false">'High pensions'!N48</f>
        <v>2518916.66907822</v>
      </c>
      <c r="M48" s="42"/>
      <c r="N48" s="57" t="n">
        <f aca="false">'High pensions'!L48</f>
        <v>876889.284083005</v>
      </c>
      <c r="O48" s="9"/>
      <c r="P48" s="57" t="n">
        <f aca="false">'High pensions'!X48</f>
        <v>17895056.6871312</v>
      </c>
      <c r="Q48" s="42"/>
      <c r="R48" s="57" t="n">
        <f aca="false">'High SIPA income'!G43</f>
        <v>17580166.9668045</v>
      </c>
      <c r="S48" s="42"/>
      <c r="T48" s="57" t="n">
        <f aca="false">'High SIPA income'!J43</f>
        <v>67219292.1005344</v>
      </c>
      <c r="U48" s="9"/>
      <c r="V48" s="57" t="n">
        <f aca="false">'High SIPA income'!F43</f>
        <v>144372.924929412</v>
      </c>
      <c r="W48" s="42"/>
      <c r="X48" s="57" t="n">
        <f aca="false">'High SIPA income'!M43</f>
        <v>362623.163553442</v>
      </c>
      <c r="Y48" s="9"/>
      <c r="Z48" s="9" t="n">
        <f aca="false">R48+V48-N48-L48-F48</f>
        <v>-5890817.11818532</v>
      </c>
      <c r="AA48" s="9"/>
      <c r="AB48" s="9" t="n">
        <f aca="false">T48-P48-D48</f>
        <v>-61917768.7688448</v>
      </c>
      <c r="AC48" s="24"/>
      <c r="AD48" s="9"/>
      <c r="AE48" s="9"/>
      <c r="AF48" s="9"/>
      <c r="AG48" s="9" t="n">
        <f aca="false">BF48/100*$AG$37</f>
        <v>5722910756.82365</v>
      </c>
      <c r="AH48" s="43" t="n">
        <f aca="false">(AG48-AG47)/AG47</f>
        <v>0.0128561985798424</v>
      </c>
      <c r="AI48" s="43"/>
      <c r="AJ48" s="43" t="n">
        <f aca="false">AB48/AG48</f>
        <v>-0.0108192791046091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2" t="n">
        <f aca="false">workers_and_wage_high!B36</f>
        <v>7175.77376185124</v>
      </c>
      <c r="BA48" s="43" t="n">
        <f aca="false">(AZ48-AZ47)/AZ47</f>
        <v>0.00954751161797568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108.984161076487</v>
      </c>
      <c r="BG48" s="7"/>
      <c r="BH48" s="7"/>
      <c r="BI48" s="43" t="n">
        <f aca="false">T55/AG55</f>
        <v>0.0140757727309151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'High pensions'!Q49</f>
        <v>112059812.452631</v>
      </c>
      <c r="E49" s="9"/>
      <c r="F49" s="57" t="n">
        <f aca="false">'High pensions'!I49</f>
        <v>20368197.3904805</v>
      </c>
      <c r="G49" s="57" t="n">
        <f aca="false">'High pensions'!K49</f>
        <v>598088.569864782</v>
      </c>
      <c r="H49" s="57" t="n">
        <f aca="false">'High pensions'!V49</f>
        <v>3290506.8467391</v>
      </c>
      <c r="I49" s="57" t="n">
        <f aca="false">'High pensions'!M49</f>
        <v>18497.584634993</v>
      </c>
      <c r="J49" s="57" t="n">
        <f aca="false">'High pensions'!W49</f>
        <v>101768.252991929</v>
      </c>
      <c r="K49" s="9"/>
      <c r="L49" s="57" t="n">
        <f aca="false">'High pensions'!N49</f>
        <v>2567891.51036505</v>
      </c>
      <c r="M49" s="42"/>
      <c r="N49" s="57" t="n">
        <f aca="false">'High pensions'!L49</f>
        <v>885428.950621605</v>
      </c>
      <c r="O49" s="9"/>
      <c r="P49" s="57" t="n">
        <f aca="false">'High pensions'!X49</f>
        <v>18196170.0970716</v>
      </c>
      <c r="Q49" s="42"/>
      <c r="R49" s="57" t="n">
        <f aca="false">'High SIPA income'!G44</f>
        <v>21172682.2120846</v>
      </c>
      <c r="S49" s="42"/>
      <c r="T49" s="57" t="n">
        <f aca="false">'High SIPA income'!J44</f>
        <v>80955585.5102663</v>
      </c>
      <c r="U49" s="9"/>
      <c r="V49" s="57" t="n">
        <f aca="false">'High SIPA income'!F44</f>
        <v>144219.884460608</v>
      </c>
      <c r="W49" s="42"/>
      <c r="X49" s="57" t="n">
        <f aca="false">'High SIPA income'!M44</f>
        <v>362238.770018598</v>
      </c>
      <c r="Y49" s="9"/>
      <c r="Z49" s="9" t="n">
        <f aca="false">R49+V49-N49-L49-F49</f>
        <v>-2504615.75492195</v>
      </c>
      <c r="AA49" s="9"/>
      <c r="AB49" s="9" t="n">
        <f aca="false">T49-P49-D49</f>
        <v>-49300397.0394363</v>
      </c>
      <c r="AC49" s="24"/>
      <c r="AD49" s="9"/>
      <c r="AE49" s="9"/>
      <c r="AF49" s="9"/>
      <c r="AG49" s="9" t="n">
        <f aca="false">BF49/100*$AG$37</f>
        <v>5805831576.95924</v>
      </c>
      <c r="AH49" s="43" t="n">
        <f aca="false">(AG49-AG48)/AG48</f>
        <v>0.0144892736684252</v>
      </c>
      <c r="AI49" s="43" t="n">
        <f aca="false">(AG49-AG45)/AG45</f>
        <v>0.0478358426292551</v>
      </c>
      <c r="AJ49" s="43" t="n">
        <f aca="false">AB49/AG49</f>
        <v>-0.00849153069391259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2" t="n">
        <f aca="false">workers_and_wage_high!B37</f>
        <v>7243.74359730024</v>
      </c>
      <c r="BA49" s="43" t="n">
        <f aca="false">(AZ49-AZ48)/AZ48</f>
        <v>0.00947212631066353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110.563262411848</v>
      </c>
      <c r="BG49" s="50" t="n">
        <f aca="false">(BB49-BB45)/BB45</f>
        <v>0</v>
      </c>
      <c r="BH49" s="7"/>
      <c r="BI49" s="43" t="n">
        <f aca="false">T56/AG56</f>
        <v>0.0120035758176442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'High pensions'!Q50</f>
        <v>113446590.174566</v>
      </c>
      <c r="E50" s="6"/>
      <c r="F50" s="56" t="n">
        <f aca="false">'High pensions'!I50</f>
        <v>20620260.6570422</v>
      </c>
      <c r="G50" s="56" t="n">
        <f aca="false">'High pensions'!K50</f>
        <v>625312.439820971</v>
      </c>
      <c r="H50" s="56" t="n">
        <f aca="false">'High pensions'!V50</f>
        <v>3440284.54689783</v>
      </c>
      <c r="I50" s="56" t="n">
        <f aca="false">'High pensions'!M50</f>
        <v>19339.559994464</v>
      </c>
      <c r="J50" s="56" t="n">
        <f aca="false">'High pensions'!W50</f>
        <v>106400.552996846</v>
      </c>
      <c r="K50" s="6"/>
      <c r="L50" s="56" t="n">
        <f aca="false">'High pensions'!N50</f>
        <v>3100828.47338878</v>
      </c>
      <c r="M50" s="8"/>
      <c r="N50" s="56" t="n">
        <f aca="false">'High pensions'!L50</f>
        <v>899431.987432636</v>
      </c>
      <c r="O50" s="6"/>
      <c r="P50" s="56" t="n">
        <f aca="false">'High pensions'!X50</f>
        <v>21038623.1086479</v>
      </c>
      <c r="Q50" s="8"/>
      <c r="R50" s="56" t="n">
        <f aca="false">'High SIPA income'!G45</f>
        <v>17923288.7830877</v>
      </c>
      <c r="S50" s="8"/>
      <c r="T50" s="56" t="n">
        <f aca="false">'High SIPA income'!J45</f>
        <v>68531248.1040442</v>
      </c>
      <c r="U50" s="6"/>
      <c r="V50" s="56" t="n">
        <f aca="false">'High SIPA income'!F45</f>
        <v>143389.813212293</v>
      </c>
      <c r="W50" s="8"/>
      <c r="X50" s="56" t="n">
        <f aca="false">'High SIPA income'!M45</f>
        <v>360153.870359012</v>
      </c>
      <c r="Y50" s="6"/>
      <c r="Z50" s="6" t="n">
        <f aca="false">R50+V50-N50-L50-F50</f>
        <v>-6553842.52156362</v>
      </c>
      <c r="AA50" s="6"/>
      <c r="AB50" s="6" t="n">
        <f aca="false">T50-P50-D50</f>
        <v>-65953965.1791697</v>
      </c>
      <c r="AC50" s="24"/>
      <c r="AD50" s="6"/>
      <c r="AE50" s="6"/>
      <c r="AF50" s="6"/>
      <c r="AG50" s="6" t="n">
        <f aca="false">BF50/100*$AG$37</f>
        <v>5846685861.40054</v>
      </c>
      <c r="AH50" s="36" t="n">
        <f aca="false">(AG50-AG49)/AG49</f>
        <v>0.00703676706768899</v>
      </c>
      <c r="AI50" s="36"/>
      <c r="AJ50" s="36" t="n">
        <f aca="false">AB50/AG50</f>
        <v>-0.0112805727454238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0.0088325469603229</v>
      </c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1" t="n">
        <f aca="false">workers_and_wage_high!B38</f>
        <v>7325.72738734605</v>
      </c>
      <c r="BA50" s="36" t="n">
        <f aca="false">(AZ50-AZ49)/AZ49</f>
        <v>0.011317875756448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111.341270335684</v>
      </c>
      <c r="BG50" s="5"/>
      <c r="BH50" s="5"/>
      <c r="BI50" s="36" t="n">
        <f aca="false">T57/AG57</f>
        <v>0.0140790219073242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'High pensions'!Q51</f>
        <v>114756148.597668</v>
      </c>
      <c r="E51" s="9"/>
      <c r="F51" s="57" t="n">
        <f aca="false">'High pensions'!I51</f>
        <v>20858288.4019788</v>
      </c>
      <c r="G51" s="57" t="n">
        <f aca="false">'High pensions'!K51</f>
        <v>653625.285374836</v>
      </c>
      <c r="H51" s="57" t="n">
        <f aca="false">'High pensions'!V51</f>
        <v>3596053.46949524</v>
      </c>
      <c r="I51" s="57" t="n">
        <f aca="false">'High pensions'!M51</f>
        <v>20215.2150115931</v>
      </c>
      <c r="J51" s="57" t="n">
        <f aca="false">'High pensions'!W51</f>
        <v>111218.148541091</v>
      </c>
      <c r="K51" s="9"/>
      <c r="L51" s="57" t="n">
        <f aca="false">'High pensions'!N51</f>
        <v>2565715.25019184</v>
      </c>
      <c r="M51" s="42"/>
      <c r="N51" s="57" t="n">
        <f aca="false">'High pensions'!L51</f>
        <v>912463.215174008</v>
      </c>
      <c r="O51" s="9"/>
      <c r="P51" s="57" t="n">
        <f aca="false">'High pensions'!X51</f>
        <v>18333612.019857</v>
      </c>
      <c r="Q51" s="42"/>
      <c r="R51" s="57" t="n">
        <f aca="false">'High SIPA income'!G46</f>
        <v>21354382.4278113</v>
      </c>
      <c r="S51" s="42"/>
      <c r="T51" s="57" t="n">
        <f aca="false">'High SIPA income'!J46</f>
        <v>81650332.033364</v>
      </c>
      <c r="U51" s="9"/>
      <c r="V51" s="57" t="n">
        <f aca="false">'High SIPA income'!F46</f>
        <v>147613.727505431</v>
      </c>
      <c r="W51" s="42"/>
      <c r="X51" s="57" t="n">
        <f aca="false">'High SIPA income'!M46</f>
        <v>370763.125275093</v>
      </c>
      <c r="Y51" s="9"/>
      <c r="Z51" s="9" t="n">
        <f aca="false">R51+V51-N51-L51-F51</f>
        <v>-2834470.71202792</v>
      </c>
      <c r="AA51" s="9"/>
      <c r="AB51" s="9" t="n">
        <f aca="false">T51-P51-D51</f>
        <v>-51439428.584161</v>
      </c>
      <c r="AC51" s="24"/>
      <c r="AD51" s="9"/>
      <c r="AE51" s="9"/>
      <c r="AF51" s="9"/>
      <c r="AG51" s="9" t="n">
        <f aca="false">BF51/100*$AG$37</f>
        <v>5883976466.20256</v>
      </c>
      <c r="AH51" s="43" t="n">
        <f aca="false">(AG51-AG50)/AG50</f>
        <v>0.00637807566303663</v>
      </c>
      <c r="AI51" s="43"/>
      <c r="AJ51" s="43" t="n">
        <f aca="false">AB51/AG51</f>
        <v>-0.00874228999378703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2" t="n">
        <f aca="false">workers_and_wage_high!B39</f>
        <v>7363.4327521854</v>
      </c>
      <c r="BA51" s="43" t="n">
        <f aca="false">(AZ51-AZ50)/AZ50</f>
        <v>0.00514697897501345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3" t="n">
        <f aca="false">T58/AG58</f>
        <v>0.0120294717360822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'High pensions'!Q52</f>
        <v>116074273.46681</v>
      </c>
      <c r="E52" s="9"/>
      <c r="F52" s="57" t="n">
        <f aca="false">'High pensions'!I52</f>
        <v>21097873.199886</v>
      </c>
      <c r="G52" s="57" t="n">
        <f aca="false">'High pensions'!K52</f>
        <v>684348.576641731</v>
      </c>
      <c r="H52" s="57" t="n">
        <f aca="false">'High pensions'!V52</f>
        <v>3765083.95320927</v>
      </c>
      <c r="I52" s="57" t="n">
        <f aca="false">'High pensions'!M52</f>
        <v>21165.419896136</v>
      </c>
      <c r="J52" s="57" t="n">
        <f aca="false">'High pensions'!W52</f>
        <v>116445.895460081</v>
      </c>
      <c r="K52" s="9"/>
      <c r="L52" s="57" t="n">
        <f aca="false">'High pensions'!N52</f>
        <v>2545484.92928164</v>
      </c>
      <c r="M52" s="42"/>
      <c r="N52" s="57" t="n">
        <f aca="false">'High pensions'!L52</f>
        <v>924685.267812666</v>
      </c>
      <c r="O52" s="9"/>
      <c r="P52" s="57" t="n">
        <f aca="false">'High pensions'!X52</f>
        <v>18295878.9160125</v>
      </c>
      <c r="Q52" s="42"/>
      <c r="R52" s="57" t="n">
        <f aca="false">'High SIPA income'!G47</f>
        <v>18558726.393948</v>
      </c>
      <c r="S52" s="42"/>
      <c r="T52" s="57" t="n">
        <f aca="false">'High SIPA income'!J47</f>
        <v>70960898.8836267</v>
      </c>
      <c r="U52" s="9"/>
      <c r="V52" s="57" t="n">
        <f aca="false">'High SIPA income'!F47</f>
        <v>147489.328147656</v>
      </c>
      <c r="W52" s="42"/>
      <c r="X52" s="57" t="n">
        <f aca="false">'High SIPA income'!M47</f>
        <v>370450.669953692</v>
      </c>
      <c r="Y52" s="9"/>
      <c r="Z52" s="9" t="n">
        <f aca="false">R52+V52-N52-L52-F52</f>
        <v>-5861827.67488465</v>
      </c>
      <c r="AA52" s="9"/>
      <c r="AB52" s="9" t="n">
        <f aca="false">T52-P52-D52</f>
        <v>-63409253.4991958</v>
      </c>
      <c r="AC52" s="24"/>
      <c r="AD52" s="9"/>
      <c r="AE52" s="9"/>
      <c r="AF52" s="9"/>
      <c r="AG52" s="9" t="n">
        <f aca="false">BF52/100*$AG$37</f>
        <v>5960869217.9996</v>
      </c>
      <c r="AH52" s="43" t="n">
        <f aca="false">(AG52-AG51)/AG51</f>
        <v>0.0130681610028029</v>
      </c>
      <c r="AI52" s="43"/>
      <c r="AJ52" s="43" t="n">
        <f aca="false">AB52/AG52</f>
        <v>-0.0106375850870413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2" t="n">
        <f aca="false">workers_and_wage_high!B40</f>
        <v>7392.4212470608</v>
      </c>
      <c r="BA52" s="43" t="n">
        <f aca="false">(AZ52-AZ51)/AZ51</f>
        <v>0.00393681803732046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3" t="n">
        <f aca="false">T59/AG59</f>
        <v>0.0141748452920743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'High pensions'!Q53</f>
        <v>117010250.06328</v>
      </c>
      <c r="E53" s="9"/>
      <c r="F53" s="57" t="n">
        <f aca="false">'High pensions'!I53</f>
        <v>21267998.0256599</v>
      </c>
      <c r="G53" s="57" t="n">
        <f aca="false">'High pensions'!K53</f>
        <v>750899.559969547</v>
      </c>
      <c r="H53" s="57" t="n">
        <f aca="false">'High pensions'!V53</f>
        <v>4131227.82776435</v>
      </c>
      <c r="I53" s="57" t="n">
        <f aca="false">'High pensions'!M53</f>
        <v>23223.697731016</v>
      </c>
      <c r="J53" s="57" t="n">
        <f aca="false">'High pensions'!W53</f>
        <v>127769.932817449</v>
      </c>
      <c r="K53" s="9"/>
      <c r="L53" s="57" t="n">
        <f aca="false">'High pensions'!N53</f>
        <v>2604623.11034952</v>
      </c>
      <c r="M53" s="42"/>
      <c r="N53" s="57" t="n">
        <f aca="false">'High pensions'!L53</f>
        <v>934613.355346486</v>
      </c>
      <c r="O53" s="9"/>
      <c r="P53" s="57" t="n">
        <f aca="false">'High pensions'!X53</f>
        <v>18657368.6270565</v>
      </c>
      <c r="Q53" s="42"/>
      <c r="R53" s="57" t="n">
        <f aca="false">'High SIPA income'!G48</f>
        <v>22197345.2876811</v>
      </c>
      <c r="S53" s="42"/>
      <c r="T53" s="57" t="n">
        <f aca="false">'High SIPA income'!J48</f>
        <v>84873473.5891001</v>
      </c>
      <c r="U53" s="9"/>
      <c r="V53" s="57" t="n">
        <f aca="false">'High SIPA income'!F48</f>
        <v>149542.383660338</v>
      </c>
      <c r="W53" s="42"/>
      <c r="X53" s="57" t="n">
        <f aca="false">'High SIPA income'!M48</f>
        <v>375607.353489221</v>
      </c>
      <c r="Y53" s="9"/>
      <c r="Z53" s="9" t="n">
        <f aca="false">R53+V53-N53-L53-F53</f>
        <v>-2460346.82001447</v>
      </c>
      <c r="AA53" s="9"/>
      <c r="AB53" s="9" t="n">
        <f aca="false">T53-P53-D53</f>
        <v>-50794145.1012364</v>
      </c>
      <c r="AC53" s="24"/>
      <c r="AD53" s="9"/>
      <c r="AE53" s="9"/>
      <c r="AF53" s="9"/>
      <c r="AG53" s="9" t="n">
        <f aca="false">BF53/100*$AG$37</f>
        <v>6013606125.41354</v>
      </c>
      <c r="AH53" s="43" t="n">
        <f aca="false">(AG53-AG52)/AG52</f>
        <v>0.00884718410776313</v>
      </c>
      <c r="AI53" s="43" t="n">
        <f aca="false">(AG53-AG49)/AG49</f>
        <v>0.0357872159569454</v>
      </c>
      <c r="AJ53" s="43" t="n">
        <f aca="false">AB53/AG53</f>
        <v>-0.00844653674383163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2" t="n">
        <f aca="false">workers_and_wage_high!B41</f>
        <v>7458.4209885604</v>
      </c>
      <c r="BA53" s="43" t="n">
        <f aca="false">(AZ53-AZ52)/AZ52</f>
        <v>0.00892802767778431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114.520013760685</v>
      </c>
      <c r="BG53" s="50" t="n">
        <f aca="false">(BB53-BB49)/BB49</f>
        <v>0.00943396226415094</v>
      </c>
      <c r="BH53" s="7"/>
      <c r="BI53" s="43" t="n">
        <f aca="false">T60/AG60</f>
        <v>0.0120999617063494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'High pensions'!Q54</f>
        <v>118038633.54302</v>
      </c>
      <c r="E54" s="6"/>
      <c r="F54" s="56" t="n">
        <f aca="false">'High pensions'!I54</f>
        <v>21454918.8963093</v>
      </c>
      <c r="G54" s="56" t="n">
        <f aca="false">'High pensions'!K54</f>
        <v>812586.582914179</v>
      </c>
      <c r="H54" s="56" t="n">
        <f aca="false">'High pensions'!V54</f>
        <v>4470611.62739147</v>
      </c>
      <c r="I54" s="56" t="n">
        <f aca="false">'High pensions'!M54</f>
        <v>25131.543801469</v>
      </c>
      <c r="J54" s="56" t="n">
        <f aca="false">'High pensions'!W54</f>
        <v>138266.338991487</v>
      </c>
      <c r="K54" s="6"/>
      <c r="L54" s="56" t="n">
        <f aca="false">'High pensions'!N54</f>
        <v>3180546.33599003</v>
      </c>
      <c r="M54" s="8"/>
      <c r="N54" s="56" t="n">
        <f aca="false">'High pensions'!L54</f>
        <v>945312.370109726</v>
      </c>
      <c r="O54" s="6"/>
      <c r="P54" s="56" t="n">
        <f aca="false">'High pensions'!X54</f>
        <v>21704699.8052366</v>
      </c>
      <c r="Q54" s="8"/>
      <c r="R54" s="56" t="n">
        <f aca="false">'High SIPA income'!G49</f>
        <v>18994151.213331</v>
      </c>
      <c r="S54" s="8"/>
      <c r="T54" s="56" t="n">
        <f aca="false">'High SIPA income'!J49</f>
        <v>72625783.4195466</v>
      </c>
      <c r="U54" s="6"/>
      <c r="V54" s="56" t="n">
        <f aca="false">'High SIPA income'!F49</f>
        <v>148479.028865347</v>
      </c>
      <c r="W54" s="8"/>
      <c r="X54" s="56" t="n">
        <f aca="false">'High SIPA income'!M49</f>
        <v>372936.512817898</v>
      </c>
      <c r="Y54" s="6"/>
      <c r="Z54" s="6" t="n">
        <f aca="false">R54+V54-N54-L54-F54</f>
        <v>-6438147.36021271</v>
      </c>
      <c r="AA54" s="6"/>
      <c r="AB54" s="6" t="n">
        <f aca="false">T54-P54-D54</f>
        <v>-67117549.92871</v>
      </c>
      <c r="AC54" s="24"/>
      <c r="AD54" s="6"/>
      <c r="AE54" s="6"/>
      <c r="AF54" s="6"/>
      <c r="AG54" s="6" t="n">
        <f aca="false">BF54/100*$AG$37</f>
        <v>6068880190.77014</v>
      </c>
      <c r="AH54" s="36" t="n">
        <f aca="false">(AG54-AG53)/AG53</f>
        <v>0.00919150077405506</v>
      </c>
      <c r="AI54" s="36"/>
      <c r="AJ54" s="36" t="n">
        <f aca="false">AB54/AG54</f>
        <v>-0.0110592972375342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0.0106190679693794</v>
      </c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1" t="n">
        <f aca="false">workers_and_wage_high!B42</f>
        <v>7504.96739609413</v>
      </c>
      <c r="BA54" s="36" t="n">
        <f aca="false">(AZ54-AZ53)/AZ53</f>
        <v>0.00624078576485861</v>
      </c>
      <c r="BB54" s="41"/>
      <c r="BC54" s="41"/>
      <c r="BD54" s="41"/>
      <c r="BE54" s="41"/>
      <c r="BF54" s="5" t="n">
        <f aca="false">BF53*(1+AY54)*(1+BA54)*(1-BE54)</f>
        <v>115.572624555811</v>
      </c>
      <c r="BG54" s="5"/>
      <c r="BH54" s="5"/>
      <c r="BI54" s="36" t="n">
        <f aca="false">T61/AG61</f>
        <v>0.0142236679299266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'High pensions'!Q55</f>
        <v>118800140.784421</v>
      </c>
      <c r="E55" s="9"/>
      <c r="F55" s="57" t="n">
        <f aca="false">'High pensions'!I55</f>
        <v>21593331.8515665</v>
      </c>
      <c r="G55" s="57" t="n">
        <f aca="false">'High pensions'!K55</f>
        <v>898551.11668381</v>
      </c>
      <c r="H55" s="57" t="n">
        <f aca="false">'High pensions'!V55</f>
        <v>4943563.12855401</v>
      </c>
      <c r="I55" s="57" t="n">
        <f aca="false">'High pensions'!M55</f>
        <v>27790.2407221789</v>
      </c>
      <c r="J55" s="57" t="n">
        <f aca="false">'High pensions'!W55</f>
        <v>152893.705006821</v>
      </c>
      <c r="K55" s="9"/>
      <c r="L55" s="57" t="n">
        <f aca="false">'High pensions'!N55</f>
        <v>2627222.32554553</v>
      </c>
      <c r="M55" s="42"/>
      <c r="N55" s="57" t="n">
        <f aca="false">'High pensions'!L55</f>
        <v>954339.115672618</v>
      </c>
      <c r="O55" s="9"/>
      <c r="P55" s="57" t="n">
        <f aca="false">'High pensions'!X55</f>
        <v>18883161.3754149</v>
      </c>
      <c r="Q55" s="42"/>
      <c r="R55" s="57" t="n">
        <f aca="false">'High SIPA income'!G50</f>
        <v>22589522.7792579</v>
      </c>
      <c r="S55" s="42"/>
      <c r="T55" s="57" t="n">
        <f aca="false">'High SIPA income'!J50</f>
        <v>86372998.218834</v>
      </c>
      <c r="U55" s="9"/>
      <c r="V55" s="57" t="n">
        <f aca="false">'High SIPA income'!F50</f>
        <v>150243.663784313</v>
      </c>
      <c r="W55" s="42"/>
      <c r="X55" s="57" t="n">
        <f aca="false">'High SIPA income'!M50</f>
        <v>377368.766975976</v>
      </c>
      <c r="Y55" s="9"/>
      <c r="Z55" s="9" t="n">
        <f aca="false">R55+V55-N55-L55-F55</f>
        <v>-2435126.84974243</v>
      </c>
      <c r="AA55" s="9"/>
      <c r="AB55" s="9" t="n">
        <f aca="false">T55-P55-D55</f>
        <v>-51310303.9410019</v>
      </c>
      <c r="AC55" s="24"/>
      <c r="AD55" s="9"/>
      <c r="AE55" s="9"/>
      <c r="AF55" s="9"/>
      <c r="AG55" s="9" t="n">
        <f aca="false">BF55/100*$AG$37</f>
        <v>6136288207.40547</v>
      </c>
      <c r="AH55" s="43" t="n">
        <f aca="false">(AG55-AG54)/AG54</f>
        <v>0.0111071589018766</v>
      </c>
      <c r="AI55" s="43"/>
      <c r="AJ55" s="43" t="n">
        <f aca="false">AB55/AG55</f>
        <v>-0.00836178194483743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2" t="n">
        <f aca="false">workers_and_wage_high!B43</f>
        <v>7562.58278983347</v>
      </c>
      <c r="BA55" s="43" t="n">
        <f aca="false">(AZ55-AZ54)/AZ54</f>
        <v>0.00767696789320169</v>
      </c>
      <c r="BB55" s="48"/>
      <c r="BC55" s="48"/>
      <c r="BD55" s="48"/>
      <c r="BE55" s="48"/>
      <c r="BF55" s="7" t="n">
        <f aca="false">BF54*(1+AY55)*(1+BA55)*(1-BE55)</f>
        <v>116.856308061459</v>
      </c>
      <c r="BG55" s="7"/>
      <c r="BH55" s="7"/>
      <c r="BI55" s="43" t="n">
        <f aca="false">T62/AG62</f>
        <v>0.0121647328432631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'High pensions'!Q56</f>
        <v>119360371.512863</v>
      </c>
      <c r="E56" s="9"/>
      <c r="F56" s="57" t="n">
        <f aca="false">'High pensions'!I56</f>
        <v>21695160.4180381</v>
      </c>
      <c r="G56" s="57" t="n">
        <f aca="false">'High pensions'!K56</f>
        <v>952344.415045809</v>
      </c>
      <c r="H56" s="57" t="n">
        <f aca="false">'High pensions'!V56</f>
        <v>5239517.98455277</v>
      </c>
      <c r="I56" s="57" t="n">
        <f aca="false">'High pensions'!M56</f>
        <v>29453.950980798</v>
      </c>
      <c r="J56" s="57" t="n">
        <f aca="false">'High pensions'!W56</f>
        <v>162046.947975858</v>
      </c>
      <c r="K56" s="9"/>
      <c r="L56" s="57" t="n">
        <f aca="false">'High pensions'!N56</f>
        <v>2598911.77112862</v>
      </c>
      <c r="M56" s="42"/>
      <c r="N56" s="57" t="n">
        <f aca="false">'High pensions'!L56</f>
        <v>960702.434887301</v>
      </c>
      <c r="O56" s="9"/>
      <c r="P56" s="57" t="n">
        <f aca="false">'High pensions'!X56</f>
        <v>18771266.8787993</v>
      </c>
      <c r="Q56" s="42"/>
      <c r="R56" s="57" t="n">
        <f aca="false">'High SIPA income'!G51</f>
        <v>19446779.252147</v>
      </c>
      <c r="S56" s="42"/>
      <c r="T56" s="57" t="n">
        <f aca="false">'High SIPA income'!J51</f>
        <v>74356445.9560014</v>
      </c>
      <c r="U56" s="9"/>
      <c r="V56" s="57" t="n">
        <f aca="false">'High SIPA income'!F51</f>
        <v>148523.744804435</v>
      </c>
      <c r="W56" s="42"/>
      <c r="X56" s="57" t="n">
        <f aca="false">'High SIPA income'!M51</f>
        <v>373048.826364924</v>
      </c>
      <c r="Y56" s="9"/>
      <c r="Z56" s="9" t="n">
        <f aca="false">R56+V56-N56-L56-F56</f>
        <v>-5659471.62710259</v>
      </c>
      <c r="AA56" s="9"/>
      <c r="AB56" s="9" t="n">
        <f aca="false">T56-P56-D56</f>
        <v>-63775192.4356609</v>
      </c>
      <c r="AC56" s="24"/>
      <c r="AD56" s="9"/>
      <c r="AE56" s="9"/>
      <c r="AF56" s="9"/>
      <c r="AG56" s="9" t="n">
        <f aca="false">BF56/100*$AG$37</f>
        <v>6194524622.12999</v>
      </c>
      <c r="AH56" s="43" t="n">
        <f aca="false">(AG56-AG55)/AG55</f>
        <v>0.00949049535421741</v>
      </c>
      <c r="AI56" s="43"/>
      <c r="AJ56" s="43" t="n">
        <f aca="false">AB56/AG56</f>
        <v>-0.0102954135024056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2" t="n">
        <f aca="false">workers_and_wage_high!B44</f>
        <v>7600.23259947471</v>
      </c>
      <c r="BA56" s="43" t="n">
        <f aca="false">(AZ56-AZ55)/AZ55</f>
        <v>0.00497843272431385</v>
      </c>
      <c r="BB56" s="48"/>
      <c r="BC56" s="48"/>
      <c r="BD56" s="48"/>
      <c r="BE56" s="48"/>
      <c r="BF56" s="7" t="n">
        <f aca="false">BF55*(1+AY56)*(1+BA56)*(1-BE56)</f>
        <v>117.965332310228</v>
      </c>
      <c r="BG56" s="7"/>
      <c r="BH56" s="7"/>
      <c r="BI56" s="43" t="n">
        <f aca="false">T63/AG63</f>
        <v>0.0142944971834444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'High pensions'!Q57</f>
        <v>120230305.28798</v>
      </c>
      <c r="E57" s="9"/>
      <c r="F57" s="57" t="n">
        <f aca="false">'High pensions'!I57</f>
        <v>21853281.1792674</v>
      </c>
      <c r="G57" s="57" t="n">
        <f aca="false">'High pensions'!K57</f>
        <v>1027426.12025685</v>
      </c>
      <c r="H57" s="57" t="n">
        <f aca="false">'High pensions'!V57</f>
        <v>5652595.37393949</v>
      </c>
      <c r="I57" s="57" t="n">
        <f aca="false">'High pensions'!M57</f>
        <v>31776.0655749501</v>
      </c>
      <c r="J57" s="57" t="n">
        <f aca="false">'High pensions'!W57</f>
        <v>174822.537338312</v>
      </c>
      <c r="K57" s="9"/>
      <c r="L57" s="57" t="n">
        <f aca="false">'High pensions'!N57</f>
        <v>2642172.21699679</v>
      </c>
      <c r="M57" s="42"/>
      <c r="N57" s="57" t="n">
        <f aca="false">'High pensions'!L57</f>
        <v>971299.73275385</v>
      </c>
      <c r="O57" s="9"/>
      <c r="P57" s="57" t="n">
        <f aca="false">'High pensions'!X57</f>
        <v>19054048.7442142</v>
      </c>
      <c r="Q57" s="42"/>
      <c r="R57" s="57" t="n">
        <f aca="false">'High SIPA income'!G52</f>
        <v>23098555.1093986</v>
      </c>
      <c r="S57" s="42"/>
      <c r="T57" s="57" t="n">
        <f aca="false">'High SIPA income'!J52</f>
        <v>88319327.4518245</v>
      </c>
      <c r="U57" s="9"/>
      <c r="V57" s="57" t="n">
        <f aca="false">'High SIPA income'!F52</f>
        <v>154161.806585412</v>
      </c>
      <c r="W57" s="42"/>
      <c r="X57" s="57" t="n">
        <f aca="false">'High SIPA income'!M52</f>
        <v>387210.012060422</v>
      </c>
      <c r="Y57" s="9"/>
      <c r="Z57" s="9" t="n">
        <f aca="false">R57+V57-N57-L57-F57</f>
        <v>-2214036.21303403</v>
      </c>
      <c r="AA57" s="9"/>
      <c r="AB57" s="9" t="n">
        <f aca="false">T57-P57-D57</f>
        <v>-50965026.5803697</v>
      </c>
      <c r="AC57" s="24"/>
      <c r="AD57" s="9"/>
      <c r="AE57" s="9"/>
      <c r="AF57" s="9"/>
      <c r="AG57" s="9" t="n">
        <f aca="false">BF57/100*$AG$37</f>
        <v>6273115279.82486</v>
      </c>
      <c r="AH57" s="43" t="n">
        <f aca="false">(AG57-AG56)/AG56</f>
        <v>0.0126871168473685</v>
      </c>
      <c r="AI57" s="43" t="n">
        <f aca="false">(AG57-AG53)/AG53</f>
        <v>0.0431536667016873</v>
      </c>
      <c r="AJ57" s="43" t="n">
        <f aca="false">AB57/AG57</f>
        <v>-0.0081243567680447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2" t="n">
        <f aca="false">workers_and_wage_high!B45</f>
        <v>7657.0798748947</v>
      </c>
      <c r="BA57" s="43" t="n">
        <f aca="false">(AZ57-AZ56)/AZ56</f>
        <v>0.00747967574359753</v>
      </c>
      <c r="BB57" s="48"/>
      <c r="BC57" s="48"/>
      <c r="BD57" s="48"/>
      <c r="BE57" s="48"/>
      <c r="BF57" s="7" t="n">
        <f aca="false">BF56*(1+AY57)*(1+BA57)*(1-BE57)</f>
        <v>119.461972265186</v>
      </c>
      <c r="BG57" s="50" t="n">
        <f aca="false">(BB57-BB53)/BB53</f>
        <v>-1</v>
      </c>
      <c r="BH57" s="7"/>
      <c r="BI57" s="43" t="n">
        <f aca="false">T64/AG64</f>
        <v>0.0122406327952933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'High pensions'!Q58</f>
        <v>120573010.580139</v>
      </c>
      <c r="E58" s="6"/>
      <c r="F58" s="56" t="n">
        <f aca="false">'High pensions'!I58</f>
        <v>21915571.922797</v>
      </c>
      <c r="G58" s="56" t="n">
        <f aca="false">'High pensions'!K58</f>
        <v>1125962.84907431</v>
      </c>
      <c r="H58" s="56" t="n">
        <f aca="false">'High pensions'!V58</f>
        <v>6194715.38285795</v>
      </c>
      <c r="I58" s="56" t="n">
        <f aca="false">'High pensions'!M58</f>
        <v>34823.59327034</v>
      </c>
      <c r="J58" s="56" t="n">
        <f aca="false">'High pensions'!W58</f>
        <v>191589.135552311</v>
      </c>
      <c r="K58" s="6"/>
      <c r="L58" s="56" t="n">
        <f aca="false">'High pensions'!N58</f>
        <v>3144250.67650774</v>
      </c>
      <c r="M58" s="8"/>
      <c r="N58" s="56" t="n">
        <f aca="false">'High pensions'!L58</f>
        <v>976199.250745162</v>
      </c>
      <c r="O58" s="6"/>
      <c r="P58" s="56" t="n">
        <f aca="false">'High pensions'!X58</f>
        <v>21686291.9597937</v>
      </c>
      <c r="Q58" s="8"/>
      <c r="R58" s="56" t="n">
        <f aca="false">'High SIPA income'!G53</f>
        <v>19859765.9613736</v>
      </c>
      <c r="S58" s="8"/>
      <c r="T58" s="56" t="n">
        <f aca="false">'High SIPA income'!J53</f>
        <v>75935536.4329893</v>
      </c>
      <c r="U58" s="6"/>
      <c r="V58" s="56" t="n">
        <f aca="false">'High SIPA income'!F53</f>
        <v>155306.612865908</v>
      </c>
      <c r="W58" s="8"/>
      <c r="X58" s="56" t="n">
        <f aca="false">'High SIPA income'!M53</f>
        <v>390085.435380219</v>
      </c>
      <c r="Y58" s="6"/>
      <c r="Z58" s="6" t="n">
        <f aca="false">R58+V58-N58-L58-F58</f>
        <v>-6020949.27581039</v>
      </c>
      <c r="AA58" s="6"/>
      <c r="AB58" s="6" t="n">
        <f aca="false">T58-P58-D58</f>
        <v>-66323766.1069434</v>
      </c>
      <c r="AC58" s="24"/>
      <c r="AD58" s="6"/>
      <c r="AE58" s="6"/>
      <c r="AF58" s="6"/>
      <c r="AG58" s="6" t="n">
        <f aca="false">BF58/100*$AG$37</f>
        <v>6312458111.12568</v>
      </c>
      <c r="AH58" s="36" t="n">
        <f aca="false">(AG58-AG57)/AG57</f>
        <v>0.00627165762876238</v>
      </c>
      <c r="AI58" s="36"/>
      <c r="AJ58" s="36" t="n">
        <f aca="false">AB58/AG58</f>
        <v>-0.0105068049465624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0.00899761886995765</v>
      </c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1" t="n">
        <f aca="false">workers_and_wage_high!B46</f>
        <v>7675.86150539333</v>
      </c>
      <c r="BA58" s="36" t="n">
        <f aca="false">(AZ58-AZ57)/AZ57</f>
        <v>0.00245284505392315</v>
      </c>
      <c r="BB58" s="41"/>
      <c r="BC58" s="41"/>
      <c r="BD58" s="41"/>
      <c r="BE58" s="41"/>
      <c r="BF58" s="5" t="n">
        <f aca="false">BF57*(1+AY58)*(1+BA58)*(1-BE58)</f>
        <v>120.21119685489</v>
      </c>
      <c r="BG58" s="5"/>
      <c r="BH58" s="5"/>
      <c r="BI58" s="36" t="n">
        <f aca="false">T65/AG65</f>
        <v>0.0144252955432679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'High pensions'!Q59</f>
        <v>121083183.018225</v>
      </c>
      <c r="E59" s="9"/>
      <c r="F59" s="57" t="n">
        <f aca="false">'High pensions'!I59</f>
        <v>22008301.802445</v>
      </c>
      <c r="G59" s="57" t="n">
        <f aca="false">'High pensions'!K59</f>
        <v>1205138.48870206</v>
      </c>
      <c r="H59" s="57" t="n">
        <f aca="false">'High pensions'!V59</f>
        <v>6630316.39149946</v>
      </c>
      <c r="I59" s="57" t="n">
        <f aca="false">'High pensions'!M59</f>
        <v>37272.32439284</v>
      </c>
      <c r="J59" s="57" t="n">
        <f aca="false">'High pensions'!W59</f>
        <v>205061.33169582</v>
      </c>
      <c r="K59" s="9"/>
      <c r="L59" s="57" t="n">
        <f aca="false">'High pensions'!N59</f>
        <v>2520552.45914176</v>
      </c>
      <c r="M59" s="42"/>
      <c r="N59" s="57" t="n">
        <f aca="false">'High pensions'!L59</f>
        <v>983117.720611159</v>
      </c>
      <c r="O59" s="9"/>
      <c r="P59" s="57" t="n">
        <f aca="false">'High pensions'!X59</f>
        <v>18487982.3248692</v>
      </c>
      <c r="Q59" s="42"/>
      <c r="R59" s="57" t="n">
        <f aca="false">'High SIPA income'!G54</f>
        <v>23713836.6214458</v>
      </c>
      <c r="S59" s="42"/>
      <c r="T59" s="57" t="n">
        <f aca="false">'High SIPA income'!J54</f>
        <v>90671909.6406317</v>
      </c>
      <c r="U59" s="9"/>
      <c r="V59" s="57" t="n">
        <f aca="false">'High SIPA income'!F54</f>
        <v>155372.144106948</v>
      </c>
      <c r="W59" s="42"/>
      <c r="X59" s="57" t="n">
        <f aca="false">'High SIPA income'!M54</f>
        <v>390250.03096453</v>
      </c>
      <c r="Y59" s="9"/>
      <c r="Z59" s="9" t="n">
        <f aca="false">R59+V59-N59-L59-F59</f>
        <v>-1642763.21664517</v>
      </c>
      <c r="AA59" s="9"/>
      <c r="AB59" s="9" t="n">
        <f aca="false">T59-P59-D59</f>
        <v>-48899255.7024625</v>
      </c>
      <c r="AC59" s="24"/>
      <c r="AD59" s="9"/>
      <c r="AE59" s="9"/>
      <c r="AF59" s="9"/>
      <c r="AG59" s="9" t="n">
        <f aca="false">BF59/100*$AG$37</f>
        <v>6396677196.28165</v>
      </c>
      <c r="AH59" s="43" t="n">
        <f aca="false">(AG59-AG58)/AG58</f>
        <v>0.0133417257862734</v>
      </c>
      <c r="AI59" s="43"/>
      <c r="AJ59" s="43" t="n">
        <f aca="false">AB59/AG59</f>
        <v>-0.00764447762517817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2" t="n">
        <f aca="false">workers_and_wage_high!B47</f>
        <v>7751.25099936711</v>
      </c>
      <c r="BA59" s="43" t="n">
        <f aca="false">(AZ59-AZ58)/AZ58</f>
        <v>0.00982163290997485</v>
      </c>
      <c r="BB59" s="48"/>
      <c r="BC59" s="48"/>
      <c r="BD59" s="48"/>
      <c r="BE59" s="48"/>
      <c r="BF59" s="7" t="n">
        <f aca="false">BF58*(1+AY59)*(1+BA59)*(1-BE59)</f>
        <v>121.815021679768</v>
      </c>
      <c r="BG59" s="7"/>
      <c r="BH59" s="7"/>
      <c r="BI59" s="43" t="n">
        <f aca="false">T66/AG66</f>
        <v>0.0122890980158842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'High pensions'!Q60</f>
        <v>121577377.089083</v>
      </c>
      <c r="E60" s="9"/>
      <c r="F60" s="57" t="n">
        <f aca="false">'High pensions'!I60</f>
        <v>22098127.42471</v>
      </c>
      <c r="G60" s="57" t="n">
        <f aca="false">'High pensions'!K60</f>
        <v>1245564.17225101</v>
      </c>
      <c r="H60" s="57" t="n">
        <f aca="false">'High pensions'!V60</f>
        <v>6852726.57488083</v>
      </c>
      <c r="I60" s="57" t="n">
        <f aca="false">'High pensions'!M60</f>
        <v>38522.6032654999</v>
      </c>
      <c r="J60" s="57" t="n">
        <f aca="false">'High pensions'!W60</f>
        <v>211939.997161289</v>
      </c>
      <c r="K60" s="9"/>
      <c r="L60" s="57" t="n">
        <f aca="false">'High pensions'!N60</f>
        <v>2555578.800153</v>
      </c>
      <c r="M60" s="42"/>
      <c r="N60" s="57" t="n">
        <f aca="false">'High pensions'!L60</f>
        <v>989513.6107038</v>
      </c>
      <c r="O60" s="9"/>
      <c r="P60" s="57" t="n">
        <f aca="false">'High pensions'!X60</f>
        <v>18704922.4750818</v>
      </c>
      <c r="Q60" s="42"/>
      <c r="R60" s="57" t="n">
        <f aca="false">'High SIPA income'!G55</f>
        <v>20355735.2142032</v>
      </c>
      <c r="S60" s="42"/>
      <c r="T60" s="57" t="n">
        <f aca="false">'High SIPA income'!J55</f>
        <v>77831917.8576818</v>
      </c>
      <c r="U60" s="9"/>
      <c r="V60" s="57" t="n">
        <f aca="false">'High SIPA income'!F55</f>
        <v>157338.873939111</v>
      </c>
      <c r="W60" s="42"/>
      <c r="X60" s="57" t="n">
        <f aca="false">'High SIPA income'!M55</f>
        <v>395189.889278979</v>
      </c>
      <c r="Y60" s="9"/>
      <c r="Z60" s="9" t="n">
        <f aca="false">R60+V60-N60-L60-F60</f>
        <v>-5130145.74742449</v>
      </c>
      <c r="AA60" s="9"/>
      <c r="AB60" s="9" t="n">
        <f aca="false">T60-P60-D60</f>
        <v>-62450381.706483</v>
      </c>
      <c r="AC60" s="24"/>
      <c r="AD60" s="9"/>
      <c r="AE60" s="9"/>
      <c r="AF60" s="9"/>
      <c r="AG60" s="9" t="n">
        <f aca="false">BF60/100*$AG$37</f>
        <v>6432410262.65725</v>
      </c>
      <c r="AH60" s="43" t="n">
        <f aca="false">(AG60-AG59)/AG59</f>
        <v>0.00558619190544262</v>
      </c>
      <c r="AI60" s="43"/>
      <c r="AJ60" s="43" t="n">
        <f aca="false">AB60/AG60</f>
        <v>-0.00970870624795697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2" t="n">
        <f aca="false">workers_and_wage_high!B48</f>
        <v>7748.55580889009</v>
      </c>
      <c r="BA60" s="43" t="n">
        <f aca="false">(AZ60-AZ59)/AZ59</f>
        <v>-0.000347710386006129</v>
      </c>
      <c r="BB60" s="48"/>
      <c r="BC60" s="48"/>
      <c r="BD60" s="48"/>
      <c r="BE60" s="48"/>
      <c r="BF60" s="7" t="n">
        <f aca="false">BF59*(1+AY60)*(1+BA60)*(1-BE60)</f>
        <v>122.495503767837</v>
      </c>
      <c r="BG60" s="7"/>
      <c r="BH60" s="7"/>
      <c r="BI60" s="43" t="n">
        <f aca="false">T67/AG67</f>
        <v>0.0145023281522179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'High pensions'!Q61</f>
        <v>122418483.358613</v>
      </c>
      <c r="E61" s="9"/>
      <c r="F61" s="57" t="n">
        <f aca="false">'High pensions'!I61</f>
        <v>22251008.4455612</v>
      </c>
      <c r="G61" s="57" t="n">
        <f aca="false">'High pensions'!K61</f>
        <v>1308824.72908502</v>
      </c>
      <c r="H61" s="57" t="n">
        <f aca="false">'High pensions'!V61</f>
        <v>7200767.49369976</v>
      </c>
      <c r="I61" s="57" t="n">
        <f aca="false">'High pensions'!M61</f>
        <v>40479.1153325299</v>
      </c>
      <c r="J61" s="57" t="n">
        <f aca="false">'High pensions'!W61</f>
        <v>222704.149289702</v>
      </c>
      <c r="K61" s="9"/>
      <c r="L61" s="57" t="n">
        <f aca="false">'High pensions'!N61</f>
        <v>2569659.57211835</v>
      </c>
      <c r="M61" s="42"/>
      <c r="N61" s="57" t="n">
        <f aca="false">'High pensions'!L61</f>
        <v>998393.760717772</v>
      </c>
      <c r="O61" s="9"/>
      <c r="P61" s="57" t="n">
        <f aca="false">'High pensions'!X61</f>
        <v>18826843.6330562</v>
      </c>
      <c r="Q61" s="42"/>
      <c r="R61" s="57" t="n">
        <f aca="false">'High SIPA income'!G56</f>
        <v>24186650.2811087</v>
      </c>
      <c r="S61" s="42"/>
      <c r="T61" s="57" t="n">
        <f aca="false">'High SIPA income'!J56</f>
        <v>92479753.6479162</v>
      </c>
      <c r="U61" s="9"/>
      <c r="V61" s="57" t="n">
        <f aca="false">'High SIPA income'!F56</f>
        <v>161804.576825616</v>
      </c>
      <c r="W61" s="42"/>
      <c r="X61" s="57" t="n">
        <f aca="false">'High SIPA income'!M56</f>
        <v>406406.447432012</v>
      </c>
      <c r="Y61" s="9"/>
      <c r="Z61" s="9" t="n">
        <f aca="false">R61+V61-N61-L61-F61</f>
        <v>-1470606.92046301</v>
      </c>
      <c r="AA61" s="9"/>
      <c r="AB61" s="9" t="n">
        <f aca="false">T61-P61-D61</f>
        <v>-48765573.343753</v>
      </c>
      <c r="AC61" s="24"/>
      <c r="AD61" s="9"/>
      <c r="AE61" s="9"/>
      <c r="AF61" s="9"/>
      <c r="AG61" s="9" t="n">
        <f aca="false">BF61/100*$AG$37</f>
        <v>6501821759.58558</v>
      </c>
      <c r="AH61" s="43" t="n">
        <f aca="false">(AG61-AG60)/AG60</f>
        <v>0.0107909001593522</v>
      </c>
      <c r="AI61" s="43" t="n">
        <f aca="false">(AG61-AG57)/AG57</f>
        <v>0.0364581981294477</v>
      </c>
      <c r="AJ61" s="43" t="n">
        <f aca="false">AB61/AG61</f>
        <v>-0.00750029378640815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12828250</v>
      </c>
      <c r="AX61" s="7"/>
      <c r="AY61" s="43" t="n">
        <f aca="false">(AW61-AW60)/AW60</f>
        <v>0.000974737506747552</v>
      </c>
      <c r="AZ61" s="12" t="n">
        <f aca="false">workers_and_wage_high!B49</f>
        <v>7824.54282563769</v>
      </c>
      <c r="BA61" s="43" t="n">
        <f aca="false">(AZ61-AZ60)/AZ60</f>
        <v>0.00980660378807862</v>
      </c>
      <c r="BB61" s="48"/>
      <c r="BC61" s="48"/>
      <c r="BD61" s="48"/>
      <c r="BE61" s="48"/>
      <c r="BF61" s="7" t="n">
        <f aca="false">BF60*(1+AY61)*(1+BA61)*(1-BE61)</f>
        <v>123.817340518965</v>
      </c>
      <c r="BG61" s="7"/>
      <c r="BH61" s="7"/>
      <c r="BI61" s="43" t="n">
        <f aca="false">T68/AG68</f>
        <v>0.0123909955561039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'High pensions'!Q62</f>
        <v>124170746.547932</v>
      </c>
      <c r="E62" s="6"/>
      <c r="F62" s="56" t="n">
        <f aca="false">'High pensions'!I62</f>
        <v>22569503.0221535</v>
      </c>
      <c r="G62" s="56" t="n">
        <f aca="false">'High pensions'!K62</f>
        <v>1370643.41615391</v>
      </c>
      <c r="H62" s="56" t="n">
        <f aca="false">'High pensions'!V62</f>
        <v>7540875.67049136</v>
      </c>
      <c r="I62" s="56" t="n">
        <f aca="false">'High pensions'!M62</f>
        <v>42391.0334892899</v>
      </c>
      <c r="J62" s="56" t="n">
        <f aca="false">'High pensions'!W62</f>
        <v>233222.958881142</v>
      </c>
      <c r="K62" s="6"/>
      <c r="L62" s="56" t="n">
        <f aca="false">'High pensions'!N62</f>
        <v>3131464.36497808</v>
      </c>
      <c r="M62" s="8"/>
      <c r="N62" s="56" t="n">
        <f aca="false">'High pensions'!L62</f>
        <v>1018709.27882131</v>
      </c>
      <c r="O62" s="6"/>
      <c r="P62" s="56" t="n">
        <f aca="false">'High pensions'!X62</f>
        <v>21853821.3604717</v>
      </c>
      <c r="Q62" s="8"/>
      <c r="R62" s="56" t="n">
        <f aca="false">'High SIPA income'!G57</f>
        <v>20839819.061774</v>
      </c>
      <c r="S62" s="8"/>
      <c r="T62" s="56" t="n">
        <f aca="false">'High SIPA income'!J57</f>
        <v>79682854.4052387</v>
      </c>
      <c r="U62" s="6"/>
      <c r="V62" s="56" t="n">
        <f aca="false">'High SIPA income'!F57</f>
        <v>160942.657695271</v>
      </c>
      <c r="W62" s="8"/>
      <c r="X62" s="56" t="n">
        <f aca="false">'High SIPA income'!M57</f>
        <v>404241.555074766</v>
      </c>
      <c r="Y62" s="6"/>
      <c r="Z62" s="6" t="n">
        <f aca="false">R62+V62-N62-L62-F62</f>
        <v>-5718914.94648362</v>
      </c>
      <c r="AA62" s="6"/>
      <c r="AB62" s="6" t="n">
        <f aca="false">T62-P62-D62</f>
        <v>-66341713.503165</v>
      </c>
      <c r="AC62" s="24"/>
      <c r="AD62" s="6"/>
      <c r="AE62" s="6"/>
      <c r="AF62" s="6"/>
      <c r="AG62" s="6" t="n">
        <f aca="false">BF62/100*$AG$37</f>
        <v>6550316840.65037</v>
      </c>
      <c r="AH62" s="36" t="n">
        <f aca="false">(AG62-AG61)/AG61</f>
        <v>0.00745869124961706</v>
      </c>
      <c r="AI62" s="36"/>
      <c r="AJ62" s="36" t="n">
        <f aca="false">AB62/AG62</f>
        <v>-0.0101280159596949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0.0097460407200272</v>
      </c>
      <c r="AV62" s="5"/>
      <c r="AW62" s="5" t="n">
        <f aca="false">workers_and_wage_high!C50</f>
        <v>12834411</v>
      </c>
      <c r="AX62" s="5"/>
      <c r="AY62" s="36" t="n">
        <f aca="false">(AW62-AW61)/AW61</f>
        <v>0.000480268158166547</v>
      </c>
      <c r="AZ62" s="11" t="n">
        <f aca="false">workers_and_wage_high!B50</f>
        <v>7879.11958449271</v>
      </c>
      <c r="BA62" s="36" t="n">
        <f aca="false">(AZ62-AZ61)/AZ61</f>
        <v>0.00697507318589848</v>
      </c>
      <c r="BB62" s="41"/>
      <c r="BC62" s="41"/>
      <c r="BD62" s="41"/>
      <c r="BE62" s="41"/>
      <c r="BF62" s="5" t="n">
        <f aca="false">BF61*(1+AY62)*(1+BA62)*(1-BE62)</f>
        <v>124.740855833245</v>
      </c>
      <c r="BG62" s="5"/>
      <c r="BH62" s="5"/>
      <c r="BI62" s="36" t="n">
        <f aca="false">T69/AG69</f>
        <v>0.0146257551574631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'High pensions'!Q63</f>
        <v>124362094.431633</v>
      </c>
      <c r="E63" s="9"/>
      <c r="F63" s="57" t="n">
        <f aca="false">'High pensions'!I63</f>
        <v>22604282.7650442</v>
      </c>
      <c r="G63" s="57" t="n">
        <f aca="false">'High pensions'!K63</f>
        <v>1418952.57753934</v>
      </c>
      <c r="H63" s="57" t="n">
        <f aca="false">'High pensions'!V63</f>
        <v>7806658.42292704</v>
      </c>
      <c r="I63" s="57" t="n">
        <f aca="false">'High pensions'!M63</f>
        <v>43885.1312641001</v>
      </c>
      <c r="J63" s="57" t="n">
        <f aca="false">'High pensions'!W63</f>
        <v>241443.044008035</v>
      </c>
      <c r="K63" s="9"/>
      <c r="L63" s="57" t="n">
        <f aca="false">'High pensions'!N63</f>
        <v>2615378.00099593</v>
      </c>
      <c r="M63" s="42"/>
      <c r="N63" s="57" t="n">
        <f aca="false">'High pensions'!L63</f>
        <v>1021066.1818394</v>
      </c>
      <c r="O63" s="9"/>
      <c r="P63" s="57" t="n">
        <f aca="false">'High pensions'!X63</f>
        <v>19188813.7494037</v>
      </c>
      <c r="Q63" s="42"/>
      <c r="R63" s="57" t="n">
        <f aca="false">'High SIPA income'!G58</f>
        <v>24706210.7039941</v>
      </c>
      <c r="S63" s="42"/>
      <c r="T63" s="57" t="n">
        <f aca="false">'High SIPA income'!J58</f>
        <v>94466337.9560036</v>
      </c>
      <c r="U63" s="9"/>
      <c r="V63" s="57" t="n">
        <f aca="false">'High SIPA income'!F58</f>
        <v>164825.678270188</v>
      </c>
      <c r="W63" s="42"/>
      <c r="X63" s="57" t="n">
        <f aca="false">'High SIPA income'!M58</f>
        <v>413994.583253062</v>
      </c>
      <c r="Y63" s="9"/>
      <c r="Z63" s="9" t="n">
        <f aca="false">R63+V63-N63-L63-F63</f>
        <v>-1369690.56561524</v>
      </c>
      <c r="AA63" s="9"/>
      <c r="AB63" s="9" t="n">
        <f aca="false">T63-P63-D63</f>
        <v>-49084570.2250331</v>
      </c>
      <c r="AC63" s="24"/>
      <c r="AD63" s="9"/>
      <c r="AE63" s="9"/>
      <c r="AF63" s="9"/>
      <c r="AG63" s="9" t="n">
        <f aca="false">BF63/100*$AG$37</f>
        <v>6608580682.7408</v>
      </c>
      <c r="AH63" s="43" t="n">
        <f aca="false">(AG63-AG62)/AG62</f>
        <v>0.00889481280185636</v>
      </c>
      <c r="AI63" s="43"/>
      <c r="AJ63" s="43" t="n">
        <f aca="false">AB63/AG63</f>
        <v>-0.00742739970675157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12900710</v>
      </c>
      <c r="AX63" s="7"/>
      <c r="AY63" s="43" t="n">
        <f aca="false">(AW63-AW62)/AW62</f>
        <v>0.0051657220576776</v>
      </c>
      <c r="AZ63" s="12" t="n">
        <f aca="false">workers_and_wage_high!B51</f>
        <v>7908.35053742917</v>
      </c>
      <c r="BA63" s="43" t="n">
        <f aca="false">(AZ63-AZ62)/AZ62</f>
        <v>0.00370992629607896</v>
      </c>
      <c r="BB63" s="48"/>
      <c r="BC63" s="48"/>
      <c r="BD63" s="48"/>
      <c r="BE63" s="48"/>
      <c r="BF63" s="7" t="n">
        <f aca="false">BF62*(1+AY63)*(1+BA63)*(1-BE63)</f>
        <v>125.850402394625</v>
      </c>
      <c r="BG63" s="7"/>
      <c r="BH63" s="7"/>
      <c r="BI63" s="43" t="n">
        <f aca="false">T70/AG70</f>
        <v>0.012421935065061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'High pensions'!Q64</f>
        <v>124133844.863927</v>
      </c>
      <c r="E64" s="9"/>
      <c r="F64" s="57" t="n">
        <f aca="false">'High pensions'!I64</f>
        <v>22562795.704272</v>
      </c>
      <c r="G64" s="57" t="n">
        <f aca="false">'High pensions'!K64</f>
        <v>1492763.87037647</v>
      </c>
      <c r="H64" s="57" t="n">
        <f aca="false">'High pensions'!V64</f>
        <v>8212746.37826474</v>
      </c>
      <c r="I64" s="57" t="n">
        <f aca="false">'High pensions'!M64</f>
        <v>46167.95475391</v>
      </c>
      <c r="J64" s="57" t="n">
        <f aca="false">'High pensions'!W64</f>
        <v>254002.465307149</v>
      </c>
      <c r="K64" s="9"/>
      <c r="L64" s="57" t="n">
        <f aca="false">'High pensions'!N64</f>
        <v>2530533.40113286</v>
      </c>
      <c r="M64" s="42"/>
      <c r="N64" s="57" t="n">
        <f aca="false">'High pensions'!L64</f>
        <v>1020371.55230879</v>
      </c>
      <c r="O64" s="9"/>
      <c r="P64" s="57" t="n">
        <f aca="false">'High pensions'!X64</f>
        <v>18744733.0706514</v>
      </c>
      <c r="Q64" s="42"/>
      <c r="R64" s="57" t="n">
        <f aca="false">'High SIPA income'!G59</f>
        <v>21492485.0488514</v>
      </c>
      <c r="S64" s="42"/>
      <c r="T64" s="57" t="n">
        <f aca="false">'High SIPA income'!J59</f>
        <v>82178379.3744998</v>
      </c>
      <c r="U64" s="9"/>
      <c r="V64" s="57" t="n">
        <f aca="false">'High SIPA income'!F59</f>
        <v>160503.733334274</v>
      </c>
      <c r="W64" s="42"/>
      <c r="X64" s="57" t="n">
        <f aca="false">'High SIPA income'!M59</f>
        <v>403139.103625346</v>
      </c>
      <c r="Y64" s="9"/>
      <c r="Z64" s="9" t="n">
        <f aca="false">R64+V64-N64-L64-F64</f>
        <v>-4460711.87552797</v>
      </c>
      <c r="AA64" s="9"/>
      <c r="AB64" s="9" t="n">
        <f aca="false">T64-P64-D64</f>
        <v>-60700198.5600786</v>
      </c>
      <c r="AC64" s="24"/>
      <c r="AD64" s="9"/>
      <c r="AE64" s="9"/>
      <c r="AF64" s="9"/>
      <c r="AG64" s="9" t="n">
        <f aca="false">BF64/100*$AG$37</f>
        <v>6713572798.79342</v>
      </c>
      <c r="AH64" s="43" t="n">
        <f aca="false">(AG64-AG63)/AG63</f>
        <v>0.0158872413144359</v>
      </c>
      <c r="AI64" s="43"/>
      <c r="AJ64" s="43" t="n">
        <f aca="false">AB64/AG64</f>
        <v>-0.00904141511223172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12946531</v>
      </c>
      <c r="AX64" s="7"/>
      <c r="AY64" s="43" t="n">
        <f aca="false">(AW64-AW63)/AW63</f>
        <v>0.00355182001610764</v>
      </c>
      <c r="AZ64" s="12" t="n">
        <f aca="false">workers_and_wage_high!B52</f>
        <v>8005.55810928379</v>
      </c>
      <c r="BA64" s="43" t="n">
        <f aca="false">(AZ64-AZ63)/AZ63</f>
        <v>0.0122917631678755</v>
      </c>
      <c r="BB64" s="48"/>
      <c r="BC64" s="48"/>
      <c r="BD64" s="48"/>
      <c r="BE64" s="48"/>
      <c r="BF64" s="7" t="n">
        <f aca="false">BF63*(1+AY64)*(1+BA64)*(1-BE64)</f>
        <v>127.849818106987</v>
      </c>
      <c r="BG64" s="7"/>
      <c r="BH64" s="7"/>
      <c r="BI64" s="43" t="n">
        <f aca="false">T71/AG71</f>
        <v>0.0146143088945187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'High pensions'!Q65</f>
        <v>125117468.207878</v>
      </c>
      <c r="E65" s="9"/>
      <c r="F65" s="57" t="n">
        <f aca="false">'High pensions'!I65</f>
        <v>22741580.8904061</v>
      </c>
      <c r="G65" s="57" t="n">
        <f aca="false">'High pensions'!K65</f>
        <v>1552584.8782083</v>
      </c>
      <c r="H65" s="57" t="n">
        <f aca="false">'High pensions'!V65</f>
        <v>8541863.9133047</v>
      </c>
      <c r="I65" s="57" t="n">
        <f aca="false">'High pensions'!M65</f>
        <v>48018.08901675</v>
      </c>
      <c r="J65" s="57" t="n">
        <f aca="false">'High pensions'!W65</f>
        <v>264181.358143436</v>
      </c>
      <c r="K65" s="9"/>
      <c r="L65" s="57" t="n">
        <f aca="false">'High pensions'!N65</f>
        <v>2501913.83096864</v>
      </c>
      <c r="M65" s="42"/>
      <c r="N65" s="57" t="n">
        <f aca="false">'High pensions'!L65</f>
        <v>1030425.04304595</v>
      </c>
      <c r="O65" s="9"/>
      <c r="P65" s="57" t="n">
        <f aca="false">'High pensions'!X65</f>
        <v>18651537.3247941</v>
      </c>
      <c r="Q65" s="42"/>
      <c r="R65" s="57" t="n">
        <f aca="false">'High SIPA income'!G60</f>
        <v>25499183.9461397</v>
      </c>
      <c r="S65" s="42"/>
      <c r="T65" s="57" t="n">
        <f aca="false">'High SIPA income'!J60</f>
        <v>97498339.8756863</v>
      </c>
      <c r="U65" s="9"/>
      <c r="V65" s="57" t="n">
        <f aca="false">'High SIPA income'!F60</f>
        <v>159841.576519729</v>
      </c>
      <c r="W65" s="42"/>
      <c r="X65" s="57" t="n">
        <f aca="false">'High SIPA income'!M60</f>
        <v>401475.956612316</v>
      </c>
      <c r="Y65" s="9"/>
      <c r="Z65" s="9" t="n">
        <f aca="false">R65+V65-N65-L65-F65</f>
        <v>-614894.24176126</v>
      </c>
      <c r="AA65" s="9"/>
      <c r="AB65" s="9" t="n">
        <f aca="false">T65-P65-D65</f>
        <v>-46270665.6569858</v>
      </c>
      <c r="AC65" s="24"/>
      <c r="AD65" s="9"/>
      <c r="AE65" s="9"/>
      <c r="AF65" s="9"/>
      <c r="AG65" s="9" t="n">
        <f aca="false">BF65/100*$AG$37</f>
        <v>6758845223.18766</v>
      </c>
      <c r="AH65" s="43" t="n">
        <f aca="false">(AG65-AG64)/AG64</f>
        <v>0.00674341751419945</v>
      </c>
      <c r="AI65" s="43" t="n">
        <f aca="false">(AG65-AG61)/AG61</f>
        <v>0.0395309919443969</v>
      </c>
      <c r="AJ65" s="43" t="n">
        <f aca="false">AB65/AG65</f>
        <v>-0.00684594248411613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12956492</v>
      </c>
      <c r="AX65" s="7"/>
      <c r="AY65" s="43" t="n">
        <f aca="false">(AW65-AW64)/AW64</f>
        <v>0.000769395292067041</v>
      </c>
      <c r="AZ65" s="12" t="n">
        <f aca="false">workers_and_wage_high!B53</f>
        <v>8053.34672299482</v>
      </c>
      <c r="BA65" s="43" t="n">
        <f aca="false">(AZ65-AZ64)/AZ64</f>
        <v>0.00596942937127781</v>
      </c>
      <c r="BB65" s="48"/>
      <c r="BC65" s="48"/>
      <c r="BD65" s="48"/>
      <c r="BE65" s="48"/>
      <c r="BF65" s="7" t="n">
        <f aca="false">BF64*(1+AY65)*(1+BA65)*(1-BE65)</f>
        <v>128.711962809597</v>
      </c>
      <c r="BG65" s="7"/>
      <c r="BH65" s="7"/>
      <c r="BI65" s="43" t="n">
        <f aca="false">T72/AG72</f>
        <v>0.0125033517402722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'High pensions'!Q66</f>
        <v>125280523.79524</v>
      </c>
      <c r="E66" s="6"/>
      <c r="F66" s="56" t="n">
        <f aca="false">'High pensions'!I66</f>
        <v>22771218.1735347</v>
      </c>
      <c r="G66" s="56" t="n">
        <f aca="false">'High pensions'!K66</f>
        <v>1637790.19701152</v>
      </c>
      <c r="H66" s="56" t="n">
        <f aca="false">'High pensions'!V66</f>
        <v>9010638.43772667</v>
      </c>
      <c r="I66" s="56" t="n">
        <f aca="false">'High pensions'!M66</f>
        <v>50653.3050622102</v>
      </c>
      <c r="J66" s="56" t="n">
        <f aca="false">'High pensions'!W66</f>
        <v>278679.539311124</v>
      </c>
      <c r="K66" s="6"/>
      <c r="L66" s="56" t="n">
        <f aca="false">'High pensions'!N66</f>
        <v>3023538.37761144</v>
      </c>
      <c r="M66" s="8"/>
      <c r="N66" s="56" t="n">
        <f aca="false">'High pensions'!L66</f>
        <v>1033091.83999639</v>
      </c>
      <c r="O66" s="6"/>
      <c r="P66" s="56" t="n">
        <f aca="false">'High pensions'!X66</f>
        <v>21372921.5070114</v>
      </c>
      <c r="Q66" s="8"/>
      <c r="R66" s="56" t="n">
        <f aca="false">'High SIPA income'!G61</f>
        <v>22025359.2039421</v>
      </c>
      <c r="S66" s="8"/>
      <c r="T66" s="56" t="n">
        <f aca="false">'High SIPA income'!J61</f>
        <v>84215869.8915978</v>
      </c>
      <c r="U66" s="6"/>
      <c r="V66" s="56" t="n">
        <f aca="false">'High SIPA income'!F61</f>
        <v>166351.366236765</v>
      </c>
      <c r="W66" s="8"/>
      <c r="X66" s="56" t="n">
        <f aca="false">'High SIPA income'!M61</f>
        <v>417826.671557057</v>
      </c>
      <c r="Y66" s="6"/>
      <c r="Z66" s="6" t="n">
        <f aca="false">R66+V66-N66-L66-F66</f>
        <v>-4636137.82096366</v>
      </c>
      <c r="AA66" s="6"/>
      <c r="AB66" s="6" t="n">
        <f aca="false">T66-P66-D66</f>
        <v>-62437575.4106536</v>
      </c>
      <c r="AC66" s="24"/>
      <c r="AD66" s="6"/>
      <c r="AE66" s="6"/>
      <c r="AF66" s="6"/>
      <c r="AG66" s="6" t="n">
        <f aca="false">BF66/100*$AG$37</f>
        <v>6852892684.45453</v>
      </c>
      <c r="AH66" s="36" t="n">
        <f aca="false">(AG66-AG65)/AG65</f>
        <v>0.0139147233234783</v>
      </c>
      <c r="AI66" s="36"/>
      <c r="AJ66" s="36" t="n">
        <f aca="false">AB66/AG66</f>
        <v>-0.00911112697741354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0.0103393398179359</v>
      </c>
      <c r="AV66" s="5"/>
      <c r="AW66" s="5" t="n">
        <f aca="false">workers_and_wage_high!C54</f>
        <v>13039309</v>
      </c>
      <c r="AX66" s="5"/>
      <c r="AY66" s="36" t="n">
        <f aca="false">(AW66-AW65)/AW65</f>
        <v>0.00639193077879414</v>
      </c>
      <c r="AZ66" s="11" t="n">
        <f aca="false">workers_and_wage_high!B54</f>
        <v>8113.54559267437</v>
      </c>
      <c r="BA66" s="36" t="n">
        <f aca="false">(AZ66-AZ65)/AZ65</f>
        <v>0.00747501278042123</v>
      </c>
      <c r="BB66" s="41"/>
      <c r="BC66" s="41"/>
      <c r="BD66" s="41"/>
      <c r="BE66" s="41"/>
      <c r="BF66" s="5" t="n">
        <f aca="false">BF65*(1+AY66)*(1+BA66)*(1-BE66)</f>
        <v>130.502954160514</v>
      </c>
      <c r="BG66" s="5"/>
      <c r="BH66" s="5"/>
      <c r="BI66" s="36" t="n">
        <f aca="false">T73/AG73</f>
        <v>0.0147709657196997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'High pensions'!Q67</f>
        <v>125228895.259078</v>
      </c>
      <c r="E67" s="9"/>
      <c r="F67" s="57" t="n">
        <f aca="false">'High pensions'!I67</f>
        <v>22761834.0759487</v>
      </c>
      <c r="G67" s="57" t="n">
        <f aca="false">'High pensions'!K67</f>
        <v>1730357.708805</v>
      </c>
      <c r="H67" s="57" t="n">
        <f aca="false">'High pensions'!V67</f>
        <v>9519917.57578295</v>
      </c>
      <c r="I67" s="57" t="n">
        <f aca="false">'High pensions'!M67</f>
        <v>53516.2177980901</v>
      </c>
      <c r="J67" s="57" t="n">
        <f aca="false">'High pensions'!W67</f>
        <v>294430.440488118</v>
      </c>
      <c r="K67" s="9"/>
      <c r="L67" s="57" t="n">
        <f aca="false">'High pensions'!N67</f>
        <v>2431249.14759376</v>
      </c>
      <c r="M67" s="42"/>
      <c r="N67" s="57" t="n">
        <f aca="false">'High pensions'!L67</f>
        <v>1033114.20982971</v>
      </c>
      <c r="O67" s="9"/>
      <c r="P67" s="57" t="n">
        <f aca="false">'High pensions'!X67</f>
        <v>18299652.9490478</v>
      </c>
      <c r="Q67" s="42"/>
      <c r="R67" s="57" t="n">
        <f aca="false">'High SIPA income'!G62</f>
        <v>26206308.4522474</v>
      </c>
      <c r="S67" s="42"/>
      <c r="T67" s="57" t="n">
        <f aca="false">'High SIPA income'!J62</f>
        <v>100202091.712472</v>
      </c>
      <c r="U67" s="9"/>
      <c r="V67" s="57" t="n">
        <f aca="false">'High SIPA income'!F62</f>
        <v>165291.337179247</v>
      </c>
      <c r="W67" s="42"/>
      <c r="X67" s="57" t="n">
        <f aca="false">'High SIPA income'!M62</f>
        <v>415164.184179429</v>
      </c>
      <c r="Y67" s="9"/>
      <c r="Z67" s="9" t="n">
        <f aca="false">R67+V67-N67-L67-F67</f>
        <v>145402.356054477</v>
      </c>
      <c r="AA67" s="9"/>
      <c r="AB67" s="9" t="n">
        <f aca="false">T67-P67-D67</f>
        <v>-43326456.4956538</v>
      </c>
      <c r="AC67" s="24"/>
      <c r="AD67" s="9"/>
      <c r="AE67" s="9"/>
      <c r="AF67" s="9"/>
      <c r="AG67" s="9" t="n">
        <f aca="false">BF67/100*$AG$37</f>
        <v>6909379698.26227</v>
      </c>
      <c r="AH67" s="43" t="n">
        <f aca="false">(AG67-AG66)/AG66</f>
        <v>0.00824279853905773</v>
      </c>
      <c r="AI67" s="43"/>
      <c r="AJ67" s="43" t="n">
        <f aca="false">AB67/AG67</f>
        <v>-0.0062706723885142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13062794</v>
      </c>
      <c r="AX67" s="7"/>
      <c r="AY67" s="43" t="n">
        <f aca="false">(AW67-AW66)/AW66</f>
        <v>0.00180109237383668</v>
      </c>
      <c r="AZ67" s="12" t="n">
        <f aca="false">workers_and_wage_high!B55</f>
        <v>8165.71670434913</v>
      </c>
      <c r="BA67" s="43" t="n">
        <f aca="false">(AZ67-AZ66)/AZ66</f>
        <v>0.00643012491627148</v>
      </c>
      <c r="BB67" s="48"/>
      <c r="BC67" s="48"/>
      <c r="BD67" s="48"/>
      <c r="BE67" s="48"/>
      <c r="BF67" s="7" t="n">
        <f aca="false">BF66*(1+AY67)*(1+BA67)*(1-BE67)</f>
        <v>131.578663720411</v>
      </c>
      <c r="BG67" s="7"/>
      <c r="BH67" s="7"/>
      <c r="BI67" s="43" t="n">
        <f aca="false">T74/AG74</f>
        <v>0.0125879500592203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'High pensions'!Q68</f>
        <v>125623961.996148</v>
      </c>
      <c r="E68" s="9"/>
      <c r="F68" s="57" t="n">
        <f aca="false">'High pensions'!I68</f>
        <v>22833642.131905</v>
      </c>
      <c r="G68" s="57" t="n">
        <f aca="false">'High pensions'!K68</f>
        <v>1771430.35511259</v>
      </c>
      <c r="H68" s="57" t="n">
        <f aca="false">'High pensions'!V68</f>
        <v>9745887.15737748</v>
      </c>
      <c r="I68" s="57" t="n">
        <f aca="false">'High pensions'!M68</f>
        <v>54786.5058282202</v>
      </c>
      <c r="J68" s="57" t="n">
        <f aca="false">'High pensions'!W68</f>
        <v>301419.190434332</v>
      </c>
      <c r="K68" s="9"/>
      <c r="L68" s="57" t="n">
        <f aca="false">'High pensions'!N68</f>
        <v>2428055.75236951</v>
      </c>
      <c r="M68" s="42"/>
      <c r="N68" s="57" t="n">
        <f aca="false">'High pensions'!L68</f>
        <v>1038169.45367498</v>
      </c>
      <c r="O68" s="9"/>
      <c r="P68" s="57" t="n">
        <f aca="false">'High pensions'!X68</f>
        <v>18310894.866147</v>
      </c>
      <c r="Q68" s="42"/>
      <c r="R68" s="57" t="n">
        <f aca="false">'High SIPA income'!G63</f>
        <v>22544844.2543685</v>
      </c>
      <c r="S68" s="42"/>
      <c r="T68" s="57" t="n">
        <f aca="false">'High SIPA income'!J63</f>
        <v>86202166.0065557</v>
      </c>
      <c r="U68" s="9"/>
      <c r="V68" s="57" t="n">
        <f aca="false">'High SIPA income'!F63</f>
        <v>171980.822570866</v>
      </c>
      <c r="W68" s="42"/>
      <c r="X68" s="57" t="n">
        <f aca="false">'High SIPA income'!M63</f>
        <v>431966.242851022</v>
      </c>
      <c r="Y68" s="9"/>
      <c r="Z68" s="9" t="n">
        <f aca="false">R68+V68-N68-L68-F68</f>
        <v>-3583042.26101012</v>
      </c>
      <c r="AA68" s="9"/>
      <c r="AB68" s="9" t="n">
        <f aca="false">T68-P68-D68</f>
        <v>-57732690.8557393</v>
      </c>
      <c r="AC68" s="24"/>
      <c r="AD68" s="9"/>
      <c r="AE68" s="9"/>
      <c r="AF68" s="9"/>
      <c r="AG68" s="9" t="n">
        <f aca="false">BF68/100*$AG$37</f>
        <v>6956839393.27149</v>
      </c>
      <c r="AH68" s="43" t="n">
        <f aca="false">(AG68-AG67)/AG67</f>
        <v>0.0068688792745251</v>
      </c>
      <c r="AI68" s="43"/>
      <c r="AJ68" s="43" t="n">
        <f aca="false">AB68/AG68</f>
        <v>-0.00829869536898856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13106293</v>
      </c>
      <c r="AX68" s="7"/>
      <c r="AY68" s="43" t="n">
        <f aca="false">(AW68-AW67)/AW67</f>
        <v>0.00332999203692564</v>
      </c>
      <c r="AZ68" s="12" t="n">
        <f aca="false">workers_and_wage_high!B56</f>
        <v>8194.51834574351</v>
      </c>
      <c r="BA68" s="43" t="n">
        <f aca="false">(AZ68-AZ67)/AZ67</f>
        <v>0.00352714188321529</v>
      </c>
      <c r="BB68" s="48"/>
      <c r="BC68" s="48"/>
      <c r="BD68" s="48"/>
      <c r="BE68" s="48"/>
      <c r="BF68" s="7" t="n">
        <f aca="false">BF67*(1+AY68)*(1+BA68)*(1-BE68)</f>
        <v>132.48246167661</v>
      </c>
      <c r="BG68" s="7"/>
      <c r="BH68" s="7"/>
      <c r="BI68" s="43" t="n">
        <f aca="false">T75/AG75</f>
        <v>0.0147546181764581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'High pensions'!Q69</f>
        <v>125994804.514732</v>
      </c>
      <c r="E69" s="9"/>
      <c r="F69" s="57" t="n">
        <f aca="false">'High pensions'!I69</f>
        <v>22901047.149404</v>
      </c>
      <c r="G69" s="57" t="n">
        <f aca="false">'High pensions'!K69</f>
        <v>1844790.54412094</v>
      </c>
      <c r="H69" s="57" t="n">
        <f aca="false">'High pensions'!V69</f>
        <v>10149493.2725464</v>
      </c>
      <c r="I69" s="57" t="n">
        <f aca="false">'High pensions'!M69</f>
        <v>57055.37765322</v>
      </c>
      <c r="J69" s="57" t="n">
        <f aca="false">'High pensions'!W69</f>
        <v>313901.853790067</v>
      </c>
      <c r="K69" s="9"/>
      <c r="L69" s="57" t="n">
        <f aca="false">'High pensions'!N69</f>
        <v>2432609.95599971</v>
      </c>
      <c r="M69" s="42"/>
      <c r="N69" s="57" t="n">
        <f aca="false">'High pensions'!L69</f>
        <v>1043534.12675608</v>
      </c>
      <c r="O69" s="9"/>
      <c r="P69" s="57" t="n">
        <f aca="false">'High pensions'!X69</f>
        <v>18364041.4988917</v>
      </c>
      <c r="Q69" s="42"/>
      <c r="R69" s="57" t="n">
        <f aca="false">'High SIPA income'!G64</f>
        <v>26939023.8811219</v>
      </c>
      <c r="S69" s="42"/>
      <c r="T69" s="57" t="n">
        <f aca="false">'High SIPA income'!J64</f>
        <v>103003692.660466</v>
      </c>
      <c r="U69" s="9"/>
      <c r="V69" s="57" t="n">
        <f aca="false">'High SIPA income'!F64</f>
        <v>163677.981859976</v>
      </c>
      <c r="W69" s="42"/>
      <c r="X69" s="57" t="n">
        <f aca="false">'High SIPA income'!M64</f>
        <v>411111.900760666</v>
      </c>
      <c r="Y69" s="9"/>
      <c r="Z69" s="9" t="n">
        <f aca="false">R69+V69-N69-L69-F69</f>
        <v>725510.630822085</v>
      </c>
      <c r="AA69" s="9"/>
      <c r="AB69" s="9" t="n">
        <f aca="false">T69-P69-D69</f>
        <v>-41355153.3531577</v>
      </c>
      <c r="AC69" s="24"/>
      <c r="AD69" s="9"/>
      <c r="AE69" s="9"/>
      <c r="AF69" s="9"/>
      <c r="AG69" s="9" t="n">
        <f aca="false">BF69/100*$AG$37</f>
        <v>7042623888.57963</v>
      </c>
      <c r="AH69" s="43" t="n">
        <f aca="false">(AG69-AG68)/AG68</f>
        <v>0.0123309581346822</v>
      </c>
      <c r="AI69" s="43" t="n">
        <f aca="false">(AG69-AG65)/AG65</f>
        <v>0.0419862648161264</v>
      </c>
      <c r="AJ69" s="43" t="n">
        <f aca="false">AB69/AG69</f>
        <v>-0.00587212294841125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13140790</v>
      </c>
      <c r="AX69" s="7"/>
      <c r="AY69" s="43" t="n">
        <f aca="false">(AW69-AW68)/AW68</f>
        <v>0.0026320943687128</v>
      </c>
      <c r="AZ69" s="12" t="n">
        <f aca="false">workers_and_wage_high!B57</f>
        <v>8273.78721964999</v>
      </c>
      <c r="BA69" s="43" t="n">
        <f aca="false">(AZ69-AZ68)/AZ68</f>
        <v>0.00967340245783383</v>
      </c>
      <c r="BB69" s="48"/>
      <c r="BC69" s="48"/>
      <c r="BD69" s="48"/>
      <c r="BE69" s="48"/>
      <c r="BF69" s="7" t="n">
        <f aca="false">BF68*(1+AY69)*(1+BA69)*(1-BE69)</f>
        <v>134.116097365124</v>
      </c>
      <c r="BG69" s="7"/>
      <c r="BH69" s="7"/>
      <c r="BI69" s="43" t="n">
        <f aca="false">T76/AG76</f>
        <v>0.0125916549444389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'High pensions'!Q70</f>
        <v>126462841.788911</v>
      </c>
      <c r="E70" s="6"/>
      <c r="F70" s="56" t="n">
        <f aca="false">'High pensions'!I70</f>
        <v>22986118.4642487</v>
      </c>
      <c r="G70" s="56" t="n">
        <f aca="false">'High pensions'!K70</f>
        <v>1915781.73505533</v>
      </c>
      <c r="H70" s="56" t="n">
        <f aca="false">'High pensions'!V70</f>
        <v>10540065.8592798</v>
      </c>
      <c r="I70" s="56" t="n">
        <f aca="false">'High pensions'!M70</f>
        <v>59250.9814965599</v>
      </c>
      <c r="J70" s="56" t="n">
        <f aca="false">'High pensions'!W70</f>
        <v>325981.418328259</v>
      </c>
      <c r="K70" s="6"/>
      <c r="L70" s="56" t="n">
        <f aca="false">'High pensions'!N70</f>
        <v>2955398.53622173</v>
      </c>
      <c r="M70" s="8"/>
      <c r="N70" s="56" t="n">
        <f aca="false">'High pensions'!L70</f>
        <v>1048848.72699214</v>
      </c>
      <c r="O70" s="6"/>
      <c r="P70" s="56" t="n">
        <f aca="false">'High pensions'!X70</f>
        <v>21106033.2893343</v>
      </c>
      <c r="Q70" s="8"/>
      <c r="R70" s="56" t="n">
        <f aca="false">'High SIPA income'!G65</f>
        <v>23109754.8796762</v>
      </c>
      <c r="S70" s="8"/>
      <c r="T70" s="56" t="n">
        <f aca="false">'High SIPA income'!J65</f>
        <v>88362150.744184</v>
      </c>
      <c r="U70" s="6"/>
      <c r="V70" s="56" t="n">
        <f aca="false">'High SIPA income'!F65</f>
        <v>165646.57622657</v>
      </c>
      <c r="W70" s="8"/>
      <c r="X70" s="56" t="n">
        <f aca="false">'High SIPA income'!M65</f>
        <v>416056.442248045</v>
      </c>
      <c r="Y70" s="6"/>
      <c r="Z70" s="6" t="n">
        <f aca="false">R70+V70-N70-L70-F70</f>
        <v>-3714964.2715598</v>
      </c>
      <c r="AA70" s="6"/>
      <c r="AB70" s="6" t="n">
        <f aca="false">T70-P70-D70</f>
        <v>-59206724.3340613</v>
      </c>
      <c r="AC70" s="24"/>
      <c r="AD70" s="6"/>
      <c r="AE70" s="6"/>
      <c r="AF70" s="6"/>
      <c r="AG70" s="6" t="n">
        <f aca="false">BF70/100*$AG$37</f>
        <v>7113396607.0004</v>
      </c>
      <c r="AH70" s="36" t="n">
        <f aca="false">(AG70-AG69)/AG69</f>
        <v>0.0100491975065626</v>
      </c>
      <c r="AI70" s="36"/>
      <c r="AJ70" s="36" t="n">
        <f aca="false">AB70/AG70</f>
        <v>-0.00832327052814616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0.00959599710086657</v>
      </c>
      <c r="AV70" s="5"/>
      <c r="AW70" s="5" t="n">
        <f aca="false">workers_and_wage_high!C58</f>
        <v>13220416</v>
      </c>
      <c r="AX70" s="5"/>
      <c r="AY70" s="36" t="n">
        <f aca="false">(AW70-AW69)/AW69</f>
        <v>0.00605945304658244</v>
      </c>
      <c r="AZ70" s="11" t="n">
        <f aca="false">workers_and_wage_high!B58</f>
        <v>8306.59869676766</v>
      </c>
      <c r="BA70" s="36" t="n">
        <f aca="false">(AZ70-AZ69)/AZ69</f>
        <v>0.00396571439977855</v>
      </c>
      <c r="BB70" s="41"/>
      <c r="BC70" s="41"/>
      <c r="BD70" s="41"/>
      <c r="BE70" s="41"/>
      <c r="BF70" s="5" t="n">
        <f aca="false">BF69*(1+AY70)*(1+BA70)*(1-BE70)</f>
        <v>135.463856516355</v>
      </c>
      <c r="BG70" s="5"/>
      <c r="BH70" s="5"/>
      <c r="BI70" s="36" t="n">
        <f aca="false">T77/AG77</f>
        <v>0.0147867301645362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'High pensions'!Q71</f>
        <v>127031256.223851</v>
      </c>
      <c r="E71" s="9"/>
      <c r="F71" s="57" t="n">
        <f aca="false">'High pensions'!I71</f>
        <v>23089434.5162485</v>
      </c>
      <c r="G71" s="57" t="n">
        <f aca="false">'High pensions'!K71</f>
        <v>2011137.50249397</v>
      </c>
      <c r="H71" s="57" t="n">
        <f aca="false">'High pensions'!V71</f>
        <v>11064685.1572273</v>
      </c>
      <c r="I71" s="57" t="n">
        <f aca="false">'High pensions'!M71</f>
        <v>62200.1289431099</v>
      </c>
      <c r="J71" s="57" t="n">
        <f aca="false">'High pensions'!W71</f>
        <v>342206.757440006</v>
      </c>
      <c r="K71" s="9"/>
      <c r="L71" s="57" t="n">
        <f aca="false">'High pensions'!N71</f>
        <v>2447146.29411849</v>
      </c>
      <c r="M71" s="42"/>
      <c r="N71" s="57" t="n">
        <f aca="false">'High pensions'!L71</f>
        <v>1055286.23353979</v>
      </c>
      <c r="O71" s="9"/>
      <c r="P71" s="57" t="n">
        <f aca="false">'High pensions'!X71</f>
        <v>18504127.2505848</v>
      </c>
      <c r="Q71" s="42"/>
      <c r="R71" s="57" t="n">
        <f aca="false">'High SIPA income'!G66</f>
        <v>27427391.552865</v>
      </c>
      <c r="S71" s="42"/>
      <c r="T71" s="57" t="n">
        <f aca="false">'High SIPA income'!J66</f>
        <v>104871008.781032</v>
      </c>
      <c r="U71" s="9"/>
      <c r="V71" s="57" t="n">
        <f aca="false">'High SIPA income'!F66</f>
        <v>168989.089221674</v>
      </c>
      <c r="W71" s="42"/>
      <c r="X71" s="57" t="n">
        <f aca="false">'High SIPA income'!M66</f>
        <v>424451.87121851</v>
      </c>
      <c r="Y71" s="9"/>
      <c r="Z71" s="9" t="n">
        <f aca="false">R71+V71-N71-L71-F71</f>
        <v>1004513.59817989</v>
      </c>
      <c r="AA71" s="9"/>
      <c r="AB71" s="9" t="n">
        <f aca="false">T71-P71-D71</f>
        <v>-40664374.6934038</v>
      </c>
      <c r="AC71" s="24"/>
      <c r="AD71" s="9"/>
      <c r="AE71" s="9"/>
      <c r="AF71" s="9"/>
      <c r="AG71" s="9" t="n">
        <f aca="false">BF71/100*$AG$37</f>
        <v>7175912972.55016</v>
      </c>
      <c r="AH71" s="43" t="n">
        <f aca="false">(AG71-AG70)/AG70</f>
        <v>0.00878853928771998</v>
      </c>
      <c r="AI71" s="43"/>
      <c r="AJ71" s="43" t="n">
        <f aca="false">AB71/AG71</f>
        <v>-0.00566678760583583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13261282</v>
      </c>
      <c r="AX71" s="7"/>
      <c r="AY71" s="43" t="n">
        <f aca="false">(AW71-AW70)/AW70</f>
        <v>0.00309112814604321</v>
      </c>
      <c r="AZ71" s="12" t="n">
        <f aca="false">workers_and_wage_high!B59</f>
        <v>8353.7789644786</v>
      </c>
      <c r="BA71" s="43" t="n">
        <f aca="false">(AZ71-AZ70)/AZ70</f>
        <v>0.00567985398515761</v>
      </c>
      <c r="BB71" s="48"/>
      <c r="BC71" s="48"/>
      <c r="BD71" s="48"/>
      <c r="BE71" s="48"/>
      <c r="BF71" s="7" t="n">
        <f aca="false">BF70*(1+AY71)*(1+BA71)*(1-BE71)</f>
        <v>136.654385941415</v>
      </c>
      <c r="BG71" s="7"/>
      <c r="BH71" s="7"/>
      <c r="BI71" s="43" t="n">
        <f aca="false">T78/AG78</f>
        <v>0.0126235725218263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'High pensions'!Q72</f>
        <v>127412958.746582</v>
      </c>
      <c r="E72" s="9"/>
      <c r="F72" s="57" t="n">
        <f aca="false">'High pensions'!I72</f>
        <v>23158813.4680536</v>
      </c>
      <c r="G72" s="57" t="n">
        <f aca="false">'High pensions'!K72</f>
        <v>2073215.34958064</v>
      </c>
      <c r="H72" s="57" t="n">
        <f aca="false">'High pensions'!V72</f>
        <v>11406219.1559722</v>
      </c>
      <c r="I72" s="57" t="n">
        <f aca="false">'High pensions'!M72</f>
        <v>64120.06235816</v>
      </c>
      <c r="J72" s="57" t="n">
        <f aca="false">'High pensions'!W72</f>
        <v>352769.664617674</v>
      </c>
      <c r="K72" s="9"/>
      <c r="L72" s="57" t="n">
        <f aca="false">'High pensions'!N72</f>
        <v>2370182.80541535</v>
      </c>
      <c r="M72" s="42"/>
      <c r="N72" s="57" t="n">
        <f aca="false">'High pensions'!L72</f>
        <v>1060091.76929264</v>
      </c>
      <c r="O72" s="9"/>
      <c r="P72" s="57" t="n">
        <f aca="false">'High pensions'!X72</f>
        <v>18131201.9816851</v>
      </c>
      <c r="Q72" s="42"/>
      <c r="R72" s="57" t="n">
        <f aca="false">'High SIPA income'!G67</f>
        <v>23744282.893891</v>
      </c>
      <c r="S72" s="42"/>
      <c r="T72" s="57" t="n">
        <f aca="false">'High SIPA income'!J67</f>
        <v>90788323.602156</v>
      </c>
      <c r="U72" s="9"/>
      <c r="V72" s="57" t="n">
        <f aca="false">'High SIPA income'!F67</f>
        <v>172466.224620844</v>
      </c>
      <c r="W72" s="42"/>
      <c r="X72" s="57" t="n">
        <f aca="false">'High SIPA income'!M67</f>
        <v>433185.432855272</v>
      </c>
      <c r="Y72" s="9"/>
      <c r="Z72" s="9" t="n">
        <f aca="false">R72+V72-N72-L72-F72</f>
        <v>-2672338.92424975</v>
      </c>
      <c r="AA72" s="9"/>
      <c r="AB72" s="9" t="n">
        <f aca="false">T72-P72-D72</f>
        <v>-54755837.1261111</v>
      </c>
      <c r="AC72" s="24"/>
      <c r="AD72" s="9"/>
      <c r="AE72" s="9"/>
      <c r="AF72" s="9"/>
      <c r="AG72" s="9" t="n">
        <f aca="false">BF72/100*$AG$37</f>
        <v>7261118897.40212</v>
      </c>
      <c r="AH72" s="43" t="n">
        <f aca="false">(AG72-AG71)/AG71</f>
        <v>0.0118738793485793</v>
      </c>
      <c r="AI72" s="43"/>
      <c r="AJ72" s="43" t="n">
        <f aca="false">AB72/AG72</f>
        <v>-0.00754096412685125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13308036</v>
      </c>
      <c r="AX72" s="7"/>
      <c r="AY72" s="43" t="n">
        <f aca="false">(AW72-AW71)/AW71</f>
        <v>0.00352560182341345</v>
      </c>
      <c r="AZ72" s="12" t="n">
        <f aca="false">workers_and_wage_high!B60</f>
        <v>8423.27361917664</v>
      </c>
      <c r="BA72" s="43" t="n">
        <f aca="false">(AZ72-AZ71)/AZ71</f>
        <v>0.00831894822613092</v>
      </c>
      <c r="BB72" s="48"/>
      <c r="BC72" s="48"/>
      <c r="BD72" s="48"/>
      <c r="BE72" s="48"/>
      <c r="BF72" s="7" t="n">
        <f aca="false">BF71*(1+AY72)*(1+BA72)*(1-BE72)</f>
        <v>138.277003632538</v>
      </c>
      <c r="BG72" s="7"/>
      <c r="BH72" s="7"/>
      <c r="BI72" s="43" t="n">
        <f aca="false">T79/AG79</f>
        <v>0.014830642931217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'High pensions'!Q73</f>
        <v>127459007.012911</v>
      </c>
      <c r="E73" s="9"/>
      <c r="F73" s="57" t="n">
        <f aca="false">'High pensions'!I73</f>
        <v>23167183.2855424</v>
      </c>
      <c r="G73" s="57" t="n">
        <f aca="false">'High pensions'!K73</f>
        <v>2171026.30689338</v>
      </c>
      <c r="H73" s="57" t="n">
        <f aca="false">'High pensions'!V73</f>
        <v>11944346.1842089</v>
      </c>
      <c r="I73" s="57" t="n">
        <f aca="false">'High pensions'!M73</f>
        <v>67145.1435121601</v>
      </c>
      <c r="J73" s="57" t="n">
        <f aca="false">'High pensions'!W73</f>
        <v>369412.768583745</v>
      </c>
      <c r="K73" s="9"/>
      <c r="L73" s="57" t="n">
        <f aca="false">'High pensions'!N73</f>
        <v>2360479.16403801</v>
      </c>
      <c r="M73" s="42"/>
      <c r="N73" s="57" t="n">
        <f aca="false">'High pensions'!L73</f>
        <v>1061619.98653084</v>
      </c>
      <c r="O73" s="9"/>
      <c r="P73" s="57" t="n">
        <f aca="false">'High pensions'!X73</f>
        <v>18089257.5407965</v>
      </c>
      <c r="Q73" s="42"/>
      <c r="R73" s="57" t="n">
        <f aca="false">'High SIPA income'!G68</f>
        <v>28265771.9587856</v>
      </c>
      <c r="S73" s="42"/>
      <c r="T73" s="57" t="n">
        <f aca="false">'High SIPA income'!J68</f>
        <v>108076628.926924</v>
      </c>
      <c r="U73" s="9"/>
      <c r="V73" s="57" t="n">
        <f aca="false">'High SIPA income'!F68</f>
        <v>165028.214893834</v>
      </c>
      <c r="W73" s="42"/>
      <c r="X73" s="57" t="n">
        <f aca="false">'High SIPA income'!M68</f>
        <v>414503.296858731</v>
      </c>
      <c r="Y73" s="9"/>
      <c r="Z73" s="9" t="n">
        <f aca="false">R73+V73-N73-L73-F73</f>
        <v>1841517.73756818</v>
      </c>
      <c r="AA73" s="9"/>
      <c r="AB73" s="9" t="n">
        <f aca="false">T73-P73-D73</f>
        <v>-37471635.6267835</v>
      </c>
      <c r="AC73" s="24"/>
      <c r="AD73" s="9"/>
      <c r="AE73" s="9"/>
      <c r="AF73" s="9"/>
      <c r="AG73" s="9" t="n">
        <f aca="false">BF73/100*$AG$37</f>
        <v>7316828904.6115</v>
      </c>
      <c r="AH73" s="43" t="n">
        <f aca="false">(AG73-AG72)/AG72</f>
        <v>0.00767237226060437</v>
      </c>
      <c r="AI73" s="43" t="n">
        <f aca="false">(AG73-AG69)/AG69</f>
        <v>0.0389350645966664</v>
      </c>
      <c r="AJ73" s="43" t="n">
        <f aca="false">AB73/AG73</f>
        <v>-0.00512129450002127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13326711</v>
      </c>
      <c r="AX73" s="7"/>
      <c r="AY73" s="43" t="n">
        <f aca="false">(AW73-AW72)/AW72</f>
        <v>0.00140328745729272</v>
      </c>
      <c r="AZ73" s="12" t="n">
        <f aca="false">workers_and_wage_high!B61</f>
        <v>8476.00583735639</v>
      </c>
      <c r="BA73" s="43" t="n">
        <f aca="false">(AZ73-AZ72)/AZ72</f>
        <v>0.00626029980311911</v>
      </c>
      <c r="BB73" s="48"/>
      <c r="BC73" s="48"/>
      <c r="BD73" s="48"/>
      <c r="BE73" s="48"/>
      <c r="BF73" s="7" t="n">
        <f aca="false">BF72*(1+AY73)*(1+BA73)*(1-BE73)</f>
        <v>139.337916279488</v>
      </c>
      <c r="BG73" s="7"/>
      <c r="BH73" s="7"/>
      <c r="BI73" s="43" t="n">
        <f aca="false">T80/AG80</f>
        <v>0.0127252919953948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'High pensions'!Q74</f>
        <v>128078921.441158</v>
      </c>
      <c r="E74" s="6"/>
      <c r="F74" s="56" t="n">
        <f aca="false">'High pensions'!I74</f>
        <v>23279860.070943</v>
      </c>
      <c r="G74" s="56" t="n">
        <f aca="false">'High pensions'!K74</f>
        <v>2244608.76402585</v>
      </c>
      <c r="H74" s="56" t="n">
        <f aca="false">'High pensions'!V74</f>
        <v>12349175.153017</v>
      </c>
      <c r="I74" s="56" t="n">
        <f aca="false">'High pensions'!M74</f>
        <v>69420.8896090398</v>
      </c>
      <c r="J74" s="56" t="n">
        <f aca="false">'High pensions'!W74</f>
        <v>381933.252155126</v>
      </c>
      <c r="K74" s="6"/>
      <c r="L74" s="56" t="n">
        <f aca="false">'High pensions'!N74</f>
        <v>2874929.18295274</v>
      </c>
      <c r="M74" s="8"/>
      <c r="N74" s="56" t="n">
        <f aca="false">'High pensions'!L74</f>
        <v>1069100.44354656</v>
      </c>
      <c r="O74" s="6"/>
      <c r="P74" s="56" t="n">
        <f aca="false">'High pensions'!X74</f>
        <v>20799896.4019463</v>
      </c>
      <c r="Q74" s="8"/>
      <c r="R74" s="56" t="n">
        <f aca="false">'High SIPA income'!G69</f>
        <v>24368102.7451012</v>
      </c>
      <c r="S74" s="8"/>
      <c r="T74" s="56" t="n">
        <f aca="false">'High SIPA income'!J69</f>
        <v>93173552.870785</v>
      </c>
      <c r="U74" s="6"/>
      <c r="V74" s="56" t="n">
        <f aca="false">'High SIPA income'!F69</f>
        <v>167820.78874148</v>
      </c>
      <c r="W74" s="8"/>
      <c r="X74" s="56" t="n">
        <f aca="false">'High SIPA income'!M69</f>
        <v>421517.437242637</v>
      </c>
      <c r="Y74" s="6"/>
      <c r="Z74" s="6" t="n">
        <f aca="false">R74+V74-N74-L74-F74</f>
        <v>-2687966.16359962</v>
      </c>
      <c r="AA74" s="6"/>
      <c r="AB74" s="6" t="n">
        <f aca="false">T74-P74-D74</f>
        <v>-55705264.9723193</v>
      </c>
      <c r="AC74" s="24"/>
      <c r="AD74" s="6"/>
      <c r="AE74" s="6"/>
      <c r="AF74" s="6"/>
      <c r="AG74" s="6" t="n">
        <f aca="false">BF74/100*$AG$37</f>
        <v>7401805093.95474</v>
      </c>
      <c r="AH74" s="36" t="n">
        <f aca="false">(AG74-AG73)/AG73</f>
        <v>0.0116138002474928</v>
      </c>
      <c r="AI74" s="36"/>
      <c r="AJ74" s="36" t="n">
        <f aca="false">AB74/AG74</f>
        <v>-0.00752590270416812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0.008572408035601</v>
      </c>
      <c r="AV74" s="5"/>
      <c r="AW74" s="5" t="n">
        <f aca="false">workers_and_wage_high!C62</f>
        <v>13363744</v>
      </c>
      <c r="AX74" s="5"/>
      <c r="AY74" s="36" t="n">
        <f aca="false">(AW74-AW73)/AW73</f>
        <v>0.00277885518790045</v>
      </c>
      <c r="AZ74" s="11" t="n">
        <f aca="false">workers_and_wage_high!B62</f>
        <v>8550.6833652185</v>
      </c>
      <c r="BA74" s="36" t="n">
        <f aca="false">(AZ74-AZ73)/AZ73</f>
        <v>0.00881046206138542</v>
      </c>
      <c r="BB74" s="41"/>
      <c r="BC74" s="41"/>
      <c r="BD74" s="41"/>
      <c r="BE74" s="41"/>
      <c r="BF74" s="5" t="n">
        <f aca="false">BF73*(1+AY74)*(1+BA74)*(1-BE74)</f>
        <v>140.95615900606</v>
      </c>
      <c r="BG74" s="5"/>
      <c r="BH74" s="5"/>
      <c r="BI74" s="36" t="n">
        <f aca="false">T81/AG81</f>
        <v>0.0150185827759073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'High pensions'!Q75</f>
        <v>129083789.718555</v>
      </c>
      <c r="E75" s="9"/>
      <c r="F75" s="57" t="n">
        <f aca="false">'High pensions'!I75</f>
        <v>23462506.7752118</v>
      </c>
      <c r="G75" s="57" t="n">
        <f aca="false">'High pensions'!K75</f>
        <v>2298295.71990954</v>
      </c>
      <c r="H75" s="57" t="n">
        <f aca="false">'High pensions'!V75</f>
        <v>12644544.9440762</v>
      </c>
      <c r="I75" s="57" t="n">
        <f aca="false">'High pensions'!M75</f>
        <v>71081.3109250399</v>
      </c>
      <c r="J75" s="57" t="n">
        <f aca="false">'High pensions'!W75</f>
        <v>391068.400332268</v>
      </c>
      <c r="K75" s="9"/>
      <c r="L75" s="57" t="n">
        <f aca="false">'High pensions'!N75</f>
        <v>2371770.07421806</v>
      </c>
      <c r="M75" s="42"/>
      <c r="N75" s="57" t="n">
        <f aca="false">'High pensions'!L75</f>
        <v>1079741.83185126</v>
      </c>
      <c r="O75" s="9"/>
      <c r="P75" s="57" t="n">
        <f aca="false">'High pensions'!X75</f>
        <v>18247547.1735396</v>
      </c>
      <c r="Q75" s="42"/>
      <c r="R75" s="57" t="n">
        <f aca="false">'High SIPA income'!G70</f>
        <v>28751610.1599666</v>
      </c>
      <c r="S75" s="42"/>
      <c r="T75" s="57" t="n">
        <f aca="false">'High SIPA income'!J70</f>
        <v>109934273.397563</v>
      </c>
      <c r="U75" s="9"/>
      <c r="V75" s="57" t="n">
        <f aca="false">'High SIPA income'!F70</f>
        <v>170398.731861854</v>
      </c>
      <c r="W75" s="42"/>
      <c r="X75" s="57" t="n">
        <f aca="false">'High SIPA income'!M70</f>
        <v>427992.487119392</v>
      </c>
      <c r="Y75" s="9"/>
      <c r="Z75" s="9" t="n">
        <f aca="false">R75+V75-N75-L75-F75</f>
        <v>2007990.21054734</v>
      </c>
      <c r="AA75" s="9"/>
      <c r="AB75" s="9" t="n">
        <f aca="false">T75-P75-D75</f>
        <v>-37397063.4945316</v>
      </c>
      <c r="AC75" s="24"/>
      <c r="AD75" s="9"/>
      <c r="AE75" s="9"/>
      <c r="AF75" s="9"/>
      <c r="AG75" s="9" t="n">
        <f aca="false">BF75/100*$AG$37</f>
        <v>7450838244.86697</v>
      </c>
      <c r="AH75" s="43" t="n">
        <f aca="false">(AG75-AG74)/AG74</f>
        <v>0.00662448555316248</v>
      </c>
      <c r="AI75" s="43"/>
      <c r="AJ75" s="43" t="n">
        <f aca="false">AB75/AG75</f>
        <v>-0.00501917532839948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13407901</v>
      </c>
      <c r="AX75" s="7"/>
      <c r="AY75" s="43" t="n">
        <f aca="false">(AW75-AW74)/AW74</f>
        <v>0.0033042386923904</v>
      </c>
      <c r="AZ75" s="12" t="n">
        <f aca="false">workers_and_wage_high!B63</f>
        <v>8578.9802451737</v>
      </c>
      <c r="BA75" s="43" t="n">
        <f aca="false">(AZ75-AZ74)/AZ74</f>
        <v>0.00330931210367382</v>
      </c>
      <c r="BB75" s="48"/>
      <c r="BC75" s="48"/>
      <c r="BD75" s="48"/>
      <c r="BE75" s="48"/>
      <c r="BF75" s="7" t="n">
        <f aca="false">BF74*(1+AY75)*(1+BA75)*(1-BE75)</f>
        <v>141.889921045024</v>
      </c>
      <c r="BG75" s="7"/>
      <c r="BH75" s="7"/>
      <c r="BI75" s="43" t="n">
        <f aca="false">T82/AG82</f>
        <v>0.012778588488904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'High pensions'!Q76</f>
        <v>129935210.785584</v>
      </c>
      <c r="E76" s="9"/>
      <c r="F76" s="57" t="n">
        <f aca="false">'High pensions'!I76</f>
        <v>23617262.6326071</v>
      </c>
      <c r="G76" s="57" t="n">
        <f aca="false">'High pensions'!K76</f>
        <v>2332424.00308746</v>
      </c>
      <c r="H76" s="57" t="n">
        <f aca="false">'High pensions'!V76</f>
        <v>12832308.6886497</v>
      </c>
      <c r="I76" s="57" t="n">
        <f aca="false">'High pensions'!M76</f>
        <v>72136.8248377601</v>
      </c>
      <c r="J76" s="57" t="n">
        <f aca="false">'High pensions'!W76</f>
        <v>396875.526453102</v>
      </c>
      <c r="K76" s="9"/>
      <c r="L76" s="57" t="n">
        <f aca="false">'High pensions'!N76</f>
        <v>2307720.91583458</v>
      </c>
      <c r="M76" s="42"/>
      <c r="N76" s="57" t="n">
        <f aca="false">'High pensions'!L76</f>
        <v>1089565.54542754</v>
      </c>
      <c r="O76" s="9"/>
      <c r="P76" s="57" t="n">
        <f aca="false">'High pensions'!X76</f>
        <v>17969242.9598435</v>
      </c>
      <c r="Q76" s="42"/>
      <c r="R76" s="57" t="n">
        <f aca="false">'High SIPA income'!G71</f>
        <v>24660353.1879832</v>
      </c>
      <c r="S76" s="42"/>
      <c r="T76" s="57" t="n">
        <f aca="false">'High SIPA income'!J71</f>
        <v>94290997.7689872</v>
      </c>
      <c r="U76" s="9"/>
      <c r="V76" s="57" t="n">
        <f aca="false">'High SIPA income'!F71</f>
        <v>170144.496375849</v>
      </c>
      <c r="W76" s="42"/>
      <c r="X76" s="57" t="n">
        <f aca="false">'High SIPA income'!M71</f>
        <v>427353.920876672</v>
      </c>
      <c r="Y76" s="9"/>
      <c r="Z76" s="9" t="n">
        <f aca="false">R76+V76-N76-L76-F76</f>
        <v>-2184051.40951017</v>
      </c>
      <c r="AA76" s="9"/>
      <c r="AB76" s="9" t="n">
        <f aca="false">T76-P76-D76</f>
        <v>-53613455.9764403</v>
      </c>
      <c r="AC76" s="24"/>
      <c r="AD76" s="9"/>
      <c r="AE76" s="9"/>
      <c r="AF76" s="9"/>
      <c r="AG76" s="9" t="n">
        <f aca="false">BF76/100*$AG$37</f>
        <v>7488372115.10712</v>
      </c>
      <c r="AH76" s="43" t="n">
        <f aca="false">(AG76-AG75)/AG75</f>
        <v>0.005037536584022</v>
      </c>
      <c r="AI76" s="43"/>
      <c r="AJ76" s="43" t="n">
        <f aca="false">AB76/AG76</f>
        <v>-0.0071595608701496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13431295</v>
      </c>
      <c r="AX76" s="7"/>
      <c r="AY76" s="43" t="n">
        <f aca="false">(AW76-AW75)/AW75</f>
        <v>0.00174479211921389</v>
      </c>
      <c r="AZ76" s="12" t="n">
        <f aca="false">workers_and_wage_high!B64</f>
        <v>8607.17943316871</v>
      </c>
      <c r="BA76" s="43" t="n">
        <f aca="false">(AZ76-AZ75)/AZ75</f>
        <v>0.00328700931685617</v>
      </c>
      <c r="BB76" s="48"/>
      <c r="BC76" s="48"/>
      <c r="BD76" s="48"/>
      <c r="BE76" s="48"/>
      <c r="BF76" s="7" t="n">
        <f aca="false">BF75*(1+AY76)*(1+BA76)*(1-BE76)</f>
        <v>142.604696713193</v>
      </c>
      <c r="BG76" s="7"/>
      <c r="BH76" s="7"/>
      <c r="BI76" s="43" t="n">
        <f aca="false">T83/AG83</f>
        <v>0.0150561472962178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'High pensions'!Q77</f>
        <v>130972389.550485</v>
      </c>
      <c r="E77" s="9"/>
      <c r="F77" s="57" t="n">
        <f aca="false">'High pensions'!I77</f>
        <v>23805782.1504462</v>
      </c>
      <c r="G77" s="57" t="n">
        <f aca="false">'High pensions'!K77</f>
        <v>2338988.74651267</v>
      </c>
      <c r="H77" s="57" t="n">
        <f aca="false">'High pensions'!V77</f>
        <v>12868425.9700627</v>
      </c>
      <c r="I77" s="57" t="n">
        <f aca="false">'High pensions'!M77</f>
        <v>72339.8581395699</v>
      </c>
      <c r="J77" s="57" t="n">
        <f aca="false">'High pensions'!W77</f>
        <v>397992.555775151</v>
      </c>
      <c r="K77" s="9"/>
      <c r="L77" s="57" t="n">
        <f aca="false">'High pensions'!N77</f>
        <v>2269480.89815016</v>
      </c>
      <c r="M77" s="42"/>
      <c r="N77" s="57" t="n">
        <f aca="false">'High pensions'!L77</f>
        <v>1099737.46000383</v>
      </c>
      <c r="O77" s="9"/>
      <c r="P77" s="57" t="n">
        <f aca="false">'High pensions'!X77</f>
        <v>17826778.1990924</v>
      </c>
      <c r="Q77" s="42"/>
      <c r="R77" s="57" t="n">
        <f aca="false">'High SIPA income'!G72</f>
        <v>29278290.3855163</v>
      </c>
      <c r="S77" s="42"/>
      <c r="T77" s="57" t="n">
        <f aca="false">'High SIPA income'!J72</f>
        <v>111948080.888222</v>
      </c>
      <c r="U77" s="9"/>
      <c r="V77" s="57" t="n">
        <f aca="false">'High SIPA income'!F72</f>
        <v>178740.877324726</v>
      </c>
      <c r="W77" s="42"/>
      <c r="X77" s="57" t="n">
        <f aca="false">'High SIPA income'!M72</f>
        <v>448945.551414852</v>
      </c>
      <c r="Y77" s="9"/>
      <c r="Z77" s="9" t="n">
        <f aca="false">R77+V77-N77-L77-F77</f>
        <v>2282030.75424084</v>
      </c>
      <c r="AA77" s="9"/>
      <c r="AB77" s="9" t="n">
        <f aca="false">T77-P77-D77</f>
        <v>-36851086.8613554</v>
      </c>
      <c r="AC77" s="24"/>
      <c r="AD77" s="9"/>
      <c r="AE77" s="9"/>
      <c r="AF77" s="9"/>
      <c r="AG77" s="9" t="n">
        <f aca="false">BF77/100*$AG$37</f>
        <v>7570847620.97797</v>
      </c>
      <c r="AH77" s="43" t="n">
        <f aca="false">(AG77-AG76)/AG76</f>
        <v>0.0110138097577267</v>
      </c>
      <c r="AI77" s="43" t="n">
        <f aca="false">(AG77-AG73)/AG73</f>
        <v>0.0347170501973024</v>
      </c>
      <c r="AJ77" s="43" t="n">
        <f aca="false">AB77/AG77</f>
        <v>-0.00486749815955154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13472573</v>
      </c>
      <c r="AX77" s="7"/>
      <c r="AY77" s="43" t="n">
        <f aca="false">(AW77-AW76)/AW76</f>
        <v>0.00307327029895479</v>
      </c>
      <c r="AZ77" s="12" t="n">
        <f aca="false">workers_and_wage_high!B65</f>
        <v>8675.3156799829</v>
      </c>
      <c r="BA77" s="43" t="n">
        <f aca="false">(AZ77-AZ76)/AZ76</f>
        <v>0.00791621080322995</v>
      </c>
      <c r="BB77" s="48"/>
      <c r="BC77" s="48"/>
      <c r="BD77" s="48"/>
      <c r="BE77" s="48"/>
      <c r="BF77" s="7" t="n">
        <f aca="false">BF76*(1+AY77)*(1+BA77)*(1-BE77)</f>
        <v>144.17531771335</v>
      </c>
      <c r="BG77" s="7"/>
      <c r="BH77" s="7"/>
      <c r="BI77" s="43" t="n">
        <f aca="false">T84/AG84</f>
        <v>0.0128823964945344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'High pensions'!Q78</f>
        <v>131779723.362984</v>
      </c>
      <c r="E78" s="6"/>
      <c r="F78" s="56" t="n">
        <f aca="false">'High pensions'!I78</f>
        <v>23952524.6274599</v>
      </c>
      <c r="G78" s="56" t="n">
        <f aca="false">'High pensions'!K78</f>
        <v>2413672.09045011</v>
      </c>
      <c r="H78" s="56" t="n">
        <f aca="false">'High pensions'!V78</f>
        <v>13279311.6932577</v>
      </c>
      <c r="I78" s="56" t="n">
        <f aca="false">'High pensions'!M78</f>
        <v>74649.65228196</v>
      </c>
      <c r="J78" s="56" t="n">
        <f aca="false">'High pensions'!W78</f>
        <v>410700.361647132</v>
      </c>
      <c r="K78" s="6"/>
      <c r="L78" s="56" t="n">
        <f aca="false">'High pensions'!N78</f>
        <v>2782060.31577029</v>
      </c>
      <c r="M78" s="8"/>
      <c r="N78" s="56" t="n">
        <f aca="false">'High pensions'!L78</f>
        <v>1108624.10299514</v>
      </c>
      <c r="O78" s="6"/>
      <c r="P78" s="56" t="n">
        <f aca="false">'High pensions'!X78</f>
        <v>20535446.9215779</v>
      </c>
      <c r="Q78" s="8"/>
      <c r="R78" s="56" t="n">
        <f aca="false">'High SIPA income'!G73</f>
        <v>25207322.3793656</v>
      </c>
      <c r="S78" s="8"/>
      <c r="T78" s="56" t="n">
        <f aca="false">'High SIPA income'!J73</f>
        <v>96382381.8789875</v>
      </c>
      <c r="U78" s="6"/>
      <c r="V78" s="56" t="n">
        <f aca="false">'High SIPA income'!F73</f>
        <v>178423.762302838</v>
      </c>
      <c r="W78" s="8"/>
      <c r="X78" s="56" t="n">
        <f aca="false">'High SIPA income'!M73</f>
        <v>448149.049906667</v>
      </c>
      <c r="Y78" s="6"/>
      <c r="Z78" s="6" t="n">
        <f aca="false">R78+V78-N78-L78-F78</f>
        <v>-2457462.90455689</v>
      </c>
      <c r="AA78" s="6"/>
      <c r="AB78" s="6" t="n">
        <f aca="false">T78-P78-D78</f>
        <v>-55932788.4055744</v>
      </c>
      <c r="AC78" s="24"/>
      <c r="AD78" s="6"/>
      <c r="AE78" s="6"/>
      <c r="AF78" s="6"/>
      <c r="AG78" s="6" t="n">
        <f aca="false">BF78/100*$AG$37</f>
        <v>7635111353.1721</v>
      </c>
      <c r="AH78" s="36" t="n">
        <f aca="false">(AG78-AG77)/AG77</f>
        <v>0.00848831404505588</v>
      </c>
      <c r="AI78" s="36"/>
      <c r="AJ78" s="36" t="n">
        <f aca="false">AB78/AG78</f>
        <v>-0.00732573315808111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0.0103377175572578</v>
      </c>
      <c r="AV78" s="5"/>
      <c r="AW78" s="5" t="n">
        <f aca="false">workers_and_wage_high!C66</f>
        <v>13544703</v>
      </c>
      <c r="AX78" s="5"/>
      <c r="AY78" s="36" t="n">
        <f aca="false">(AW78-AW77)/AW77</f>
        <v>0.00535383998290453</v>
      </c>
      <c r="AZ78" s="11" t="n">
        <f aca="false">workers_and_wage_high!B66</f>
        <v>8702.3634226765</v>
      </c>
      <c r="BA78" s="36" t="n">
        <f aca="false">(AZ78-AZ77)/AZ77</f>
        <v>0.00311778195645494</v>
      </c>
      <c r="BB78" s="41"/>
      <c r="BC78" s="41"/>
      <c r="BD78" s="41"/>
      <c r="BE78" s="41"/>
      <c r="BF78" s="5" t="n">
        <f aca="false">BF77*(1+AY78)*(1+BA78)*(1-BE78)</f>
        <v>145.399123087647</v>
      </c>
      <c r="BG78" s="5"/>
      <c r="BH78" s="5"/>
      <c r="BI78" s="36" t="n">
        <f aca="false">T85/AG85</f>
        <v>0.0151329003941107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'High pensions'!Q79</f>
        <v>132225706.885706</v>
      </c>
      <c r="E79" s="9"/>
      <c r="F79" s="57" t="n">
        <f aca="false">'High pensions'!I79</f>
        <v>24033587.411922</v>
      </c>
      <c r="G79" s="57" t="n">
        <f aca="false">'High pensions'!K79</f>
        <v>2496755.50320858</v>
      </c>
      <c r="H79" s="57" t="n">
        <f aca="false">'High pensions'!V79</f>
        <v>13736412.1166849</v>
      </c>
      <c r="I79" s="57" t="n">
        <f aca="false">'High pensions'!M79</f>
        <v>77219.2423672802</v>
      </c>
      <c r="J79" s="57" t="n">
        <f aca="false">'High pensions'!W79</f>
        <v>424837.488144919</v>
      </c>
      <c r="K79" s="9"/>
      <c r="L79" s="57" t="n">
        <f aca="false">'High pensions'!N79</f>
        <v>2290855.38836539</v>
      </c>
      <c r="M79" s="42"/>
      <c r="N79" s="57" t="n">
        <f aca="false">'High pensions'!L79</f>
        <v>1114506.51965852</v>
      </c>
      <c r="O79" s="9"/>
      <c r="P79" s="57" t="n">
        <f aca="false">'High pensions'!X79</f>
        <v>18018945.5390723</v>
      </c>
      <c r="Q79" s="42"/>
      <c r="R79" s="57" t="n">
        <f aca="false">'High SIPA income'!G74</f>
        <v>29873320.4650169</v>
      </c>
      <c r="S79" s="42"/>
      <c r="T79" s="57" t="n">
        <f aca="false">'High SIPA income'!J74</f>
        <v>114223229.969461</v>
      </c>
      <c r="U79" s="9"/>
      <c r="V79" s="57" t="n">
        <f aca="false">'High SIPA income'!F74</f>
        <v>181763.245193481</v>
      </c>
      <c r="W79" s="42"/>
      <c r="X79" s="57" t="n">
        <f aca="false">'High SIPA income'!M74</f>
        <v>456536.868128329</v>
      </c>
      <c r="Y79" s="9"/>
      <c r="Z79" s="9" t="n">
        <f aca="false">R79+V79-N79-L79-F79</f>
        <v>2616134.39026447</v>
      </c>
      <c r="AA79" s="9"/>
      <c r="AB79" s="9" t="n">
        <f aca="false">T79-P79-D79</f>
        <v>-36021422.4553173</v>
      </c>
      <c r="AC79" s="24"/>
      <c r="AD79" s="9"/>
      <c r="AE79" s="9"/>
      <c r="AF79" s="9"/>
      <c r="AG79" s="9" t="n">
        <f aca="false">BF79/100*$AG$37</f>
        <v>7701839394.23372</v>
      </c>
      <c r="AH79" s="43" t="n">
        <f aca="false">(AG79-AG78)/AG78</f>
        <v>0.00873962906040627</v>
      </c>
      <c r="AI79" s="43"/>
      <c r="AJ79" s="43" t="n">
        <f aca="false">AB79/AG79</f>
        <v>-0.00467698956203711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13567936</v>
      </c>
      <c r="AX79" s="7"/>
      <c r="AY79" s="43" t="n">
        <f aca="false">(AW79-AW78)/AW78</f>
        <v>0.0017152830888946</v>
      </c>
      <c r="AZ79" s="12" t="n">
        <f aca="false">workers_and_wage_high!B67</f>
        <v>8763.3871611406</v>
      </c>
      <c r="BA79" s="43" t="n">
        <f aca="false">(AZ79-AZ78)/AZ78</f>
        <v>0.00701231786127017</v>
      </c>
      <c r="BB79" s="48"/>
      <c r="BC79" s="48"/>
      <c r="BD79" s="48"/>
      <c r="BE79" s="48"/>
      <c r="BF79" s="7" t="n">
        <f aca="false">BF78*(1+AY79)*(1+BA79)*(1-BE79)</f>
        <v>146.669857489141</v>
      </c>
      <c r="BG79" s="7"/>
      <c r="BH79" s="7"/>
      <c r="BI79" s="43" t="n">
        <f aca="false">T86/AG86</f>
        <v>0.0129133436962165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'High pensions'!Q80</f>
        <v>132710770.966169</v>
      </c>
      <c r="E80" s="9"/>
      <c r="F80" s="57" t="n">
        <f aca="false">'High pensions'!I80</f>
        <v>24121753.5503587</v>
      </c>
      <c r="G80" s="57" t="n">
        <f aca="false">'High pensions'!K80</f>
        <v>2531414.4981334</v>
      </c>
      <c r="H80" s="57" t="n">
        <f aca="false">'High pensions'!V80</f>
        <v>13927095.6807045</v>
      </c>
      <c r="I80" s="57" t="n">
        <f aca="false">'High pensions'!M80</f>
        <v>78291.17004536</v>
      </c>
      <c r="J80" s="57" t="n">
        <f aca="false">'High pensions'!W80</f>
        <v>430734.917959919</v>
      </c>
      <c r="K80" s="9"/>
      <c r="L80" s="57" t="n">
        <f aca="false">'High pensions'!N80</f>
        <v>2228718.19682463</v>
      </c>
      <c r="M80" s="42"/>
      <c r="N80" s="57" t="n">
        <f aca="false">'High pensions'!L80</f>
        <v>1120246.90311444</v>
      </c>
      <c r="O80" s="9"/>
      <c r="P80" s="57" t="n">
        <f aca="false">'High pensions'!X80</f>
        <v>17728097.252867</v>
      </c>
      <c r="Q80" s="42"/>
      <c r="R80" s="57" t="n">
        <f aca="false">'High SIPA income'!G75</f>
        <v>25927410.1131356</v>
      </c>
      <c r="S80" s="42"/>
      <c r="T80" s="57" t="n">
        <f aca="false">'High SIPA income'!J75</f>
        <v>99135699.7402851</v>
      </c>
      <c r="U80" s="9"/>
      <c r="V80" s="57" t="n">
        <f aca="false">'High SIPA income'!F75</f>
        <v>180139.469584699</v>
      </c>
      <c r="W80" s="42"/>
      <c r="X80" s="57" t="n">
        <f aca="false">'High SIPA income'!M75</f>
        <v>452458.411946567</v>
      </c>
      <c r="Y80" s="9"/>
      <c r="Z80" s="9" t="n">
        <f aca="false">R80+V80-N80-L80-F80</f>
        <v>-1363169.06757747</v>
      </c>
      <c r="AA80" s="9"/>
      <c r="AB80" s="9" t="n">
        <f aca="false">T80-P80-D80</f>
        <v>-51303168.4787509</v>
      </c>
      <c r="AC80" s="24"/>
      <c r="AD80" s="9"/>
      <c r="AE80" s="9"/>
      <c r="AF80" s="9"/>
      <c r="AG80" s="9" t="n">
        <f aca="false">BF80/100*$AG$37</f>
        <v>7790445969.81833</v>
      </c>
      <c r="AH80" s="43" t="n">
        <f aca="false">(AG80-AG79)/AG79</f>
        <v>0.0115045992326139</v>
      </c>
      <c r="AI80" s="43"/>
      <c r="AJ80" s="43" t="n">
        <f aca="false">AB80/AG80</f>
        <v>-0.00658539558293699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13614927</v>
      </c>
      <c r="AX80" s="7"/>
      <c r="AY80" s="43" t="n">
        <f aca="false">(AW80-AW79)/AW79</f>
        <v>0.00346338603012278</v>
      </c>
      <c r="AZ80" s="12" t="n">
        <f aca="false">workers_and_wage_high!B68</f>
        <v>8833.61220922879</v>
      </c>
      <c r="BA80" s="43" t="n">
        <f aca="false">(AZ80-AZ79)/AZ79</f>
        <v>0.00801345949880984</v>
      </c>
      <c r="BB80" s="48"/>
      <c r="BC80" s="48"/>
      <c r="BD80" s="48"/>
      <c r="BE80" s="48"/>
      <c r="BF80" s="7" t="n">
        <f aca="false">BF79*(1+AY80)*(1+BA80)*(1-BE80)</f>
        <v>148.357235419058</v>
      </c>
      <c r="BG80" s="7"/>
      <c r="BH80" s="7"/>
      <c r="BI80" s="43" t="n">
        <f aca="false">T87/AG87</f>
        <v>0.0151471509042669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'High pensions'!Q81</f>
        <v>133287879.683665</v>
      </c>
      <c r="E81" s="9"/>
      <c r="F81" s="57" t="n">
        <f aca="false">'High pensions'!I81</f>
        <v>24226649.8911294</v>
      </c>
      <c r="G81" s="57" t="n">
        <f aca="false">'High pensions'!K81</f>
        <v>2587770.81580904</v>
      </c>
      <c r="H81" s="57" t="n">
        <f aca="false">'High pensions'!V81</f>
        <v>14237151.512754</v>
      </c>
      <c r="I81" s="57" t="n">
        <f aca="false">'High pensions'!M81</f>
        <v>80034.1489425502</v>
      </c>
      <c r="J81" s="57" t="n">
        <f aca="false">'High pensions'!W81</f>
        <v>440324.273590344</v>
      </c>
      <c r="K81" s="9"/>
      <c r="L81" s="57" t="n">
        <f aca="false">'High pensions'!N81</f>
        <v>2163786.64682824</v>
      </c>
      <c r="M81" s="42"/>
      <c r="N81" s="57" t="n">
        <f aca="false">'High pensions'!L81</f>
        <v>1127565.77608795</v>
      </c>
      <c r="O81" s="9"/>
      <c r="P81" s="57" t="n">
        <f aca="false">'High pensions'!X81</f>
        <v>17431433.4109478</v>
      </c>
      <c r="Q81" s="42"/>
      <c r="R81" s="57" t="n">
        <f aca="false">'High SIPA income'!G76</f>
        <v>30986042.8409575</v>
      </c>
      <c r="S81" s="42"/>
      <c r="T81" s="57" t="n">
        <f aca="false">'High SIPA income'!J76</f>
        <v>118477820.41541</v>
      </c>
      <c r="U81" s="9"/>
      <c r="V81" s="57" t="n">
        <f aca="false">'High SIPA income'!F76</f>
        <v>179801.162250299</v>
      </c>
      <c r="W81" s="42"/>
      <c r="X81" s="57" t="n">
        <f aca="false">'High SIPA income'!M76</f>
        <v>451608.681459265</v>
      </c>
      <c r="Y81" s="9"/>
      <c r="Z81" s="9" t="n">
        <f aca="false">R81+V81-N81-L81-F81</f>
        <v>3647841.68916221</v>
      </c>
      <c r="AA81" s="9"/>
      <c r="AB81" s="9" t="n">
        <f aca="false">T81-P81-D81</f>
        <v>-32241492.6792028</v>
      </c>
      <c r="AC81" s="24"/>
      <c r="AD81" s="9"/>
      <c r="AE81" s="9"/>
      <c r="AF81" s="9"/>
      <c r="AG81" s="9" t="n">
        <f aca="false">BF81/100*$AG$37</f>
        <v>7888748371.48227</v>
      </c>
      <c r="AH81" s="43" t="n">
        <f aca="false">(AG81-AG80)/AG80</f>
        <v>0.0126183278909552</v>
      </c>
      <c r="AI81" s="43" t="n">
        <f aca="false">(AG81-AG77)/AG77</f>
        <v>0.041990113448253</v>
      </c>
      <c r="AJ81" s="43" t="n">
        <f aca="false">AB81/AG81</f>
        <v>-0.0040870225745513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13668915</v>
      </c>
      <c r="AX81" s="7"/>
      <c r="AY81" s="43" t="n">
        <f aca="false">(AW81-AW80)/AW80</f>
        <v>0.00396535361519015</v>
      </c>
      <c r="AZ81" s="12" t="n">
        <f aca="false">workers_and_wage_high!B69</f>
        <v>8909.74732577768</v>
      </c>
      <c r="BA81" s="43" t="n">
        <f aca="false">(AZ81-AZ80)/AZ80</f>
        <v>0.0086187976951659</v>
      </c>
      <c r="BB81" s="48"/>
      <c r="BC81" s="48"/>
      <c r="BD81" s="48"/>
      <c r="BE81" s="48"/>
      <c r="BF81" s="7" t="n">
        <f aca="false">BF80*(1+AY81)*(1+BA81)*(1-BE81)</f>
        <v>150.229255660572</v>
      </c>
      <c r="BG81" s="7"/>
      <c r="BH81" s="7"/>
      <c r="BI81" s="43" t="n">
        <f aca="false">T88/AG88</f>
        <v>0.0129244492468814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'High pensions'!Q82</f>
        <v>133733488.60296</v>
      </c>
      <c r="E82" s="6"/>
      <c r="F82" s="56" t="n">
        <f aca="false">'High pensions'!I82</f>
        <v>24307644.5869844</v>
      </c>
      <c r="G82" s="56" t="n">
        <f aca="false">'High pensions'!K82</f>
        <v>2677137.05932428</v>
      </c>
      <c r="H82" s="56" t="n">
        <f aca="false">'High pensions'!V82</f>
        <v>14728818.2172703</v>
      </c>
      <c r="I82" s="56" t="n">
        <f aca="false">'High pensions'!M82</f>
        <v>82798.0533811702</v>
      </c>
      <c r="J82" s="56" t="n">
        <f aca="false">'High pensions'!W82</f>
        <v>455530.460327984</v>
      </c>
      <c r="K82" s="6"/>
      <c r="L82" s="56" t="n">
        <f aca="false">'High pensions'!N82</f>
        <v>2706561.5557623</v>
      </c>
      <c r="M82" s="8"/>
      <c r="N82" s="56" t="n">
        <f aca="false">'High pensions'!L82</f>
        <v>1133573.16039893</v>
      </c>
      <c r="O82" s="6"/>
      <c r="P82" s="56" t="n">
        <f aca="false">'High pensions'!X82</f>
        <v>20280945.849664</v>
      </c>
      <c r="Q82" s="8"/>
      <c r="R82" s="56" t="n">
        <f aca="false">'High SIPA income'!G77</f>
        <v>26560449.0828447</v>
      </c>
      <c r="S82" s="8"/>
      <c r="T82" s="56" t="n">
        <f aca="false">'High SIPA income'!J77</f>
        <v>101556179.107531</v>
      </c>
      <c r="U82" s="6"/>
      <c r="V82" s="56" t="n">
        <f aca="false">'High SIPA income'!F77</f>
        <v>181987.227795462</v>
      </c>
      <c r="W82" s="8"/>
      <c r="X82" s="56" t="n">
        <f aca="false">'High SIPA income'!M77</f>
        <v>457099.447848529</v>
      </c>
      <c r="Y82" s="6"/>
      <c r="Z82" s="6" t="n">
        <f aca="false">R82+V82-N82-L82-F82</f>
        <v>-1405342.99250546</v>
      </c>
      <c r="AA82" s="6"/>
      <c r="AB82" s="6" t="n">
        <f aca="false">T82-P82-D82</f>
        <v>-52458255.345093</v>
      </c>
      <c r="AC82" s="24"/>
      <c r="AD82" s="6"/>
      <c r="AE82" s="6"/>
      <c r="AF82" s="6"/>
      <c r="AG82" s="6" t="n">
        <f aca="false">BF82/100*$AG$37</f>
        <v>7947370650.18686</v>
      </c>
      <c r="AH82" s="36" t="n">
        <f aca="false">(AG82-AG81)/AG81</f>
        <v>0.00743112543892298</v>
      </c>
      <c r="AI82" s="36"/>
      <c r="AJ82" s="36" t="n">
        <f aca="false">AB82/AG82</f>
        <v>-0.00660070577479101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0.00921498844107008</v>
      </c>
      <c r="AV82" s="5"/>
      <c r="AW82" s="5" t="n">
        <f aca="false">workers_and_wage_high!C70</f>
        <v>13733416</v>
      </c>
      <c r="AX82" s="5"/>
      <c r="AY82" s="36" t="n">
        <f aca="false">(AW82-AW81)/AW81</f>
        <v>0.00471880906421614</v>
      </c>
      <c r="AZ82" s="11" t="n">
        <f aca="false">workers_and_wage_high!B70</f>
        <v>8933.79987993332</v>
      </c>
      <c r="BA82" s="36" t="n">
        <f aca="false">(AZ82-AZ81)/AZ81</f>
        <v>0.00269957758353607</v>
      </c>
      <c r="BB82" s="41"/>
      <c r="BC82" s="41"/>
      <c r="BD82" s="41"/>
      <c r="BE82" s="41"/>
      <c r="BF82" s="5" t="n">
        <f aca="false">BF81*(1+AY82)*(1+BA82)*(1-BE82)</f>
        <v>151.345628103981</v>
      </c>
      <c r="BG82" s="5"/>
      <c r="BH82" s="5"/>
      <c r="BI82" s="36" t="n">
        <f aca="false">T89/AG89</f>
        <v>0.0152548340082586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'High pensions'!Q83</f>
        <v>134681832.225525</v>
      </c>
      <c r="E83" s="9"/>
      <c r="F83" s="57" t="n">
        <f aca="false">'High pensions'!I83</f>
        <v>24480017.2661424</v>
      </c>
      <c r="G83" s="57" t="n">
        <f aca="false">'High pensions'!K83</f>
        <v>2749926.32983204</v>
      </c>
      <c r="H83" s="57" t="n">
        <f aca="false">'High pensions'!V83</f>
        <v>15129283.3072971</v>
      </c>
      <c r="I83" s="57" t="n">
        <f aca="false">'High pensions'!M83</f>
        <v>85049.2679329501</v>
      </c>
      <c r="J83" s="57" t="n">
        <f aca="false">'High pensions'!W83</f>
        <v>467915.978576201</v>
      </c>
      <c r="K83" s="9"/>
      <c r="L83" s="57" t="n">
        <f aca="false">'High pensions'!N83</f>
        <v>2116548.14175626</v>
      </c>
      <c r="M83" s="42"/>
      <c r="N83" s="57" t="n">
        <f aca="false">'High pensions'!L83</f>
        <v>1144331.06864905</v>
      </c>
      <c r="O83" s="9"/>
      <c r="P83" s="57" t="n">
        <f aca="false">'High pensions'!X83</f>
        <v>17278550.276677</v>
      </c>
      <c r="Q83" s="42"/>
      <c r="R83" s="57" t="n">
        <f aca="false">'High SIPA income'!G78</f>
        <v>31618246.682554</v>
      </c>
      <c r="S83" s="42"/>
      <c r="T83" s="57" t="n">
        <f aca="false">'High SIPA income'!J78</f>
        <v>120895106.597936</v>
      </c>
      <c r="U83" s="9"/>
      <c r="V83" s="57" t="n">
        <f aca="false">'High SIPA income'!F78</f>
        <v>180486.425072669</v>
      </c>
      <c r="W83" s="42"/>
      <c r="X83" s="57" t="n">
        <f aca="false">'High SIPA income'!M78</f>
        <v>453329.864102305</v>
      </c>
      <c r="Y83" s="9"/>
      <c r="Z83" s="9" t="n">
        <f aca="false">R83+V83-N83-L83-F83</f>
        <v>4057836.63107896</v>
      </c>
      <c r="AA83" s="9"/>
      <c r="AB83" s="9" t="n">
        <f aca="false">T83-P83-D83</f>
        <v>-31065275.904266</v>
      </c>
      <c r="AC83" s="24"/>
      <c r="AD83" s="9"/>
      <c r="AE83" s="9"/>
      <c r="AF83" s="9"/>
      <c r="AG83" s="9" t="n">
        <f aca="false">BF83/100*$AG$37</f>
        <v>8029617685.01731</v>
      </c>
      <c r="AH83" s="43" t="n">
        <f aca="false">(AG83-AG82)/AG82</f>
        <v>0.0103489617447898</v>
      </c>
      <c r="AI83" s="43"/>
      <c r="AJ83" s="43" t="n">
        <f aca="false">AB83/AG83</f>
        <v>-0.00386883624138563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13767257</v>
      </c>
      <c r="AX83" s="7"/>
      <c r="AY83" s="43" t="n">
        <f aca="false">(AW83-AW82)/AW82</f>
        <v>0.00246413565277568</v>
      </c>
      <c r="AZ83" s="12" t="n">
        <f aca="false">workers_and_wage_high!B71</f>
        <v>9004.06818768506</v>
      </c>
      <c r="BA83" s="43" t="n">
        <f aca="false">(AZ83-AZ82)/AZ82</f>
        <v>0.00786544456962517</v>
      </c>
      <c r="BB83" s="48"/>
      <c r="BC83" s="48"/>
      <c r="BD83" s="48"/>
      <c r="BE83" s="48"/>
      <c r="BF83" s="7" t="n">
        <f aca="false">BF82*(1+AY83)*(1+BA83)*(1-BE83)</f>
        <v>152.911898219471</v>
      </c>
      <c r="BG83" s="7"/>
      <c r="BH83" s="7"/>
      <c r="BI83" s="43" t="n">
        <f aca="false">T90/AG90</f>
        <v>0.0130687764064523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'High pensions'!Q84</f>
        <v>135508973.084822</v>
      </c>
      <c r="E84" s="9"/>
      <c r="F84" s="57" t="n">
        <f aca="false">'High pensions'!I84</f>
        <v>24630359.9083721</v>
      </c>
      <c r="G84" s="57" t="n">
        <f aca="false">'High pensions'!K84</f>
        <v>2857367.93198302</v>
      </c>
      <c r="H84" s="57" t="n">
        <f aca="false">'High pensions'!V84</f>
        <v>15720395.3019342</v>
      </c>
      <c r="I84" s="57" t="n">
        <f aca="false">'High pensions'!M84</f>
        <v>88372.2040819498</v>
      </c>
      <c r="J84" s="57" t="n">
        <f aca="false">'High pensions'!W84</f>
        <v>486197.792843329</v>
      </c>
      <c r="K84" s="9"/>
      <c r="L84" s="57" t="n">
        <f aca="false">'High pensions'!N84</f>
        <v>2153816.29848321</v>
      </c>
      <c r="M84" s="42"/>
      <c r="N84" s="57" t="n">
        <f aca="false">'High pensions'!L84</f>
        <v>1153700.14091715</v>
      </c>
      <c r="O84" s="9"/>
      <c r="P84" s="57" t="n">
        <f aca="false">'High pensions'!X84</f>
        <v>17523480.7903944</v>
      </c>
      <c r="Q84" s="42"/>
      <c r="R84" s="57" t="n">
        <f aca="false">'High SIPA income'!G79</f>
        <v>27282895.9320861</v>
      </c>
      <c r="S84" s="42"/>
      <c r="T84" s="57" t="n">
        <f aca="false">'High SIPA income'!J79</f>
        <v>104318517.251302</v>
      </c>
      <c r="U84" s="9"/>
      <c r="V84" s="57" t="n">
        <f aca="false">'High SIPA income'!F79</f>
        <v>178778.801795756</v>
      </c>
      <c r="W84" s="42"/>
      <c r="X84" s="57" t="n">
        <f aca="false">'High SIPA income'!M79</f>
        <v>449040.806752151</v>
      </c>
      <c r="Y84" s="9"/>
      <c r="Z84" s="9" t="n">
        <f aca="false">R84+V84-N84-L84-F84</f>
        <v>-476201.613890607</v>
      </c>
      <c r="AA84" s="9"/>
      <c r="AB84" s="9" t="n">
        <f aca="false">T84-P84-D84</f>
        <v>-48713936.6239144</v>
      </c>
      <c r="AC84" s="24"/>
      <c r="AD84" s="9"/>
      <c r="AE84" s="9"/>
      <c r="AF84" s="9"/>
      <c r="AG84" s="9" t="n">
        <f aca="false">BF84/100*$AG$37</f>
        <v>8097757066.82847</v>
      </c>
      <c r="AH84" s="43" t="n">
        <f aca="false">(AG84-AG83)/AG83</f>
        <v>0.00848600574574108</v>
      </c>
      <c r="AI84" s="43"/>
      <c r="AJ84" s="43" t="n">
        <f aca="false">AB84/AG84</f>
        <v>-0.00601573203813009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13774176</v>
      </c>
      <c r="AX84" s="7"/>
      <c r="AY84" s="43" t="n">
        <f aca="false">(AW84-AW83)/AW83</f>
        <v>0.000502569248180665</v>
      </c>
      <c r="AZ84" s="12" t="n">
        <f aca="false">workers_and_wage_high!B72</f>
        <v>9075.91548603843</v>
      </c>
      <c r="BA84" s="43" t="n">
        <f aca="false">(AZ84-AZ83)/AZ83</f>
        <v>0.0079794262832923</v>
      </c>
      <c r="BB84" s="48"/>
      <c r="BC84" s="48"/>
      <c r="BD84" s="48"/>
      <c r="BE84" s="48"/>
      <c r="BF84" s="7" t="n">
        <f aca="false">BF83*(1+AY84)*(1+BA84)*(1-BE84)</f>
        <v>154.209509466353</v>
      </c>
      <c r="BG84" s="7"/>
      <c r="BH84" s="7"/>
      <c r="BI84" s="43" t="n">
        <f aca="false">T91/AG91</f>
        <v>0.015396957841931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'High pensions'!Q85</f>
        <v>136050239.584922</v>
      </c>
      <c r="E85" s="9"/>
      <c r="F85" s="57" t="n">
        <f aca="false">'High pensions'!I85</f>
        <v>24728741.5018587</v>
      </c>
      <c r="G85" s="57" t="n">
        <f aca="false">'High pensions'!K85</f>
        <v>2944067.24154802</v>
      </c>
      <c r="H85" s="57" t="n">
        <f aca="false">'High pensions'!V85</f>
        <v>16197389.3227289</v>
      </c>
      <c r="I85" s="57" t="n">
        <f aca="false">'High pensions'!M85</f>
        <v>91053.62602726</v>
      </c>
      <c r="J85" s="57" t="n">
        <f aca="false">'High pensions'!W85</f>
        <v>500950.185239048</v>
      </c>
      <c r="K85" s="9"/>
      <c r="L85" s="57" t="n">
        <f aca="false">'High pensions'!N85</f>
        <v>2143555.27176195</v>
      </c>
      <c r="M85" s="42"/>
      <c r="N85" s="57" t="n">
        <f aca="false">'High pensions'!L85</f>
        <v>1160621.85951504</v>
      </c>
      <c r="O85" s="9"/>
      <c r="P85" s="57" t="n">
        <f aca="false">'High pensions'!X85</f>
        <v>17508317.5274473</v>
      </c>
      <c r="Q85" s="42"/>
      <c r="R85" s="57" t="n">
        <f aca="false">'High SIPA income'!G80</f>
        <v>32388634.1474621</v>
      </c>
      <c r="S85" s="42"/>
      <c r="T85" s="57" t="n">
        <f aca="false">'High SIPA income'!J80</f>
        <v>123840749.840804</v>
      </c>
      <c r="U85" s="9"/>
      <c r="V85" s="57" t="n">
        <f aca="false">'High SIPA income'!F80</f>
        <v>178871.136447721</v>
      </c>
      <c r="W85" s="42"/>
      <c r="X85" s="57" t="n">
        <f aca="false">'High SIPA income'!M80</f>
        <v>449272.724777068</v>
      </c>
      <c r="Y85" s="9"/>
      <c r="Z85" s="9" t="n">
        <f aca="false">R85+V85-N85-L85-F85</f>
        <v>4534586.65077413</v>
      </c>
      <c r="AA85" s="9"/>
      <c r="AB85" s="9" t="n">
        <f aca="false">T85-P85-D85</f>
        <v>-29717807.2715653</v>
      </c>
      <c r="AC85" s="24"/>
      <c r="AD85" s="9"/>
      <c r="AE85" s="9"/>
      <c r="AF85" s="9"/>
      <c r="AG85" s="9" t="n">
        <f aca="false">BF85/100*$AG$37</f>
        <v>8183543578.26868</v>
      </c>
      <c r="AH85" s="43" t="n">
        <f aca="false">(AG85-AG84)/AG84</f>
        <v>0.0105938608348265</v>
      </c>
      <c r="AI85" s="43" t="n">
        <f aca="false">(AG85-AG81)/AG81</f>
        <v>0.0373690721144166</v>
      </c>
      <c r="AJ85" s="43" t="n">
        <f aca="false">AB85/AG85</f>
        <v>-0.00363141064593102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13811055</v>
      </c>
      <c r="AX85" s="7"/>
      <c r="AY85" s="43" t="n">
        <f aca="false">(AW85-AW84)/AW84</f>
        <v>0.0026774015374858</v>
      </c>
      <c r="AZ85" s="12" t="n">
        <f aca="false">workers_and_wage_high!B73</f>
        <v>9147.57274631093</v>
      </c>
      <c r="BA85" s="43" t="n">
        <f aca="false">(AZ85-AZ84)/AZ84</f>
        <v>0.00789532035448457</v>
      </c>
      <c r="BB85" s="48"/>
      <c r="BC85" s="48"/>
      <c r="BD85" s="48"/>
      <c r="BE85" s="48"/>
      <c r="BF85" s="7" t="n">
        <f aca="false">BF84*(1+AY85)*(1+BA85)*(1-BE85)</f>
        <v>155.843183549047</v>
      </c>
      <c r="BG85" s="7"/>
      <c r="BH85" s="7"/>
      <c r="BI85" s="43" t="n">
        <f aca="false">T92/AG92</f>
        <v>0.0130939259111883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'High pensions'!Q86</f>
        <v>136157489.758456</v>
      </c>
      <c r="E86" s="6"/>
      <c r="F86" s="56" t="n">
        <f aca="false">'High pensions'!I86</f>
        <v>24748235.4904429</v>
      </c>
      <c r="G86" s="56" t="n">
        <f aca="false">'High pensions'!K86</f>
        <v>2984775.32498578</v>
      </c>
      <c r="H86" s="56" t="n">
        <f aca="false">'High pensions'!V86</f>
        <v>16421353.1869771</v>
      </c>
      <c r="I86" s="56" t="n">
        <f aca="false">'High pensions'!M86</f>
        <v>92312.6389170904</v>
      </c>
      <c r="J86" s="56" t="n">
        <f aca="false">'High pensions'!W86</f>
        <v>507876.902690038</v>
      </c>
      <c r="K86" s="6"/>
      <c r="L86" s="56" t="n">
        <f aca="false">'High pensions'!N86</f>
        <v>2613470.57909322</v>
      </c>
      <c r="M86" s="8"/>
      <c r="N86" s="56" t="n">
        <f aca="false">'High pensions'!L86</f>
        <v>1162311.01358791</v>
      </c>
      <c r="O86" s="6"/>
      <c r="P86" s="56" t="n">
        <f aca="false">'High pensions'!X86</f>
        <v>19956003.5184006</v>
      </c>
      <c r="Q86" s="8"/>
      <c r="R86" s="56" t="n">
        <f aca="false">'High SIPA income'!G81</f>
        <v>27834515.9765854</v>
      </c>
      <c r="S86" s="8"/>
      <c r="T86" s="56" t="n">
        <f aca="false">'High SIPA income'!J81</f>
        <v>106427684.301293</v>
      </c>
      <c r="U86" s="6"/>
      <c r="V86" s="56" t="n">
        <f aca="false">'High SIPA income'!F81</f>
        <v>184419.578243653</v>
      </c>
      <c r="W86" s="8"/>
      <c r="X86" s="56" t="n">
        <f aca="false">'High SIPA income'!M81</f>
        <v>463208.810908292</v>
      </c>
      <c r="Y86" s="6"/>
      <c r="Z86" s="6" t="n">
        <f aca="false">R86+V86-N86-L86-F86</f>
        <v>-505081.528294981</v>
      </c>
      <c r="AA86" s="6"/>
      <c r="AB86" s="6" t="n">
        <f aca="false">T86-P86-D86</f>
        <v>-49685808.9755636</v>
      </c>
      <c r="AC86" s="24"/>
      <c r="AD86" s="6"/>
      <c r="AE86" s="6"/>
      <c r="AF86" s="6"/>
      <c r="AG86" s="6" t="n">
        <f aca="false">BF86/100*$AG$37</f>
        <v>8241682929.30014</v>
      </c>
      <c r="AH86" s="36" t="n">
        <f aca="false">(AG86-AG85)/AG85</f>
        <v>0.00710442248830337</v>
      </c>
      <c r="AI86" s="36"/>
      <c r="AJ86" s="36" t="n">
        <f aca="false">AB86/AG86</f>
        <v>-0.00602859991118134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0.00863398640642308</v>
      </c>
      <c r="AV86" s="5"/>
      <c r="AW86" s="5" t="n">
        <f aca="false">workers_and_wage_high!C74</f>
        <v>13812165</v>
      </c>
      <c r="AX86" s="5"/>
      <c r="AY86" s="36" t="n">
        <f aca="false">(AW86-AW85)/AW85</f>
        <v>8.0370398930422E-005</v>
      </c>
      <c r="AZ86" s="11" t="n">
        <f aca="false">workers_and_wage_high!B74</f>
        <v>9211.8206101459</v>
      </c>
      <c r="BA86" s="36" t="n">
        <f aca="false">(AZ86-AZ85)/AZ85</f>
        <v>0.00702348760887193</v>
      </c>
      <c r="BB86" s="41"/>
      <c r="BC86" s="41"/>
      <c r="BD86" s="41"/>
      <c r="BE86" s="41"/>
      <c r="BF86" s="5" t="n">
        <f aca="false">BF85*(1+AY86)*(1+BA86)*(1-BE86)</f>
        <v>156.950359366901</v>
      </c>
      <c r="BG86" s="5"/>
      <c r="BH86" s="5"/>
      <c r="BI86" s="36" t="n">
        <f aca="false">T93/AG93</f>
        <v>0.0154282729213878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'High pensions'!Q87</f>
        <v>136175009.003948</v>
      </c>
      <c r="E87" s="9"/>
      <c r="F87" s="57" t="n">
        <f aca="false">'High pensions'!I87</f>
        <v>24751419.8206902</v>
      </c>
      <c r="G87" s="57" t="n">
        <f aca="false">'High pensions'!K87</f>
        <v>3051527.48805659</v>
      </c>
      <c r="H87" s="57" t="n">
        <f aca="false">'High pensions'!V87</f>
        <v>16788603.8931205</v>
      </c>
      <c r="I87" s="57" t="n">
        <f aca="false">'High pensions'!M87</f>
        <v>94377.1388058802</v>
      </c>
      <c r="J87" s="57" t="n">
        <f aca="false">'High pensions'!W87</f>
        <v>519235.171952216</v>
      </c>
      <c r="K87" s="9"/>
      <c r="L87" s="57" t="n">
        <f aca="false">'High pensions'!N87</f>
        <v>2102120.99665455</v>
      </c>
      <c r="M87" s="42"/>
      <c r="N87" s="57" t="n">
        <f aca="false">'High pensions'!L87</f>
        <v>1164551.17188792</v>
      </c>
      <c r="O87" s="9"/>
      <c r="P87" s="57" t="n">
        <f aca="false">'High pensions'!X87</f>
        <v>17314932.7942858</v>
      </c>
      <c r="Q87" s="42"/>
      <c r="R87" s="57" t="n">
        <f aca="false">'High SIPA income'!G82</f>
        <v>32913592.428559</v>
      </c>
      <c r="S87" s="42"/>
      <c r="T87" s="57" t="n">
        <f aca="false">'High SIPA income'!J82</f>
        <v>125847973.327604</v>
      </c>
      <c r="U87" s="9"/>
      <c r="V87" s="57" t="n">
        <f aca="false">'High SIPA income'!F82</f>
        <v>190494.835149885</v>
      </c>
      <c r="W87" s="42"/>
      <c r="X87" s="57" t="n">
        <f aca="false">'High SIPA income'!M82</f>
        <v>478468.104711579</v>
      </c>
      <c r="Y87" s="9"/>
      <c r="Z87" s="9" t="n">
        <f aca="false">R87+V87-N87-L87-F87</f>
        <v>5085995.27447622</v>
      </c>
      <c r="AA87" s="9"/>
      <c r="AB87" s="9" t="n">
        <f aca="false">T87-P87-D87</f>
        <v>-27641968.4706298</v>
      </c>
      <c r="AC87" s="24"/>
      <c r="AD87" s="9"/>
      <c r="AE87" s="9"/>
      <c r="AF87" s="9"/>
      <c r="AG87" s="9" t="n">
        <f aca="false">BF87/100*$AG$37</f>
        <v>8308359382.10355</v>
      </c>
      <c r="AH87" s="43" t="n">
        <f aca="false">(AG87-AG86)/AG86</f>
        <v>0.0080901502005577</v>
      </c>
      <c r="AI87" s="43"/>
      <c r="AJ87" s="43" t="n">
        <f aca="false">AB87/AG87</f>
        <v>-0.00332700683725495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13930452</v>
      </c>
      <c r="AX87" s="7"/>
      <c r="AY87" s="43" t="n">
        <f aca="false">(AW87-AW86)/AW86</f>
        <v>0.00856397241127658</v>
      </c>
      <c r="AZ87" s="12" t="n">
        <f aca="false">workers_and_wage_high!B75</f>
        <v>9207.49290726771</v>
      </c>
      <c r="BA87" s="43" t="n">
        <f aca="false">(AZ87-AZ86)/AZ86</f>
        <v>-0.000469798866189802</v>
      </c>
      <c r="BB87" s="48"/>
      <c r="BC87" s="48"/>
      <c r="BD87" s="48"/>
      <c r="BE87" s="48"/>
      <c r="BF87" s="7" t="n">
        <f aca="false">BF86*(1+AY87)*(1+BA87)*(1-BE87)</f>
        <v>158.220111348211</v>
      </c>
      <c r="BG87" s="7"/>
      <c r="BH87" s="7"/>
      <c r="BI87" s="43" t="n">
        <f aca="false">T94/AG94</f>
        <v>0.0131923091203696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'High pensions'!Q88</f>
        <v>136407340.769091</v>
      </c>
      <c r="E88" s="9"/>
      <c r="F88" s="57" t="n">
        <f aca="false">'High pensions'!I88</f>
        <v>24793648.8691684</v>
      </c>
      <c r="G88" s="57" t="n">
        <f aca="false">'High pensions'!K88</f>
        <v>3125729.84590443</v>
      </c>
      <c r="H88" s="57" t="n">
        <f aca="false">'High pensions'!V88</f>
        <v>17196843.3727643</v>
      </c>
      <c r="I88" s="57" t="n">
        <f aca="false">'High pensions'!M88</f>
        <v>96672.0570898303</v>
      </c>
      <c r="J88" s="57" t="n">
        <f aca="false">'High pensions'!W88</f>
        <v>531861.135240148</v>
      </c>
      <c r="K88" s="9"/>
      <c r="L88" s="57" t="n">
        <f aca="false">'High pensions'!N88</f>
        <v>2062421.83843251</v>
      </c>
      <c r="M88" s="42"/>
      <c r="N88" s="57" t="n">
        <f aca="false">'High pensions'!L88</f>
        <v>1167706.67203727</v>
      </c>
      <c r="O88" s="9"/>
      <c r="P88" s="57" t="n">
        <f aca="false">'High pensions'!X88</f>
        <v>17126294.3043484</v>
      </c>
      <c r="Q88" s="42"/>
      <c r="R88" s="57" t="n">
        <f aca="false">'High SIPA income'!G83</f>
        <v>28308684.8769171</v>
      </c>
      <c r="S88" s="42"/>
      <c r="T88" s="57" t="n">
        <f aca="false">'High SIPA income'!J83</f>
        <v>108240710.188735</v>
      </c>
      <c r="U88" s="9"/>
      <c r="V88" s="57" t="n">
        <f aca="false">'High SIPA income'!F83</f>
        <v>194537.074866479</v>
      </c>
      <c r="W88" s="42"/>
      <c r="X88" s="57" t="n">
        <f aca="false">'High SIPA income'!M83</f>
        <v>488621.045469615</v>
      </c>
      <c r="Y88" s="9"/>
      <c r="Z88" s="9" t="n">
        <f aca="false">R88+V88-N88-L88-F88</f>
        <v>479444.572145399</v>
      </c>
      <c r="AA88" s="9"/>
      <c r="AB88" s="9" t="n">
        <f aca="false">T88-P88-D88</f>
        <v>-45292924.8847044</v>
      </c>
      <c r="AC88" s="24"/>
      <c r="AD88" s="9"/>
      <c r="AE88" s="9"/>
      <c r="AF88" s="9"/>
      <c r="AG88" s="9" t="n">
        <f aca="false">BF88/100*$AG$37</f>
        <v>8374879897.869</v>
      </c>
      <c r="AH88" s="43" t="n">
        <f aca="false">(AG88-AG87)/AG87</f>
        <v>0.00800645623355339</v>
      </c>
      <c r="AI88" s="43"/>
      <c r="AJ88" s="43" t="n">
        <f aca="false">AB88/AG88</f>
        <v>-0.00540818799040082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13883559</v>
      </c>
      <c r="AX88" s="7"/>
      <c r="AY88" s="43" t="n">
        <f aca="false">(AW88-AW87)/AW87</f>
        <v>-0.00336622243126067</v>
      </c>
      <c r="AZ88" s="12" t="n">
        <f aca="false">workers_and_wage_high!B76</f>
        <v>9312.56044611669</v>
      </c>
      <c r="BA88" s="43" t="n">
        <f aca="false">(AZ88-AZ87)/AZ87</f>
        <v>0.0114110909350848</v>
      </c>
      <c r="BB88" s="48"/>
      <c r="BC88" s="48"/>
      <c r="BD88" s="48"/>
      <c r="BE88" s="48"/>
      <c r="BF88" s="7" t="n">
        <f aca="false">BF87*(1+AY88)*(1+BA88)*(1-BE88)</f>
        <v>159.486893744989</v>
      </c>
      <c r="BG88" s="7"/>
      <c r="BH88" s="7"/>
      <c r="BI88" s="43" t="n">
        <f aca="false">T95/AG95</f>
        <v>0.0155284254787917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'High pensions'!Q89</f>
        <v>136322500.721782</v>
      </c>
      <c r="E89" s="9"/>
      <c r="F89" s="57" t="n">
        <f aca="false">'High pensions'!I89</f>
        <v>24778228.1862992</v>
      </c>
      <c r="G89" s="57" t="n">
        <f aca="false">'High pensions'!K89</f>
        <v>3180226.37975351</v>
      </c>
      <c r="H89" s="57" t="n">
        <f aca="false">'High pensions'!V89</f>
        <v>17496667.222925</v>
      </c>
      <c r="I89" s="57" t="n">
        <f aca="false">'High pensions'!M89</f>
        <v>98357.5168995899</v>
      </c>
      <c r="J89" s="57" t="n">
        <f aca="false">'High pensions'!W89</f>
        <v>541134.037822405</v>
      </c>
      <c r="K89" s="9"/>
      <c r="L89" s="57" t="n">
        <f aca="false">'High pensions'!N89</f>
        <v>2092415.62413706</v>
      </c>
      <c r="M89" s="42"/>
      <c r="N89" s="57" t="n">
        <f aca="false">'High pensions'!L89</f>
        <v>1167627.35288471</v>
      </c>
      <c r="O89" s="9"/>
      <c r="P89" s="57" t="n">
        <f aca="false">'High pensions'!X89</f>
        <v>17281495.8103793</v>
      </c>
      <c r="Q89" s="42"/>
      <c r="R89" s="57" t="n">
        <f aca="false">'High SIPA income'!G84</f>
        <v>33791707.4444831</v>
      </c>
      <c r="S89" s="42"/>
      <c r="T89" s="57" t="n">
        <f aca="false">'High SIPA income'!J84</f>
        <v>129205522.198711</v>
      </c>
      <c r="U89" s="9"/>
      <c r="V89" s="57" t="n">
        <f aca="false">'High SIPA income'!F84</f>
        <v>186969.542323765</v>
      </c>
      <c r="W89" s="42"/>
      <c r="X89" s="57" t="n">
        <f aca="false">'High SIPA income'!M84</f>
        <v>469613.585502489</v>
      </c>
      <c r="Y89" s="9"/>
      <c r="Z89" s="9" t="n">
        <f aca="false">R89+V89-N89-L89-F89</f>
        <v>5940405.8234859</v>
      </c>
      <c r="AA89" s="9"/>
      <c r="AB89" s="9" t="n">
        <f aca="false">T89-P89-D89</f>
        <v>-24398474.3334503</v>
      </c>
      <c r="AC89" s="24"/>
      <c r="AD89" s="9"/>
      <c r="AE89" s="9"/>
      <c r="AF89" s="9"/>
      <c r="AG89" s="9" t="n">
        <f aca="false">BF89/100*$AG$37</f>
        <v>8469808463.9113</v>
      </c>
      <c r="AH89" s="43" t="n">
        <f aca="false">(AG89-AG88)/AG88</f>
        <v>0.0113349167032778</v>
      </c>
      <c r="AI89" s="43" t="n">
        <f aca="false">(AG89-AG85)/AG85</f>
        <v>0.0349805537057067</v>
      </c>
      <c r="AJ89" s="43" t="n">
        <f aca="false">AB89/AG89</f>
        <v>-0.00288064062338704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13957124</v>
      </c>
      <c r="AX89" s="7"/>
      <c r="AY89" s="43" t="n">
        <f aca="false">(AW89-AW88)/AW88</f>
        <v>0.00529871339186155</v>
      </c>
      <c r="AZ89" s="12" t="n">
        <f aca="false">workers_and_wage_high!B77</f>
        <v>9368.47667027354</v>
      </c>
      <c r="BA89" s="43" t="n">
        <f aca="false">(AZ89-AZ88)/AZ88</f>
        <v>0.00600438778146853</v>
      </c>
      <c r="BB89" s="48"/>
      <c r="BC89" s="48"/>
      <c r="BD89" s="48"/>
      <c r="BE89" s="48"/>
      <c r="BF89" s="7" t="n">
        <f aca="false">BF88*(1+AY89)*(1+BA89)*(1-BE89)</f>
        <v>161.294664400853</v>
      </c>
      <c r="BG89" s="7"/>
      <c r="BH89" s="7"/>
      <c r="BI89" s="43" t="n">
        <f aca="false">T96/AG96</f>
        <v>0.0132476061349868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'High pensions'!Q90</f>
        <v>136762411.319765</v>
      </c>
      <c r="E90" s="6"/>
      <c r="F90" s="56" t="n">
        <f aca="false">'High pensions'!I90</f>
        <v>24858187.1448034</v>
      </c>
      <c r="G90" s="56" t="n">
        <f aca="false">'High pensions'!K90</f>
        <v>3244886.87308745</v>
      </c>
      <c r="H90" s="56" t="n">
        <f aca="false">'High pensions'!V90</f>
        <v>17852410.1793185</v>
      </c>
      <c r="I90" s="56" t="n">
        <f aca="false">'High pensions'!M90</f>
        <v>100357.32597178</v>
      </c>
      <c r="J90" s="56" t="n">
        <f aca="false">'High pensions'!W90</f>
        <v>552136.397298527</v>
      </c>
      <c r="K90" s="6"/>
      <c r="L90" s="56" t="n">
        <f aca="false">'High pensions'!N90</f>
        <v>2567586.09394189</v>
      </c>
      <c r="M90" s="8"/>
      <c r="N90" s="56" t="n">
        <f aca="false">'High pensions'!L90</f>
        <v>1172888.84014322</v>
      </c>
      <c r="O90" s="6"/>
      <c r="P90" s="56" t="n">
        <f aca="false">'High pensions'!X90</f>
        <v>19776104.7875686</v>
      </c>
      <c r="Q90" s="8"/>
      <c r="R90" s="56" t="n">
        <f aca="false">'High SIPA income'!G85</f>
        <v>29307669.3989277</v>
      </c>
      <c r="S90" s="8"/>
      <c r="T90" s="56" t="n">
        <f aca="false">'High SIPA income'!J85</f>
        <v>112060414.09233</v>
      </c>
      <c r="U90" s="6"/>
      <c r="V90" s="56" t="n">
        <f aca="false">'High SIPA income'!F85</f>
        <v>179413.951358844</v>
      </c>
      <c r="W90" s="8"/>
      <c r="X90" s="56" t="n">
        <f aca="false">'High SIPA income'!M85</f>
        <v>450636.119335928</v>
      </c>
      <c r="Y90" s="6"/>
      <c r="Z90" s="6" t="n">
        <f aca="false">R90+V90-N90-L90-F90</f>
        <v>888421.271398034</v>
      </c>
      <c r="AA90" s="6"/>
      <c r="AB90" s="6" t="n">
        <f aca="false">T90-P90-D90</f>
        <v>-44478102.0150036</v>
      </c>
      <c r="AC90" s="24"/>
      <c r="AD90" s="6"/>
      <c r="AE90" s="6"/>
      <c r="AF90" s="6"/>
      <c r="AG90" s="6" t="n">
        <f aca="false">BF90/100*$AG$37</f>
        <v>8574667635.83187</v>
      </c>
      <c r="AH90" s="36" t="n">
        <f aca="false">(AG90-AG89)/AG89</f>
        <v>0.0123803474857032</v>
      </c>
      <c r="AI90" s="36"/>
      <c r="AJ90" s="36" t="n">
        <f aca="false">AB90/AG90</f>
        <v>-0.00518715172459143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0.0072651909023667</v>
      </c>
      <c r="AV90" s="5"/>
      <c r="AW90" s="5" t="n">
        <f aca="false">workers_and_wage_high!C78</f>
        <v>14005121</v>
      </c>
      <c r="AX90" s="5"/>
      <c r="AY90" s="36" t="n">
        <f aca="false">(AW90-AW89)/AW89</f>
        <v>0.00343888898601173</v>
      </c>
      <c r="AZ90" s="11" t="n">
        <f aca="false">workers_and_wage_high!B78</f>
        <v>9451.95743454532</v>
      </c>
      <c r="BA90" s="36" t="n">
        <f aca="false">(AZ90-AZ89)/AZ89</f>
        <v>0.00891081519545943</v>
      </c>
      <c r="BB90" s="41"/>
      <c r="BC90" s="41"/>
      <c r="BD90" s="41"/>
      <c r="BE90" s="41"/>
      <c r="BF90" s="5" t="n">
        <f aca="false">BF89*(1+AY90)*(1+BA90)*(1-BE90)</f>
        <v>163.291548393725</v>
      </c>
      <c r="BG90" s="5"/>
      <c r="BH90" s="5"/>
      <c r="BI90" s="36" t="n">
        <f aca="false">T97/AG97</f>
        <v>0.0155875758524476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'High pensions'!Q91</f>
        <v>137570481.399804</v>
      </c>
      <c r="E91" s="9"/>
      <c r="F91" s="57" t="n">
        <f aca="false">'High pensions'!I91</f>
        <v>25005063.4471579</v>
      </c>
      <c r="G91" s="57" t="n">
        <f aca="false">'High pensions'!K91</f>
        <v>3345152.1851056</v>
      </c>
      <c r="H91" s="57" t="n">
        <f aca="false">'High pensions'!V91</f>
        <v>18404040.3429926</v>
      </c>
      <c r="I91" s="57" t="n">
        <f aca="false">'High pensions'!M91</f>
        <v>103458.31500327</v>
      </c>
      <c r="J91" s="57" t="n">
        <f aca="false">'High pensions'!W91</f>
        <v>569197.124010106</v>
      </c>
      <c r="K91" s="9"/>
      <c r="L91" s="57" t="n">
        <f aca="false">'High pensions'!N91</f>
        <v>2085329.87121688</v>
      </c>
      <c r="M91" s="42"/>
      <c r="N91" s="57" t="n">
        <f aca="false">'High pensions'!L91</f>
        <v>1181597.61971593</v>
      </c>
      <c r="O91" s="9"/>
      <c r="P91" s="57" t="n">
        <f aca="false">'High pensions'!X91</f>
        <v>17321588.0910026</v>
      </c>
      <c r="Q91" s="42"/>
      <c r="R91" s="57" t="n">
        <f aca="false">'High SIPA income'!G86</f>
        <v>34818505.6490056</v>
      </c>
      <c r="S91" s="42"/>
      <c r="T91" s="57" t="n">
        <f aca="false">'High SIPA income'!J86</f>
        <v>133131574.128049</v>
      </c>
      <c r="U91" s="9"/>
      <c r="V91" s="57" t="n">
        <f aca="false">'High SIPA income'!F86</f>
        <v>181873.947364812</v>
      </c>
      <c r="W91" s="42"/>
      <c r="X91" s="57" t="n">
        <f aca="false">'High SIPA income'!M86</f>
        <v>456814.920066391</v>
      </c>
      <c r="Y91" s="9"/>
      <c r="Z91" s="9" t="n">
        <f aca="false">R91+V91-N91-L91-F91</f>
        <v>6728388.65827971</v>
      </c>
      <c r="AA91" s="9"/>
      <c r="AB91" s="9" t="n">
        <f aca="false">T91-P91-D91</f>
        <v>-21760495.3627576</v>
      </c>
      <c r="AC91" s="24"/>
      <c r="AD91" s="9"/>
      <c r="AE91" s="9"/>
      <c r="AF91" s="9"/>
      <c r="AG91" s="9" t="n">
        <f aca="false">BF91/100*$AG$37</f>
        <v>8646615486.956</v>
      </c>
      <c r="AH91" s="43" t="n">
        <f aca="false">(AG91-AG90)/AG90</f>
        <v>0.00839074517867845</v>
      </c>
      <c r="AI91" s="43"/>
      <c r="AJ91" s="43" t="n">
        <f aca="false">AB91/AG91</f>
        <v>-0.00251664890101621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14049566</v>
      </c>
      <c r="AX91" s="7"/>
      <c r="AY91" s="43" t="n">
        <f aca="false">(AW91-AW90)/AW90</f>
        <v>0.00317348204274708</v>
      </c>
      <c r="AZ91" s="12" t="n">
        <f aca="false">workers_and_wage_high!B79</f>
        <v>9501.11478366626</v>
      </c>
      <c r="BA91" s="43" t="n">
        <f aca="false">(AZ91-AZ90)/AZ90</f>
        <v>0.00520075862183618</v>
      </c>
      <c r="BB91" s="48"/>
      <c r="BC91" s="48"/>
      <c r="BD91" s="48"/>
      <c r="BE91" s="48"/>
      <c r="BF91" s="7" t="n">
        <f aca="false">BF90*(1+AY91)*(1+BA91)*(1-BE91)</f>
        <v>164.661686166129</v>
      </c>
      <c r="BG91" s="7"/>
      <c r="BH91" s="7"/>
      <c r="BI91" s="43" t="n">
        <f aca="false">T98/AG98</f>
        <v>0.0133129061084291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'High pensions'!Q92</f>
        <v>138355619.580075</v>
      </c>
      <c r="E92" s="9"/>
      <c r="F92" s="57" t="n">
        <f aca="false">'High pensions'!I92</f>
        <v>25147771.6052794</v>
      </c>
      <c r="G92" s="57" t="n">
        <f aca="false">'High pensions'!K92</f>
        <v>3388238.99983969</v>
      </c>
      <c r="H92" s="57" t="n">
        <f aca="false">'High pensions'!V92</f>
        <v>18641091.284994</v>
      </c>
      <c r="I92" s="57" t="n">
        <f aca="false">'High pensions'!M92</f>
        <v>104790.89690226</v>
      </c>
      <c r="J92" s="57" t="n">
        <f aca="false">'High pensions'!W92</f>
        <v>576528.596443122</v>
      </c>
      <c r="K92" s="9"/>
      <c r="L92" s="57" t="n">
        <f aca="false">'High pensions'!N92</f>
        <v>2077240.06041006</v>
      </c>
      <c r="M92" s="42"/>
      <c r="N92" s="57" t="n">
        <f aca="false">'High pensions'!L92</f>
        <v>1190211.55149344</v>
      </c>
      <c r="O92" s="9"/>
      <c r="P92" s="57" t="n">
        <f aca="false">'High pensions'!X92</f>
        <v>17327001.3353877</v>
      </c>
      <c r="Q92" s="42"/>
      <c r="R92" s="57" t="n">
        <f aca="false">'High SIPA income'!G87</f>
        <v>29701347.1419519</v>
      </c>
      <c r="S92" s="42"/>
      <c r="T92" s="57" t="n">
        <f aca="false">'High SIPA income'!J87</f>
        <v>113565675.063502</v>
      </c>
      <c r="U92" s="9"/>
      <c r="V92" s="57" t="n">
        <f aca="false">'High SIPA income'!F87</f>
        <v>187808.268169137</v>
      </c>
      <c r="W92" s="42"/>
      <c r="X92" s="57" t="n">
        <f aca="false">'High SIPA income'!M87</f>
        <v>471720.223014693</v>
      </c>
      <c r="Y92" s="9"/>
      <c r="Z92" s="9" t="n">
        <f aca="false">R92+V92-N92-L92-F92</f>
        <v>1473932.19293814</v>
      </c>
      <c r="AA92" s="9"/>
      <c r="AB92" s="9" t="n">
        <f aca="false">T92-P92-D92</f>
        <v>-42116945.8519607</v>
      </c>
      <c r="AC92" s="24"/>
      <c r="AD92" s="9"/>
      <c r="AE92" s="9"/>
      <c r="AF92" s="9"/>
      <c r="AG92" s="9" t="n">
        <f aca="false">BF92/100*$AG$37</f>
        <v>8673156991.55316</v>
      </c>
      <c r="AH92" s="43" t="n">
        <f aca="false">(AG92-AG91)/AG91</f>
        <v>0.00306958307989987</v>
      </c>
      <c r="AI92" s="43"/>
      <c r="AJ92" s="43" t="n">
        <f aca="false">AB92/AG92</f>
        <v>-0.00485601101109765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14061775</v>
      </c>
      <c r="AX92" s="7"/>
      <c r="AY92" s="43" t="n">
        <f aca="false">(AW92-AW91)/AW91</f>
        <v>0.000868994814501743</v>
      </c>
      <c r="AZ92" s="12" t="n">
        <f aca="false">workers_and_wage_high!B80</f>
        <v>9522.00467216262</v>
      </c>
      <c r="BA92" s="43" t="n">
        <f aca="false">(AZ92-AZ91)/AZ91</f>
        <v>0.00219867762594266</v>
      </c>
      <c r="BB92" s="48"/>
      <c r="BC92" s="48"/>
      <c r="BD92" s="48"/>
      <c r="BE92" s="48"/>
      <c r="BF92" s="7" t="n">
        <f aca="false">BF91*(1+AY92)*(1+BA92)*(1-BE92)</f>
        <v>165.167128891892</v>
      </c>
      <c r="BG92" s="7"/>
      <c r="BH92" s="7"/>
      <c r="BI92" s="43" t="n">
        <f aca="false">T99/AG99</f>
        <v>0.0156539679450118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'High pensions'!Q93</f>
        <v>138847205.406641</v>
      </c>
      <c r="E93" s="9"/>
      <c r="F93" s="57" t="n">
        <f aca="false">'High pensions'!I93</f>
        <v>25237123.1482698</v>
      </c>
      <c r="G93" s="57" t="n">
        <f aca="false">'High pensions'!K93</f>
        <v>3453620.1896726</v>
      </c>
      <c r="H93" s="57" t="n">
        <f aca="false">'High pensions'!V93</f>
        <v>19000799.300885</v>
      </c>
      <c r="I93" s="57" t="n">
        <f aca="false">'High pensions'!M93</f>
        <v>106812.99555688</v>
      </c>
      <c r="J93" s="57" t="n">
        <f aca="false">'High pensions'!W93</f>
        <v>587653.586625283</v>
      </c>
      <c r="K93" s="9"/>
      <c r="L93" s="57" t="n">
        <f aca="false">'High pensions'!N93</f>
        <v>2064241.54238094</v>
      </c>
      <c r="M93" s="42"/>
      <c r="N93" s="57" t="n">
        <f aca="false">'High pensions'!L93</f>
        <v>1197039.57069162</v>
      </c>
      <c r="O93" s="9"/>
      <c r="P93" s="57" t="n">
        <f aca="false">'High pensions'!X93</f>
        <v>17297117.7105793</v>
      </c>
      <c r="Q93" s="42"/>
      <c r="R93" s="57" t="n">
        <f aca="false">'High SIPA income'!G88</f>
        <v>35179101.2553128</v>
      </c>
      <c r="S93" s="42"/>
      <c r="T93" s="57" t="n">
        <f aca="false">'High SIPA income'!J88</f>
        <v>134510342.682199</v>
      </c>
      <c r="U93" s="9"/>
      <c r="V93" s="57" t="n">
        <f aca="false">'High SIPA income'!F88</f>
        <v>186356.434007206</v>
      </c>
      <c r="W93" s="42"/>
      <c r="X93" s="57" t="n">
        <f aca="false">'High SIPA income'!M88</f>
        <v>468073.634175326</v>
      </c>
      <c r="Y93" s="9"/>
      <c r="Z93" s="9" t="n">
        <f aca="false">R93+V93-N93-L93-F93</f>
        <v>6867053.42797764</v>
      </c>
      <c r="AA93" s="9"/>
      <c r="AB93" s="9" t="n">
        <f aca="false">T93-P93-D93</f>
        <v>-21633980.4350213</v>
      </c>
      <c r="AC93" s="24"/>
      <c r="AD93" s="9"/>
      <c r="AE93" s="9"/>
      <c r="AF93" s="9"/>
      <c r="AG93" s="9" t="n">
        <f aca="false">BF93/100*$AG$37</f>
        <v>8718431633.11761</v>
      </c>
      <c r="AH93" s="43" t="n">
        <f aca="false">(AG93-AG92)/AG92</f>
        <v>0.00522008786518524</v>
      </c>
      <c r="AI93" s="43" t="n">
        <f aca="false">(AG93-AG89)/AG89</f>
        <v>0.0293540485910232</v>
      </c>
      <c r="AJ93" s="43" t="n">
        <f aca="false">AB93/AG93</f>
        <v>-0.00248140736148495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14103469</v>
      </c>
      <c r="AX93" s="7"/>
      <c r="AY93" s="43" t="n">
        <f aca="false">(AW93-AW92)/AW92</f>
        <v>0.00296505953195809</v>
      </c>
      <c r="AZ93" s="12" t="n">
        <f aca="false">workers_and_wage_high!B81</f>
        <v>9543.41358378998</v>
      </c>
      <c r="BA93" s="43" t="n">
        <f aca="false">(AZ93-AZ92)/AZ92</f>
        <v>0.00224836180662119</v>
      </c>
      <c r="BB93" s="48"/>
      <c r="BC93" s="48"/>
      <c r="BD93" s="48"/>
      <c r="BE93" s="48"/>
      <c r="BF93" s="7" t="n">
        <f aca="false">BF92*(1+AY93)*(1+BA93)*(1-BE93)</f>
        <v>166.029315817148</v>
      </c>
      <c r="BG93" s="7"/>
      <c r="BH93" s="7"/>
      <c r="BI93" s="43" t="n">
        <f aca="false">T100/AG100</f>
        <v>0.0133739141817085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'High pensions'!Q94</f>
        <v>139876506.63383</v>
      </c>
      <c r="E94" s="6"/>
      <c r="F94" s="56" t="n">
        <f aca="false">'High pensions'!I94</f>
        <v>25424210.8303817</v>
      </c>
      <c r="G94" s="56" t="n">
        <f aca="false">'High pensions'!K94</f>
        <v>3546649.92959674</v>
      </c>
      <c r="H94" s="56" t="n">
        <f aca="false">'High pensions'!V94</f>
        <v>19512621.4817368</v>
      </c>
      <c r="I94" s="56" t="n">
        <f aca="false">'High pensions'!M94</f>
        <v>109690.20400815</v>
      </c>
      <c r="J94" s="56" t="n">
        <f aca="false">'High pensions'!W94</f>
        <v>603483.138610438</v>
      </c>
      <c r="K94" s="6"/>
      <c r="L94" s="56" t="n">
        <f aca="false">'High pensions'!N94</f>
        <v>2477217.87193977</v>
      </c>
      <c r="M94" s="8"/>
      <c r="N94" s="56" t="n">
        <f aca="false">'High pensions'!L94</f>
        <v>1207192.19203675</v>
      </c>
      <c r="O94" s="6"/>
      <c r="P94" s="56" t="n">
        <f aca="false">'High pensions'!X94</f>
        <v>19495910.5750003</v>
      </c>
      <c r="Q94" s="8"/>
      <c r="R94" s="56" t="n">
        <f aca="false">'High SIPA income'!G89</f>
        <v>30392836.8844962</v>
      </c>
      <c r="S94" s="8"/>
      <c r="T94" s="56" t="n">
        <f aca="false">'High SIPA income'!J89</f>
        <v>116209646.026712</v>
      </c>
      <c r="U94" s="6"/>
      <c r="V94" s="56" t="n">
        <f aca="false">'High SIPA income'!F89</f>
        <v>182652.083036553</v>
      </c>
      <c r="W94" s="8"/>
      <c r="X94" s="56" t="n">
        <f aca="false">'High SIPA income'!M89</f>
        <v>458769.372531065</v>
      </c>
      <c r="Y94" s="6"/>
      <c r="Z94" s="6" t="n">
        <f aca="false">R94+V94-N94-L94-F94</f>
        <v>1466868.07317453</v>
      </c>
      <c r="AA94" s="6"/>
      <c r="AB94" s="6" t="n">
        <f aca="false">T94-P94-D94</f>
        <v>-43162771.1821183</v>
      </c>
      <c r="AC94" s="24"/>
      <c r="AD94" s="6"/>
      <c r="AE94" s="6"/>
      <c r="AF94" s="6"/>
      <c r="AG94" s="6" t="n">
        <f aca="false">BF94/100*$AG$37</f>
        <v>8808893497.4453</v>
      </c>
      <c r="AH94" s="36" t="n">
        <f aca="false">(AG94-AG93)/AG93</f>
        <v>0.0103759332107461</v>
      </c>
      <c r="AI94" s="36"/>
      <c r="AJ94" s="36" t="n">
        <f aca="false">AB94/AG94</f>
        <v>-0.00489990839310705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0.00933317755830201</v>
      </c>
      <c r="AV94" s="5"/>
      <c r="AW94" s="5" t="n">
        <f aca="false">workers_and_wage_high!C82</f>
        <v>14144979</v>
      </c>
      <c r="AX94" s="5"/>
      <c r="AY94" s="36" t="n">
        <f aca="false">(AW94-AW93)/AW93</f>
        <v>0.00294324750882212</v>
      </c>
      <c r="AZ94" s="11" t="n">
        <f aca="false">workers_and_wage_high!B82</f>
        <v>9614.13861620629</v>
      </c>
      <c r="BA94" s="36" t="n">
        <f aca="false">(AZ94-AZ93)/AZ93</f>
        <v>0.00741087366646679</v>
      </c>
      <c r="BB94" s="41"/>
      <c r="BC94" s="41"/>
      <c r="BD94" s="41"/>
      <c r="BE94" s="41"/>
      <c r="BF94" s="5" t="n">
        <f aca="false">BF93*(1+AY94)*(1+BA94)*(1-BE94)</f>
        <v>167.752024909093</v>
      </c>
      <c r="BG94" s="5"/>
      <c r="BH94" s="5"/>
      <c r="BI94" s="36" t="n">
        <f aca="false">T101/AG101</f>
        <v>0.0157519634588503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'High pensions'!Q95</f>
        <v>140433127.952417</v>
      </c>
      <c r="E95" s="9"/>
      <c r="F95" s="57" t="n">
        <f aca="false">'High pensions'!I95</f>
        <v>25525383.3438867</v>
      </c>
      <c r="G95" s="57" t="n">
        <f aca="false">'High pensions'!K95</f>
        <v>3620211.04256878</v>
      </c>
      <c r="H95" s="57" t="n">
        <f aca="false">'High pensions'!V95</f>
        <v>19917333.0212718</v>
      </c>
      <c r="I95" s="57" t="n">
        <f aca="false">'High pensions'!M95</f>
        <v>111965.28997636</v>
      </c>
      <c r="J95" s="57" t="n">
        <f aca="false">'High pensions'!W95</f>
        <v>615999.990348644</v>
      </c>
      <c r="K95" s="9"/>
      <c r="L95" s="57" t="n">
        <f aca="false">'High pensions'!N95</f>
        <v>2031689.35185143</v>
      </c>
      <c r="M95" s="42"/>
      <c r="N95" s="57" t="n">
        <f aca="false">'High pensions'!L95</f>
        <v>1213697.53050954</v>
      </c>
      <c r="O95" s="9"/>
      <c r="P95" s="57" t="n">
        <f aca="false">'High pensions'!X95</f>
        <v>17219851.4192005</v>
      </c>
      <c r="Q95" s="42"/>
      <c r="R95" s="57" t="n">
        <f aca="false">'High SIPA income'!G90</f>
        <v>36099927.0814512</v>
      </c>
      <c r="S95" s="42"/>
      <c r="T95" s="57" t="n">
        <f aca="false">'High SIPA income'!J90</f>
        <v>138031200.037979</v>
      </c>
      <c r="U95" s="9"/>
      <c r="V95" s="57" t="n">
        <f aca="false">'High SIPA income'!F90</f>
        <v>182739.890277044</v>
      </c>
      <c r="W95" s="42"/>
      <c r="X95" s="57" t="n">
        <f aca="false">'High SIPA income'!M90</f>
        <v>458989.919003649</v>
      </c>
      <c r="Y95" s="9"/>
      <c r="Z95" s="9" t="n">
        <f aca="false">R95+V95-N95-L95-F95</f>
        <v>7511896.74548057</v>
      </c>
      <c r="AA95" s="9"/>
      <c r="AB95" s="9" t="n">
        <f aca="false">T95-P95-D95</f>
        <v>-19621779.3336385</v>
      </c>
      <c r="AC95" s="24"/>
      <c r="AD95" s="9"/>
      <c r="AE95" s="9"/>
      <c r="AF95" s="9"/>
      <c r="AG95" s="9" t="n">
        <f aca="false">BF95/100*$AG$37</f>
        <v>8888937273.55028</v>
      </c>
      <c r="AH95" s="43" t="n">
        <f aca="false">(AG95-AG94)/AG94</f>
        <v>0.00908670040433569</v>
      </c>
      <c r="AI95" s="43"/>
      <c r="AJ95" s="43" t="n">
        <f aca="false">AB95/AG95</f>
        <v>-0.00220743815934269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14216915</v>
      </c>
      <c r="AX95" s="7"/>
      <c r="AY95" s="43" t="n">
        <f aca="false">(AW95-AW94)/AW94</f>
        <v>0.00508562084114794</v>
      </c>
      <c r="AZ95" s="12" t="n">
        <f aca="false">workers_and_wage_high!B83</f>
        <v>9652.41091135938</v>
      </c>
      <c r="BA95" s="43" t="n">
        <f aca="false">(AZ95-AZ94)/AZ94</f>
        <v>0.0039808345480453</v>
      </c>
      <c r="BB95" s="48"/>
      <c r="BC95" s="48"/>
      <c r="BD95" s="48"/>
      <c r="BE95" s="48"/>
      <c r="BF95" s="7" t="n">
        <f aca="false">BF94*(1+AY95)*(1+BA95)*(1-BE95)</f>
        <v>169.276337301662</v>
      </c>
      <c r="BG95" s="7"/>
      <c r="BH95" s="7"/>
      <c r="BI95" s="43" t="n">
        <f aca="false">T102/AG102</f>
        <v>0.0133591123313132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'High pensions'!Q96</f>
        <v>141016318.147907</v>
      </c>
      <c r="E96" s="9"/>
      <c r="F96" s="57" t="n">
        <f aca="false">'High pensions'!I96</f>
        <v>25631385.0652704</v>
      </c>
      <c r="G96" s="57" t="n">
        <f aca="false">'High pensions'!K96</f>
        <v>3673590.57361148</v>
      </c>
      <c r="H96" s="57" t="n">
        <f aca="false">'High pensions'!V96</f>
        <v>20211011.4515609</v>
      </c>
      <c r="I96" s="57" t="n">
        <f aca="false">'High pensions'!M96</f>
        <v>113616.20330758</v>
      </c>
      <c r="J96" s="57" t="n">
        <f aca="false">'High pensions'!W96</f>
        <v>625082.828398835</v>
      </c>
      <c r="K96" s="9"/>
      <c r="L96" s="57" t="n">
        <f aca="false">'High pensions'!N96</f>
        <v>2015240.18633355</v>
      </c>
      <c r="M96" s="42"/>
      <c r="N96" s="57" t="n">
        <f aca="false">'High pensions'!L96</f>
        <v>1219963.14286322</v>
      </c>
      <c r="O96" s="9"/>
      <c r="P96" s="57" t="n">
        <f aca="false">'High pensions'!X96</f>
        <v>17168968.1716476</v>
      </c>
      <c r="Q96" s="42"/>
      <c r="R96" s="57" t="n">
        <f aca="false">'High SIPA income'!G91</f>
        <v>30981688.7992282</v>
      </c>
      <c r="S96" s="42"/>
      <c r="T96" s="57" t="n">
        <f aca="false">'High SIPA income'!J91</f>
        <v>118461172.359486</v>
      </c>
      <c r="U96" s="9"/>
      <c r="V96" s="57" t="n">
        <f aca="false">'High SIPA income'!F91</f>
        <v>188240.535116096</v>
      </c>
      <c r="W96" s="42"/>
      <c r="X96" s="57" t="n">
        <f aca="false">'High SIPA income'!M91</f>
        <v>472805.952959435</v>
      </c>
      <c r="Y96" s="9"/>
      <c r="Z96" s="9" t="n">
        <f aca="false">R96+V96-N96-L96-F96</f>
        <v>2303340.93987712</v>
      </c>
      <c r="AA96" s="9"/>
      <c r="AB96" s="9" t="n">
        <f aca="false">T96-P96-D96</f>
        <v>-39724113.9600686</v>
      </c>
      <c r="AC96" s="24"/>
      <c r="AD96" s="9"/>
      <c r="AE96" s="9"/>
      <c r="AF96" s="9"/>
      <c r="AG96" s="9" t="n">
        <f aca="false">BF96/100*$AG$37</f>
        <v>8942081395.87057</v>
      </c>
      <c r="AH96" s="43" t="n">
        <f aca="false">(AG96-AG95)/AG95</f>
        <v>0.0059786812174297</v>
      </c>
      <c r="AI96" s="43"/>
      <c r="AJ96" s="43" t="n">
        <f aca="false">AB96/AG96</f>
        <v>-0.00444237892739526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14282023</v>
      </c>
      <c r="AX96" s="7"/>
      <c r="AY96" s="43" t="n">
        <f aca="false">(AW96-AW95)/AW95</f>
        <v>0.0045796151978119</v>
      </c>
      <c r="AZ96" s="12" t="n">
        <f aca="false">workers_and_wage_high!B84</f>
        <v>9665.85370863415</v>
      </c>
      <c r="BA96" s="43" t="n">
        <f aca="false">(AZ96-AZ95)/AZ95</f>
        <v>0.00139268804428424</v>
      </c>
      <c r="BB96" s="48"/>
      <c r="BC96" s="48"/>
      <c r="BD96" s="48"/>
      <c r="BE96" s="48"/>
      <c r="BF96" s="7" t="n">
        <f aca="false">BF95*(1+AY96)*(1+BA96)*(1-BE96)</f>
        <v>170.288386560043</v>
      </c>
      <c r="BG96" s="7"/>
      <c r="BH96" s="7"/>
      <c r="BI96" s="43" t="n">
        <f aca="false">T103/AG103</f>
        <v>0.0157203106964758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'High pensions'!Q97</f>
        <v>141601182.720412</v>
      </c>
      <c r="E97" s="9"/>
      <c r="F97" s="57" t="n">
        <f aca="false">'High pensions'!I97</f>
        <v>25737691.1244968</v>
      </c>
      <c r="G97" s="57" t="n">
        <f aca="false">'High pensions'!K97</f>
        <v>3716898.22504856</v>
      </c>
      <c r="H97" s="57" t="n">
        <f aca="false">'High pensions'!V97</f>
        <v>20449277.3719447</v>
      </c>
      <c r="I97" s="57" t="n">
        <f aca="false">'High pensions'!M97</f>
        <v>114955.61520769</v>
      </c>
      <c r="J97" s="57" t="n">
        <f aca="false">'High pensions'!W97</f>
        <v>632451.87748284</v>
      </c>
      <c r="K97" s="9"/>
      <c r="L97" s="57" t="n">
        <f aca="false">'High pensions'!N97</f>
        <v>2043102.14766677</v>
      </c>
      <c r="M97" s="42"/>
      <c r="N97" s="57" t="n">
        <f aca="false">'High pensions'!L97</f>
        <v>1226811.91543851</v>
      </c>
      <c r="O97" s="9"/>
      <c r="P97" s="57" t="n">
        <f aca="false">'High pensions'!X97</f>
        <v>17351223.9474506</v>
      </c>
      <c r="Q97" s="42"/>
      <c r="R97" s="57" t="n">
        <f aca="false">'High SIPA income'!G92</f>
        <v>36887579.8351259</v>
      </c>
      <c r="S97" s="42"/>
      <c r="T97" s="57" t="n">
        <f aca="false">'High SIPA income'!J92</f>
        <v>141042858.608857</v>
      </c>
      <c r="U97" s="9"/>
      <c r="V97" s="57" t="n">
        <f aca="false">'High SIPA income'!F92</f>
        <v>190058.250643728</v>
      </c>
      <c r="W97" s="42"/>
      <c r="X97" s="57" t="n">
        <f aca="false">'High SIPA income'!M92</f>
        <v>477371.530302918</v>
      </c>
      <c r="Y97" s="9"/>
      <c r="Z97" s="9" t="n">
        <f aca="false">R97+V97-N97-L97-F97</f>
        <v>8070032.89816755</v>
      </c>
      <c r="AA97" s="9"/>
      <c r="AB97" s="9" t="n">
        <f aca="false">T97-P97-D97</f>
        <v>-17909548.0590056</v>
      </c>
      <c r="AC97" s="24"/>
      <c r="AD97" s="9"/>
      <c r="AE97" s="9"/>
      <c r="AF97" s="9"/>
      <c r="AG97" s="9" t="n">
        <f aca="false">BF97/100*$AG$37</f>
        <v>9048415221.45408</v>
      </c>
      <c r="AH97" s="43" t="n">
        <f aca="false">(AG97-AG96)/AG96</f>
        <v>0.0118913954006966</v>
      </c>
      <c r="AI97" s="43" t="n">
        <f aca="false">(AG97-AG93)/AG93</f>
        <v>0.0378489620865981</v>
      </c>
      <c r="AJ97" s="43" t="n">
        <f aca="false">AB97/AG97</f>
        <v>-0.00197930218946424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14302947</v>
      </c>
      <c r="AX97" s="7"/>
      <c r="AY97" s="43" t="n">
        <f aca="false">(AW97-AW96)/AW96</f>
        <v>0.00146505855648041</v>
      </c>
      <c r="AZ97" s="12" t="n">
        <f aca="false">workers_and_wage_high!B85</f>
        <v>9766.48572349286</v>
      </c>
      <c r="BA97" s="43" t="n">
        <f aca="false">(AZ97-AZ96)/AZ96</f>
        <v>0.0104110839965248</v>
      </c>
      <c r="BB97" s="48"/>
      <c r="BC97" s="48"/>
      <c r="BD97" s="48"/>
      <c r="BE97" s="48"/>
      <c r="BF97" s="7" t="n">
        <f aca="false">BF96*(1+AY97)*(1+BA97)*(1-BE97)</f>
        <v>172.313353096775</v>
      </c>
      <c r="BG97" s="7"/>
      <c r="BH97" s="7"/>
      <c r="BI97" s="43" t="n">
        <f aca="false">T104/AG104</f>
        <v>0.0134179751374581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'High pensions'!Q98</f>
        <v>142001446.609894</v>
      </c>
      <c r="E98" s="6"/>
      <c r="F98" s="56" t="n">
        <f aca="false">'High pensions'!I98</f>
        <v>25810443.824424</v>
      </c>
      <c r="G98" s="56" t="n">
        <f aca="false">'High pensions'!K98</f>
        <v>3770302.72374034</v>
      </c>
      <c r="H98" s="56" t="n">
        <f aca="false">'High pensions'!V98</f>
        <v>20743093.1668724</v>
      </c>
      <c r="I98" s="56" t="n">
        <f aca="false">'High pensions'!M98</f>
        <v>116607.30073424</v>
      </c>
      <c r="J98" s="56" t="n">
        <f aca="false">'High pensions'!W98</f>
        <v>641538.963923902</v>
      </c>
      <c r="K98" s="6"/>
      <c r="L98" s="56" t="n">
        <f aca="false">'High pensions'!N98</f>
        <v>2473823.62498414</v>
      </c>
      <c r="M98" s="8"/>
      <c r="N98" s="56" t="n">
        <f aca="false">'High pensions'!L98</f>
        <v>1230785.34639846</v>
      </c>
      <c r="O98" s="6"/>
      <c r="P98" s="56" t="n">
        <f aca="false">'High pensions'!X98</f>
        <v>19608100.3856041</v>
      </c>
      <c r="Q98" s="8"/>
      <c r="R98" s="56" t="n">
        <f aca="false">'High SIPA income'!G93</f>
        <v>31701947.2620328</v>
      </c>
      <c r="S98" s="8"/>
      <c r="T98" s="56" t="n">
        <f aca="false">'High SIPA income'!J93</f>
        <v>121215143.018045</v>
      </c>
      <c r="U98" s="6"/>
      <c r="V98" s="56" t="n">
        <f aca="false">'High SIPA income'!F93</f>
        <v>186710.861832178</v>
      </c>
      <c r="W98" s="8"/>
      <c r="X98" s="56" t="n">
        <f aca="false">'High SIPA income'!M93</f>
        <v>468963.854687278</v>
      </c>
      <c r="Y98" s="6"/>
      <c r="Z98" s="6" t="n">
        <f aca="false">R98+V98-N98-L98-F98</f>
        <v>2373605.32805838</v>
      </c>
      <c r="AA98" s="6"/>
      <c r="AB98" s="6" t="n">
        <f aca="false">T98-P98-D98</f>
        <v>-40394403.9774531</v>
      </c>
      <c r="AC98" s="24"/>
      <c r="AD98" s="6"/>
      <c r="AE98" s="6"/>
      <c r="AF98" s="6"/>
      <c r="AG98" s="6" t="n">
        <f aca="false">BF98/100*$AG$37</f>
        <v>9105085097.93347</v>
      </c>
      <c r="AH98" s="36" t="n">
        <f aca="false">(AG98-AG97)/AG97</f>
        <v>0.00626296153441558</v>
      </c>
      <c r="AI98" s="36"/>
      <c r="AJ98" s="36" t="n">
        <f aca="false">AB98/AG98</f>
        <v>-0.0044364663858684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0.00779736352753588</v>
      </c>
      <c r="AV98" s="5"/>
      <c r="AW98" s="5" t="n">
        <f aca="false">workers_and_wage_high!C86</f>
        <v>14320136</v>
      </c>
      <c r="AX98" s="5"/>
      <c r="AY98" s="36" t="n">
        <f aca="false">(AW98-AW97)/AW97</f>
        <v>0.00120178030443656</v>
      </c>
      <c r="AZ98" s="11" t="n">
        <f aca="false">workers_and_wage_high!B86</f>
        <v>9815.85634507882</v>
      </c>
      <c r="BA98" s="36" t="n">
        <f aca="false">(AZ98-AZ97)/AZ97</f>
        <v>0.00505510610302755</v>
      </c>
      <c r="BB98" s="41"/>
      <c r="BC98" s="41"/>
      <c r="BD98" s="41"/>
      <c r="BE98" s="41"/>
      <c r="BF98" s="5" t="n">
        <f aca="false">BF97*(1+AY98)*(1+BA98)*(1-BE98)</f>
        <v>173.392544999086</v>
      </c>
      <c r="BG98" s="5"/>
      <c r="BH98" s="5"/>
      <c r="BI98" s="36" t="n">
        <f aca="false">T105/AG105</f>
        <v>0.0157901090900494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'High pensions'!Q99</f>
        <v>142110412.540486</v>
      </c>
      <c r="E99" s="9"/>
      <c r="F99" s="57" t="n">
        <f aca="false">'High pensions'!I99</f>
        <v>25830249.6721632</v>
      </c>
      <c r="G99" s="57" t="n">
        <f aca="false">'High pensions'!K99</f>
        <v>3872377.48267845</v>
      </c>
      <c r="H99" s="57" t="n">
        <f aca="false">'High pensions'!V99</f>
        <v>21304678.373627</v>
      </c>
      <c r="I99" s="57" t="n">
        <f aca="false">'High pensions'!M99</f>
        <v>119764.2520416</v>
      </c>
      <c r="J99" s="57" t="n">
        <f aca="false">'High pensions'!W99</f>
        <v>658907.578565774</v>
      </c>
      <c r="K99" s="9"/>
      <c r="L99" s="57" t="n">
        <f aca="false">'High pensions'!N99</f>
        <v>1992569.46151782</v>
      </c>
      <c r="M99" s="42"/>
      <c r="N99" s="57" t="n">
        <f aca="false">'High pensions'!L99</f>
        <v>1234120.1413254</v>
      </c>
      <c r="O99" s="9"/>
      <c r="P99" s="57" t="n">
        <f aca="false">'High pensions'!X99</f>
        <v>17129217.3013558</v>
      </c>
      <c r="Q99" s="42"/>
      <c r="R99" s="57" t="n">
        <f aca="false">'High SIPA income'!G94</f>
        <v>37503171.6940735</v>
      </c>
      <c r="S99" s="42"/>
      <c r="T99" s="57" t="n">
        <f aca="false">'High SIPA income'!J94</f>
        <v>143396627.435936</v>
      </c>
      <c r="U99" s="9"/>
      <c r="V99" s="57" t="n">
        <f aca="false">'High SIPA income'!F94</f>
        <v>190192.480627155</v>
      </c>
      <c r="W99" s="42"/>
      <c r="X99" s="57" t="n">
        <f aca="false">'High SIPA income'!M94</f>
        <v>477708.677321709</v>
      </c>
      <c r="Y99" s="9"/>
      <c r="Z99" s="9" t="n">
        <f aca="false">R99+V99-N99-L99-F99</f>
        <v>8636424.89969424</v>
      </c>
      <c r="AA99" s="9"/>
      <c r="AB99" s="9" t="n">
        <f aca="false">T99-P99-D99</f>
        <v>-15843002.4059058</v>
      </c>
      <c r="AC99" s="24"/>
      <c r="AD99" s="9"/>
      <c r="AE99" s="9"/>
      <c r="AF99" s="9"/>
      <c r="AG99" s="9" t="n">
        <f aca="false">BF99/100*$AG$37</f>
        <v>9160401243.93061</v>
      </c>
      <c r="AH99" s="43" t="n">
        <f aca="false">(AG99-AG98)/AG98</f>
        <v>0.00607530247132974</v>
      </c>
      <c r="AI99" s="43"/>
      <c r="AJ99" s="43" t="n">
        <f aca="false">AB99/AG99</f>
        <v>-0.00172950965618486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14343491</v>
      </c>
      <c r="AX99" s="7"/>
      <c r="AY99" s="43" t="n">
        <f aca="false">(AW99-AW98)/AW98</f>
        <v>0.00163092026500307</v>
      </c>
      <c r="AZ99" s="12" t="n">
        <f aca="false">workers_and_wage_high!B87</f>
        <v>9859.41072863198</v>
      </c>
      <c r="BA99" s="43" t="n">
        <f aca="false">(AZ99-AZ98)/AZ98</f>
        <v>0.00443714557568835</v>
      </c>
      <c r="BB99" s="48"/>
      <c r="BC99" s="48"/>
      <c r="BD99" s="48"/>
      <c r="BE99" s="48"/>
      <c r="BF99" s="7" t="n">
        <f aca="false">BF98*(1+AY99)*(1+BA99)*(1-BE99)</f>
        <v>174.445957156229</v>
      </c>
      <c r="BG99" s="7"/>
      <c r="BH99" s="7"/>
      <c r="BI99" s="43" t="n">
        <f aca="false">T106/AG106</f>
        <v>0.0134760202776798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'High pensions'!Q100</f>
        <v>142860289.701794</v>
      </c>
      <c r="E100" s="9"/>
      <c r="F100" s="57" t="n">
        <f aca="false">'High pensions'!I100</f>
        <v>25966548.7226956</v>
      </c>
      <c r="G100" s="57" t="n">
        <f aca="false">'High pensions'!K100</f>
        <v>3937728.99361068</v>
      </c>
      <c r="H100" s="57" t="n">
        <f aca="false">'High pensions'!V100</f>
        <v>21664223.1049632</v>
      </c>
      <c r="I100" s="57" t="n">
        <f aca="false">'High pensions'!M100</f>
        <v>121785.43279208</v>
      </c>
      <c r="J100" s="57" t="n">
        <f aca="false">'High pensions'!W100</f>
        <v>670027.518710186</v>
      </c>
      <c r="K100" s="9"/>
      <c r="L100" s="57" t="n">
        <f aca="false">'High pensions'!N100</f>
        <v>1979887.7674383</v>
      </c>
      <c r="M100" s="42"/>
      <c r="N100" s="57" t="n">
        <f aca="false">'High pensions'!L100</f>
        <v>1242771.10991032</v>
      </c>
      <c r="O100" s="9"/>
      <c r="P100" s="57" t="n">
        <f aca="false">'High pensions'!X100</f>
        <v>17111007.0071968</v>
      </c>
      <c r="Q100" s="42"/>
      <c r="R100" s="57" t="n">
        <f aca="false">'High SIPA income'!G95</f>
        <v>32307255.3274799</v>
      </c>
      <c r="S100" s="42"/>
      <c r="T100" s="57" t="n">
        <f aca="false">'High SIPA income'!J95</f>
        <v>123529590.869361</v>
      </c>
      <c r="U100" s="9"/>
      <c r="V100" s="57" t="n">
        <f aca="false">'High SIPA income'!F95</f>
        <v>188826.56812165</v>
      </c>
      <c r="W100" s="42"/>
      <c r="X100" s="57" t="n">
        <f aca="false">'High SIPA income'!M95</f>
        <v>474277.898911383</v>
      </c>
      <c r="Y100" s="9"/>
      <c r="Z100" s="9" t="n">
        <f aca="false">R100+V100-N100-L100-F100</f>
        <v>3306874.29555733</v>
      </c>
      <c r="AA100" s="9"/>
      <c r="AB100" s="9" t="n">
        <f aca="false">T100-P100-D100</f>
        <v>-36441705.8396298</v>
      </c>
      <c r="AC100" s="24"/>
      <c r="AD100" s="9"/>
      <c r="AE100" s="9"/>
      <c r="AF100" s="9"/>
      <c r="AG100" s="9" t="n">
        <f aca="false">BF100/100*$AG$37</f>
        <v>9236607113.74328</v>
      </c>
      <c r="AH100" s="43" t="n">
        <f aca="false">(AG100-AG99)/AG99</f>
        <v>0.00831905369463628</v>
      </c>
      <c r="AI100" s="43"/>
      <c r="AJ100" s="43" t="n">
        <f aca="false">AB100/AG100</f>
        <v>-0.003945356275402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14377550</v>
      </c>
      <c r="AX100" s="7"/>
      <c r="AY100" s="43" t="n">
        <f aca="false">(AW100-AW99)/AW99</f>
        <v>0.00237452653611314</v>
      </c>
      <c r="AZ100" s="12" t="n">
        <f aca="false">workers_and_wage_high!B88</f>
        <v>9917.88142325939</v>
      </c>
      <c r="BA100" s="43" t="n">
        <f aca="false">(AZ100-AZ99)/AZ99</f>
        <v>0.00593044515912199</v>
      </c>
      <c r="BB100" s="48"/>
      <c r="BC100" s="48"/>
      <c r="BD100" s="48"/>
      <c r="BE100" s="48"/>
      <c r="BF100" s="7" t="n">
        <f aca="false">BF99*(1+AY100)*(1+BA100)*(1-BE100)</f>
        <v>175.897182440624</v>
      </c>
      <c r="BG100" s="7"/>
      <c r="BH100" s="7"/>
      <c r="BI100" s="43" t="n">
        <f aca="false">T107/AG107</f>
        <v>0.0158031292232751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'High pensions'!Q101</f>
        <v>143268581.848389</v>
      </c>
      <c r="E101" s="9"/>
      <c r="F101" s="57" t="n">
        <f aca="false">'High pensions'!I101</f>
        <v>26040760.6533853</v>
      </c>
      <c r="G101" s="57" t="n">
        <f aca="false">'High pensions'!K101</f>
        <v>4012675.72774504</v>
      </c>
      <c r="H101" s="57" t="n">
        <f aca="false">'High pensions'!V101</f>
        <v>22076557.9233089</v>
      </c>
      <c r="I101" s="57" t="n">
        <f aca="false">'High pensions'!M101</f>
        <v>124103.37302305</v>
      </c>
      <c r="J101" s="57" t="n">
        <f aca="false">'High pensions'!W101</f>
        <v>682780.14195805</v>
      </c>
      <c r="K101" s="9"/>
      <c r="L101" s="57" t="n">
        <f aca="false">'High pensions'!N101</f>
        <v>1962356.99384164</v>
      </c>
      <c r="M101" s="42"/>
      <c r="N101" s="57" t="n">
        <f aca="false">'High pensions'!L101</f>
        <v>1247752.21575145</v>
      </c>
      <c r="O101" s="9"/>
      <c r="P101" s="57" t="n">
        <f aca="false">'High pensions'!X101</f>
        <v>17047444.31434</v>
      </c>
      <c r="Q101" s="42"/>
      <c r="R101" s="57" t="n">
        <f aca="false">'High SIPA income'!G96</f>
        <v>38452657.2474846</v>
      </c>
      <c r="S101" s="42"/>
      <c r="T101" s="57" t="n">
        <f aca="false">'High SIPA income'!J96</f>
        <v>147027067.74293</v>
      </c>
      <c r="U101" s="9"/>
      <c r="V101" s="57" t="n">
        <f aca="false">'High SIPA income'!F96</f>
        <v>188113.762691487</v>
      </c>
      <c r="W101" s="42"/>
      <c r="X101" s="57" t="n">
        <f aca="false">'High SIPA income'!M96</f>
        <v>472487.537178321</v>
      </c>
      <c r="Y101" s="9"/>
      <c r="Z101" s="9" t="n">
        <f aca="false">R101+V101-N101-L101-F101</f>
        <v>9389901.14719771</v>
      </c>
      <c r="AA101" s="9"/>
      <c r="AB101" s="9" t="n">
        <f aca="false">T101-P101-D101</f>
        <v>-13288958.419799</v>
      </c>
      <c r="AC101" s="24"/>
      <c r="AD101" s="9"/>
      <c r="AE101" s="9"/>
      <c r="AF101" s="9"/>
      <c r="AG101" s="9" t="n">
        <f aca="false">BF101/100*$AG$37</f>
        <v>9333888319.8286</v>
      </c>
      <c r="AH101" s="43" t="n">
        <f aca="false">(AG101-AG100)/AG100</f>
        <v>0.0105321364097619</v>
      </c>
      <c r="AI101" s="43" t="n">
        <f aca="false">(AG101-AG97)/AG97</f>
        <v>0.0315495135211808</v>
      </c>
      <c r="AJ101" s="43" t="n">
        <f aca="false">AB101/AG101</f>
        <v>-0.00142373231438482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14410586</v>
      </c>
      <c r="AX101" s="7"/>
      <c r="AY101" s="43" t="n">
        <f aca="false">(AW101-AW100)/AW100</f>
        <v>0.00229774892106096</v>
      </c>
      <c r="AZ101" s="12" t="n">
        <f aca="false">workers_and_wage_high!B89</f>
        <v>9999.36188033317</v>
      </c>
      <c r="BA101" s="43" t="n">
        <f aca="false">(AZ101-AZ100)/AZ100</f>
        <v>0.00821551030875323</v>
      </c>
      <c r="BB101" s="48"/>
      <c r="BC101" s="48"/>
      <c r="BD101" s="48"/>
      <c r="BE101" s="48"/>
      <c r="BF101" s="7" t="n">
        <f aca="false">BF100*(1+AY101)*(1+BA101)*(1-BE101)</f>
        <v>177.749755560182</v>
      </c>
      <c r="BG101" s="7"/>
      <c r="BH101" s="7"/>
      <c r="BI101" s="43" t="n">
        <f aca="false">T108/AG108</f>
        <v>0.0134917481659748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'High pensions'!Q102</f>
        <v>143790276.42606</v>
      </c>
      <c r="E102" s="6"/>
      <c r="F102" s="56" t="n">
        <f aca="false">'High pensions'!I102</f>
        <v>26135584.8182931</v>
      </c>
      <c r="G102" s="56" t="n">
        <f aca="false">'High pensions'!K102</f>
        <v>4085224.77206463</v>
      </c>
      <c r="H102" s="56" t="n">
        <f aca="false">'High pensions'!V102</f>
        <v>22475701.3597266</v>
      </c>
      <c r="I102" s="56" t="n">
        <f aca="false">'High pensions'!M102</f>
        <v>126347.1578989</v>
      </c>
      <c r="J102" s="56" t="n">
        <f aca="false">'High pensions'!W102</f>
        <v>695124.784321409</v>
      </c>
      <c r="K102" s="6"/>
      <c r="L102" s="56" t="n">
        <f aca="false">'High pensions'!N102</f>
        <v>2419353.51053712</v>
      </c>
      <c r="M102" s="8"/>
      <c r="N102" s="56" t="n">
        <f aca="false">'High pensions'!L102</f>
        <v>1253476.7704782</v>
      </c>
      <c r="O102" s="6"/>
      <c r="P102" s="56" t="n">
        <f aca="false">'High pensions'!X102</f>
        <v>19450296.2230328</v>
      </c>
      <c r="Q102" s="8"/>
      <c r="R102" s="56" t="n">
        <f aca="false">'High SIPA income'!G97</f>
        <v>32607719.5639857</v>
      </c>
      <c r="S102" s="8"/>
      <c r="T102" s="56" t="n">
        <f aca="false">'High SIPA income'!J97</f>
        <v>124678441.919387</v>
      </c>
      <c r="U102" s="6"/>
      <c r="V102" s="56" t="n">
        <f aca="false">'High SIPA income'!F97</f>
        <v>198216.161295406</v>
      </c>
      <c r="W102" s="8"/>
      <c r="X102" s="56" t="n">
        <f aca="false">'High SIPA income'!M97</f>
        <v>497861.849869029</v>
      </c>
      <c r="Y102" s="6"/>
      <c r="Z102" s="6" t="n">
        <f aca="false">R102+V102-N102-L102-F102</f>
        <v>2997520.62597269</v>
      </c>
      <c r="AA102" s="6"/>
      <c r="AB102" s="6" t="n">
        <f aca="false">T102-P102-D102</f>
        <v>-38562130.7297058</v>
      </c>
      <c r="AC102" s="24"/>
      <c r="AD102" s="6"/>
      <c r="AE102" s="6"/>
      <c r="AF102" s="6"/>
      <c r="AG102" s="6" t="n">
        <f aca="false">BF102/100*$AG$37</f>
        <v>9332838801.50823</v>
      </c>
      <c r="AH102" s="36" t="n">
        <f aca="false">(AG102-AG101)/AG101</f>
        <v>-0.000112441705364778</v>
      </c>
      <c r="AI102" s="36"/>
      <c r="AJ102" s="36" t="n">
        <f aca="false">AB102/AG102</f>
        <v>-0.00413187579361962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0.00588070369788615</v>
      </c>
      <c r="AV102" s="5"/>
      <c r="AW102" s="5" t="n">
        <f aca="false">workers_and_wage_high!C90</f>
        <v>14390133</v>
      </c>
      <c r="AX102" s="5"/>
      <c r="AY102" s="36" t="n">
        <f aca="false">(AW102-AW101)/AW101</f>
        <v>-0.00141930383677666</v>
      </c>
      <c r="AZ102" s="11" t="n">
        <f aca="false">workers_and_wage_high!B90</f>
        <v>10012.4482412351</v>
      </c>
      <c r="BA102" s="36" t="n">
        <f aca="false">(AZ102-AZ101)/AZ101</f>
        <v>0.00130871960216472</v>
      </c>
      <c r="BB102" s="41"/>
      <c r="BC102" s="41"/>
      <c r="BD102" s="41"/>
      <c r="BE102" s="41"/>
      <c r="BF102" s="5" t="n">
        <f aca="false">BF101*(1+AY102)*(1+BA102)*(1-BE102)</f>
        <v>177.729769074538</v>
      </c>
      <c r="BG102" s="5"/>
      <c r="BH102" s="5"/>
      <c r="BI102" s="36" t="n">
        <f aca="false">T109/AG109</f>
        <v>0.0158376444430993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'High pensions'!Q103</f>
        <v>144665873.501515</v>
      </c>
      <c r="E103" s="9"/>
      <c r="F103" s="57" t="n">
        <f aca="false">'High pensions'!I103</f>
        <v>26294734.9513967</v>
      </c>
      <c r="G103" s="57" t="n">
        <f aca="false">'High pensions'!K103</f>
        <v>4175533.95799304</v>
      </c>
      <c r="H103" s="57" t="n">
        <f aca="false">'High pensions'!V103</f>
        <v>22972555.8551871</v>
      </c>
      <c r="I103" s="57" t="n">
        <f aca="false">'High pensions'!M103</f>
        <v>129140.22550494</v>
      </c>
      <c r="J103" s="57" t="n">
        <f aca="false">'High pensions'!W103</f>
        <v>710491.418201669</v>
      </c>
      <c r="K103" s="9"/>
      <c r="L103" s="57" t="n">
        <f aca="false">'High pensions'!N103</f>
        <v>1953914.70975639</v>
      </c>
      <c r="M103" s="42"/>
      <c r="N103" s="57" t="n">
        <f aca="false">'High pensions'!L103</f>
        <v>1263104.23661956</v>
      </c>
      <c r="O103" s="9"/>
      <c r="P103" s="57" t="n">
        <f aca="false">'High pensions'!X103</f>
        <v>17088099.5513266</v>
      </c>
      <c r="Q103" s="42"/>
      <c r="R103" s="57" t="n">
        <f aca="false">'High SIPA income'!G98</f>
        <v>38598610.4602316</v>
      </c>
      <c r="S103" s="42"/>
      <c r="T103" s="57" t="n">
        <f aca="false">'High SIPA income'!J98</f>
        <v>147585132.501882</v>
      </c>
      <c r="U103" s="9"/>
      <c r="V103" s="57" t="n">
        <f aca="false">'High SIPA income'!F98</f>
        <v>197544.976823067</v>
      </c>
      <c r="W103" s="42"/>
      <c r="X103" s="57" t="n">
        <f aca="false">'High SIPA income'!M98</f>
        <v>496176.027982366</v>
      </c>
      <c r="Y103" s="9"/>
      <c r="Z103" s="9" t="n">
        <f aca="false">R103+V103-N103-L103-F103</f>
        <v>9284401.53928202</v>
      </c>
      <c r="AA103" s="9"/>
      <c r="AB103" s="9" t="n">
        <f aca="false">T103-P103-D103</f>
        <v>-14168840.5509596</v>
      </c>
      <c r="AC103" s="24"/>
      <c r="AD103" s="9"/>
      <c r="AE103" s="9"/>
      <c r="AF103" s="9"/>
      <c r="AG103" s="9" t="n">
        <f aca="false">BF103/100*$AG$37</f>
        <v>9388181655.65696</v>
      </c>
      <c r="AH103" s="43" t="n">
        <f aca="false">(AG103-AG102)/AG102</f>
        <v>0.00592990571526721</v>
      </c>
      <c r="AI103" s="43"/>
      <c r="AJ103" s="43" t="n">
        <f aca="false">AB103/AG103</f>
        <v>-0.00150922096212551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14433239</v>
      </c>
      <c r="AX103" s="7"/>
      <c r="AY103" s="43" t="n">
        <f aca="false">(AW103-AW102)/AW102</f>
        <v>0.00299552478076471</v>
      </c>
      <c r="AZ103" s="12" t="n">
        <f aca="false">workers_and_wage_high!B91</f>
        <v>10041.740831781</v>
      </c>
      <c r="BA103" s="43" t="n">
        <f aca="false">(AZ103-AZ102)/AZ102</f>
        <v>0.00292561717575343</v>
      </c>
      <c r="BB103" s="48"/>
      <c r="BC103" s="48"/>
      <c r="BD103" s="48"/>
      <c r="BE103" s="48"/>
      <c r="BF103" s="7" t="n">
        <f aca="false">BF102*(1+AY103)*(1+BA103)*(1-BE103)</f>
        <v>178.783689847947</v>
      </c>
      <c r="BG103" s="7"/>
      <c r="BH103" s="7"/>
      <c r="BI103" s="43" t="n">
        <f aca="false">T110/AG110</f>
        <v>0.0135073510929403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'High pensions'!Q104</f>
        <v>145245914.725408</v>
      </c>
      <c r="E104" s="9"/>
      <c r="F104" s="57" t="n">
        <f aca="false">'High pensions'!I104</f>
        <v>26400164.3099176</v>
      </c>
      <c r="G104" s="57" t="n">
        <f aca="false">'High pensions'!K104</f>
        <v>4268878.52452915</v>
      </c>
      <c r="H104" s="57" t="n">
        <f aca="false">'High pensions'!V104</f>
        <v>23486110.1191691</v>
      </c>
      <c r="I104" s="57" t="n">
        <f aca="false">'High pensions'!M104</f>
        <v>132027.17086173</v>
      </c>
      <c r="J104" s="57" t="n">
        <f aca="false">'High pensions'!W104</f>
        <v>726374.53976814</v>
      </c>
      <c r="K104" s="9"/>
      <c r="L104" s="57" t="n">
        <f aca="false">'High pensions'!N104</f>
        <v>1926678.27015903</v>
      </c>
      <c r="M104" s="42"/>
      <c r="N104" s="57" t="n">
        <f aca="false">'High pensions'!L104</f>
        <v>1270358.21327307</v>
      </c>
      <c r="O104" s="9"/>
      <c r="P104" s="57" t="n">
        <f aca="false">'High pensions'!X104</f>
        <v>16986678.7760578</v>
      </c>
      <c r="Q104" s="42"/>
      <c r="R104" s="57" t="n">
        <f aca="false">'High SIPA income'!G99</f>
        <v>33247553.4560607</v>
      </c>
      <c r="S104" s="42"/>
      <c r="T104" s="57" t="n">
        <f aca="false">'High SIPA income'!J99</f>
        <v>127124902.261227</v>
      </c>
      <c r="U104" s="9"/>
      <c r="V104" s="57" t="n">
        <f aca="false">'High SIPA income'!F99</f>
        <v>199446.210078636</v>
      </c>
      <c r="W104" s="42"/>
      <c r="X104" s="57" t="n">
        <f aca="false">'High SIPA income'!M99</f>
        <v>500951.377779598</v>
      </c>
      <c r="Y104" s="9"/>
      <c r="Z104" s="9" t="n">
        <f aca="false">R104+V104-N104-L104-F104</f>
        <v>3849798.87278964</v>
      </c>
      <c r="AA104" s="9"/>
      <c r="AB104" s="9" t="n">
        <f aca="false">T104-P104-D104</f>
        <v>-35107691.2402388</v>
      </c>
      <c r="AC104" s="24"/>
      <c r="AD104" s="9"/>
      <c r="AE104" s="9"/>
      <c r="AF104" s="9"/>
      <c r="AG104" s="9" t="n">
        <f aca="false">BF104/100*$AG$37</f>
        <v>9474224013.60251</v>
      </c>
      <c r="AH104" s="43" t="n">
        <f aca="false">(AG104-AG103)/AG103</f>
        <v>0.00916496517658447</v>
      </c>
      <c r="AI104" s="43"/>
      <c r="AJ104" s="43" t="n">
        <f aca="false">AB104/AG104</f>
        <v>-0.0037056007109219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14487224</v>
      </c>
      <c r="AX104" s="7"/>
      <c r="AY104" s="43" t="n">
        <f aca="false">(AW104-AW103)/AW103</f>
        <v>0.00374032467694881</v>
      </c>
      <c r="AZ104" s="12" t="n">
        <f aca="false">workers_and_wage_high!B92</f>
        <v>10096.0106789354</v>
      </c>
      <c r="BA104" s="43" t="n">
        <f aca="false">(AZ104-AZ103)/AZ103</f>
        <v>0.00540442619098881</v>
      </c>
      <c r="BB104" s="48"/>
      <c r="BC104" s="48"/>
      <c r="BD104" s="48"/>
      <c r="BE104" s="48"/>
      <c r="BF104" s="7" t="n">
        <f aca="false">BF103*(1+AY104)*(1+BA104)*(1-BE104)</f>
        <v>180.422236139544</v>
      </c>
      <c r="BG104" s="7"/>
      <c r="BH104" s="7"/>
      <c r="BI104" s="43" t="n">
        <f aca="false">T111/AG111</f>
        <v>0.0158981134684953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'High pensions'!Q105</f>
        <v>145947013.73719</v>
      </c>
      <c r="E105" s="9"/>
      <c r="F105" s="57" t="n">
        <f aca="false">'High pensions'!I105</f>
        <v>26527597.3543759</v>
      </c>
      <c r="G105" s="57" t="n">
        <f aca="false">'High pensions'!K105</f>
        <v>4420667.26100247</v>
      </c>
      <c r="H105" s="57" t="n">
        <f aca="false">'High pensions'!V105</f>
        <v>24321206.9623278</v>
      </c>
      <c r="I105" s="57" t="n">
        <f aca="false">'High pensions'!M105</f>
        <v>136721.667866061</v>
      </c>
      <c r="J105" s="57" t="n">
        <f aca="false">'High pensions'!W105</f>
        <v>752202.277185421</v>
      </c>
      <c r="K105" s="9"/>
      <c r="L105" s="57" t="n">
        <f aca="false">'High pensions'!N105</f>
        <v>1884391.35012942</v>
      </c>
      <c r="M105" s="42"/>
      <c r="N105" s="57" t="n">
        <f aca="false">'High pensions'!L105</f>
        <v>1280115.95472294</v>
      </c>
      <c r="O105" s="9"/>
      <c r="P105" s="57" t="n">
        <f aca="false">'High pensions'!X105</f>
        <v>16820935.9614586</v>
      </c>
      <c r="Q105" s="42"/>
      <c r="R105" s="57" t="n">
        <f aca="false">'High SIPA income'!G100</f>
        <v>39459459.6857265</v>
      </c>
      <c r="S105" s="42"/>
      <c r="T105" s="57" t="n">
        <f aca="false">'High SIPA income'!J100</f>
        <v>150876664.126827</v>
      </c>
      <c r="U105" s="9"/>
      <c r="V105" s="57" t="n">
        <f aca="false">'High SIPA income'!F100</f>
        <v>201099.073491842</v>
      </c>
      <c r="W105" s="42"/>
      <c r="X105" s="57" t="n">
        <f aca="false">'High SIPA income'!M100</f>
        <v>505102.894139827</v>
      </c>
      <c r="Y105" s="9"/>
      <c r="Z105" s="9" t="n">
        <f aca="false">R105+V105-N105-L105-F105</f>
        <v>9968454.09999009</v>
      </c>
      <c r="AA105" s="9"/>
      <c r="AB105" s="9" t="n">
        <f aca="false">T105-P105-D105</f>
        <v>-11891285.5718216</v>
      </c>
      <c r="AC105" s="24"/>
      <c r="AD105" s="9"/>
      <c r="AE105" s="9"/>
      <c r="AF105" s="9"/>
      <c r="AG105" s="9" t="n">
        <f aca="false">BF105/100*$AG$37</f>
        <v>9555137539.98737</v>
      </c>
      <c r="AH105" s="43" t="n">
        <f aca="false">(AG105-AG104)/AG104</f>
        <v>0.0085403856050577</v>
      </c>
      <c r="AI105" s="43" t="n">
        <f aca="false">(AG105-AG101)/AG101</f>
        <v>0.0237038640893912</v>
      </c>
      <c r="AJ105" s="43" t="n">
        <f aca="false">AB105/AG105</f>
        <v>-0.00124449130345405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14521337</v>
      </c>
      <c r="AX105" s="7"/>
      <c r="AY105" s="43" t="n">
        <f aca="false">(AW105-AW104)/AW104</f>
        <v>0.00235469541990929</v>
      </c>
      <c r="AZ105" s="12" t="n">
        <f aca="false">workers_and_wage_high!B93</f>
        <v>10158.3147659529</v>
      </c>
      <c r="BA105" s="43" t="n">
        <f aca="false">(AZ105-AZ104)/AZ104</f>
        <v>0.00617115898534992</v>
      </c>
      <c r="BB105" s="48"/>
      <c r="BC105" s="48"/>
      <c r="BD105" s="48"/>
      <c r="BE105" s="48"/>
      <c r="BF105" s="7" t="n">
        <f aca="false">BF104*(1+AY105)*(1+BA105)*(1-BE105)</f>
        <v>181.963111607903</v>
      </c>
      <c r="BG105" s="7"/>
      <c r="BH105" s="7"/>
      <c r="BI105" s="43" t="n">
        <f aca="false">T112/AG112</f>
        <v>0.0135222261876343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'High pensions'!Q106</f>
        <v>147083908.337615</v>
      </c>
      <c r="E106" s="6"/>
      <c r="F106" s="56" t="n">
        <f aca="false">'High pensions'!I106</f>
        <v>26734241.4056803</v>
      </c>
      <c r="G106" s="56" t="n">
        <f aca="false">'High pensions'!K106</f>
        <v>4413471.04830934</v>
      </c>
      <c r="H106" s="56" t="n">
        <f aca="false">'High pensions'!V106</f>
        <v>24281615.5233162</v>
      </c>
      <c r="I106" s="56" t="n">
        <f aca="false">'High pensions'!M106</f>
        <v>136499.10458689</v>
      </c>
      <c r="J106" s="56" t="n">
        <f aca="false">'High pensions'!W106</f>
        <v>750977.799690208</v>
      </c>
      <c r="K106" s="6"/>
      <c r="L106" s="56" t="n">
        <f aca="false">'High pensions'!N106</f>
        <v>2323086.82358649</v>
      </c>
      <c r="M106" s="8"/>
      <c r="N106" s="56" t="n">
        <f aca="false">'High pensions'!L106</f>
        <v>1290641.57901251</v>
      </c>
      <c r="O106" s="6"/>
      <c r="P106" s="56" t="n">
        <f aca="false">'High pensions'!X106</f>
        <v>19155237.7379779</v>
      </c>
      <c r="Q106" s="8"/>
      <c r="R106" s="56" t="n">
        <f aca="false">'High SIPA income'!G101</f>
        <v>33978357.5561483</v>
      </c>
      <c r="S106" s="8"/>
      <c r="T106" s="56" t="n">
        <f aca="false">'High SIPA income'!J101</f>
        <v>129919195.077946</v>
      </c>
      <c r="U106" s="6"/>
      <c r="V106" s="56" t="n">
        <f aca="false">'High SIPA income'!F101</f>
        <v>200908.554491838</v>
      </c>
      <c r="W106" s="8"/>
      <c r="X106" s="56" t="n">
        <f aca="false">'High SIPA income'!M101</f>
        <v>504624.365339969</v>
      </c>
      <c r="Y106" s="6"/>
      <c r="Z106" s="6" t="n">
        <f aca="false">R106+V106-N106-L106-F106</f>
        <v>3831296.30236084</v>
      </c>
      <c r="AA106" s="6"/>
      <c r="AB106" s="6" t="n">
        <f aca="false">T106-P106-D106</f>
        <v>-36319950.9976469</v>
      </c>
      <c r="AC106" s="24"/>
      <c r="AD106" s="6"/>
      <c r="AE106" s="6"/>
      <c r="AF106" s="6"/>
      <c r="AG106" s="6" t="n">
        <f aca="false">BF106/100*$AG$37</f>
        <v>9640768743.36035</v>
      </c>
      <c r="AH106" s="36" t="n">
        <f aca="false">(AG106-AG105)/AG105</f>
        <v>0.00896179704526636</v>
      </c>
      <c r="AI106" s="36"/>
      <c r="AJ106" s="36" t="n">
        <f aca="false">AB106/AG106</f>
        <v>-0.00376732934525171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0.00682126373904355</v>
      </c>
      <c r="AV106" s="5"/>
      <c r="AW106" s="5" t="n">
        <f aca="false">workers_and_wage_high!C94</f>
        <v>14564845</v>
      </c>
      <c r="AX106" s="5"/>
      <c r="AY106" s="36" t="n">
        <f aca="false">(AW106-AW105)/AW105</f>
        <v>0.00299614284827905</v>
      </c>
      <c r="AZ106" s="11" t="n">
        <f aca="false">workers_and_wage_high!B94</f>
        <v>10218.7347322209</v>
      </c>
      <c r="BA106" s="36" t="n">
        <f aca="false">(AZ106-AZ105)/AZ105</f>
        <v>0.00594783363777098</v>
      </c>
      <c r="BB106" s="41"/>
      <c r="BC106" s="41"/>
      <c r="BD106" s="41"/>
      <c r="BE106" s="41"/>
      <c r="BF106" s="5" t="n">
        <f aca="false">BF105*(1+AY106)*(1+BA106)*(1-BE106)</f>
        <v>183.593828083858</v>
      </c>
      <c r="BG106" s="5"/>
      <c r="BH106" s="5"/>
      <c r="BI106" s="36" t="n">
        <f aca="false">T113/AG113</f>
        <v>0.0159925799584284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'High pensions'!Q107</f>
        <v>147194748.907768</v>
      </c>
      <c r="E107" s="9"/>
      <c r="F107" s="57" t="n">
        <f aca="false">'High pensions'!I107</f>
        <v>26754387.9913503</v>
      </c>
      <c r="G107" s="57" t="n">
        <f aca="false">'High pensions'!K107</f>
        <v>4481075.49873617</v>
      </c>
      <c r="H107" s="57" t="n">
        <f aca="false">'High pensions'!V107</f>
        <v>24653555.263027</v>
      </c>
      <c r="I107" s="57" t="n">
        <f aca="false">'High pensions'!M107</f>
        <v>138589.96387844</v>
      </c>
      <c r="J107" s="57" t="n">
        <f aca="false">'High pensions'!W107</f>
        <v>762481.09060909</v>
      </c>
      <c r="K107" s="9"/>
      <c r="L107" s="57" t="n">
        <f aca="false">'High pensions'!N107</f>
        <v>1917699.14664663</v>
      </c>
      <c r="M107" s="42"/>
      <c r="N107" s="57" t="n">
        <f aca="false">'High pensions'!L107</f>
        <v>1293059.29652446</v>
      </c>
      <c r="O107" s="9"/>
      <c r="P107" s="57" t="n">
        <f aca="false">'High pensions'!X107</f>
        <v>17064980.7236137</v>
      </c>
      <c r="Q107" s="42"/>
      <c r="R107" s="57" t="n">
        <f aca="false">'High SIPA income'!G102</f>
        <v>40037574.1867433</v>
      </c>
      <c r="S107" s="42"/>
      <c r="T107" s="57" t="n">
        <f aca="false">'High SIPA income'!J102</f>
        <v>153087135.027632</v>
      </c>
      <c r="U107" s="9"/>
      <c r="V107" s="57" t="n">
        <f aca="false">'High SIPA income'!F102</f>
        <v>205370.93851347</v>
      </c>
      <c r="W107" s="42"/>
      <c r="X107" s="57" t="n">
        <f aca="false">'High SIPA income'!M102</f>
        <v>515832.587461296</v>
      </c>
      <c r="Y107" s="9"/>
      <c r="Z107" s="9" t="n">
        <f aca="false">R107+V107-N107-L107-F107</f>
        <v>10277798.6907354</v>
      </c>
      <c r="AA107" s="9"/>
      <c r="AB107" s="9" t="n">
        <f aca="false">T107-P107-D107</f>
        <v>-11172594.6037497</v>
      </c>
      <c r="AC107" s="24"/>
      <c r="AD107" s="9"/>
      <c r="AE107" s="9"/>
      <c r="AF107" s="9"/>
      <c r="AG107" s="9" t="n">
        <f aca="false">BF107/100*$AG$37</f>
        <v>9687140620.36286</v>
      </c>
      <c r="AH107" s="43" t="n">
        <f aca="false">(AG107-AG106)/AG106</f>
        <v>0.0048099771125043</v>
      </c>
      <c r="AI107" s="43"/>
      <c r="AJ107" s="43" t="n">
        <f aca="false">AB107/AG107</f>
        <v>-0.00115334287398124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14584630</v>
      </c>
      <c r="AX107" s="7"/>
      <c r="AY107" s="43" t="n">
        <f aca="false">(AW107-AW106)/AW106</f>
        <v>0.00135840786496526</v>
      </c>
      <c r="AZ107" s="12" t="n">
        <f aca="false">workers_and_wage_high!B95</f>
        <v>10253.9575558108</v>
      </c>
      <c r="BA107" s="43" t="n">
        <f aca="false">(AZ107-AZ106)/AZ106</f>
        <v>0.0034468869691703</v>
      </c>
      <c r="BB107" s="48"/>
      <c r="BC107" s="48"/>
      <c r="BD107" s="48"/>
      <c r="BE107" s="48"/>
      <c r="BF107" s="7" t="n">
        <f aca="false">BF106*(1+AY107)*(1+BA107)*(1-BE107)</f>
        <v>184.476910194938</v>
      </c>
      <c r="BG107" s="7"/>
      <c r="BH107" s="7"/>
      <c r="BI107" s="43" t="n">
        <f aca="false">T114/AG114</f>
        <v>0.0136221870863114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'High pensions'!Q108</f>
        <v>147959487.216608</v>
      </c>
      <c r="E108" s="9"/>
      <c r="F108" s="57" t="n">
        <f aca="false">'High pensions'!I108</f>
        <v>26893388.2313615</v>
      </c>
      <c r="G108" s="57" t="n">
        <f aca="false">'High pensions'!K108</f>
        <v>4595913.58191174</v>
      </c>
      <c r="H108" s="57" t="n">
        <f aca="false">'High pensions'!V108</f>
        <v>25285360.5139467</v>
      </c>
      <c r="I108" s="57" t="n">
        <f aca="false">'High pensions'!M108</f>
        <v>142141.65717253</v>
      </c>
      <c r="J108" s="57" t="n">
        <f aca="false">'High pensions'!W108</f>
        <v>782021.459194237</v>
      </c>
      <c r="K108" s="9"/>
      <c r="L108" s="57" t="n">
        <f aca="false">'High pensions'!N108</f>
        <v>1858410.22825523</v>
      </c>
      <c r="M108" s="42"/>
      <c r="N108" s="57" t="n">
        <f aca="false">'High pensions'!L108</f>
        <v>1301588.57320617</v>
      </c>
      <c r="O108" s="9"/>
      <c r="P108" s="57" t="n">
        <f aca="false">'High pensions'!X108</f>
        <v>16804255.8079924</v>
      </c>
      <c r="Q108" s="42"/>
      <c r="R108" s="57" t="n">
        <f aca="false">'High SIPA income'!G103</f>
        <v>34460527.5198959</v>
      </c>
      <c r="S108" s="42"/>
      <c r="T108" s="57" t="n">
        <f aca="false">'High SIPA income'!J103</f>
        <v>131762813.724825</v>
      </c>
      <c r="U108" s="9"/>
      <c r="V108" s="57" t="n">
        <f aca="false">'High SIPA income'!F103</f>
        <v>200967.172206904</v>
      </c>
      <c r="W108" s="42"/>
      <c r="X108" s="57" t="n">
        <f aca="false">'High SIPA income'!M103</f>
        <v>504771.596140258</v>
      </c>
      <c r="Y108" s="9"/>
      <c r="Z108" s="9" t="n">
        <f aca="false">R108+V108-N108-L108-F108</f>
        <v>4608107.65927989</v>
      </c>
      <c r="AA108" s="9"/>
      <c r="AB108" s="9" t="n">
        <f aca="false">T108-P108-D108</f>
        <v>-33000929.2997754</v>
      </c>
      <c r="AC108" s="24"/>
      <c r="AD108" s="9"/>
      <c r="AE108" s="9"/>
      <c r="AF108" s="9"/>
      <c r="AG108" s="9" t="n">
        <f aca="false">BF108/100*$AG$37</f>
        <v>9766177970.70366</v>
      </c>
      <c r="AH108" s="43" t="n">
        <f aca="false">(AG108-AG107)/AG107</f>
        <v>0.00815899690509959</v>
      </c>
      <c r="AI108" s="43"/>
      <c r="AJ108" s="43" t="n">
        <f aca="false">AB108/AG108</f>
        <v>-0.00337910382124622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14608252</v>
      </c>
      <c r="AX108" s="7"/>
      <c r="AY108" s="43" t="n">
        <f aca="false">(AW108-AW107)/AW107</f>
        <v>0.00161965027566692</v>
      </c>
      <c r="AZ108" s="12" t="n">
        <f aca="false">workers_and_wage_high!B96</f>
        <v>10320.9033098827</v>
      </c>
      <c r="BA108" s="43" t="n">
        <f aca="false">(AZ108-AZ107)/AZ107</f>
        <v>0.00652877230157463</v>
      </c>
      <c r="BB108" s="48"/>
      <c r="BC108" s="48"/>
      <c r="BD108" s="48"/>
      <c r="BE108" s="48"/>
      <c r="BF108" s="7" t="n">
        <f aca="false">BF107*(1+AY108)*(1+BA108)*(1-BE108)</f>
        <v>185.982056734281</v>
      </c>
      <c r="BG108" s="7"/>
      <c r="BH108" s="7"/>
      <c r="BI108" s="43" t="n">
        <f aca="false">T115/AG115</f>
        <v>0.0160218344668687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'High pensions'!Q109</f>
        <v>148731287.250665</v>
      </c>
      <c r="E109" s="9"/>
      <c r="F109" s="57" t="n">
        <f aca="false">'High pensions'!I109</f>
        <v>27033672.023522</v>
      </c>
      <c r="G109" s="57" t="n">
        <f aca="false">'High pensions'!K109</f>
        <v>4642304.34309502</v>
      </c>
      <c r="H109" s="57" t="n">
        <f aca="false">'High pensions'!V109</f>
        <v>25540588.7944897</v>
      </c>
      <c r="I109" s="57" t="n">
        <f aca="false">'High pensions'!M109</f>
        <v>143576.422982319</v>
      </c>
      <c r="J109" s="57" t="n">
        <f aca="false">'High pensions'!W109</f>
        <v>789915.117355345</v>
      </c>
      <c r="K109" s="9"/>
      <c r="L109" s="57" t="n">
        <f aca="false">'High pensions'!N109</f>
        <v>1864207.56791748</v>
      </c>
      <c r="M109" s="42"/>
      <c r="N109" s="57" t="n">
        <f aca="false">'High pensions'!L109</f>
        <v>1309805.88518688</v>
      </c>
      <c r="O109" s="9"/>
      <c r="P109" s="57" t="n">
        <f aca="false">'High pensions'!X109</f>
        <v>16879547.4570781</v>
      </c>
      <c r="Q109" s="42"/>
      <c r="R109" s="57" t="n">
        <f aca="false">'High SIPA income'!G104</f>
        <v>40668992.7896806</v>
      </c>
      <c r="S109" s="42"/>
      <c r="T109" s="57" t="n">
        <f aca="false">'High SIPA income'!J104</f>
        <v>155501418.782086</v>
      </c>
      <c r="U109" s="9"/>
      <c r="V109" s="57" t="n">
        <f aca="false">'High SIPA income'!F104</f>
        <v>206230.956684428</v>
      </c>
      <c r="W109" s="42"/>
      <c r="X109" s="57" t="n">
        <f aca="false">'High SIPA income'!M104</f>
        <v>517992.705156623</v>
      </c>
      <c r="Y109" s="9"/>
      <c r="Z109" s="9" t="n">
        <f aca="false">R109+V109-N109-L109-F109</f>
        <v>10667538.2697387</v>
      </c>
      <c r="AA109" s="9"/>
      <c r="AB109" s="9" t="n">
        <f aca="false">T109-P109-D109</f>
        <v>-10109415.9256571</v>
      </c>
      <c r="AC109" s="24"/>
      <c r="AD109" s="9"/>
      <c r="AE109" s="9"/>
      <c r="AF109" s="9"/>
      <c r="AG109" s="9" t="n">
        <f aca="false">BF109/100*$AG$37</f>
        <v>9818468860.11134</v>
      </c>
      <c r="AH109" s="43" t="n">
        <f aca="false">(AG109-AG108)/AG108</f>
        <v>0.00535428389330396</v>
      </c>
      <c r="AI109" s="43" t="n">
        <f aca="false">(AG109-AG105)/AG105</f>
        <v>0.0275591344469872</v>
      </c>
      <c r="AJ109" s="43" t="n">
        <f aca="false">AB109/AG109</f>
        <v>-0.00102963263108444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14616831</v>
      </c>
      <c r="AX109" s="7"/>
      <c r="AY109" s="43" t="n">
        <f aca="false">(AW109-AW108)/AW108</f>
        <v>0.000587270811045702</v>
      </c>
      <c r="AZ109" s="12" t="n">
        <f aca="false">workers_and_wage_high!B97</f>
        <v>10370.074314286</v>
      </c>
      <c r="BA109" s="43" t="n">
        <f aca="false">(AZ109-AZ108)/AZ108</f>
        <v>0.00476421519773522</v>
      </c>
      <c r="BB109" s="48"/>
      <c r="BC109" s="48"/>
      <c r="BD109" s="48"/>
      <c r="BE109" s="48"/>
      <c r="BF109" s="7" t="n">
        <f aca="false">BF108*(1+AY109)*(1+BA109)*(1-BE109)</f>
        <v>186.977857465097</v>
      </c>
      <c r="BG109" s="7"/>
      <c r="BH109" s="7"/>
      <c r="BI109" s="43" t="n">
        <f aca="false">T116/AG116</f>
        <v>0.0136440078904238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'High pensions'!Q110</f>
        <v>150371357.925581</v>
      </c>
      <c r="E110" s="6"/>
      <c r="F110" s="56" t="n">
        <f aca="false">'High pensions'!I110</f>
        <v>27331774.2825737</v>
      </c>
      <c r="G110" s="56" t="n">
        <f aca="false">'High pensions'!K110</f>
        <v>4733686.71375144</v>
      </c>
      <c r="H110" s="56" t="n">
        <f aca="false">'High pensions'!V110</f>
        <v>26043347.635683</v>
      </c>
      <c r="I110" s="56" t="n">
        <f aca="false">'High pensions'!M110</f>
        <v>146402.6818686</v>
      </c>
      <c r="J110" s="56" t="n">
        <f aca="false">'High pensions'!W110</f>
        <v>805464.359866476</v>
      </c>
      <c r="K110" s="6"/>
      <c r="L110" s="56" t="n">
        <f aca="false">'High pensions'!N110</f>
        <v>2279700.98947024</v>
      </c>
      <c r="M110" s="8"/>
      <c r="N110" s="56" t="n">
        <f aca="false">'High pensions'!L110</f>
        <v>1326524.3966631</v>
      </c>
      <c r="O110" s="6"/>
      <c r="P110" s="56" t="n">
        <f aca="false">'High pensions'!X110</f>
        <v>19127525.1140718</v>
      </c>
      <c r="Q110" s="8"/>
      <c r="R110" s="56" t="n">
        <f aca="false">'High SIPA income'!G105</f>
        <v>34931485.9620839</v>
      </c>
      <c r="S110" s="8"/>
      <c r="T110" s="56" t="n">
        <f aca="false">'High SIPA income'!J105</f>
        <v>133563564.147299</v>
      </c>
      <c r="U110" s="6"/>
      <c r="V110" s="56" t="n">
        <f aca="false">'High SIPA income'!F105</f>
        <v>210315.605448493</v>
      </c>
      <c r="W110" s="8"/>
      <c r="X110" s="56" t="n">
        <f aca="false">'High SIPA income'!M105</f>
        <v>528252.165215039</v>
      </c>
      <c r="Y110" s="6"/>
      <c r="Z110" s="6" t="n">
        <f aca="false">R110+V110-N110-L110-F110</f>
        <v>4203801.89882535</v>
      </c>
      <c r="AA110" s="6"/>
      <c r="AB110" s="6" t="n">
        <f aca="false">T110-P110-D110</f>
        <v>-35935318.8923538</v>
      </c>
      <c r="AC110" s="24"/>
      <c r="AD110" s="6"/>
      <c r="AE110" s="6"/>
      <c r="AF110" s="6"/>
      <c r="AG110" s="6" t="n">
        <f aca="false">BF110/100*$AG$37</f>
        <v>9888212961.0969</v>
      </c>
      <c r="AH110" s="36" t="n">
        <f aca="false">(AG110-AG109)/AG109</f>
        <v>0.00710335816910342</v>
      </c>
      <c r="AI110" s="36"/>
      <c r="AJ110" s="36" t="n">
        <f aca="false">AB110/AG110</f>
        <v>-0.00363415705484234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0.00795465637561842</v>
      </c>
      <c r="AV110" s="5"/>
      <c r="AW110" s="5" t="n">
        <f aca="false">workers_and_wage_high!C98</f>
        <v>14675805</v>
      </c>
      <c r="AX110" s="5"/>
      <c r="AY110" s="36" t="n">
        <f aca="false">(AW110-AW109)/AW109</f>
        <v>0.00403466387481664</v>
      </c>
      <c r="AZ110" s="11" t="n">
        <f aca="false">workers_and_wage_high!B98</f>
        <v>10401.7690246626</v>
      </c>
      <c r="BA110" s="36" t="n">
        <f aca="false">(AZ110-AZ109)/AZ109</f>
        <v>0.00305636289731678</v>
      </c>
      <c r="BB110" s="41"/>
      <c r="BC110" s="41"/>
      <c r="BD110" s="41"/>
      <c r="BE110" s="41"/>
      <c r="BF110" s="5" t="n">
        <f aca="false">BF109*(1+AY110)*(1+BA110)*(1-BE110)</f>
        <v>188.306028156363</v>
      </c>
      <c r="BG110" s="5"/>
      <c r="BH110" s="5"/>
      <c r="BI110" s="36" t="n">
        <f aca="false">T117/AG117</f>
        <v>0.0160362057166179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'High pensions'!Q111</f>
        <v>151504799.777291</v>
      </c>
      <c r="E111" s="9"/>
      <c r="F111" s="57" t="n">
        <f aca="false">'High pensions'!I111</f>
        <v>27537790.7559281</v>
      </c>
      <c r="G111" s="57" t="n">
        <f aca="false">'High pensions'!K111</f>
        <v>4838436.02865537</v>
      </c>
      <c r="H111" s="57" t="n">
        <f aca="false">'High pensions'!V111</f>
        <v>26619647.46024</v>
      </c>
      <c r="I111" s="57" t="n">
        <f aca="false">'High pensions'!M111</f>
        <v>149642.35140171</v>
      </c>
      <c r="J111" s="57" t="n">
        <f aca="false">'High pensions'!W111</f>
        <v>823288.065780604</v>
      </c>
      <c r="K111" s="9"/>
      <c r="L111" s="57" t="n">
        <f aca="false">'High pensions'!N111</f>
        <v>1805256.55291616</v>
      </c>
      <c r="M111" s="42"/>
      <c r="N111" s="57" t="n">
        <f aca="false">'High pensions'!L111</f>
        <v>1338959.45273699</v>
      </c>
      <c r="O111" s="9"/>
      <c r="P111" s="57" t="n">
        <f aca="false">'High pensions'!X111</f>
        <v>16734044.6869625</v>
      </c>
      <c r="Q111" s="42"/>
      <c r="R111" s="57" t="n">
        <f aca="false">'High SIPA income'!G106</f>
        <v>41242172.8387941</v>
      </c>
      <c r="S111" s="42"/>
      <c r="T111" s="57" t="n">
        <f aca="false">'High SIPA income'!J106</f>
        <v>157693022.378361</v>
      </c>
      <c r="U111" s="9"/>
      <c r="V111" s="57" t="n">
        <f aca="false">'High SIPA income'!F106</f>
        <v>206847.908297544</v>
      </c>
      <c r="W111" s="42"/>
      <c r="X111" s="57" t="n">
        <f aca="false">'High SIPA income'!M106</f>
        <v>519542.309736685</v>
      </c>
      <c r="Y111" s="9"/>
      <c r="Z111" s="9" t="n">
        <f aca="false">R111+V111-N111-L111-F111</f>
        <v>10767013.9855104</v>
      </c>
      <c r="AA111" s="9"/>
      <c r="AB111" s="9" t="n">
        <f aca="false">T111-P111-D111</f>
        <v>-10545822.0858925</v>
      </c>
      <c r="AC111" s="24"/>
      <c r="AD111" s="9"/>
      <c r="AE111" s="9"/>
      <c r="AF111" s="9"/>
      <c r="AG111" s="9" t="n">
        <f aca="false">BF111/100*$AG$37</f>
        <v>9918977034.02707</v>
      </c>
      <c r="AH111" s="43" t="n">
        <f aca="false">(AG111-AG110)/AG110</f>
        <v>0.00311118632367755</v>
      </c>
      <c r="AI111" s="43"/>
      <c r="AJ111" s="43" t="n">
        <f aca="false">AB111/AG111</f>
        <v>-0.00106319654231631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14630998</v>
      </c>
      <c r="AX111" s="7"/>
      <c r="AY111" s="43" t="n">
        <f aca="false">(AW111-AW110)/AW110</f>
        <v>-0.0030531204250806</v>
      </c>
      <c r="AZ111" s="12" t="n">
        <f aca="false">workers_and_wage_high!B99</f>
        <v>10466.0850843358</v>
      </c>
      <c r="BA111" s="43" t="n">
        <f aca="false">(AZ111-AZ110)/AZ110</f>
        <v>0.00618318475643</v>
      </c>
      <c r="BB111" s="48"/>
      <c r="BC111" s="48"/>
      <c r="BD111" s="48"/>
      <c r="BE111" s="48"/>
      <c r="BF111" s="7" t="n">
        <f aca="false">BF110*(1+AY111)*(1+BA111)*(1-BE111)</f>
        <v>188.891883295829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'High pensions'!Q112</f>
        <v>151173759.521887</v>
      </c>
      <c r="E112" s="9"/>
      <c r="F112" s="57" t="n">
        <f aca="false">'High pensions'!I112</f>
        <v>27477620.2709104</v>
      </c>
      <c r="G112" s="57" t="n">
        <f aca="false">'High pensions'!K112</f>
        <v>4921256.8945268</v>
      </c>
      <c r="H112" s="57" t="n">
        <f aca="false">'High pensions'!V112</f>
        <v>27075303.4281586</v>
      </c>
      <c r="I112" s="57" t="n">
        <f aca="false">'High pensions'!M112</f>
        <v>152203.82148021</v>
      </c>
      <c r="J112" s="57" t="n">
        <f aca="false">'High pensions'!W112</f>
        <v>837380.518396656</v>
      </c>
      <c r="K112" s="9"/>
      <c r="L112" s="57" t="n">
        <f aca="false">'High pensions'!N112</f>
        <v>1771577.60984384</v>
      </c>
      <c r="M112" s="42"/>
      <c r="N112" s="57" t="n">
        <f aca="false">'High pensions'!L112</f>
        <v>1336073.6252967</v>
      </c>
      <c r="O112" s="9"/>
      <c r="P112" s="57" t="n">
        <f aca="false">'High pensions'!X112</f>
        <v>16543407.5201376</v>
      </c>
      <c r="Q112" s="42"/>
      <c r="R112" s="57" t="n">
        <f aca="false">'High SIPA income'!G107</f>
        <v>35493868.2753684</v>
      </c>
      <c r="S112" s="42"/>
      <c r="T112" s="57" t="n">
        <f aca="false">'High SIPA income'!J107</f>
        <v>135713881.664774</v>
      </c>
      <c r="U112" s="9"/>
      <c r="V112" s="57" t="n">
        <f aca="false">'High SIPA income'!F107</f>
        <v>212062.457695341</v>
      </c>
      <c r="W112" s="42"/>
      <c r="X112" s="57" t="n">
        <f aca="false">'High SIPA income'!M107</f>
        <v>532639.754427643</v>
      </c>
      <c r="Y112" s="9"/>
      <c r="Z112" s="9" t="n">
        <f aca="false">R112+V112-N112-L112-F112</f>
        <v>5120659.22701281</v>
      </c>
      <c r="AA112" s="9"/>
      <c r="AB112" s="9" t="n">
        <f aca="false">T112-P112-D112</f>
        <v>-32003285.3772506</v>
      </c>
      <c r="AC112" s="24"/>
      <c r="AD112" s="9"/>
      <c r="AE112" s="9"/>
      <c r="AF112" s="9"/>
      <c r="AG112" s="9" t="n">
        <f aca="false">BF112/100*$AG$37</f>
        <v>10036356423.98</v>
      </c>
      <c r="AH112" s="43" t="n">
        <f aca="false">(AG112-AG111)/AG111</f>
        <v>0.0118338201157449</v>
      </c>
      <c r="AI112" s="43"/>
      <c r="AJ112" s="43" t="n">
        <f aca="false">AB112/AG112</f>
        <v>-0.00318873543597801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14722656</v>
      </c>
      <c r="AX112" s="7"/>
      <c r="AY112" s="43" t="n">
        <f aca="false">(AW112-AW111)/AW111</f>
        <v>0.00626464442138534</v>
      </c>
      <c r="AZ112" s="12" t="n">
        <f aca="false">workers_and_wage_high!B100</f>
        <v>10524.0096740448</v>
      </c>
      <c r="BA112" s="43" t="n">
        <f aca="false">(AZ112-AZ111)/AZ111</f>
        <v>0.00553450399478349</v>
      </c>
      <c r="BB112" s="48"/>
      <c r="BC112" s="48"/>
      <c r="BD112" s="48"/>
      <c r="BE112" s="48"/>
      <c r="BF112" s="7" t="n">
        <f aca="false">BF111*(1+AY112)*(1+BA112)*(1-BE112)</f>
        <v>191.127195864076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'High pensions'!Q113</f>
        <v>152043290.395799</v>
      </c>
      <c r="E113" s="9"/>
      <c r="F113" s="57" t="n">
        <f aca="false">'High pensions'!I113</f>
        <v>27635667.8000765</v>
      </c>
      <c r="G113" s="57" t="n">
        <f aca="false">'High pensions'!K113</f>
        <v>5006027.29883276</v>
      </c>
      <c r="H113" s="57" t="n">
        <f aca="false">'High pensions'!V113</f>
        <v>27541685.1813372</v>
      </c>
      <c r="I113" s="57" t="n">
        <f aca="false">'High pensions'!M113</f>
        <v>154825.58656184</v>
      </c>
      <c r="J113" s="57" t="n">
        <f aca="false">'High pensions'!W113</f>
        <v>851804.696330028</v>
      </c>
      <c r="K113" s="9"/>
      <c r="L113" s="57" t="n">
        <f aca="false">'High pensions'!N113</f>
        <v>1755601.8545224</v>
      </c>
      <c r="M113" s="42"/>
      <c r="N113" s="57" t="n">
        <f aca="false">'High pensions'!L113</f>
        <v>1345911.73576106</v>
      </c>
      <c r="O113" s="9"/>
      <c r="P113" s="57" t="n">
        <f aca="false">'High pensions'!X113</f>
        <v>16514635.6308922</v>
      </c>
      <c r="Q113" s="42"/>
      <c r="R113" s="57" t="n">
        <f aca="false">'High SIPA income'!G108</f>
        <v>42388323.8581358</v>
      </c>
      <c r="S113" s="42"/>
      <c r="T113" s="57" t="n">
        <f aca="false">'High SIPA income'!J108</f>
        <v>162075430.139671</v>
      </c>
      <c r="U113" s="9"/>
      <c r="V113" s="57" t="n">
        <f aca="false">'High SIPA income'!F108</f>
        <v>204125.762306833</v>
      </c>
      <c r="W113" s="42"/>
      <c r="X113" s="57" t="n">
        <f aca="false">'High SIPA income'!M108</f>
        <v>512705.063824485</v>
      </c>
      <c r="Y113" s="9"/>
      <c r="Z113" s="9" t="n">
        <f aca="false">R113+V113-N113-L113-F113</f>
        <v>11855268.2300827</v>
      </c>
      <c r="AA113" s="9"/>
      <c r="AB113" s="9" t="n">
        <f aca="false">T113-P113-D113</f>
        <v>-6482495.8870202</v>
      </c>
      <c r="AC113" s="24"/>
      <c r="AD113" s="9"/>
      <c r="AE113" s="9"/>
      <c r="AF113" s="9"/>
      <c r="AG113" s="9" t="n">
        <f aca="false">BF113/100*$AG$37</f>
        <v>10134414244.6669</v>
      </c>
      <c r="AH113" s="43" t="n">
        <f aca="false">(AG113-AG112)/AG112</f>
        <v>0.00977026089394784</v>
      </c>
      <c r="AI113" s="43" t="n">
        <f aca="false">(AG113-AG109)/AG109</f>
        <v>0.0321786817330668</v>
      </c>
      <c r="AJ113" s="43" t="n">
        <f aca="false">AB113/AG113</f>
        <v>-0.000639651757913046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14747771</v>
      </c>
      <c r="AX113" s="7"/>
      <c r="AY113" s="43" t="n">
        <f aca="false">(AW113-AW112)/AW112</f>
        <v>0.00170587426616502</v>
      </c>
      <c r="AZ113" s="12" t="n">
        <f aca="false">workers_and_wage_high!B101</f>
        <v>10608.7348264736</v>
      </c>
      <c r="BA113" s="43" t="n">
        <f aca="false">(AZ113-AZ112)/AZ112</f>
        <v>0.0080506532256194</v>
      </c>
      <c r="BB113" s="48"/>
      <c r="BC113" s="48"/>
      <c r="BD113" s="48"/>
      <c r="BE113" s="48"/>
      <c r="BF113" s="7" t="n">
        <f aca="false">BF112*(1+AY113)*(1+BA113)*(1-BE113)</f>
        <v>192.994558431597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'High pensions'!Q114</f>
        <v>152937099.619676</v>
      </c>
      <c r="E114" s="6"/>
      <c r="F114" s="56" t="n">
        <f aca="false">'High pensions'!I114</f>
        <v>27798128.2067371</v>
      </c>
      <c r="G114" s="56" t="n">
        <f aca="false">'High pensions'!K114</f>
        <v>5063161.96111314</v>
      </c>
      <c r="H114" s="56" t="n">
        <f aca="false">'High pensions'!V114</f>
        <v>27856023.2357531</v>
      </c>
      <c r="I114" s="56" t="n">
        <f aca="false">'High pensions'!M114</f>
        <v>156592.63797257</v>
      </c>
      <c r="J114" s="56" t="n">
        <f aca="false">'High pensions'!W114</f>
        <v>861526.49182741</v>
      </c>
      <c r="K114" s="6"/>
      <c r="L114" s="56" t="n">
        <f aca="false">'High pensions'!N114</f>
        <v>2177845.70074697</v>
      </c>
      <c r="M114" s="8"/>
      <c r="N114" s="56" t="n">
        <f aca="false">'High pensions'!L114</f>
        <v>1355939.09597119</v>
      </c>
      <c r="O114" s="6"/>
      <c r="P114" s="56" t="n">
        <f aca="false">'High pensions'!X114</f>
        <v>18760828.5335408</v>
      </c>
      <c r="Q114" s="8"/>
      <c r="R114" s="56" t="n">
        <f aca="false">'High SIPA income'!G109</f>
        <v>36161753.0878901</v>
      </c>
      <c r="S114" s="8"/>
      <c r="T114" s="56" t="n">
        <f aca="false">'High SIPA income'!J109</f>
        <v>138267597.132163</v>
      </c>
      <c r="U114" s="6"/>
      <c r="V114" s="56" t="n">
        <f aca="false">'High SIPA income'!F109</f>
        <v>201491.23737557</v>
      </c>
      <c r="W114" s="8"/>
      <c r="X114" s="56" t="n">
        <f aca="false">'High SIPA income'!M109</f>
        <v>506087.896751767</v>
      </c>
      <c r="Y114" s="6"/>
      <c r="Z114" s="6" t="n">
        <f aca="false">R114+V114-N114-L114-F114</f>
        <v>5031331.32181042</v>
      </c>
      <c r="AA114" s="6"/>
      <c r="AB114" s="6" t="n">
        <f aca="false">T114-P114-D114</f>
        <v>-33430331.0210538</v>
      </c>
      <c r="AC114" s="24"/>
      <c r="AD114" s="6"/>
      <c r="AE114" s="6"/>
      <c r="AF114" s="6"/>
      <c r="AG114" s="6" t="n">
        <f aca="false">BF114/100*$AG$37</f>
        <v>10150176051.473</v>
      </c>
      <c r="AH114" s="36" t="n">
        <f aca="false">(AG114-AG113)/AG113</f>
        <v>0.00155527556162213</v>
      </c>
      <c r="AI114" s="36"/>
      <c r="AJ114" s="36" t="n">
        <f aca="false">AB114/AG114</f>
        <v>-0.00329357154511644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0.00556579779295131</v>
      </c>
      <c r="AV114" s="5"/>
      <c r="AW114" s="5" t="n">
        <f aca="false">workers_and_wage_high!C102</f>
        <v>14761424</v>
      </c>
      <c r="AX114" s="5"/>
      <c r="AY114" s="36" t="n">
        <f aca="false">(AW114-AW113)/AW113</f>
        <v>0.000925767019300747</v>
      </c>
      <c r="AZ114" s="11" t="n">
        <f aca="false">workers_and_wage_high!B102</f>
        <v>10615.4069388485</v>
      </c>
      <c r="BA114" s="36" t="n">
        <f aca="false">(AZ114-AZ113)/AZ113</f>
        <v>0.000628926303092358</v>
      </c>
      <c r="BB114" s="41"/>
      <c r="BC114" s="41"/>
      <c r="BD114" s="41"/>
      <c r="BE114" s="41"/>
      <c r="BF114" s="5" t="n">
        <f aca="false">BF113*(1+AY114)*(1+BA114)*(1-BE114)</f>
        <v>193.294718151852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'High pensions'!Q115</f>
        <v>153550028.990992</v>
      </c>
      <c r="E115" s="9"/>
      <c r="F115" s="57" t="n">
        <f aca="false">'High pensions'!I115</f>
        <v>27909535.3753568</v>
      </c>
      <c r="G115" s="57" t="n">
        <f aca="false">'High pensions'!K115</f>
        <v>5130361.39696664</v>
      </c>
      <c r="H115" s="57" t="n">
        <f aca="false">'High pensions'!V115</f>
        <v>28225734.7047801</v>
      </c>
      <c r="I115" s="57" t="n">
        <f aca="false">'High pensions'!M115</f>
        <v>158670.97104021</v>
      </c>
      <c r="J115" s="57" t="n">
        <f aca="false">'High pensions'!W115</f>
        <v>872960.867158172</v>
      </c>
      <c r="K115" s="9"/>
      <c r="L115" s="57" t="n">
        <f aca="false">'High pensions'!N115</f>
        <v>1771016.77792402</v>
      </c>
      <c r="M115" s="42"/>
      <c r="N115" s="57" t="n">
        <f aca="false">'High pensions'!L115</f>
        <v>1362243.43849279</v>
      </c>
      <c r="O115" s="9"/>
      <c r="P115" s="57" t="n">
        <f aca="false">'High pensions'!X115</f>
        <v>16684475.9515013</v>
      </c>
      <c r="Q115" s="42"/>
      <c r="R115" s="57" t="n">
        <f aca="false">'High SIPA income'!G110</f>
        <v>42908731.8275406</v>
      </c>
      <c r="S115" s="42"/>
      <c r="T115" s="57" t="n">
        <f aca="false">'High SIPA income'!J110</f>
        <v>164065255.115334</v>
      </c>
      <c r="U115" s="9"/>
      <c r="V115" s="57" t="n">
        <f aca="false">'High SIPA income'!F110</f>
        <v>204649.180329133</v>
      </c>
      <c r="W115" s="42"/>
      <c r="X115" s="57" t="n">
        <f aca="false">'High SIPA income'!M110</f>
        <v>514019.7389909</v>
      </c>
      <c r="Y115" s="9"/>
      <c r="Z115" s="9" t="n">
        <f aca="false">R115+V115-N115-L115-F115</f>
        <v>12070585.4160961</v>
      </c>
      <c r="AA115" s="9"/>
      <c r="AB115" s="9" t="n">
        <f aca="false">T115-P115-D115</f>
        <v>-6169249.82715932</v>
      </c>
      <c r="AC115" s="24"/>
      <c r="AD115" s="9"/>
      <c r="AE115" s="9"/>
      <c r="AF115" s="9"/>
      <c r="AG115" s="9" t="n">
        <f aca="false">BF115/100*$AG$37</f>
        <v>10240104243.6559</v>
      </c>
      <c r="AH115" s="43" t="n">
        <f aca="false">(AG115-AG114)/AG114</f>
        <v>0.00885976673969359</v>
      </c>
      <c r="AI115" s="43"/>
      <c r="AJ115" s="43" t="n">
        <f aca="false">AB115/AG115</f>
        <v>-0.00060245967036726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14762404</v>
      </c>
      <c r="AX115" s="7"/>
      <c r="AY115" s="43" t="n">
        <f aca="false">(AW115-AW114)/AW114</f>
        <v>6.63892589224454E-005</v>
      </c>
      <c r="AZ115" s="12" t="n">
        <f aca="false">workers_and_wage_high!B103</f>
        <v>10708.7460224612</v>
      </c>
      <c r="BA115" s="43" t="n">
        <f aca="false">(AZ115-AZ114)/AZ114</f>
        <v>0.00879279373371107</v>
      </c>
      <c r="BB115" s="48"/>
      <c r="BC115" s="48"/>
      <c r="BD115" s="48"/>
      <c r="BE115" s="48"/>
      <c r="BF115" s="7" t="n">
        <f aca="false">BF114*(1+AY115)*(1+BA115)*(1-BE115)</f>
        <v>195.007264266692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'High pensions'!Q116</f>
        <v>154202082.115493</v>
      </c>
      <c r="E116" s="9"/>
      <c r="F116" s="57" t="n">
        <f aca="false">'High pensions'!I116</f>
        <v>28028053.7492343</v>
      </c>
      <c r="G116" s="57" t="n">
        <f aca="false">'High pensions'!K116</f>
        <v>5186898.63888176</v>
      </c>
      <c r="H116" s="57" t="n">
        <f aca="false">'High pensions'!V116</f>
        <v>28536785.9286139</v>
      </c>
      <c r="I116" s="57" t="n">
        <f aca="false">'High pensions'!M116</f>
        <v>160419.545532431</v>
      </c>
      <c r="J116" s="57" t="n">
        <f aca="false">'High pensions'!W116</f>
        <v>882581.008101488</v>
      </c>
      <c r="K116" s="9"/>
      <c r="L116" s="57" t="n">
        <f aca="false">'High pensions'!N116</f>
        <v>1756293.20107091</v>
      </c>
      <c r="M116" s="42"/>
      <c r="N116" s="57" t="n">
        <f aca="false">'High pensions'!L116</f>
        <v>1369201.93973627</v>
      </c>
      <c r="O116" s="9"/>
      <c r="P116" s="57" t="n">
        <f aca="false">'High pensions'!X116</f>
        <v>16646358.8619694</v>
      </c>
      <c r="Q116" s="42"/>
      <c r="R116" s="57" t="n">
        <f aca="false">'High SIPA income'!G111</f>
        <v>36645096.8448822</v>
      </c>
      <c r="S116" s="42"/>
      <c r="T116" s="57" t="n">
        <f aca="false">'High SIPA income'!J111</f>
        <v>140115703.879247</v>
      </c>
      <c r="U116" s="9"/>
      <c r="V116" s="57" t="n">
        <f aca="false">'High SIPA income'!F111</f>
        <v>205594.453844205</v>
      </c>
      <c r="W116" s="42"/>
      <c r="X116" s="57" t="n">
        <f aca="false">'High SIPA income'!M111</f>
        <v>516393.993530844</v>
      </c>
      <c r="Y116" s="9"/>
      <c r="Z116" s="9" t="n">
        <f aca="false">R116+V116-N116-L116-F116</f>
        <v>5697142.40868492</v>
      </c>
      <c r="AA116" s="9"/>
      <c r="AB116" s="9" t="n">
        <f aca="false">T116-P116-D116</f>
        <v>-30732737.0982154</v>
      </c>
      <c r="AC116" s="24"/>
      <c r="AD116" s="9"/>
      <c r="AE116" s="9"/>
      <c r="AF116" s="9"/>
      <c r="AG116" s="9" t="n">
        <f aca="false">BF116/100*$AG$37</f>
        <v>10269394814.5243</v>
      </c>
      <c r="AH116" s="43" t="n">
        <f aca="false">(AG116-AG115)/AG115</f>
        <v>0.00286037819259326</v>
      </c>
      <c r="AI116" s="43"/>
      <c r="AJ116" s="43" t="n">
        <f aca="false">AB116/AG116</f>
        <v>-0.00299265318485459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14759530</v>
      </c>
      <c r="AX116" s="7"/>
      <c r="AY116" s="43" t="n">
        <f aca="false">(AW116-AW115)/AW115</f>
        <v>-0.000194683738502211</v>
      </c>
      <c r="AZ116" s="12" t="n">
        <f aca="false">workers_and_wage_high!B104</f>
        <v>10741.4682752547</v>
      </c>
      <c r="BA116" s="43" t="n">
        <f aca="false">(AZ116-AZ115)/AZ115</f>
        <v>0.00305565681778851</v>
      </c>
      <c r="BB116" s="48"/>
      <c r="BC116" s="48"/>
      <c r="BD116" s="48"/>
      <c r="BE116" s="48"/>
      <c r="BF116" s="7" t="n">
        <f aca="false">BF115*(1+AY116)*(1+BA116)*(1-BE116)</f>
        <v>195.565058792798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'High pensions'!Q117</f>
        <v>155925022.558226</v>
      </c>
      <c r="E117" s="9"/>
      <c r="F117" s="57" t="n">
        <f aca="false">'High pensions'!I117</f>
        <v>28341218.5695348</v>
      </c>
      <c r="G117" s="57" t="n">
        <f aca="false">'High pensions'!K117</f>
        <v>5254590.11405223</v>
      </c>
      <c r="H117" s="57" t="n">
        <f aca="false">'High pensions'!V117</f>
        <v>28909204.4527878</v>
      </c>
      <c r="I117" s="57" t="n">
        <f aca="false">'High pensions'!M117</f>
        <v>162513.096310901</v>
      </c>
      <c r="J117" s="57" t="n">
        <f aca="false">'High pensions'!W117</f>
        <v>894099.106787288</v>
      </c>
      <c r="K117" s="9"/>
      <c r="L117" s="57" t="n">
        <f aca="false">'High pensions'!N117</f>
        <v>1655738.09942864</v>
      </c>
      <c r="M117" s="42"/>
      <c r="N117" s="57" t="n">
        <f aca="false">'High pensions'!L117</f>
        <v>1387082.4047409</v>
      </c>
      <c r="O117" s="9"/>
      <c r="P117" s="57" t="n">
        <f aca="false">'High pensions'!X117</f>
        <v>16222951.0043942</v>
      </c>
      <c r="Q117" s="42"/>
      <c r="R117" s="57" t="n">
        <f aca="false">'High SIPA income'!G112</f>
        <v>43457169.222921</v>
      </c>
      <c r="S117" s="42"/>
      <c r="T117" s="57" t="n">
        <f aca="false">'High SIPA income'!J112</f>
        <v>166162253.030572</v>
      </c>
      <c r="U117" s="9"/>
      <c r="V117" s="57" t="n">
        <f aca="false">'High SIPA income'!F112</f>
        <v>216037.625872736</v>
      </c>
      <c r="W117" s="42"/>
      <c r="X117" s="57" t="n">
        <f aca="false">'High SIPA income'!M112</f>
        <v>542624.230816473</v>
      </c>
      <c r="Y117" s="9"/>
      <c r="Z117" s="9" t="n">
        <f aca="false">R117+V117-N117-L117-F117</f>
        <v>12289167.7750894</v>
      </c>
      <c r="AA117" s="9"/>
      <c r="AB117" s="9" t="n">
        <f aca="false">T117-P117-D117</f>
        <v>-5985720.5320482</v>
      </c>
      <c r="AC117" s="24"/>
      <c r="AD117" s="9"/>
      <c r="AE117" s="9"/>
      <c r="AF117" s="9"/>
      <c r="AG117" s="9" t="n">
        <f aca="false">BF117/100*$AG$37</f>
        <v>10361693780.118</v>
      </c>
      <c r="AH117" s="43" t="n">
        <f aca="false">(AG117-AG116)/AG116</f>
        <v>0.00898777067789627</v>
      </c>
      <c r="AI117" s="43" t="n">
        <f aca="false">(AG117-AG113)/AG113</f>
        <v>0.0224265093141145</v>
      </c>
      <c r="AJ117" s="43" t="n">
        <f aca="false">AB117/AG117</f>
        <v>-0.000577677806261133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14826615</v>
      </c>
      <c r="AX117" s="7"/>
      <c r="AY117" s="43" t="n">
        <f aca="false">(AW117-AW116)/AW116</f>
        <v>0.00454519893248633</v>
      </c>
      <c r="AZ117" s="12" t="n">
        <f aca="false">workers_and_wage_high!B105</f>
        <v>10788.9721043652</v>
      </c>
      <c r="BA117" s="43" t="n">
        <f aca="false">(AZ117-AZ116)/AZ116</f>
        <v>0.00442247073614102</v>
      </c>
      <c r="BB117" s="48"/>
      <c r="BC117" s="48"/>
      <c r="BD117" s="48"/>
      <c r="BE117" s="48"/>
      <c r="BF117" s="7" t="n">
        <f aca="false">BF116*(1+AY117)*(1+BA117)*(1-BE117)</f>
        <v>197.322752693837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168.189039816029</v>
      </c>
    </row>
    <row r="119" customFormat="false" ht="12.8" hidden="false" customHeight="false" outlineLevel="0" collapsed="false">
      <c r="AI119" s="27" t="n">
        <f aca="false">AVERAGE(AI29:AI117)</f>
        <v>0.0346072866877583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0.0258846745956464</v>
      </c>
      <c r="AJ120" s="27" t="n">
        <f aca="false">AI119-AI120</f>
        <v>0.00872261209211187</v>
      </c>
    </row>
    <row r="121" customFormat="false" ht="12.8" hidden="false" customHeight="false" outlineLevel="0" collapsed="false">
      <c r="AI121" s="27" t="n">
        <f aca="false">'Low scenario'!AI119</f>
        <v>0.0155390545784933</v>
      </c>
      <c r="AJ121" s="27" t="n">
        <f aca="false">AI120-AI121</f>
        <v>0.0103456200171532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8.95703125" defaultRowHeight="12.8" zeroHeight="false" outlineLevelRow="0" outlineLevelCol="0"/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-0.032874367663993</v>
      </c>
      <c r="C6" s="26" t="n">
        <f aca="false">'Central scenario'!BO4</f>
        <v>-0.032874367663993</v>
      </c>
      <c r="D6" s="27" t="n">
        <f aca="false">'Low scenario'!AL4</f>
        <v>-0.0328675664983813</v>
      </c>
      <c r="E6" s="27" t="n">
        <f aca="false">'Low scenario'!BO4</f>
        <v>-0.0328675664983813</v>
      </c>
      <c r="F6" s="27" t="n">
        <f aca="false">'High scenario'!AL4</f>
        <v>-0.0328674289420158</v>
      </c>
      <c r="G6" s="27" t="n">
        <f aca="false">'High scenario'!BO4</f>
        <v>-0.0328674289420158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-0.0327697671041841</v>
      </c>
      <c r="C7" s="26" t="n">
        <f aca="false">'Central scenario'!BO5</f>
        <v>-0.0328097350766333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-0.0365702872794049</v>
      </c>
      <c r="C8" s="26" t="n">
        <f aca="false">'Central scenario'!BO6</f>
        <v>-0.0371139019385177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-0.0365591602545875</v>
      </c>
      <c r="G8" s="27" t="n">
        <f aca="false">'High scenario'!BO6</f>
        <v>-0.0371027749137004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-0.0358092776478131</v>
      </c>
      <c r="C9" s="26" t="n">
        <f aca="false">'Central scenario'!BO7</f>
        <v>-0.0367610243865964</v>
      </c>
      <c r="D9" s="27" t="n">
        <f aca="false">'Low scenario'!AL7</f>
        <v>-0.0357632291353611</v>
      </c>
      <c r="E9" s="27" t="n">
        <f aca="false">'Low scenario'!BO7</f>
        <v>-0.0367149758741444</v>
      </c>
      <c r="F9" s="27" t="n">
        <f aca="false">'High scenario'!AL7</f>
        <v>-0.0366169480848828</v>
      </c>
      <c r="G9" s="27" t="n">
        <f aca="false">'High scenario'!BO7</f>
        <v>-0.0375686948236661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-0.03652541817562</v>
      </c>
      <c r="C10" s="26" t="n">
        <f aca="false">'Central scenario'!BO8</f>
        <v>-0.0373836861878346</v>
      </c>
      <c r="D10" s="27" t="n">
        <f aca="false">'Low scenario'!AL8</f>
        <v>-0.0364597829119719</v>
      </c>
      <c r="E10" s="27" t="n">
        <f aca="false">'Low scenario'!BO8</f>
        <v>-0.0373180509241864</v>
      </c>
      <c r="F10" s="27" t="n">
        <f aca="false">'High scenario'!AL8</f>
        <v>-0.0370734356016667</v>
      </c>
      <c r="G10" s="27" t="n">
        <f aca="false">'High scenario'!BO8</f>
        <v>-0.0379249050069468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-0.0370199974353292</v>
      </c>
      <c r="C11" s="26" t="n">
        <f aca="false">'Central scenario'!BO9</f>
        <v>-0.0381385600424372</v>
      </c>
      <c r="D11" s="27" t="n">
        <f aca="false">'Low scenario'!AL9</f>
        <v>-0.0374027746313397</v>
      </c>
      <c r="E11" s="27" t="n">
        <f aca="false">'Low scenario'!BO9</f>
        <v>-0.0385205241000064</v>
      </c>
      <c r="F11" s="27" t="n">
        <f aca="false">'High scenario'!AL9</f>
        <v>-0.0351334242059265</v>
      </c>
      <c r="G11" s="27" t="n">
        <f aca="false">'High scenario'!BO9</f>
        <v>-0.0362465965748468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-0.042427483321216</v>
      </c>
      <c r="C12" s="26" t="n">
        <f aca="false">'Central scenario'!BO10</f>
        <v>-0.0439709774303386</v>
      </c>
      <c r="D12" s="27" t="n">
        <f aca="false">'Low scenario'!AL10</f>
        <v>-0.0442284456878788</v>
      </c>
      <c r="E12" s="27" t="n">
        <f aca="false">'Low scenario'!BO10</f>
        <v>-0.0457647784151146</v>
      </c>
      <c r="F12" s="27" t="n">
        <f aca="false">'High scenario'!AL10</f>
        <v>-0.0382079180664949</v>
      </c>
      <c r="G12" s="27" t="n">
        <f aca="false">'High scenario'!BO10</f>
        <v>-0.0397536319743751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-0.0461975069932162</v>
      </c>
      <c r="C13" s="26" t="n">
        <f aca="false">'Central scenario'!BO11</f>
        <v>-0.048177018712303</v>
      </c>
      <c r="D13" s="27" t="n">
        <f aca="false">'Low scenario'!AL11</f>
        <v>-0.0486890568314624</v>
      </c>
      <c r="E13" s="27" t="n">
        <f aca="false">'Low scenario'!BO11</f>
        <v>-0.0506250125633642</v>
      </c>
      <c r="F13" s="27" t="n">
        <f aca="false">'High scenario'!AL11</f>
        <v>-0.0409348310713318</v>
      </c>
      <c r="G13" s="27" t="n">
        <f aca="false">'High scenario'!BO11</f>
        <v>-0.0428697972784954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-0.0453109280605022</v>
      </c>
      <c r="C14" s="26" t="n">
        <f aca="false">'Central scenario'!BO12</f>
        <v>-0.0475742517066878</v>
      </c>
      <c r="D14" s="27" t="n">
        <f aca="false">'Low scenario'!AL12</f>
        <v>-0.0504073501250018</v>
      </c>
      <c r="E14" s="27" t="n">
        <f aca="false">'Low scenario'!BO12</f>
        <v>-0.0526642883638036</v>
      </c>
      <c r="F14" s="27" t="n">
        <f aca="false">'High scenario'!AL12</f>
        <v>-0.0401569492100004</v>
      </c>
      <c r="G14" s="27" t="n">
        <f aca="false">'High scenario'!BO12</f>
        <v>-0.0424059810911931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-0.0444439165166305</v>
      </c>
      <c r="C15" s="34" t="n">
        <f aca="false">'Central scenario'!BO13</f>
        <v>-0.0470565718617647</v>
      </c>
      <c r="D15" s="27" t="n">
        <f aca="false">'Low scenario'!AL13</f>
        <v>-0.050906686936759</v>
      </c>
      <c r="E15" s="27" t="n">
        <f aca="false">'Low scenario'!BO13</f>
        <v>-0.0535173174380493</v>
      </c>
      <c r="F15" s="27" t="n">
        <f aca="false">'High scenario'!AL13</f>
        <v>-0.0390795945719281</v>
      </c>
      <c r="G15" s="27" t="n">
        <f aca="false">'High scenario'!BO13</f>
        <v>-0.0416772566552839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-0.0445882514173907</v>
      </c>
      <c r="C16" s="38" t="n">
        <f aca="false">'Central scenario'!BO14</f>
        <v>-0.0480748883190886</v>
      </c>
      <c r="D16" s="27" t="n">
        <f aca="false">'Low scenario'!AL14</f>
        <v>-0.0505104922228994</v>
      </c>
      <c r="E16" s="27" t="n">
        <f aca="false">'Low scenario'!BO14</f>
        <v>-0.0540459915803591</v>
      </c>
      <c r="F16" s="27" t="n">
        <f aca="false">'High scenario'!AL14</f>
        <v>-0.0378016268029787</v>
      </c>
      <c r="G16" s="27" t="n">
        <f aca="false">'High scenario'!BO14</f>
        <v>-0.0411955359825251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-0.0424227804321389</v>
      </c>
      <c r="C17" s="45" t="n">
        <f aca="false">'Central scenario'!BO15</f>
        <v>-0.0469408691829949</v>
      </c>
      <c r="D17" s="27" t="n">
        <f aca="false">'Low scenario'!AL15</f>
        <v>-0.0484015639925968</v>
      </c>
      <c r="E17" s="27" t="n">
        <f aca="false">'Low scenario'!BO15</f>
        <v>-0.0530133085532846</v>
      </c>
      <c r="F17" s="27" t="n">
        <f aca="false">'High scenario'!AL15</f>
        <v>-0.035321254646276</v>
      </c>
      <c r="G17" s="27" t="n">
        <f aca="false">'High scenario'!BO15</f>
        <v>-0.0396435918963606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-0.0399922196440846</v>
      </c>
      <c r="C18" s="45" t="n">
        <f aca="false">'Central scenario'!BO16</f>
        <v>-0.0452069178126948</v>
      </c>
      <c r="D18" s="27" t="n">
        <f aca="false">'Low scenario'!AL16</f>
        <v>-0.0476487149955159</v>
      </c>
      <c r="E18" s="27" t="n">
        <f aca="false">'Low scenario'!BO16</f>
        <v>-0.0531986069125836</v>
      </c>
      <c r="F18" s="27" t="n">
        <f aca="false">'High scenario'!AL16</f>
        <v>-0.0334038545811017</v>
      </c>
      <c r="G18" s="27" t="n">
        <f aca="false">'High scenario'!BO16</f>
        <v>-0.0383746933900134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-0.0379708094815126</v>
      </c>
      <c r="C19" s="45" t="n">
        <f aca="false">'Central scenario'!BO17</f>
        <v>-0.043978712167927</v>
      </c>
      <c r="D19" s="27" t="n">
        <f aca="false">'Low scenario'!AL17</f>
        <v>-0.046184787479334</v>
      </c>
      <c r="E19" s="27" t="n">
        <f aca="false">'Low scenario'!BO17</f>
        <v>-0.0527096862513732</v>
      </c>
      <c r="F19" s="27" t="n">
        <f aca="false">'High scenario'!AL17</f>
        <v>-0.0295157159610382</v>
      </c>
      <c r="G19" s="27" t="n">
        <f aca="false">'High scenario'!BO17</f>
        <v>-0.0352234812025345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-0.0354169951134668</v>
      </c>
      <c r="C20" s="38" t="n">
        <f aca="false">'Central scenario'!BO18</f>
        <v>-0.0422243976792777</v>
      </c>
      <c r="D20" s="27" t="n">
        <f aca="false">'Low scenario'!AL18</f>
        <v>-0.0456204435045278</v>
      </c>
      <c r="E20" s="27" t="n">
        <f aca="false">'Low scenario'!BO18</f>
        <v>-0.0530743350173051</v>
      </c>
      <c r="F20" s="27" t="n">
        <f aca="false">'High scenario'!AL18</f>
        <v>-0.0266181950354649</v>
      </c>
      <c r="G20" s="27" t="n">
        <f aca="false">'High scenario'!BO18</f>
        <v>-0.0330400987657799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-0.0345191330852008</v>
      </c>
      <c r="C21" s="45" t="n">
        <f aca="false">'Central scenario'!BO19</f>
        <v>-0.041969000655287</v>
      </c>
      <c r="D21" s="27" t="n">
        <f aca="false">'Low scenario'!AL19</f>
        <v>-0.0438814780865699</v>
      </c>
      <c r="E21" s="27" t="n">
        <f aca="false">'Low scenario'!BO19</f>
        <v>-0.0520641051896001</v>
      </c>
      <c r="F21" s="27" t="n">
        <f aca="false">'High scenario'!AL19</f>
        <v>-0.0245477014714796</v>
      </c>
      <c r="G21" s="27" t="n">
        <f aca="false">'High scenario'!BO19</f>
        <v>-0.031536543906288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-0.0333171939982712</v>
      </c>
      <c r="C22" s="45" t="n">
        <f aca="false">'Central scenario'!BO20</f>
        <v>-0.0414278853690342</v>
      </c>
      <c r="D22" s="27" t="n">
        <f aca="false">'Low scenario'!AL20</f>
        <v>-0.0422021175356963</v>
      </c>
      <c r="E22" s="27" t="n">
        <f aca="false">'Low scenario'!BO20</f>
        <v>-0.051262233711489</v>
      </c>
      <c r="F22" s="27" t="n">
        <f aca="false">'High scenario'!AL20</f>
        <v>-0.0226332281483615</v>
      </c>
      <c r="G22" s="27" t="n">
        <f aca="false">'High scenario'!BO20</f>
        <v>-0.0299696096209201</v>
      </c>
      <c r="H22" s="27" t="n">
        <f aca="false">B31-D31</f>
        <v>0.0140545470617479</v>
      </c>
      <c r="I22" s="27" t="n">
        <f aca="false">C31-E31</f>
        <v>0.0173401990033835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-0.0321882102681267</v>
      </c>
      <c r="C23" s="45" t="n">
        <f aca="false">'Central scenario'!BO21</f>
        <v>-0.0408469016297929</v>
      </c>
      <c r="D23" s="27" t="n">
        <f aca="false">'Low scenario'!AL21</f>
        <v>-0.0419216642600713</v>
      </c>
      <c r="E23" s="27" t="n">
        <f aca="false">'Low scenario'!BO21</f>
        <v>-0.0519903598044479</v>
      </c>
      <c r="F23" s="27" t="n">
        <f aca="false">'High scenario'!AL21</f>
        <v>-0.0200823143773977</v>
      </c>
      <c r="G23" s="27" t="n">
        <f aca="false">'High scenario'!BO21</f>
        <v>-0.0279793830167304</v>
      </c>
      <c r="H23" s="27" t="n">
        <f aca="false">B31-F31</f>
        <v>-0.016912076485155</v>
      </c>
      <c r="I23" s="27" t="n">
        <f aca="false">C31-G31</f>
        <v>-0.0182801369252953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-0.0300661356040712</v>
      </c>
      <c r="C24" s="38" t="n">
        <f aca="false">'Central scenario'!BO22</f>
        <v>-0.0393694443616711</v>
      </c>
      <c r="D24" s="27" t="n">
        <f aca="false">'Low scenario'!AL22</f>
        <v>-0.04194909984817</v>
      </c>
      <c r="E24" s="27" t="n">
        <f aca="false">'Low scenario'!BO22</f>
        <v>-0.052964695698324</v>
      </c>
      <c r="F24" s="27" t="n">
        <f aca="false">'High scenario'!AL22</f>
        <v>-0.0176098652333081</v>
      </c>
      <c r="G24" s="27" t="n">
        <f aca="false">'High scenario'!BO22</f>
        <v>-0.0259948497518033</v>
      </c>
      <c r="H24" s="27" t="n">
        <f aca="false">H22-I22</f>
        <v>-0.00328565194163559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-0.0298195971005515</v>
      </c>
      <c r="C25" s="45" t="n">
        <f aca="false">'Central scenario'!BO23</f>
        <v>-0.0395717874382454</v>
      </c>
      <c r="D25" s="27" t="n">
        <f aca="false">'Low scenario'!AL23</f>
        <v>-0.0421801515075573</v>
      </c>
      <c r="E25" s="27" t="n">
        <f aca="false">'Low scenario'!BO23</f>
        <v>-0.0539274495272783</v>
      </c>
      <c r="F25" s="27" t="n">
        <f aca="false">'High scenario'!AL23</f>
        <v>-0.0150221021373978</v>
      </c>
      <c r="G25" s="27" t="n">
        <f aca="false">'High scenario'!BO23</f>
        <v>-0.0238262091607523</v>
      </c>
      <c r="H25" s="27" t="n">
        <f aca="false">H23-I23</f>
        <v>0.00136806044014022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-0.0285733811918621</v>
      </c>
      <c r="C26" s="45" t="n">
        <f aca="false">'Central scenario'!BO24</f>
        <v>-0.0388000482226595</v>
      </c>
      <c r="D26" s="27" t="n">
        <f aca="false">'Low scenario'!AL24</f>
        <v>-0.0417418231827249</v>
      </c>
      <c r="E26" s="27" t="n">
        <f aca="false">'Low scenario'!BO24</f>
        <v>-0.0539656481962422</v>
      </c>
      <c r="F26" s="27" t="n">
        <f aca="false">'High scenario'!AL24</f>
        <v>-0.0134966496159459</v>
      </c>
      <c r="G26" s="27" t="n">
        <f aca="false">'High scenario'!BO24</f>
        <v>-0.0227509091684266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-0.0263210887091171</v>
      </c>
      <c r="C27" s="45" t="n">
        <f aca="false">'Central scenario'!BO25</f>
        <v>-0.0371315757823591</v>
      </c>
      <c r="D27" s="27" t="n">
        <f aca="false">'Low scenario'!AL25</f>
        <v>-0.0400038295292974</v>
      </c>
      <c r="E27" s="27" t="n">
        <f aca="false">'Low scenario'!BO25</f>
        <v>-0.0529851188785839</v>
      </c>
      <c r="F27" s="27" t="n">
        <f aca="false">'High scenario'!AL25</f>
        <v>-0.0115070173819503</v>
      </c>
      <c r="G27" s="27" t="n">
        <f aca="false">'High scenario'!BO25</f>
        <v>-0.0211108669343906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-0.0253456234180949</v>
      </c>
      <c r="C28" s="38" t="n">
        <f aca="false">'Central scenario'!BO26</f>
        <v>-0.0367379142764194</v>
      </c>
      <c r="D28" s="27" t="n">
        <f aca="false">'Low scenario'!AL26</f>
        <v>-0.0392013714099152</v>
      </c>
      <c r="E28" s="27" t="n">
        <f aca="false">'Low scenario'!BO26</f>
        <v>-0.0529202194242223</v>
      </c>
      <c r="F28" s="27" t="n">
        <f aca="false">'High scenario'!AL26</f>
        <v>-0.0105673047826973</v>
      </c>
      <c r="G28" s="27" t="n">
        <f aca="false">'High scenario'!BO26</f>
        <v>-0.0207541969088217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-0.0236714695925401</v>
      </c>
      <c r="C29" s="45" t="n">
        <f aca="false">'Central scenario'!BO27</f>
        <v>-0.035453684387902</v>
      </c>
      <c r="D29" s="27" t="n">
        <f aca="false">'Low scenario'!AL27</f>
        <v>-0.038468064793562</v>
      </c>
      <c r="E29" s="27" t="n">
        <f aca="false">'Low scenario'!BO27</f>
        <v>-0.0530794876045198</v>
      </c>
      <c r="F29" s="27" t="n">
        <f aca="false">'High scenario'!AL27</f>
        <v>-0.00931348641028586</v>
      </c>
      <c r="G29" s="27" t="n">
        <f aca="false">'High scenario'!BO27</f>
        <v>-0.0198855511235327</v>
      </c>
      <c r="I29" s="27" t="n">
        <f aca="false">C31-E31</f>
        <v>0.0173401990033835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-0.0238122476575823</v>
      </c>
      <c r="C30" s="45" t="n">
        <f aca="false">'Central scenario'!BO28</f>
        <v>-0.0361437402192002</v>
      </c>
      <c r="D30" s="27" t="n">
        <f aca="false">'Low scenario'!AL28</f>
        <v>-0.0382512064777153</v>
      </c>
      <c r="E30" s="27" t="n">
        <f aca="false">'Low scenario'!BO28</f>
        <v>-0.0534935229911094</v>
      </c>
      <c r="F30" s="27" t="n">
        <f aca="false">'High scenario'!AL28</f>
        <v>-0.00850137634154165</v>
      </c>
      <c r="G30" s="27" t="n">
        <f aca="false">'High scenario'!BO28</f>
        <v>-0.0195672655974706</v>
      </c>
      <c r="I30" s="27" t="n">
        <f aca="false">C31-G31</f>
        <v>-0.0182801369252953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-0.024353860174388</v>
      </c>
      <c r="C31" s="45" t="n">
        <f aca="false">'Central scenario'!BO29</f>
        <v>-0.0371344033242403</v>
      </c>
      <c r="D31" s="27" t="n">
        <f aca="false">'Low scenario'!AL29</f>
        <v>-0.0384084072361359</v>
      </c>
      <c r="E31" s="27" t="n">
        <f aca="false">'Low scenario'!BO29</f>
        <v>-0.0544746023276238</v>
      </c>
      <c r="F31" s="27" t="n">
        <f aca="false">'High scenario'!AL29</f>
        <v>-0.00744178368923294</v>
      </c>
      <c r="G31" s="27" t="n">
        <f aca="false">'High scenario'!BO29</f>
        <v>-0.0188542663989451</v>
      </c>
    </row>
    <row r="33" customFormat="false" ht="57.75" hidden="false" customHeight="false" outlineLevel="0" collapsed="false">
      <c r="B33" s="60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60"/>
    </row>
    <row r="35" customFormat="false" ht="12.8" hidden="false" customHeight="false" outlineLevel="0" collapsed="false">
      <c r="A35" s="0" t="n">
        <v>1993</v>
      </c>
      <c r="B35" s="61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2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1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2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1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2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1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2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1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2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1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2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1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2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1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2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1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2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1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2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1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2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1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2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1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8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8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8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8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8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8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8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8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8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8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8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8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8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8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42578125" defaultRowHeight="15" zeroHeight="false" outlineLevelRow="0" outlineLevelCol="0"/>
  <sheetData>
    <row r="1" customFormat="false" ht="62" hidden="false" customHeight="false" outlineLevel="0" collapsed="false">
      <c r="A1" s="63"/>
      <c r="B1" s="64" t="s">
        <v>73</v>
      </c>
      <c r="C1" s="65" t="s">
        <v>0</v>
      </c>
      <c r="D1" s="65" t="s">
        <v>74</v>
      </c>
      <c r="E1" s="65" t="s">
        <v>75</v>
      </c>
      <c r="F1" s="65" t="s">
        <v>76</v>
      </c>
      <c r="G1" s="65" t="s">
        <v>77</v>
      </c>
      <c r="H1" s="65" t="s">
        <v>78</v>
      </c>
    </row>
    <row r="2" customFormat="false" ht="15" hidden="false" customHeight="false" outlineLevel="0" collapsed="false">
      <c r="A2" s="63"/>
      <c r="B2" s="64"/>
      <c r="C2" s="63"/>
      <c r="D2" s="63"/>
      <c r="E2" s="63"/>
      <c r="F2" s="63"/>
      <c r="G2" s="63"/>
      <c r="H2" s="63"/>
    </row>
    <row r="3" customFormat="false" ht="15" hidden="false" customHeight="false" outlineLevel="0" collapsed="false">
      <c r="A3" s="66" t="n">
        <v>1993</v>
      </c>
      <c r="B3" s="67" t="n">
        <v>-0.0176975770327058</v>
      </c>
      <c r="C3" s="63"/>
      <c r="D3" s="63"/>
      <c r="E3" s="63"/>
      <c r="F3" s="63"/>
      <c r="G3" s="63"/>
      <c r="H3" s="63"/>
    </row>
    <row r="4" customFormat="false" ht="15" hidden="false" customHeight="false" outlineLevel="0" collapsed="false">
      <c r="A4" s="66" t="n">
        <v>1994</v>
      </c>
      <c r="B4" s="68" t="n">
        <v>-0.0265706733334723</v>
      </c>
      <c r="C4" s="63"/>
      <c r="D4" s="63"/>
      <c r="E4" s="63"/>
      <c r="F4" s="63"/>
      <c r="G4" s="63"/>
      <c r="H4" s="63"/>
    </row>
    <row r="5" customFormat="false" ht="15" hidden="false" customHeight="false" outlineLevel="0" collapsed="false">
      <c r="A5" s="66" t="n">
        <v>1995</v>
      </c>
      <c r="B5" s="67" t="n">
        <v>-0.0223256780195043</v>
      </c>
      <c r="C5" s="63"/>
      <c r="D5" s="63"/>
      <c r="E5" s="63"/>
      <c r="F5" s="63"/>
      <c r="G5" s="63"/>
      <c r="H5" s="63"/>
    </row>
    <row r="6" customFormat="false" ht="15" hidden="false" customHeight="false" outlineLevel="0" collapsed="false">
      <c r="A6" s="66" t="n">
        <v>1996</v>
      </c>
      <c r="B6" s="68" t="n">
        <v>-0.0232748001171907</v>
      </c>
      <c r="C6" s="63"/>
      <c r="D6" s="63"/>
      <c r="E6" s="63"/>
      <c r="F6" s="63"/>
      <c r="G6" s="63"/>
      <c r="H6" s="63"/>
    </row>
    <row r="7" customFormat="false" ht="15" hidden="false" customHeight="false" outlineLevel="0" collapsed="false">
      <c r="A7" s="66" t="n">
        <v>1997</v>
      </c>
      <c r="B7" s="67" t="n">
        <v>-0.0208020897656273</v>
      </c>
      <c r="C7" s="63"/>
      <c r="D7" s="63"/>
      <c r="E7" s="63"/>
      <c r="F7" s="63"/>
      <c r="G7" s="63"/>
      <c r="H7" s="63"/>
    </row>
    <row r="8" customFormat="false" ht="15" hidden="false" customHeight="false" outlineLevel="0" collapsed="false">
      <c r="A8" s="66" t="n">
        <v>1998</v>
      </c>
      <c r="B8" s="68" t="n">
        <v>-0.0271450823041349</v>
      </c>
      <c r="C8" s="63"/>
      <c r="D8" s="63"/>
      <c r="E8" s="63"/>
      <c r="F8" s="63"/>
      <c r="G8" s="63"/>
      <c r="H8" s="63"/>
    </row>
    <row r="9" customFormat="false" ht="15" hidden="false" customHeight="false" outlineLevel="0" collapsed="false">
      <c r="A9" s="66" t="n">
        <v>1999</v>
      </c>
      <c r="B9" s="67" t="n">
        <v>-0.0321516368666459</v>
      </c>
      <c r="C9" s="63"/>
      <c r="D9" s="63"/>
      <c r="E9" s="63"/>
      <c r="F9" s="63"/>
      <c r="G9" s="63"/>
      <c r="H9" s="63"/>
    </row>
    <row r="10" customFormat="false" ht="15" hidden="false" customHeight="false" outlineLevel="0" collapsed="false">
      <c r="A10" s="66" t="n">
        <v>2000</v>
      </c>
      <c r="B10" s="68" t="n">
        <v>-0.0337754965366008</v>
      </c>
      <c r="C10" s="63"/>
      <c r="D10" s="63"/>
      <c r="E10" s="63"/>
      <c r="F10" s="63"/>
      <c r="G10" s="63"/>
      <c r="H10" s="63"/>
    </row>
    <row r="11" customFormat="false" ht="15" hidden="false" customHeight="false" outlineLevel="0" collapsed="false">
      <c r="A11" s="66" t="n">
        <v>2001</v>
      </c>
      <c r="B11" s="67" t="n">
        <v>-0.0343324976529175</v>
      </c>
      <c r="C11" s="63"/>
      <c r="D11" s="63"/>
      <c r="E11" s="63"/>
      <c r="F11" s="63"/>
      <c r="G11" s="63"/>
      <c r="H11" s="63"/>
    </row>
    <row r="12" customFormat="false" ht="15" hidden="false" customHeight="false" outlineLevel="0" collapsed="false">
      <c r="A12" s="66" t="n">
        <v>2002</v>
      </c>
      <c r="B12" s="68" t="n">
        <v>-0.0297003395722639</v>
      </c>
      <c r="C12" s="63"/>
      <c r="D12" s="63"/>
      <c r="E12" s="63"/>
      <c r="F12" s="63"/>
      <c r="G12" s="63"/>
      <c r="H12" s="63"/>
    </row>
    <row r="13" customFormat="false" ht="15" hidden="false" customHeight="false" outlineLevel="0" collapsed="false">
      <c r="A13" s="66" t="n">
        <v>2003</v>
      </c>
      <c r="B13" s="67" t="n">
        <v>-0.0277579380361316</v>
      </c>
      <c r="C13" s="63"/>
      <c r="D13" s="63"/>
      <c r="E13" s="63"/>
      <c r="F13" s="63"/>
      <c r="G13" s="63"/>
      <c r="H13" s="63"/>
    </row>
    <row r="14" customFormat="false" ht="15" hidden="false" customHeight="false" outlineLevel="0" collapsed="false">
      <c r="A14" s="66" t="n">
        <v>2004</v>
      </c>
      <c r="B14" s="68" t="n">
        <v>-0.0218853689158177</v>
      </c>
      <c r="C14" s="63"/>
      <c r="D14" s="63"/>
      <c r="E14" s="63"/>
      <c r="F14" s="63"/>
      <c r="G14" s="63"/>
      <c r="H14" s="63"/>
    </row>
    <row r="15" customFormat="false" ht="15" hidden="false" customHeight="false" outlineLevel="0" collapsed="false">
      <c r="A15" s="66" t="n">
        <v>2005</v>
      </c>
      <c r="B15" s="67" t="n">
        <v>-0.0179040572743257</v>
      </c>
      <c r="C15" s="63"/>
      <c r="D15" s="63"/>
      <c r="E15" s="63"/>
      <c r="F15" s="63"/>
      <c r="G15" s="63"/>
      <c r="H15" s="63"/>
    </row>
    <row r="16" customFormat="false" ht="15" hidden="false" customHeight="false" outlineLevel="0" collapsed="false">
      <c r="A16" s="66" t="n">
        <v>2006</v>
      </c>
      <c r="B16" s="68" t="n">
        <v>-0.0165135934957867</v>
      </c>
      <c r="C16" s="63"/>
      <c r="D16" s="63"/>
      <c r="E16" s="63"/>
      <c r="F16" s="63"/>
      <c r="G16" s="63"/>
      <c r="H16" s="63"/>
    </row>
    <row r="17" customFormat="false" ht="15" hidden="false" customHeight="false" outlineLevel="0" collapsed="false">
      <c r="A17" s="66" t="n">
        <v>2007</v>
      </c>
      <c r="B17" s="67" t="n">
        <v>-0.0158656512635353</v>
      </c>
      <c r="C17" s="63"/>
      <c r="D17" s="63"/>
      <c r="E17" s="63"/>
      <c r="F17" s="63"/>
      <c r="G17" s="63"/>
      <c r="H17" s="63"/>
    </row>
    <row r="18" customFormat="false" ht="15" hidden="false" customHeight="false" outlineLevel="0" collapsed="false">
      <c r="A18" s="66" t="n">
        <v>2008</v>
      </c>
      <c r="B18" s="68" t="n">
        <v>-0.0183013371636907</v>
      </c>
      <c r="C18" s="63"/>
      <c r="D18" s="63"/>
      <c r="E18" s="63"/>
      <c r="F18" s="63"/>
      <c r="G18" s="63"/>
      <c r="H18" s="63"/>
    </row>
    <row r="19" customFormat="false" ht="15" hidden="false" customHeight="false" outlineLevel="0" collapsed="false">
      <c r="A19" s="66" t="n">
        <v>2009</v>
      </c>
      <c r="B19" s="67" t="n">
        <v>-0.0156710909032578</v>
      </c>
      <c r="C19" s="63"/>
      <c r="D19" s="63"/>
      <c r="E19" s="63"/>
      <c r="F19" s="63"/>
      <c r="G19" s="63"/>
      <c r="H19" s="63"/>
    </row>
    <row r="20" customFormat="false" ht="15" hidden="false" customHeight="false" outlineLevel="0" collapsed="false">
      <c r="A20" s="66" t="n">
        <v>2010</v>
      </c>
      <c r="B20" s="68" t="n">
        <v>-0.0158039957303612</v>
      </c>
      <c r="C20" s="63"/>
      <c r="D20" s="63"/>
      <c r="E20" s="63"/>
      <c r="F20" s="63"/>
      <c r="G20" s="63"/>
      <c r="H20" s="63"/>
    </row>
    <row r="21" customFormat="false" ht="15" hidden="false" customHeight="false" outlineLevel="0" collapsed="false">
      <c r="A21" s="66" t="n">
        <v>2011</v>
      </c>
      <c r="B21" s="67" t="n">
        <v>-0.0158943271566621</v>
      </c>
      <c r="C21" s="63"/>
      <c r="D21" s="63"/>
      <c r="E21" s="63"/>
      <c r="F21" s="63"/>
      <c r="G21" s="63"/>
      <c r="H21" s="63"/>
    </row>
    <row r="22" customFormat="false" ht="15" hidden="false" customHeight="false" outlineLevel="0" collapsed="false">
      <c r="A22" s="66" t="n">
        <v>2012</v>
      </c>
      <c r="B22" s="68" t="n">
        <v>-0.0195335859314802</v>
      </c>
      <c r="C22" s="63"/>
      <c r="D22" s="63"/>
      <c r="E22" s="63"/>
      <c r="F22" s="63"/>
      <c r="G22" s="63"/>
      <c r="H22" s="63"/>
    </row>
    <row r="23" customFormat="false" ht="15" hidden="false" customHeight="false" outlineLevel="0" collapsed="false">
      <c r="A23" s="66" t="n">
        <v>2013</v>
      </c>
      <c r="B23" s="67" t="n">
        <v>-0.02109912849421</v>
      </c>
      <c r="C23" s="63"/>
      <c r="D23" s="63"/>
      <c r="E23" s="63"/>
      <c r="F23" s="63"/>
      <c r="G23" s="63"/>
      <c r="H23" s="63"/>
    </row>
    <row r="24" customFormat="false" ht="15" hidden="false" customHeight="false" outlineLevel="0" collapsed="false">
      <c r="A24" s="66" t="n">
        <v>2014</v>
      </c>
      <c r="B24" s="68" t="n">
        <v>-0.0217418594917814</v>
      </c>
      <c r="C24" s="69" t="n">
        <f aca="false">'Central scenario'!AL3</f>
        <v>-0.0196925047215125</v>
      </c>
      <c r="D24" s="70"/>
      <c r="E24" s="63"/>
      <c r="F24" s="63"/>
      <c r="G24" s="63"/>
      <c r="H24" s="63"/>
    </row>
    <row r="25" customFormat="false" ht="15" hidden="false" customHeight="false" outlineLevel="0" collapsed="false">
      <c r="A25" s="66" t="n">
        <v>2015</v>
      </c>
      <c r="B25" s="67" t="n">
        <v>-0.02830905931782</v>
      </c>
      <c r="C25" s="69" t="n">
        <f aca="false">'Central scenario'!AL4</f>
        <v>-0.032874367663993</v>
      </c>
      <c r="D25" s="70"/>
      <c r="E25" s="63"/>
      <c r="F25" s="63"/>
      <c r="G25" s="63"/>
      <c r="H25" s="63"/>
    </row>
    <row r="26" customFormat="false" ht="15" hidden="false" customHeight="false" outlineLevel="0" collapsed="false">
      <c r="A26" s="66" t="n">
        <v>2016</v>
      </c>
      <c r="B26" s="68" t="n">
        <v>-0.031163226932361</v>
      </c>
      <c r="C26" s="69" t="n">
        <f aca="false">'Central scenario'!AL5</f>
        <v>-0.0327697671041841</v>
      </c>
      <c r="D26" s="69" t="n">
        <f aca="false">'Central scenario'!BO5</f>
        <v>-0.0328097350766333</v>
      </c>
      <c r="E26" s="63"/>
      <c r="F26" s="63"/>
      <c r="G26" s="63"/>
      <c r="H26" s="63"/>
    </row>
    <row r="27" customFormat="false" ht="15" hidden="false" customHeight="false" outlineLevel="0" collapsed="false">
      <c r="A27" s="66" t="n">
        <v>2017</v>
      </c>
      <c r="B27" s="67" t="n">
        <v>-0.031311152517781</v>
      </c>
      <c r="C27" s="69" t="n">
        <f aca="false">'Central scenario'!AL6</f>
        <v>-0.0365702872794049</v>
      </c>
      <c r="D27" s="69" t="n">
        <f aca="false">'Central scenario'!BO6</f>
        <v>-0.0371139019385177</v>
      </c>
      <c r="E27" s="71" t="n">
        <f aca="false">'Low scenario'!AL6</f>
        <v>-0.0365639649224516</v>
      </c>
      <c r="F27" s="71" t="n">
        <f aca="false">'Low scenario'!BO6</f>
        <v>-0.0371075795815644</v>
      </c>
      <c r="G27" s="71" t="n">
        <f aca="false">'High scenario'!AL6</f>
        <v>-0.0365591602545875</v>
      </c>
      <c r="H27" s="71" t="n">
        <f aca="false">'High scenario'!BO6</f>
        <v>-0.0371027749137004</v>
      </c>
    </row>
    <row r="28" customFormat="false" ht="15" hidden="false" customHeight="false" outlineLevel="0" collapsed="false">
      <c r="A28" s="66" t="n">
        <v>2018</v>
      </c>
      <c r="B28" s="68" t="n">
        <v>-0.033240002411513</v>
      </c>
      <c r="C28" s="69" t="n">
        <f aca="false">'Central scenario'!AL7</f>
        <v>-0.0358092776478131</v>
      </c>
      <c r="D28" s="69" t="n">
        <f aca="false">'Central scenario'!BO7</f>
        <v>-0.0367610243865964</v>
      </c>
      <c r="E28" s="71" t="n">
        <f aca="false">'Low scenario'!AL7</f>
        <v>-0.0357632291353611</v>
      </c>
      <c r="F28" s="71" t="n">
        <f aca="false">'Low scenario'!BO7</f>
        <v>-0.0367149758741444</v>
      </c>
      <c r="G28" s="71" t="n">
        <f aca="false">'High scenario'!AL7</f>
        <v>-0.0366169480848828</v>
      </c>
      <c r="H28" s="71" t="n">
        <f aca="false">'High scenario'!BO7</f>
        <v>-0.0375686948236661</v>
      </c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scenario'!AL8</f>
        <v>-0.03652541817562</v>
      </c>
      <c r="D29" s="69" t="n">
        <f aca="false">'Central scenario'!BO8</f>
        <v>-0.0373836861878346</v>
      </c>
      <c r="E29" s="71" t="n">
        <f aca="false">'Low scenario'!AL8</f>
        <v>-0.0364597829119719</v>
      </c>
      <c r="F29" s="71" t="n">
        <f aca="false">'Low scenario'!BO8</f>
        <v>-0.0373180509241864</v>
      </c>
      <c r="G29" s="71" t="n">
        <f aca="false">'High scenario'!AL8</f>
        <v>-0.0370734356016667</v>
      </c>
      <c r="H29" s="71" t="n">
        <f aca="false">'High scenario'!BO8</f>
        <v>-0.0379249050069468</v>
      </c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scenario'!AL9</f>
        <v>-0.0370199974353292</v>
      </c>
      <c r="D30" s="69" t="n">
        <f aca="false">'Central scenario'!BO9</f>
        <v>-0.0381385600424372</v>
      </c>
      <c r="E30" s="71" t="n">
        <f aca="false">'Low scenario'!AL9</f>
        <v>-0.0374027746313397</v>
      </c>
      <c r="F30" s="71" t="n">
        <f aca="false">'Low scenario'!BO9</f>
        <v>-0.0385205241000064</v>
      </c>
      <c r="G30" s="71" t="n">
        <f aca="false">'High scenario'!AL9</f>
        <v>-0.0351334242059265</v>
      </c>
      <c r="H30" s="71" t="n">
        <f aca="false">'High scenario'!BO9</f>
        <v>-0.0362465965748468</v>
      </c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scenario'!AL10</f>
        <v>-0.042427483321216</v>
      </c>
      <c r="D31" s="69" t="n">
        <f aca="false">'Central scenario'!BO10</f>
        <v>-0.0439709774303386</v>
      </c>
      <c r="E31" s="71" t="n">
        <f aca="false">'Low scenario'!AL10</f>
        <v>-0.0442284456878788</v>
      </c>
      <c r="F31" s="71" t="n">
        <f aca="false">'Low scenario'!BO10</f>
        <v>-0.0457647784151146</v>
      </c>
      <c r="G31" s="71" t="n">
        <f aca="false">'High scenario'!AL10</f>
        <v>-0.0382079180664949</v>
      </c>
      <c r="H31" s="71" t="n">
        <f aca="false">'High scenario'!BO10</f>
        <v>-0.0397536319743751</v>
      </c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scenario'!AL11</f>
        <v>-0.0461975069932162</v>
      </c>
      <c r="D32" s="69" t="n">
        <f aca="false">'Central scenario'!BO11</f>
        <v>-0.048177018712303</v>
      </c>
      <c r="E32" s="71" t="n">
        <f aca="false">'Low scenario'!AL11</f>
        <v>-0.0486890568314624</v>
      </c>
      <c r="F32" s="71" t="n">
        <f aca="false">'Low scenario'!BO11</f>
        <v>-0.0506250125633642</v>
      </c>
      <c r="G32" s="71" t="n">
        <f aca="false">'High scenario'!AL11</f>
        <v>-0.0409348310713318</v>
      </c>
      <c r="H32" s="71" t="n">
        <f aca="false">'High scenario'!BO11</f>
        <v>-0.0428697972784954</v>
      </c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scenario'!AL12</f>
        <v>-0.0453109280605022</v>
      </c>
      <c r="D33" s="69" t="n">
        <f aca="false">'Central scenario'!BO12</f>
        <v>-0.0475742517066878</v>
      </c>
      <c r="E33" s="71" t="n">
        <f aca="false">'Low scenario'!AL12</f>
        <v>-0.0504073501250018</v>
      </c>
      <c r="F33" s="71" t="n">
        <f aca="false">'Low scenario'!BO12</f>
        <v>-0.0526642883638036</v>
      </c>
      <c r="G33" s="71" t="n">
        <f aca="false">'High scenario'!AL12</f>
        <v>-0.0401569492100004</v>
      </c>
      <c r="H33" s="71" t="n">
        <f aca="false">'High scenario'!BO12</f>
        <v>-0.0424059810911931</v>
      </c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scenario'!AL13</f>
        <v>-0.0444439165166305</v>
      </c>
      <c r="D34" s="72" t="n">
        <f aca="false">'Central scenario'!BO13</f>
        <v>-0.0470565718617647</v>
      </c>
      <c r="E34" s="71" t="n">
        <f aca="false">'Low scenario'!AL13</f>
        <v>-0.050906686936759</v>
      </c>
      <c r="F34" s="71" t="n">
        <f aca="false">'Low scenario'!BO13</f>
        <v>-0.0535173174380493</v>
      </c>
      <c r="G34" s="71" t="n">
        <f aca="false">'High scenario'!AL13</f>
        <v>-0.0390795945719281</v>
      </c>
      <c r="H34" s="71" t="n">
        <f aca="false">'High scenario'!BO13</f>
        <v>-0.0416772566552839</v>
      </c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scenario'!AL14</f>
        <v>-0.0445882514173907</v>
      </c>
      <c r="D35" s="73" t="n">
        <f aca="false">'Central scenario'!BO14</f>
        <v>-0.0480748883190886</v>
      </c>
      <c r="E35" s="71" t="n">
        <f aca="false">'Low scenario'!AL14</f>
        <v>-0.0505104922228994</v>
      </c>
      <c r="F35" s="71" t="n">
        <f aca="false">'Low scenario'!BO14</f>
        <v>-0.0540459915803591</v>
      </c>
      <c r="G35" s="71" t="n">
        <f aca="false">'High scenario'!AL14</f>
        <v>-0.0378016268029787</v>
      </c>
      <c r="H35" s="71" t="n">
        <f aca="false">'High scenario'!BO14</f>
        <v>-0.0411955359825251</v>
      </c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scenario'!AL15</f>
        <v>-0.0424227804321389</v>
      </c>
      <c r="D36" s="74" t="n">
        <f aca="false">'Central scenario'!BO15</f>
        <v>-0.0469408691829949</v>
      </c>
      <c r="E36" s="71" t="n">
        <f aca="false">'Low scenario'!AL15</f>
        <v>-0.0484015639925968</v>
      </c>
      <c r="F36" s="71" t="n">
        <f aca="false">'Low scenario'!BO15</f>
        <v>-0.0530133085532846</v>
      </c>
      <c r="G36" s="71" t="n">
        <f aca="false">'High scenario'!AL15</f>
        <v>-0.035321254646276</v>
      </c>
      <c r="H36" s="71" t="n">
        <f aca="false">'High scenario'!BO15</f>
        <v>-0.0396435918963606</v>
      </c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scenario'!AL16</f>
        <v>-0.0399922196440846</v>
      </c>
      <c r="D37" s="74" t="n">
        <f aca="false">'Central scenario'!BO16</f>
        <v>-0.0452069178126948</v>
      </c>
      <c r="E37" s="71" t="n">
        <f aca="false">'Low scenario'!AL16</f>
        <v>-0.0476487149955159</v>
      </c>
      <c r="F37" s="71" t="n">
        <f aca="false">'Low scenario'!BO16</f>
        <v>-0.0531986069125836</v>
      </c>
      <c r="G37" s="71" t="n">
        <f aca="false">'High scenario'!AL16</f>
        <v>-0.0334038545811017</v>
      </c>
      <c r="H37" s="71" t="n">
        <f aca="false">'High scenario'!BO16</f>
        <v>-0.0383746933900134</v>
      </c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scenario'!AL17</f>
        <v>-0.0379708094815126</v>
      </c>
      <c r="D38" s="74" t="n">
        <f aca="false">'Central scenario'!BO17</f>
        <v>-0.043978712167927</v>
      </c>
      <c r="E38" s="71" t="n">
        <f aca="false">'Low scenario'!AL17</f>
        <v>-0.046184787479334</v>
      </c>
      <c r="F38" s="71" t="n">
        <f aca="false">'Low scenario'!BO17</f>
        <v>-0.0527096862513732</v>
      </c>
      <c r="G38" s="71" t="n">
        <f aca="false">'High scenario'!AL17</f>
        <v>-0.0295157159610382</v>
      </c>
      <c r="H38" s="71" t="n">
        <f aca="false">'High scenario'!BO17</f>
        <v>-0.0352234812025345</v>
      </c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scenario'!AL18</f>
        <v>-0.0354169951134668</v>
      </c>
      <c r="D39" s="73" t="n">
        <f aca="false">'Central scenario'!BO18</f>
        <v>-0.0422243976792777</v>
      </c>
      <c r="E39" s="71" t="n">
        <f aca="false">'Low scenario'!AL18</f>
        <v>-0.0456204435045278</v>
      </c>
      <c r="F39" s="71" t="n">
        <f aca="false">'Low scenario'!BO18</f>
        <v>-0.0530743350173051</v>
      </c>
      <c r="G39" s="71" t="n">
        <f aca="false">'High scenario'!AL18</f>
        <v>-0.0266181950354649</v>
      </c>
      <c r="H39" s="71" t="n">
        <f aca="false">'High scenario'!BO18</f>
        <v>-0.0330400987657799</v>
      </c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scenario'!AL19</f>
        <v>-0.0345191330852008</v>
      </c>
      <c r="D40" s="74" t="n">
        <f aca="false">'Central scenario'!BO19</f>
        <v>-0.041969000655287</v>
      </c>
      <c r="E40" s="71" t="n">
        <f aca="false">'Low scenario'!AL19</f>
        <v>-0.0438814780865699</v>
      </c>
      <c r="F40" s="71" t="n">
        <f aca="false">'Low scenario'!BO19</f>
        <v>-0.0520641051896001</v>
      </c>
      <c r="G40" s="71" t="n">
        <f aca="false">'High scenario'!AL19</f>
        <v>-0.0245477014714796</v>
      </c>
      <c r="H40" s="71" t="n">
        <f aca="false">'High scenario'!BO19</f>
        <v>-0.031536543906288</v>
      </c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scenario'!AL20</f>
        <v>-0.0333171939982712</v>
      </c>
      <c r="D41" s="74" t="n">
        <f aca="false">'Central scenario'!BO20</f>
        <v>-0.0414278853690342</v>
      </c>
      <c r="E41" s="71" t="n">
        <f aca="false">'Low scenario'!AL20</f>
        <v>-0.0422021175356963</v>
      </c>
      <c r="F41" s="71" t="n">
        <f aca="false">'Low scenario'!BO20</f>
        <v>-0.051262233711489</v>
      </c>
      <c r="G41" s="71" t="n">
        <f aca="false">'High scenario'!AL20</f>
        <v>-0.0226332281483615</v>
      </c>
      <c r="H41" s="71" t="n">
        <f aca="false">'High scenario'!BO20</f>
        <v>-0.0299696096209201</v>
      </c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scenario'!AL21</f>
        <v>-0.0321882102681267</v>
      </c>
      <c r="D42" s="74" t="n">
        <f aca="false">'Central scenario'!BO21</f>
        <v>-0.0408469016297929</v>
      </c>
      <c r="E42" s="71" t="n">
        <f aca="false">'Low scenario'!AL21</f>
        <v>-0.0419216642600713</v>
      </c>
      <c r="F42" s="71" t="n">
        <f aca="false">'Low scenario'!BO21</f>
        <v>-0.0519903598044479</v>
      </c>
      <c r="G42" s="71" t="n">
        <f aca="false">'High scenario'!AL21</f>
        <v>-0.0200823143773977</v>
      </c>
      <c r="H42" s="71" t="n">
        <f aca="false">'High scenario'!BO21</f>
        <v>-0.0279793830167304</v>
      </c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scenario'!AL22</f>
        <v>-0.0300661356040712</v>
      </c>
      <c r="D43" s="73" t="n">
        <f aca="false">'Central scenario'!BO22</f>
        <v>-0.0393694443616711</v>
      </c>
      <c r="E43" s="71" t="n">
        <f aca="false">'Low scenario'!AL22</f>
        <v>-0.04194909984817</v>
      </c>
      <c r="F43" s="71" t="n">
        <f aca="false">'Low scenario'!BO22</f>
        <v>-0.052964695698324</v>
      </c>
      <c r="G43" s="71" t="n">
        <f aca="false">'High scenario'!AL22</f>
        <v>-0.0176098652333081</v>
      </c>
      <c r="H43" s="71" t="n">
        <f aca="false">'High scenario'!BO22</f>
        <v>-0.0259948497518033</v>
      </c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scenario'!AL23</f>
        <v>-0.0298195971005515</v>
      </c>
      <c r="D44" s="74" t="n">
        <f aca="false">'Central scenario'!BO23</f>
        <v>-0.0395717874382454</v>
      </c>
      <c r="E44" s="71" t="n">
        <f aca="false">'Low scenario'!AL23</f>
        <v>-0.0421801515075573</v>
      </c>
      <c r="F44" s="71" t="n">
        <f aca="false">'Low scenario'!BO23</f>
        <v>-0.0539274495272783</v>
      </c>
      <c r="G44" s="71" t="n">
        <f aca="false">'High scenario'!AL23</f>
        <v>-0.0150221021373978</v>
      </c>
      <c r="H44" s="71" t="n">
        <f aca="false">'High scenario'!BO23</f>
        <v>-0.0238262091607523</v>
      </c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scenario'!AL24</f>
        <v>-0.0285733811918621</v>
      </c>
      <c r="D45" s="74" t="n">
        <f aca="false">'Central scenario'!BO24</f>
        <v>-0.0388000482226595</v>
      </c>
      <c r="E45" s="71" t="n">
        <f aca="false">'Low scenario'!AL24</f>
        <v>-0.0417418231827249</v>
      </c>
      <c r="F45" s="71" t="n">
        <f aca="false">'Low scenario'!BO24</f>
        <v>-0.0539656481962422</v>
      </c>
      <c r="G45" s="71" t="n">
        <f aca="false">'High scenario'!AL24</f>
        <v>-0.0134966496159459</v>
      </c>
      <c r="H45" s="71" t="n">
        <f aca="false">'High scenario'!BO24</f>
        <v>-0.0227509091684266</v>
      </c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scenario'!AL25</f>
        <v>-0.0263210887091171</v>
      </c>
      <c r="D46" s="74" t="n">
        <f aca="false">'Central scenario'!BO25</f>
        <v>-0.0371315757823591</v>
      </c>
      <c r="E46" s="71" t="n">
        <f aca="false">'Low scenario'!AL25</f>
        <v>-0.0400038295292974</v>
      </c>
      <c r="F46" s="71" t="n">
        <f aca="false">'Low scenario'!BO25</f>
        <v>-0.0529851188785839</v>
      </c>
      <c r="G46" s="71" t="n">
        <f aca="false">'High scenario'!AL25</f>
        <v>-0.0115070173819503</v>
      </c>
      <c r="H46" s="71" t="n">
        <f aca="false">'High scenario'!BO25</f>
        <v>-0.0211108669343906</v>
      </c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scenario'!AL26</f>
        <v>-0.0253456234180949</v>
      </c>
      <c r="D47" s="73" t="n">
        <f aca="false">'Central scenario'!BO26</f>
        <v>-0.0367379142764194</v>
      </c>
      <c r="E47" s="71" t="n">
        <f aca="false">'Low scenario'!AL26</f>
        <v>-0.0392013714099152</v>
      </c>
      <c r="F47" s="71" t="n">
        <f aca="false">'Low scenario'!BO26</f>
        <v>-0.0529202194242223</v>
      </c>
      <c r="G47" s="71" t="n">
        <f aca="false">'High scenario'!AL26</f>
        <v>-0.0105673047826973</v>
      </c>
      <c r="H47" s="71" t="n">
        <f aca="false">'High scenario'!BO26</f>
        <v>-0.0207541969088217</v>
      </c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scenario'!AL27</f>
        <v>-0.0236714695925401</v>
      </c>
      <c r="D48" s="74" t="n">
        <f aca="false">'Central scenario'!BO27</f>
        <v>-0.035453684387902</v>
      </c>
      <c r="E48" s="71" t="n">
        <f aca="false">'Low scenario'!AL27</f>
        <v>-0.038468064793562</v>
      </c>
      <c r="F48" s="71" t="n">
        <f aca="false">'Low scenario'!BO27</f>
        <v>-0.0530794876045198</v>
      </c>
      <c r="G48" s="71" t="n">
        <f aca="false">'High scenario'!AL27</f>
        <v>-0.00931348641028586</v>
      </c>
      <c r="H48" s="71" t="n">
        <f aca="false">'High scenario'!BO27</f>
        <v>-0.0198855511235327</v>
      </c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scenario'!AL28</f>
        <v>-0.0238122476575823</v>
      </c>
      <c r="D49" s="74" t="n">
        <f aca="false">'Central scenario'!BO28</f>
        <v>-0.0361437402192002</v>
      </c>
      <c r="E49" s="71" t="n">
        <f aca="false">'Low scenario'!AL28</f>
        <v>-0.0382512064777153</v>
      </c>
      <c r="F49" s="71" t="n">
        <f aca="false">'Low scenario'!BO28</f>
        <v>-0.0534935229911094</v>
      </c>
      <c r="G49" s="71" t="n">
        <f aca="false">'High scenario'!AL28</f>
        <v>-0.00850137634154165</v>
      </c>
      <c r="H49" s="71" t="n">
        <f aca="false">'High scenario'!BO28</f>
        <v>-0.0195672655974706</v>
      </c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scenario'!AL29</f>
        <v>-0.024353860174388</v>
      </c>
      <c r="D50" s="74" t="n">
        <f aca="false">'Central scenario'!BO29</f>
        <v>-0.0371344033242403</v>
      </c>
      <c r="E50" s="71" t="n">
        <f aca="false">'Low scenario'!AL29</f>
        <v>-0.0384084072361359</v>
      </c>
      <c r="F50" s="71" t="n">
        <f aca="false">'Low scenario'!BO29</f>
        <v>-0.0544746023276238</v>
      </c>
      <c r="G50" s="71" t="n">
        <f aca="false">'High scenario'!AL29</f>
        <v>-0.00744178368923294</v>
      </c>
      <c r="H50" s="71" t="n">
        <f aca="false">'High scenario'!BO29</f>
        <v>-0.0188542663989451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24" activeCellId="0" sqref="K24"/>
    </sheetView>
  </sheetViews>
  <sheetFormatPr defaultColWidth="11.42578125" defaultRowHeight="12.8" zeroHeight="false" outlineLevelRow="0" outlineLevelCol="0"/>
  <sheetData>
    <row r="1" customFormat="false" ht="91.7" hidden="false" customHeight="false" outlineLevel="0" collapsed="false">
      <c r="A1" s="63"/>
      <c r="B1" s="64" t="s">
        <v>73</v>
      </c>
      <c r="C1" s="65" t="s">
        <v>0</v>
      </c>
      <c r="D1" s="65" t="s">
        <v>79</v>
      </c>
      <c r="E1" s="65" t="s">
        <v>75</v>
      </c>
      <c r="F1" s="65" t="s">
        <v>80</v>
      </c>
      <c r="G1" s="65" t="s">
        <v>77</v>
      </c>
      <c r="H1" s="65" t="s">
        <v>81</v>
      </c>
      <c r="I1" s="65"/>
    </row>
    <row r="2" customFormat="false" ht="12.8" hidden="false" customHeight="false" outlineLevel="0" collapsed="false">
      <c r="A2" s="63"/>
      <c r="B2" s="64"/>
      <c r="C2" s="63"/>
      <c r="D2" s="63"/>
      <c r="E2" s="63"/>
      <c r="F2" s="63"/>
      <c r="G2" s="63"/>
      <c r="H2" s="63"/>
      <c r="I2" s="63"/>
    </row>
    <row r="3" customFormat="false" ht="15" hidden="false" customHeight="false" outlineLevel="0" collapsed="false">
      <c r="A3" s="66" t="n">
        <v>1993</v>
      </c>
      <c r="B3" s="67" t="n">
        <v>-0.000446069275463893</v>
      </c>
      <c r="C3" s="63"/>
      <c r="D3" s="63"/>
      <c r="E3" s="63"/>
      <c r="F3" s="63"/>
      <c r="G3" s="63"/>
      <c r="H3" s="63"/>
      <c r="I3" s="63"/>
    </row>
    <row r="4" customFormat="false" ht="15" hidden="false" customHeight="false" outlineLevel="0" collapsed="false">
      <c r="A4" s="66" t="n">
        <v>1994</v>
      </c>
      <c r="B4" s="68" t="n">
        <v>-0.0130853294610615</v>
      </c>
      <c r="C4" s="63"/>
      <c r="D4" s="63"/>
      <c r="E4" s="63"/>
      <c r="F4" s="63"/>
      <c r="G4" s="63"/>
      <c r="H4" s="63"/>
      <c r="I4" s="63"/>
    </row>
    <row r="5" customFormat="false" ht="15" hidden="false" customHeight="false" outlineLevel="0" collapsed="false">
      <c r="A5" s="66" t="n">
        <v>1995</v>
      </c>
      <c r="B5" s="67" t="n">
        <v>-0.00637934959758819</v>
      </c>
      <c r="C5" s="63"/>
      <c r="D5" s="63"/>
      <c r="E5" s="63"/>
      <c r="F5" s="63"/>
      <c r="G5" s="63"/>
      <c r="H5" s="63"/>
      <c r="I5" s="63"/>
    </row>
    <row r="6" customFormat="false" ht="15" hidden="false" customHeight="false" outlineLevel="0" collapsed="false">
      <c r="A6" s="66" t="n">
        <v>1996</v>
      </c>
      <c r="B6" s="68" t="n">
        <v>-0.00528730473079139</v>
      </c>
      <c r="C6" s="63"/>
      <c r="D6" s="63"/>
      <c r="E6" s="63"/>
      <c r="F6" s="63"/>
      <c r="G6" s="63"/>
      <c r="H6" s="63"/>
      <c r="I6" s="63"/>
    </row>
    <row r="7" customFormat="false" ht="15" hidden="false" customHeight="false" outlineLevel="0" collapsed="false">
      <c r="A7" s="66" t="n">
        <v>1997</v>
      </c>
      <c r="B7" s="67" t="n">
        <v>-0.00315594528811225</v>
      </c>
      <c r="C7" s="63"/>
      <c r="D7" s="63"/>
      <c r="E7" s="63"/>
      <c r="F7" s="63"/>
      <c r="G7" s="63"/>
      <c r="H7" s="63"/>
      <c r="I7" s="63"/>
    </row>
    <row r="8" customFormat="false" ht="15" hidden="false" customHeight="false" outlineLevel="0" collapsed="false">
      <c r="A8" s="66" t="n">
        <v>1998</v>
      </c>
      <c r="B8" s="68" t="n">
        <v>-0.00266006212398561</v>
      </c>
      <c r="C8" s="63"/>
      <c r="D8" s="63"/>
      <c r="E8" s="63"/>
      <c r="F8" s="63"/>
      <c r="G8" s="63"/>
      <c r="H8" s="63"/>
      <c r="I8" s="63"/>
    </row>
    <row r="9" customFormat="false" ht="15" hidden="false" customHeight="false" outlineLevel="0" collapsed="false">
      <c r="A9" s="66" t="n">
        <v>1999</v>
      </c>
      <c r="B9" s="67" t="n">
        <v>-0.0077596880146275</v>
      </c>
      <c r="C9" s="63"/>
      <c r="D9" s="63"/>
      <c r="E9" s="63"/>
      <c r="F9" s="63"/>
      <c r="G9" s="63"/>
      <c r="H9" s="63"/>
      <c r="I9" s="63"/>
    </row>
    <row r="10" customFormat="false" ht="15" hidden="false" customHeight="false" outlineLevel="0" collapsed="false">
      <c r="A10" s="66" t="n">
        <v>2000</v>
      </c>
      <c r="B10" s="68" t="n">
        <v>-0.00673854445377408</v>
      </c>
      <c r="C10" s="63"/>
      <c r="D10" s="63"/>
      <c r="E10" s="63"/>
      <c r="F10" s="63"/>
      <c r="G10" s="63"/>
      <c r="H10" s="63"/>
      <c r="I10" s="63"/>
    </row>
    <row r="11" customFormat="false" ht="15" hidden="false" customHeight="false" outlineLevel="0" collapsed="false">
      <c r="A11" s="66" t="n">
        <v>2001</v>
      </c>
      <c r="B11" s="67" t="n">
        <v>-0.0101649287372602</v>
      </c>
      <c r="C11" s="63"/>
      <c r="D11" s="63"/>
      <c r="E11" s="63"/>
      <c r="F11" s="63"/>
      <c r="G11" s="63"/>
      <c r="H11" s="63"/>
      <c r="I11" s="63"/>
    </row>
    <row r="12" customFormat="false" ht="15" hidden="false" customHeight="false" outlineLevel="0" collapsed="false">
      <c r="A12" s="66" t="n">
        <v>2002</v>
      </c>
      <c r="B12" s="68" t="n">
        <v>-0.0114398617982835</v>
      </c>
      <c r="C12" s="63"/>
      <c r="D12" s="63"/>
      <c r="E12" s="63"/>
      <c r="F12" s="63"/>
      <c r="G12" s="63"/>
      <c r="H12" s="63"/>
      <c r="I12" s="63"/>
    </row>
    <row r="13" customFormat="false" ht="15" hidden="false" customHeight="false" outlineLevel="0" collapsed="false">
      <c r="A13" s="66" t="n">
        <v>2003</v>
      </c>
      <c r="B13" s="67" t="n">
        <v>-0.00492707399415027</v>
      </c>
      <c r="C13" s="63"/>
      <c r="D13" s="63"/>
      <c r="E13" s="63"/>
      <c r="F13" s="63"/>
      <c r="G13" s="63"/>
      <c r="H13" s="63"/>
      <c r="I13" s="63"/>
    </row>
    <row r="14" customFormat="false" ht="15" hidden="false" customHeight="false" outlineLevel="0" collapsed="false">
      <c r="A14" s="66" t="n">
        <v>2004</v>
      </c>
      <c r="B14" s="68" t="n">
        <v>0.00382133245719463</v>
      </c>
      <c r="C14" s="63"/>
      <c r="D14" s="63"/>
      <c r="E14" s="63"/>
      <c r="F14" s="63"/>
      <c r="G14" s="63"/>
      <c r="H14" s="63"/>
      <c r="I14" s="63"/>
    </row>
    <row r="15" customFormat="false" ht="15" hidden="false" customHeight="false" outlineLevel="0" collapsed="false">
      <c r="A15" s="66" t="n">
        <v>2005</v>
      </c>
      <c r="B15" s="67" t="n">
        <v>0.00757769102751198</v>
      </c>
      <c r="C15" s="63"/>
      <c r="D15" s="63"/>
      <c r="E15" s="63"/>
      <c r="F15" s="63"/>
      <c r="G15" s="63"/>
      <c r="H15" s="63"/>
      <c r="I15" s="63"/>
    </row>
    <row r="16" customFormat="false" ht="15" hidden="false" customHeight="false" outlineLevel="0" collapsed="false">
      <c r="A16" s="66" t="n">
        <v>2006</v>
      </c>
      <c r="B16" s="68" t="n">
        <v>0.00917791831736937</v>
      </c>
      <c r="C16" s="63"/>
      <c r="D16" s="63"/>
      <c r="E16" s="63"/>
      <c r="F16" s="63"/>
      <c r="G16" s="63"/>
      <c r="H16" s="63"/>
      <c r="I16" s="63"/>
    </row>
    <row r="17" customFormat="false" ht="15" hidden="false" customHeight="false" outlineLevel="0" collapsed="false">
      <c r="A17" s="66" t="n">
        <v>2007</v>
      </c>
      <c r="B17" s="67" t="n">
        <v>0.0108470293692913</v>
      </c>
      <c r="C17" s="63"/>
      <c r="D17" s="63"/>
      <c r="E17" s="63"/>
      <c r="F17" s="63"/>
      <c r="G17" s="63"/>
      <c r="H17" s="63"/>
      <c r="I17" s="63"/>
    </row>
    <row r="18" customFormat="false" ht="15" hidden="false" customHeight="false" outlineLevel="0" collapsed="false">
      <c r="A18" s="66" t="n">
        <v>2008</v>
      </c>
      <c r="B18" s="68" t="n">
        <v>0.00473047402209589</v>
      </c>
      <c r="C18" s="63"/>
      <c r="D18" s="63"/>
      <c r="E18" s="63"/>
      <c r="F18" s="63"/>
      <c r="G18" s="63"/>
      <c r="H18" s="63"/>
      <c r="I18" s="63"/>
    </row>
    <row r="19" customFormat="false" ht="15" hidden="false" customHeight="false" outlineLevel="0" collapsed="false">
      <c r="A19" s="66" t="n">
        <v>2009</v>
      </c>
      <c r="B19" s="67" t="n">
        <v>0.00347884656778641</v>
      </c>
      <c r="C19" s="63"/>
      <c r="D19" s="63"/>
      <c r="E19" s="63"/>
      <c r="F19" s="63"/>
      <c r="G19" s="63"/>
      <c r="H19" s="63"/>
      <c r="I19" s="63"/>
    </row>
    <row r="20" customFormat="false" ht="15" hidden="false" customHeight="false" outlineLevel="0" collapsed="false">
      <c r="A20" s="66" t="n">
        <v>2010</v>
      </c>
      <c r="B20" s="68" t="n">
        <v>0.00411235591593429</v>
      </c>
      <c r="C20" s="63"/>
      <c r="D20" s="63"/>
      <c r="E20" s="63"/>
      <c r="F20" s="63"/>
      <c r="G20" s="63"/>
      <c r="H20" s="63"/>
      <c r="I20" s="63"/>
    </row>
    <row r="21" customFormat="false" ht="15" hidden="false" customHeight="false" outlineLevel="0" collapsed="false">
      <c r="A21" s="66" t="n">
        <v>2011</v>
      </c>
      <c r="B21" s="67" t="n">
        <v>0.00326307905881009</v>
      </c>
      <c r="C21" s="63"/>
      <c r="D21" s="63"/>
      <c r="E21" s="63"/>
      <c r="F21" s="63"/>
      <c r="G21" s="63"/>
      <c r="H21" s="63"/>
      <c r="I21" s="63"/>
    </row>
    <row r="22" customFormat="false" ht="15" hidden="false" customHeight="false" outlineLevel="0" collapsed="false">
      <c r="A22" s="66" t="n">
        <v>2012</v>
      </c>
      <c r="B22" s="68" t="n">
        <v>0.00105161751029002</v>
      </c>
      <c r="C22" s="63"/>
      <c r="D22" s="63"/>
      <c r="E22" s="63"/>
      <c r="F22" s="63"/>
      <c r="G22" s="63"/>
      <c r="H22" s="63"/>
      <c r="I22" s="63"/>
    </row>
    <row r="23" customFormat="false" ht="15" hidden="false" customHeight="false" outlineLevel="0" collapsed="false">
      <c r="A23" s="66" t="n">
        <v>2013</v>
      </c>
      <c r="B23" s="67" t="n">
        <v>-0.000951668558161176</v>
      </c>
      <c r="C23" s="63"/>
      <c r="D23" s="63"/>
      <c r="E23" s="63"/>
      <c r="F23" s="63"/>
      <c r="G23" s="63"/>
      <c r="H23" s="63"/>
      <c r="I23" s="63"/>
    </row>
    <row r="24" customFormat="false" ht="15" hidden="false" customHeight="false" outlineLevel="0" collapsed="false">
      <c r="A24" s="66" t="n">
        <v>2014</v>
      </c>
      <c r="B24" s="68" t="n">
        <v>-0.00129286375596846</v>
      </c>
      <c r="C24" s="69" t="n">
        <f aca="false">'Central scenario'!AL3+SUM($C104:$J104)-$H104-$F104-SUM($K104:$Q104)</f>
        <v>0.00115825366281497</v>
      </c>
      <c r="D24" s="70"/>
      <c r="E24" s="63"/>
      <c r="F24" s="63"/>
      <c r="G24" s="77"/>
      <c r="H24" s="63"/>
      <c r="I24" s="63"/>
    </row>
    <row r="25" customFormat="false" ht="15" hidden="false" customHeight="false" outlineLevel="0" collapsed="false">
      <c r="A25" s="66" t="n">
        <v>2015</v>
      </c>
      <c r="B25" s="67" t="n">
        <v>-0.00750733306177321</v>
      </c>
      <c r="C25" s="69" t="n">
        <f aca="false">'Central scenario'!AL4+SUM($C105:$J105)-$H105-$F105-SUM($K105:$Q105)</f>
        <v>-0.0116326058731308</v>
      </c>
      <c r="D25" s="70"/>
      <c r="E25" s="63"/>
      <c r="F25" s="63"/>
      <c r="G25" s="63"/>
      <c r="H25" s="63"/>
      <c r="I25" s="63"/>
    </row>
    <row r="26" customFormat="false" ht="15" hidden="false" customHeight="false" outlineLevel="0" collapsed="false">
      <c r="A26" s="66" t="n">
        <v>2016</v>
      </c>
      <c r="B26" s="68" t="n">
        <v>-0.0203467996958489</v>
      </c>
      <c r="C26" s="69" t="n">
        <f aca="false">'Central scenario'!AL5+SUM($C106:$J106)-$H106-$F106-SUM($K106:$Q106)</f>
        <v>-0.0153542305373847</v>
      </c>
      <c r="D26" s="69" t="n">
        <f aca="false">'Central scenario'!BO5+SUM($C106:$J106)-$H106-$F106-SUM($K106:$R106)</f>
        <v>-0.0191982761312185</v>
      </c>
      <c r="E26" s="63"/>
      <c r="F26" s="63"/>
      <c r="G26" s="63"/>
      <c r="H26" s="63"/>
      <c r="I26" s="63"/>
    </row>
    <row r="27" customFormat="false" ht="15" hidden="false" customHeight="false" outlineLevel="0" collapsed="false">
      <c r="A27" s="66" t="n">
        <v>2017</v>
      </c>
      <c r="B27" s="67" t="n">
        <v>-0.0239156686325395</v>
      </c>
      <c r="C27" s="69" t="n">
        <f aca="false">'Central scenario'!AL6+SUM($C107:$J107)-$H107-$F107-SUM($K107:$Q107)</f>
        <v>-0.0181883289064561</v>
      </c>
      <c r="D27" s="69" t="n">
        <f aca="false">'Central scenario'!BO6+SUM($C107:$J107)-$H107-$F107-SUM($K107:$R107)</f>
        <v>-0.0260574438211466</v>
      </c>
      <c r="E27" s="72"/>
      <c r="F27" s="71"/>
      <c r="G27" s="71"/>
      <c r="H27" s="71"/>
      <c r="I27" s="71"/>
    </row>
    <row r="28" customFormat="false" ht="15" hidden="false" customHeight="false" outlineLevel="0" collapsed="false">
      <c r="A28" s="66" t="n">
        <v>2018</v>
      </c>
      <c r="B28" s="68" t="n">
        <v>-0.019363098915625</v>
      </c>
      <c r="C28" s="69" t="n">
        <f aca="false">'Central scenario'!$AL7+SUM($C108:$J108)-$F108-SUM($K108:$Q108)</f>
        <v>-0.00838601701977732</v>
      </c>
      <c r="D28" s="69" t="n">
        <f aca="false">'Central scenario'!BO7+SUM($C108:$J108)-$F108-SUM($K108:$R108)</f>
        <v>-0.0208807576286324</v>
      </c>
      <c r="E28" s="71"/>
      <c r="F28" s="71"/>
      <c r="G28" s="71"/>
      <c r="H28" s="71"/>
      <c r="I28" s="71"/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scenario'!$AL8+SUM($D$112:$J$112)-SUM($K$112:$Q$112)</f>
        <v>-0.0127957301698339</v>
      </c>
      <c r="D29" s="69" t="n">
        <f aca="false">'Central scenario'!$BO8+SUM($D$112:$J$112)-SUM($K$112:$Q$112)-$I$112*12/15</f>
        <v>-0.0260957262271642</v>
      </c>
      <c r="E29" s="71" t="n">
        <f aca="false">'Low scenario'!$AL8+SUM($D$112:$J$112)-SUM($K$112:$Q$112)</f>
        <v>-0.0127300949061858</v>
      </c>
      <c r="F29" s="71" t="n">
        <f aca="false">'Low scenario'!$BO8+SUM($D$112:$J$112)-SUM($K$112:$Q$112)-$I$112*12/15</f>
        <v>-0.026030090963516</v>
      </c>
      <c r="G29" s="71" t="n">
        <f aca="false">'High scenario'!$AL8+SUM($D$112:$J$112)-SUM($K$112:$Q$112)</f>
        <v>-0.0133437475958806</v>
      </c>
      <c r="H29" s="71" t="n">
        <f aca="false">'High scenario'!$BO8+SUM($D$112:$J$112)-SUM($K$112:$Q$112)-$I$112*12/15</f>
        <v>-0.0266369450462764</v>
      </c>
      <c r="I29" s="71"/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scenario'!$AL9+SUM($D$112:$J$112)-SUM($K$112:$Q$112)</f>
        <v>-0.0132903094295431</v>
      </c>
      <c r="D30" s="69" t="n">
        <f aca="false">'Central scenario'!$BO9+SUM($D$112:$J$112)-SUM($K$112:$Q$112)-$I$112</f>
        <v>-0.0299610320930458</v>
      </c>
      <c r="E30" s="71" t="n">
        <f aca="false">'Low scenario'!$AL9+SUM($D$112:$J$112)-SUM($K$112:$Q$112)</f>
        <v>-0.0136730866255536</v>
      </c>
      <c r="F30" s="71" t="n">
        <f aca="false">'Low scenario'!$BO9+SUM($D$112:$J$112)-SUM($K$112:$Q$112)-$I$112</f>
        <v>-0.0303429961506149</v>
      </c>
      <c r="G30" s="71" t="n">
        <f aca="false">'High scenario'!$AL9+SUM($D$112:$J$112)-SUM($K$112:$Q$112)</f>
        <v>-0.0114037362001404</v>
      </c>
      <c r="H30" s="71" t="n">
        <f aca="false">'High scenario'!$BO9+SUM($D$112:$J$112)-SUM($K$112:$Q$112)-$I$112</f>
        <v>-0.0280690686254554</v>
      </c>
      <c r="I30" s="71"/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scenario'!$AL10+SUM($D$112:$J$112)-SUM($K$112:$Q$112)</f>
        <v>-0.0186977953154299</v>
      </c>
      <c r="D31" s="69" t="n">
        <f aca="false">'Central scenario'!$BO10+SUM($D$112:$J$112)-SUM($K$112:$Q$112)-$I$112</f>
        <v>-0.0357934494809471</v>
      </c>
      <c r="E31" s="71" t="n">
        <f aca="false">'Low scenario'!$AL10+SUM($D$112:$J$112)-SUM($K$112:$Q$112)</f>
        <v>-0.0204987576820927</v>
      </c>
      <c r="F31" s="71" t="n">
        <f aca="false">'Low scenario'!$BO10+SUM($D$112:$J$112)-SUM($K$112:$Q$112)-$I$112</f>
        <v>-0.0375872504657232</v>
      </c>
      <c r="G31" s="71" t="n">
        <f aca="false">'High scenario'!$AL10+SUM($D$112:$J$112)-SUM($K$112:$Q$112)</f>
        <v>-0.0144782300607088</v>
      </c>
      <c r="H31" s="71" t="n">
        <f aca="false">'High scenario'!$BO10+SUM($D$112:$J$112)-SUM($K$112:$Q$112)-$I$112</f>
        <v>-0.0315761040249836</v>
      </c>
      <c r="I31" s="71"/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scenario'!$AL11+SUM($D$112:$J$112)-SUM($K$112:$Q$112)</f>
        <v>-0.0224678189874301</v>
      </c>
      <c r="D32" s="69" t="n">
        <f aca="false">'Central scenario'!$BO11+SUM($D$112:$J$112)-SUM($K$112:$Q$112)-$I$112</f>
        <v>-0.0399994907629116</v>
      </c>
      <c r="E32" s="71" t="n">
        <f aca="false">'Low scenario'!$AL11+SUM($D$112:$J$112)-SUM($K$112:$Q$112)</f>
        <v>-0.0249593688256763</v>
      </c>
      <c r="F32" s="71" t="n">
        <f aca="false">'Low scenario'!$BO11+SUM($D$112:$J$112)-SUM($K$112:$Q$112)-$I$112</f>
        <v>-0.0424474846139728</v>
      </c>
      <c r="G32" s="71" t="n">
        <f aca="false">'High scenario'!$AL11+SUM($D$112:$J$112)-SUM($K$112:$Q$112)</f>
        <v>-0.0172051430655457</v>
      </c>
      <c r="H32" s="71" t="n">
        <f aca="false">'High scenario'!$BO11+SUM($D$112:$J$112)-SUM($K$112:$Q$112)-$I$112</f>
        <v>-0.0346922693291039</v>
      </c>
      <c r="I32" s="71"/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scenario'!$AL12+SUM($D$112:$J$112)-SUM($K$112:$Q$112)</f>
        <v>-0.0215812400547161</v>
      </c>
      <c r="D33" s="69" t="n">
        <f aca="false">'Central scenario'!$BO12+SUM($D$112:$J$112)-SUM($K$112:$Q$112)-$I$112</f>
        <v>-0.0393967237572963</v>
      </c>
      <c r="E33" s="71" t="n">
        <f aca="false">'Low scenario'!$AL12+SUM($D$112:$J$112)-SUM($K$112:$Q$112)</f>
        <v>-0.0266776621192157</v>
      </c>
      <c r="F33" s="71" t="n">
        <f aca="false">'Low scenario'!$BO12+SUM($D$112:$J$112)-SUM($K$112:$Q$112)-$I$112</f>
        <v>-0.0444867604144122</v>
      </c>
      <c r="G33" s="71" t="n">
        <f aca="false">'High scenario'!$AL12+SUM($D$112:$J$112)-SUM($K$112:$Q$112)</f>
        <v>-0.0164272612042143</v>
      </c>
      <c r="H33" s="71" t="n">
        <f aca="false">'High scenario'!$BO12+SUM($D$112:$J$112)-SUM($K$112:$Q$112)-$I$112</f>
        <v>-0.0342284531418016</v>
      </c>
      <c r="I33" s="71"/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scenario'!$AL13+SUM($D$112:$J$112)-SUM($K$112:$Q$112)</f>
        <v>-0.0207142285108444</v>
      </c>
      <c r="D34" s="72" t="n">
        <f aca="false">'Central scenario'!$BO13+SUM($D$112:$J$112)-SUM($K$112:$Q$112)-$I$112</f>
        <v>-0.0388790439123732</v>
      </c>
      <c r="E34" s="71" t="n">
        <f aca="false">'Low scenario'!$AL13+SUM($D$112:$J$112)-SUM($K$112:$Q$112)</f>
        <v>-0.0271769989309729</v>
      </c>
      <c r="F34" s="71" t="n">
        <f aca="false">'Low scenario'!$BO13+SUM($D$112:$J$112)-SUM($K$112:$Q$112)-$I$112</f>
        <v>-0.0453397894886579</v>
      </c>
      <c r="G34" s="71" t="n">
        <f aca="false">'High scenario'!$AL13+SUM($D$112:$J$112)-SUM($K$112:$Q$112)</f>
        <v>-0.015349906566142</v>
      </c>
      <c r="H34" s="71" t="n">
        <f aca="false">'High scenario'!$BO13+SUM($D$112:$J$112)-SUM($K$112:$Q$112)-$I$112</f>
        <v>-0.0334997287058924</v>
      </c>
      <c r="I34" s="71"/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scenario'!$AL14+SUM($D$112:$J$112)-SUM($K$112:$Q$112)</f>
        <v>-0.0208585634116046</v>
      </c>
      <c r="D35" s="73" t="n">
        <f aca="false">'Central scenario'!$BO14+SUM($D$112:$J$112)-SUM($K$112:$Q$112)-$I$112</f>
        <v>-0.0398973603696972</v>
      </c>
      <c r="E35" s="71" t="n">
        <f aca="false">'Low scenario'!$AL14+SUM($D$112:$J$112)-SUM($K$112:$Q$112)</f>
        <v>-0.0267808042171133</v>
      </c>
      <c r="F35" s="71" t="n">
        <f aca="false">'Low scenario'!$BO14+SUM($D$112:$J$112)-SUM($K$112:$Q$112)-$I$112</f>
        <v>-0.0458684636309676</v>
      </c>
      <c r="G35" s="71" t="n">
        <f aca="false">'High scenario'!$AL14+SUM($D$112:$J$112)-SUM($K$112:$Q$112)</f>
        <v>-0.0140719387971926</v>
      </c>
      <c r="H35" s="71" t="n">
        <f aca="false">'High scenario'!$BO14+SUM($D$112:$J$112)-SUM($K$112:$Q$112)-$I$112</f>
        <v>-0.0330180080331336</v>
      </c>
      <c r="I35" s="71"/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scenario'!$AL15+SUM($D$112:$J$112)-SUM($K$112:$Q$112)</f>
        <v>-0.0186930924263528</v>
      </c>
      <c r="D36" s="74" t="n">
        <f aca="false">'Central scenario'!$BO15+SUM($D$112:$J$112)-SUM($K$112:$Q$112)-$I$112</f>
        <v>-0.0387633412336034</v>
      </c>
      <c r="E36" s="71" t="n">
        <f aca="false">'Low scenario'!$AL15+SUM($D$112:$J$112)-SUM($K$112:$Q$112)</f>
        <v>-0.0246718759868107</v>
      </c>
      <c r="F36" s="71" t="n">
        <f aca="false">'Low scenario'!$BO15+SUM($D$112:$J$112)-SUM($K$112:$Q$112)-$I$112</f>
        <v>-0.0448357806038931</v>
      </c>
      <c r="G36" s="71" t="n">
        <f aca="false">'High scenario'!$AL15+SUM($D$112:$J$112)-SUM($K$112:$Q$112)</f>
        <v>-0.0115915666404899</v>
      </c>
      <c r="H36" s="71" t="n">
        <f aca="false">'High scenario'!$BO15+SUM($D$112:$J$112)-SUM($K$112:$Q$112)-$I$112</f>
        <v>-0.0314660639469691</v>
      </c>
      <c r="I36" s="71"/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scenario'!$AL16+SUM($D$112:$J$112)-SUM($K$112:$Q$112)</f>
        <v>-0.0162625316382985</v>
      </c>
      <c r="D37" s="74" t="n">
        <f aca="false">'Central scenario'!$BO16+SUM($D$112:$J$112)-SUM($K$112:$Q$112)-$I$112</f>
        <v>-0.0370293898633034</v>
      </c>
      <c r="E37" s="71" t="n">
        <f aca="false">'Low scenario'!$AL16+SUM($D$112:$J$112)-SUM($K$112:$Q$112)</f>
        <v>-0.0239190269897298</v>
      </c>
      <c r="F37" s="71" t="n">
        <f aca="false">'Low scenario'!$BO16+SUM($D$112:$J$112)-SUM($K$112:$Q$112)-$I$112</f>
        <v>-0.0450210789631922</v>
      </c>
      <c r="G37" s="71" t="n">
        <f aca="false">'High scenario'!$AL16+SUM($D$112:$J$112)-SUM($K$112:$Q$112)</f>
        <v>-0.00967416657531561</v>
      </c>
      <c r="H37" s="71" t="n">
        <f aca="false">'High scenario'!$BO16+SUM($D$112:$J$112)-SUM($K$112:$Q$112)-$I$112</f>
        <v>-0.030197165440622</v>
      </c>
      <c r="I37" s="71"/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scenario'!$AL17+SUM($D$112:$J$112)-SUM($K$112:$Q$112)</f>
        <v>-0.0142411214757265</v>
      </c>
      <c r="D38" s="74" t="n">
        <f aca="false">'Central scenario'!$BO17+SUM($D$112:$J$112)-SUM($K$112:$Q$112)-$I$112</f>
        <v>-0.0358011842185355</v>
      </c>
      <c r="E38" s="71" t="n">
        <f aca="false">'Low scenario'!$AL17+SUM($D$112:$J$112)-SUM($K$112:$Q$112)</f>
        <v>-0.0224550994735479</v>
      </c>
      <c r="F38" s="71" t="n">
        <f aca="false">'Low scenario'!$BO17+SUM($D$112:$J$112)-SUM($K$112:$Q$112)-$I$112</f>
        <v>-0.0445321583019817</v>
      </c>
      <c r="G38" s="71" t="n">
        <f aca="false">'High scenario'!$AL17+SUM($D$112:$J$112)-SUM($K$112:$Q$112)</f>
        <v>-0.00578602795525211</v>
      </c>
      <c r="H38" s="71" t="n">
        <f aca="false">'High scenario'!$BO17+SUM($D$112:$J$112)-SUM($K$112:$Q$112)-$I$112</f>
        <v>-0.027045953253143</v>
      </c>
      <c r="I38" s="71"/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scenario'!$AL18+SUM($D$112:$J$112)-SUM($K$112:$Q$112)</f>
        <v>-0.0116873071076807</v>
      </c>
      <c r="D39" s="73" t="n">
        <f aca="false">'Central scenario'!$BO18+SUM($D$112:$J$112)-SUM($K$112:$Q$112)-$I$112</f>
        <v>-0.0340468697298863</v>
      </c>
      <c r="E39" s="71" t="n">
        <f aca="false">'Low scenario'!$AL18+SUM($D$112:$J$112)-SUM($K$112:$Q$112)</f>
        <v>-0.0218907554987417</v>
      </c>
      <c r="F39" s="71" t="n">
        <f aca="false">'Low scenario'!$BO18+SUM($D$112:$J$112)-SUM($K$112:$Q$112)-$I$112</f>
        <v>-0.0448968070679137</v>
      </c>
      <c r="G39" s="71" t="n">
        <f aca="false">'High scenario'!$AL18+SUM($D$112:$J$112)-SUM($K$112:$Q$112)</f>
        <v>-0.00288850702967881</v>
      </c>
      <c r="H39" s="71" t="n">
        <f aca="false">'High scenario'!$BO18+SUM($D$112:$J$112)-SUM($K$112:$Q$112)-$I$112</f>
        <v>-0.0248625708163885</v>
      </c>
      <c r="I39" s="71"/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scenario'!$AL19+SUM($D$112:$J$112)-SUM($K$112:$Q$112)</f>
        <v>-0.0107894450794147</v>
      </c>
      <c r="D40" s="74" t="n">
        <f aca="false">'Central scenario'!$BO19+SUM($D$112:$J$112)-SUM($K$112:$Q$112)-$I$112</f>
        <v>-0.0337914727058956</v>
      </c>
      <c r="E40" s="71" t="n">
        <f aca="false">'Low scenario'!$AL19+SUM($D$112:$J$112)-SUM($K$112:$Q$112)</f>
        <v>-0.0201517900807838</v>
      </c>
      <c r="F40" s="71" t="n">
        <f aca="false">'Low scenario'!$BO19+SUM($D$112:$J$112)-SUM($K$112:$Q$112)-$I$112</f>
        <v>-0.0438865772402087</v>
      </c>
      <c r="G40" s="71" t="n">
        <f aca="false">'High scenario'!$AL19+SUM($D$112:$J$112)-SUM($K$112:$Q$112)</f>
        <v>-0.000818013465693511</v>
      </c>
      <c r="H40" s="71" t="n">
        <f aca="false">'High scenario'!$BO19+SUM($D$112:$J$112)-SUM($K$112:$Q$112)-$I$112</f>
        <v>-0.0233590159568966</v>
      </c>
      <c r="I40" s="71"/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scenario'!$AL20+SUM($D$112:$J$112)-SUM($K$112:$Q$112)</f>
        <v>-0.00958750599248511</v>
      </c>
      <c r="D41" s="74" t="n">
        <f aca="false">'Central scenario'!$BO20+SUM($D$112:$J$112)-SUM($K$112:$Q$112)-$I$112</f>
        <v>-0.0332503574196427</v>
      </c>
      <c r="E41" s="71" t="n">
        <f aca="false">'Low scenario'!$AL20+SUM($D$112:$J$112)-SUM($K$112:$Q$112)</f>
        <v>-0.0184724295299102</v>
      </c>
      <c r="F41" s="71" t="n">
        <f aca="false">'Low scenario'!$BO20+SUM($D$112:$J$112)-SUM($K$112:$Q$112)-$I$112</f>
        <v>-0.0430847057620976</v>
      </c>
      <c r="G41" s="71" t="n">
        <f aca="false">'High scenario'!$AL20+SUM($D$112:$J$112)-SUM($K$112:$Q$112)</f>
        <v>0.00109645985742459</v>
      </c>
      <c r="H41" s="71" t="n">
        <f aca="false">'High scenario'!$BO20+SUM($D$112:$J$112)-SUM($K$112:$Q$112)-$I$112</f>
        <v>-0.0217920816715286</v>
      </c>
      <c r="I41" s="71"/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scenario'!$AL21+SUM($D$112:$J$112)-SUM($K$112:$Q$112)</f>
        <v>-0.00845852226234061</v>
      </c>
      <c r="D42" s="74" t="n">
        <f aca="false">'Central scenario'!$BO21+SUM($D$112:$J$112)-SUM($K$112:$Q$112)-$I$112</f>
        <v>-0.0326693736804014</v>
      </c>
      <c r="E42" s="71" t="n">
        <f aca="false">'Low scenario'!$AL21+SUM($D$112:$J$112)-SUM($K$112:$Q$112)</f>
        <v>-0.0181919762542852</v>
      </c>
      <c r="F42" s="71" t="n">
        <f aca="false">'Low scenario'!$BO21+SUM($D$112:$J$112)-SUM($K$112:$Q$112)-$I$112</f>
        <v>-0.0438128318550565</v>
      </c>
      <c r="G42" s="71" t="n">
        <f aca="false">'High scenario'!$AL21+SUM($D$112:$J$112)-SUM($K$112:$Q$112)</f>
        <v>0.00364737362838839</v>
      </c>
      <c r="H42" s="71" t="n">
        <f aca="false">'High scenario'!$BO21+SUM($D$112:$J$112)-SUM($K$112:$Q$112)-$I$112</f>
        <v>-0.0198018550673389</v>
      </c>
      <c r="I42" s="71"/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scenario'!$AL22+SUM($D$112:$J$112)-SUM($K$112:$Q$112)</f>
        <v>-0.00633644759828511</v>
      </c>
      <c r="D43" s="73" t="n">
        <f aca="false">'Central scenario'!$BO22+SUM($D$112:$J$112)-SUM($K$112:$Q$112)-$I$112</f>
        <v>-0.0311919164122797</v>
      </c>
      <c r="E43" s="71" t="n">
        <f aca="false">'Low scenario'!$AL22+SUM($D$112:$J$112)-SUM($K$112:$Q$112)</f>
        <v>-0.0182194118423839</v>
      </c>
      <c r="F43" s="71" t="n">
        <f aca="false">'Low scenario'!$BO22+SUM($D$112:$J$112)-SUM($K$112:$Q$112)-$I$112</f>
        <v>-0.0447871677489326</v>
      </c>
      <c r="G43" s="71" t="n">
        <f aca="false">'High scenario'!$AL22+SUM($D$112:$J$112)-SUM($K$112:$Q$112)</f>
        <v>0.00611982277247799</v>
      </c>
      <c r="H43" s="71" t="n">
        <f aca="false">'High scenario'!$BO22+SUM($D$112:$J$112)-SUM($K$112:$Q$112)-$I$112</f>
        <v>-0.0178173218024119</v>
      </c>
      <c r="I43" s="71"/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scenario'!$AL23+SUM($D$112:$J$112)-SUM($K$112:$Q$112)</f>
        <v>-0.00608990909476541</v>
      </c>
      <c r="D44" s="74" t="n">
        <f aca="false">'Central scenario'!$BO23+SUM($D$112:$J$112)-SUM($K$112:$Q$112)-$I$112</f>
        <v>-0.0313942594888539</v>
      </c>
      <c r="E44" s="71" t="n">
        <f aca="false">'Low scenario'!$AL23+SUM($D$112:$J$112)-SUM($K$112:$Q$112)</f>
        <v>-0.0184504635017712</v>
      </c>
      <c r="F44" s="71" t="n">
        <f aca="false">'Low scenario'!$BO23+SUM($D$112:$J$112)-SUM($K$112:$Q$112)-$I$112</f>
        <v>-0.0457499215778869</v>
      </c>
      <c r="G44" s="71" t="n">
        <f aca="false">'High scenario'!$AL23+SUM($D$112:$J$112)-SUM($K$112:$Q$112)</f>
        <v>0.00870758586838829</v>
      </c>
      <c r="H44" s="71" t="n">
        <f aca="false">'High scenario'!$BO23+SUM($D$112:$J$112)-SUM($K$112:$Q$112)-$I$112</f>
        <v>-0.0156486812113609</v>
      </c>
      <c r="I44" s="71"/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scenario'!$AL24+SUM($D$112:$J$112)-SUM($K$112:$Q$112)</f>
        <v>-0.00484369318607601</v>
      </c>
      <c r="D45" s="74" t="n">
        <f aca="false">'Central scenario'!$BO24+SUM($D$112:$J$112)-SUM($K$112:$Q$112)-$I$112</f>
        <v>-0.0306225202732681</v>
      </c>
      <c r="E45" s="71" t="n">
        <f aca="false">'Low scenario'!$AL24+SUM($D$112:$J$112)-SUM($K$112:$Q$112)</f>
        <v>-0.0180121351769388</v>
      </c>
      <c r="F45" s="71" t="n">
        <f aca="false">'Low scenario'!$BO24+SUM($D$112:$J$112)-SUM($K$112:$Q$112)-$I$112</f>
        <v>-0.0457881202468507</v>
      </c>
      <c r="G45" s="71" t="n">
        <f aca="false">'High scenario'!$AL24+SUM($D$112:$J$112)-SUM($K$112:$Q$112)</f>
        <v>0.0102330383898402</v>
      </c>
      <c r="H45" s="71" t="n">
        <f aca="false">'High scenario'!$BO24+SUM($D$112:$J$112)-SUM($K$112:$Q$112)-$I$112</f>
        <v>-0.0145733812190352</v>
      </c>
      <c r="I45" s="71"/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scenario'!$AL25+SUM($D$112:$J$112)-SUM($K$112:$Q$112)</f>
        <v>-0.00259140070333101</v>
      </c>
      <c r="D46" s="74" t="n">
        <f aca="false">'Central scenario'!$BO25+SUM($D$112:$J$112)-SUM($K$112:$Q$112)-$I$112</f>
        <v>-0.0289540478329677</v>
      </c>
      <c r="E46" s="71" t="n">
        <f aca="false">'Low scenario'!$AL25+SUM($D$112:$J$112)-SUM($K$112:$Q$112)</f>
        <v>-0.0162741415235113</v>
      </c>
      <c r="F46" s="71" t="n">
        <f aca="false">'Low scenario'!$BO25+SUM($D$112:$J$112)-SUM($K$112:$Q$112)-$I$112</f>
        <v>-0.0448075909291925</v>
      </c>
      <c r="G46" s="71" t="n">
        <f aca="false">'High scenario'!$AL25+SUM($D$112:$J$112)-SUM($K$112:$Q$112)</f>
        <v>0.0122226706238358</v>
      </c>
      <c r="H46" s="71" t="n">
        <f aca="false">'High scenario'!$BO25+SUM($D$112:$J$112)-SUM($K$112:$Q$112)-$I$112</f>
        <v>-0.0129333389849992</v>
      </c>
      <c r="I46" s="71"/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scenario'!$AL26+SUM($D$112:$J$112)-SUM($K$112:$Q$112)</f>
        <v>-0.00161593541230881</v>
      </c>
      <c r="D47" s="73" t="n">
        <f aca="false">'Central scenario'!$BO26+SUM($D$112:$J$112)-SUM($K$112:$Q$112)-$I$112</f>
        <v>-0.0285603863270279</v>
      </c>
      <c r="E47" s="71" t="n">
        <f aca="false">'Low scenario'!$AL26+SUM($D$112:$J$112)-SUM($K$112:$Q$112)</f>
        <v>-0.0154716834041291</v>
      </c>
      <c r="F47" s="71" t="n">
        <f aca="false">'Low scenario'!$BO26+SUM($D$112:$J$112)-SUM($K$112:$Q$112)-$I$112</f>
        <v>-0.0447426914748309</v>
      </c>
      <c r="G47" s="71" t="n">
        <f aca="false">'High scenario'!$AL26+SUM($D$112:$J$112)-SUM($K$112:$Q$112)</f>
        <v>0.0131623832230888</v>
      </c>
      <c r="H47" s="71" t="n">
        <f aca="false">'High scenario'!$BO26+SUM($D$112:$J$112)-SUM($K$112:$Q$112)-$I$112</f>
        <v>-0.0125766689594303</v>
      </c>
      <c r="I47" s="71"/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scenario'!$AL27+SUM($D$112:$J$112)-SUM($K$112:$Q$112)</f>
        <v>5.82184132459883E-005</v>
      </c>
      <c r="D48" s="74" t="n">
        <f aca="false">'Central scenario'!$BO27+SUM($D$112:$J$112)-SUM($K$112:$Q$112)-$I$112</f>
        <v>-0.0272761564385106</v>
      </c>
      <c r="E48" s="71" t="n">
        <f aca="false">'Low scenario'!$AL27+SUM($D$112:$J$112)-SUM($K$112:$Q$112)</f>
        <v>-0.0147383767877759</v>
      </c>
      <c r="F48" s="71" t="n">
        <f aca="false">'Low scenario'!$BO27+SUM($D$112:$J$112)-SUM($K$112:$Q$112)-$I$112</f>
        <v>-0.0449019596551283</v>
      </c>
      <c r="G48" s="71" t="n">
        <f aca="false">'High scenario'!$AL27+SUM($D$112:$J$112)-SUM($K$112:$Q$112)</f>
        <v>0.0144162015955002</v>
      </c>
      <c r="H48" s="71" t="n">
        <f aca="false">'High scenario'!$BO27+SUM($D$112:$J$112)-SUM($K$112:$Q$112)-$I$112</f>
        <v>-0.0117080231741413</v>
      </c>
      <c r="I48" s="71"/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scenario'!$AL28+SUM($D$112:$J$112)-SUM($K$112:$Q$112)</f>
        <v>-8.25596517962102E-005</v>
      </c>
      <c r="D49" s="74" t="n">
        <f aca="false">'Central scenario'!$BO28+SUM($D$112:$J$112)-SUM($K$112:$Q$112)-$I$112</f>
        <v>-0.0279662122698087</v>
      </c>
      <c r="E49" s="71" t="n">
        <f aca="false">'Low scenario'!$AL28+SUM($D$112:$J$112)-SUM($K$112:$Q$112)</f>
        <v>-0.0145215184719292</v>
      </c>
      <c r="F49" s="71" t="n">
        <f aca="false">'Low scenario'!$BO28+SUM($D$112:$J$112)-SUM($K$112:$Q$112)-$I$112</f>
        <v>-0.045315995041718</v>
      </c>
      <c r="G49" s="71" t="n">
        <f aca="false">'High scenario'!$AL28+SUM($D$112:$J$112)-SUM($K$112:$Q$112)</f>
        <v>0.0152283116642444</v>
      </c>
      <c r="H49" s="71" t="n">
        <f aca="false">'High scenario'!$BO28+SUM($D$112:$J$112)-SUM($K$112:$Q$112)-$I$112</f>
        <v>-0.0113897376480792</v>
      </c>
      <c r="I49" s="71"/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scenario'!$AL29+SUM($D$112:$J$112)-SUM($K$112:$Q$112)</f>
        <v>-0.000624172168601882</v>
      </c>
      <c r="D50" s="74" t="n">
        <f aca="false">'Central scenario'!$BO29+SUM($D$112:$J$112)-SUM($K$112:$Q$112)-$I$112</f>
        <v>-0.0289568753748489</v>
      </c>
      <c r="E50" s="71" t="n">
        <f aca="false">'Low scenario'!$AL29+SUM($D$112:$J$112)-SUM($K$112:$Q$112)</f>
        <v>-0.0146787192303498</v>
      </c>
      <c r="F50" s="71" t="n">
        <f aca="false">'Low scenario'!$BO29+SUM($D$112:$J$112)-SUM($K$112:$Q$112)-$I$112</f>
        <v>-0.0462970743782324</v>
      </c>
      <c r="G50" s="71" t="n">
        <f aca="false">'High scenario'!$AL29+SUM($D$112:$J$112)-SUM($K$112:$Q$112)</f>
        <v>0.0162879043165531</v>
      </c>
      <c r="H50" s="71" t="n">
        <f aca="false">'High scenario'!$BO29+SUM($D$112:$J$112)-SUM($K$112:$Q$112)-$I$112</f>
        <v>-0.0106767384495536</v>
      </c>
      <c r="I50" s="71"/>
    </row>
    <row r="53" customFormat="false" ht="12.8" hidden="false" customHeight="false" outlineLevel="0" collapsed="false">
      <c r="C53" s="78"/>
      <c r="D53" s="78"/>
      <c r="E53" s="78"/>
      <c r="F53" s="78" t="s">
        <v>82</v>
      </c>
      <c r="G53" s="78"/>
      <c r="H53" s="78"/>
      <c r="I53" s="78"/>
      <c r="J53" s="78"/>
    </row>
    <row r="54" customFormat="false" ht="12.8" hidden="false" customHeight="false" outlineLevel="0" collapsed="false">
      <c r="C54" s="79" t="s">
        <v>83</v>
      </c>
      <c r="D54" s="79"/>
      <c r="E54" s="79"/>
      <c r="F54" s="79"/>
      <c r="G54" s="79"/>
      <c r="H54" s="79"/>
      <c r="I54" s="78"/>
      <c r="J54" s="79" t="s">
        <v>84</v>
      </c>
      <c r="K54" s="79"/>
      <c r="L54" s="79"/>
      <c r="M54" s="79"/>
      <c r="N54" s="79"/>
      <c r="O54" s="79"/>
      <c r="P54" s="79"/>
    </row>
    <row r="55" customFormat="false" ht="12.8" hidden="false" customHeight="false" outlineLevel="0" collapsed="false">
      <c r="B55" s="80"/>
      <c r="C55" s="81" t="s">
        <v>85</v>
      </c>
      <c r="D55" s="81"/>
      <c r="E55" s="81"/>
      <c r="F55" s="81"/>
      <c r="G55" s="81"/>
      <c r="H55" s="81"/>
      <c r="I55" s="81"/>
      <c r="J55" s="81"/>
      <c r="K55" s="82"/>
      <c r="L55" s="82" t="s">
        <v>86</v>
      </c>
      <c r="M55" s="82"/>
      <c r="N55" s="82"/>
      <c r="O55" s="82"/>
      <c r="P55" s="82"/>
      <c r="Q55" s="82"/>
      <c r="R55" s="82"/>
    </row>
    <row r="56" customFormat="false" ht="12.8" hidden="false" customHeight="false" outlineLevel="0" collapsed="false">
      <c r="B56" s="80"/>
      <c r="C56" s="83" t="s">
        <v>87</v>
      </c>
      <c r="D56" s="84" t="s">
        <v>88</v>
      </c>
      <c r="E56" s="83" t="s">
        <v>89</v>
      </c>
      <c r="F56" s="84" t="s">
        <v>90</v>
      </c>
      <c r="G56" s="83" t="s">
        <v>91</v>
      </c>
      <c r="H56" s="84" t="s">
        <v>92</v>
      </c>
      <c r="I56" s="83" t="s">
        <v>93</v>
      </c>
      <c r="J56" s="84" t="s">
        <v>94</v>
      </c>
      <c r="K56" s="84" t="s">
        <v>95</v>
      </c>
      <c r="L56" s="85" t="s">
        <v>96</v>
      </c>
      <c r="M56" s="84" t="s">
        <v>97</v>
      </c>
      <c r="N56" s="85" t="s">
        <v>98</v>
      </c>
      <c r="O56" s="84" t="s">
        <v>99</v>
      </c>
      <c r="P56" s="85" t="s">
        <v>100</v>
      </c>
      <c r="Q56" s="84" t="s">
        <v>101</v>
      </c>
      <c r="R56" s="85" t="s">
        <v>102</v>
      </c>
    </row>
    <row r="57" customFormat="false" ht="12.8" hidden="false" customHeight="false" outlineLevel="0" collapsed="false">
      <c r="B57" s="84" t="n">
        <v>1993</v>
      </c>
      <c r="C57" s="86" t="n">
        <v>853307.6</v>
      </c>
      <c r="D57" s="84"/>
      <c r="E57" s="84"/>
      <c r="F57" s="87"/>
      <c r="G57" s="84"/>
      <c r="H57" s="86"/>
      <c r="I57" s="86" t="n">
        <v>3015865.81949566</v>
      </c>
      <c r="J57" s="86"/>
      <c r="K57" s="88" t="n">
        <v>352371.13373</v>
      </c>
      <c r="L57" s="88"/>
      <c r="M57" s="88" t="n">
        <v>1036245.35282</v>
      </c>
      <c r="N57" s="88" t="n">
        <v>214541.63623</v>
      </c>
      <c r="O57" s="88" t="n">
        <v>0</v>
      </c>
      <c r="P57" s="88"/>
      <c r="Q57" s="88"/>
      <c r="R57" s="88"/>
    </row>
    <row r="58" customFormat="false" ht="12.8" hidden="false" customHeight="false" outlineLevel="0" collapsed="false">
      <c r="B58" s="80" t="n">
        <v>1994</v>
      </c>
      <c r="C58" s="89" t="n">
        <v>1164662.22</v>
      </c>
      <c r="D58" s="90"/>
      <c r="E58" s="90"/>
      <c r="F58" s="90"/>
      <c r="G58" s="90"/>
      <c r="H58" s="89"/>
      <c r="I58" s="89" t="n">
        <v>3226509.52498154</v>
      </c>
      <c r="J58" s="89"/>
      <c r="K58" s="86" t="n">
        <v>293763.12069</v>
      </c>
      <c r="L58" s="86"/>
      <c r="M58" s="86" t="n">
        <v>1287640.9398</v>
      </c>
      <c r="N58" s="86" t="n">
        <v>456594.30016</v>
      </c>
      <c r="O58" s="86" t="n">
        <v>0</v>
      </c>
      <c r="P58" s="86"/>
      <c r="Q58" s="86"/>
      <c r="R58" s="86"/>
    </row>
    <row r="59" customFormat="false" ht="12.8" hidden="false" customHeight="false" outlineLevel="0" collapsed="false">
      <c r="B59" s="80" t="n">
        <v>1995</v>
      </c>
      <c r="C59" s="86" t="n">
        <v>1243225.6</v>
      </c>
      <c r="D59" s="84"/>
      <c r="E59" s="84"/>
      <c r="F59" s="84"/>
      <c r="G59" s="84"/>
      <c r="H59" s="86"/>
      <c r="I59" s="86" t="n">
        <v>2990988.48141767</v>
      </c>
      <c r="J59" s="86"/>
      <c r="K59" s="88" t="n">
        <v>296927.9492</v>
      </c>
      <c r="L59" s="88"/>
      <c r="M59" s="88" t="n">
        <v>1187925.9343</v>
      </c>
      <c r="N59" s="88" t="n">
        <v>524982.07006</v>
      </c>
      <c r="O59" s="88" t="n">
        <v>0</v>
      </c>
      <c r="P59" s="88"/>
      <c r="Q59" s="88"/>
      <c r="R59" s="88"/>
    </row>
    <row r="60" customFormat="false" ht="12.8" hidden="false" customHeight="false" outlineLevel="0" collapsed="false">
      <c r="B60" s="80" t="n">
        <v>1996</v>
      </c>
      <c r="C60" s="89" t="n">
        <v>1456325.4</v>
      </c>
      <c r="D60" s="89"/>
      <c r="E60" s="90" t="n">
        <v>1903838.651715</v>
      </c>
      <c r="F60" s="89" t="n">
        <v>2338287</v>
      </c>
      <c r="G60" s="90" t="n">
        <v>172304</v>
      </c>
      <c r="H60" s="89"/>
      <c r="I60" s="89" t="n">
        <v>3231346.71425055</v>
      </c>
      <c r="J60" s="89" t="n">
        <v>516954.41</v>
      </c>
      <c r="K60" s="86" t="n">
        <v>330883.704</v>
      </c>
      <c r="L60" s="86"/>
      <c r="M60" s="86" t="n">
        <v>1011324.76855</v>
      </c>
      <c r="N60" s="86" t="n">
        <v>1019118.98165</v>
      </c>
      <c r="O60" s="86" t="n">
        <v>0</v>
      </c>
      <c r="P60" s="86"/>
      <c r="Q60" s="86"/>
      <c r="R60" s="86"/>
    </row>
    <row r="61" customFormat="false" ht="12.8" hidden="false" customHeight="false" outlineLevel="0" collapsed="false">
      <c r="B61" s="80" t="n">
        <v>1997</v>
      </c>
      <c r="C61" s="86" t="n">
        <v>1669177.74063</v>
      </c>
      <c r="D61" s="86"/>
      <c r="E61" s="84" t="n">
        <v>2043538.989492</v>
      </c>
      <c r="F61" s="86" t="n">
        <v>3917421</v>
      </c>
      <c r="G61" s="84" t="n">
        <v>193825</v>
      </c>
      <c r="H61" s="86"/>
      <c r="I61" s="86" t="n">
        <v>3598188.08761998</v>
      </c>
      <c r="J61" s="86" t="n">
        <v>1986806.99</v>
      </c>
      <c r="K61" s="88" t="n">
        <v>246102.79437</v>
      </c>
      <c r="L61" s="88"/>
      <c r="M61" s="88" t="n">
        <v>1102667.44057</v>
      </c>
      <c r="N61" s="88" t="n">
        <v>1011029.82583</v>
      </c>
      <c r="O61" s="88" t="n">
        <v>0</v>
      </c>
      <c r="P61" s="88"/>
      <c r="Q61" s="88"/>
      <c r="R61" s="88"/>
    </row>
    <row r="62" customFormat="false" ht="12.8" hidden="false" customHeight="false" outlineLevel="0" collapsed="false">
      <c r="B62" s="80" t="n">
        <v>1998</v>
      </c>
      <c r="C62" s="89" t="n">
        <v>1902253.64072</v>
      </c>
      <c r="D62" s="89" t="n">
        <v>43509.9</v>
      </c>
      <c r="E62" s="90" t="n">
        <v>2097707.449838</v>
      </c>
      <c r="F62" s="89" t="n">
        <v>3692434</v>
      </c>
      <c r="G62" s="90" t="n">
        <v>197766</v>
      </c>
      <c r="H62" s="89"/>
      <c r="I62" s="89" t="n">
        <v>3797640.46271228</v>
      </c>
      <c r="J62" s="89" t="n">
        <v>1855405.55</v>
      </c>
      <c r="K62" s="86" t="n">
        <v>231684.89787</v>
      </c>
      <c r="L62" s="86"/>
      <c r="M62" s="86" t="n">
        <v>1323795.24164</v>
      </c>
      <c r="N62" s="86" t="n">
        <v>1121821.99199</v>
      </c>
      <c r="O62" s="86" t="n">
        <v>0</v>
      </c>
      <c r="P62" s="86"/>
      <c r="Q62" s="86"/>
      <c r="R62" s="86"/>
    </row>
    <row r="63" customFormat="false" ht="12.8" hidden="false" customHeight="false" outlineLevel="0" collapsed="false">
      <c r="B63" s="80" t="n">
        <v>1999</v>
      </c>
      <c r="C63" s="86" t="n">
        <v>1850960.88511</v>
      </c>
      <c r="D63" s="86" t="n">
        <v>193381.3</v>
      </c>
      <c r="E63" s="84" t="n">
        <v>1876157.764481</v>
      </c>
      <c r="F63" s="86" t="n">
        <v>3587875</v>
      </c>
      <c r="G63" s="84" t="n">
        <v>196994</v>
      </c>
      <c r="H63" s="86"/>
      <c r="I63" s="86" t="n">
        <v>3702544.47452621</v>
      </c>
      <c r="J63" s="86" t="n">
        <v>1868434.31</v>
      </c>
      <c r="K63" s="88" t="n">
        <v>239526.32367</v>
      </c>
      <c r="L63" s="88"/>
      <c r="M63" s="88" t="n">
        <v>1408351.81663</v>
      </c>
      <c r="N63" s="88" t="n">
        <v>1053075.5174</v>
      </c>
      <c r="O63" s="88" t="n">
        <v>0</v>
      </c>
      <c r="P63" s="88"/>
      <c r="Q63" s="88"/>
      <c r="R63" s="88"/>
    </row>
    <row r="64" customFormat="false" ht="12.8" hidden="false" customHeight="false" outlineLevel="0" collapsed="false">
      <c r="B64" s="80" t="n">
        <v>2000</v>
      </c>
      <c r="C64" s="89" t="n">
        <v>2095954.20594</v>
      </c>
      <c r="D64" s="89" t="n">
        <v>225126.798267</v>
      </c>
      <c r="E64" s="90" t="n">
        <v>1959837.85384788</v>
      </c>
      <c r="F64" s="89" t="n">
        <v>3478201</v>
      </c>
      <c r="G64" s="90" t="n">
        <v>487254.75526</v>
      </c>
      <c r="H64" s="89"/>
      <c r="I64" s="89" t="n">
        <v>3765213.6844696</v>
      </c>
      <c r="J64" s="89" t="n">
        <v>1776845.4022295</v>
      </c>
      <c r="K64" s="86" t="n">
        <v>215402.99416</v>
      </c>
      <c r="L64" s="86"/>
      <c r="M64" s="86" t="n">
        <v>1300825.33734</v>
      </c>
      <c r="N64" s="86" t="n">
        <v>1093248.25442</v>
      </c>
      <c r="O64" s="86" t="n">
        <v>0</v>
      </c>
      <c r="P64" s="86"/>
      <c r="Q64" s="86"/>
      <c r="R64" s="86"/>
    </row>
    <row r="65" customFormat="false" ht="12.8" hidden="false" customHeight="false" outlineLevel="0" collapsed="false">
      <c r="B65" s="80" t="n">
        <v>2001</v>
      </c>
      <c r="C65" s="86" t="n">
        <v>1994592.07047</v>
      </c>
      <c r="D65" s="86" t="n">
        <v>213002.63159</v>
      </c>
      <c r="E65" s="84" t="n">
        <v>1582734.84789566</v>
      </c>
      <c r="F65" s="86" t="n">
        <v>3419627</v>
      </c>
      <c r="G65" s="84" t="n">
        <v>225853.29969</v>
      </c>
      <c r="H65" s="86" t="n">
        <v>2933082</v>
      </c>
      <c r="I65" s="86" t="n">
        <v>3343942.45631307</v>
      </c>
      <c r="J65" s="86" t="n">
        <v>1739519.1815753</v>
      </c>
      <c r="K65" s="88" t="n">
        <v>184976.21637</v>
      </c>
      <c r="L65" s="88"/>
      <c r="M65" s="88" t="n">
        <v>1232567.64749</v>
      </c>
      <c r="N65" s="88" t="n">
        <v>1053013.16575</v>
      </c>
      <c r="O65" s="88" t="n">
        <v>0</v>
      </c>
      <c r="P65" s="88"/>
      <c r="Q65" s="88"/>
      <c r="R65" s="88"/>
    </row>
    <row r="66" customFormat="false" ht="12.8" hidden="false" customHeight="false" outlineLevel="0" collapsed="false">
      <c r="B66" s="80" t="n">
        <v>2002</v>
      </c>
      <c r="C66" s="89" t="n">
        <v>1721480.99196</v>
      </c>
      <c r="D66" s="89" t="n">
        <v>161900.70904</v>
      </c>
      <c r="E66" s="90" t="n">
        <v>1571513.88819431</v>
      </c>
      <c r="F66" s="89" t="n">
        <v>4483171</v>
      </c>
      <c r="G66" s="90" t="n">
        <v>217634.09198</v>
      </c>
      <c r="H66" s="89" t="n">
        <v>4857335</v>
      </c>
      <c r="I66" s="89" t="n">
        <v>3012321.73270982</v>
      </c>
      <c r="J66" s="89" t="n">
        <v>1808967.1664198</v>
      </c>
      <c r="K66" s="86" t="n">
        <v>210715.14495</v>
      </c>
      <c r="L66" s="86"/>
      <c r="M66" s="86" t="n">
        <v>1228490.33447</v>
      </c>
      <c r="N66" s="86" t="n">
        <v>896657.02276</v>
      </c>
      <c r="O66" s="86" t="n">
        <v>0</v>
      </c>
      <c r="P66" s="86"/>
      <c r="Q66" s="86"/>
      <c r="R66" s="86"/>
    </row>
    <row r="67" customFormat="false" ht="12.8" hidden="false" customHeight="false" outlineLevel="0" collapsed="false">
      <c r="B67" s="80" t="n">
        <v>2003</v>
      </c>
      <c r="C67" s="86" t="n">
        <v>2926862.80533</v>
      </c>
      <c r="D67" s="86" t="n">
        <v>206266.978848</v>
      </c>
      <c r="E67" s="84" t="n">
        <v>2159757.59570741</v>
      </c>
      <c r="F67" s="86" t="n">
        <v>4973177</v>
      </c>
      <c r="G67" s="84" t="n">
        <v>256304.73254</v>
      </c>
      <c r="H67" s="86" t="n">
        <v>5900237</v>
      </c>
      <c r="I67" s="86" t="n">
        <v>4436735.16197493</v>
      </c>
      <c r="J67" s="86" t="n">
        <v>1866693.826383</v>
      </c>
      <c r="K67" s="88" t="n">
        <v>256579.96757</v>
      </c>
      <c r="L67" s="88"/>
      <c r="M67" s="88" t="n">
        <v>1474636.94382</v>
      </c>
      <c r="N67" s="88" t="n">
        <v>1080109.03364</v>
      </c>
      <c r="O67" s="88" t="n">
        <v>0</v>
      </c>
      <c r="P67" s="88"/>
      <c r="Q67" s="88"/>
      <c r="R67" s="88"/>
    </row>
    <row r="68" customFormat="false" ht="12.8" hidden="false" customHeight="false" outlineLevel="0" collapsed="false">
      <c r="B68" s="80" t="n">
        <v>2004</v>
      </c>
      <c r="C68" s="89" t="n">
        <v>4445674.9968</v>
      </c>
      <c r="D68" s="89" t="n">
        <v>319188.208521</v>
      </c>
      <c r="E68" s="90" t="n">
        <v>3193816.385506</v>
      </c>
      <c r="F68" s="89" t="n">
        <v>5378515</v>
      </c>
      <c r="G68" s="90" t="n">
        <v>343399.86403</v>
      </c>
      <c r="H68" s="89" t="n">
        <v>7681862</v>
      </c>
      <c r="I68" s="89" t="n">
        <v>6613425.98806711</v>
      </c>
      <c r="J68" s="89" t="n">
        <v>2024594.8909331</v>
      </c>
      <c r="K68" s="86" t="n">
        <v>292385.97512</v>
      </c>
      <c r="L68" s="86"/>
      <c r="M68" s="86" t="n">
        <v>1469347.76251</v>
      </c>
      <c r="N68" s="86" t="n">
        <v>1558850.89528</v>
      </c>
      <c r="O68" s="86" t="n">
        <v>0</v>
      </c>
      <c r="P68" s="86"/>
      <c r="Q68" s="86"/>
      <c r="R68" s="86"/>
    </row>
    <row r="69" customFormat="false" ht="12.8" hidden="false" customHeight="false" outlineLevel="0" collapsed="false">
      <c r="B69" s="80" t="n">
        <v>2005</v>
      </c>
      <c r="C69" s="86" t="n">
        <v>5603319.4768</v>
      </c>
      <c r="D69" s="86" t="n">
        <v>414100.619296</v>
      </c>
      <c r="E69" s="84" t="n">
        <v>3799668.14863337</v>
      </c>
      <c r="F69" s="86" t="n">
        <v>6017379</v>
      </c>
      <c r="G69" s="84" t="n">
        <v>392086.011</v>
      </c>
      <c r="H69" s="86" t="n">
        <v>9434291</v>
      </c>
      <c r="I69" s="86" t="n">
        <v>8146311.50442478</v>
      </c>
      <c r="J69" s="86" t="n">
        <v>2283146.7197573</v>
      </c>
      <c r="K69" s="88" t="n">
        <v>443286.29688</v>
      </c>
      <c r="L69" s="88"/>
      <c r="M69" s="88" t="n">
        <v>1538056.66477</v>
      </c>
      <c r="N69" s="88" t="n">
        <v>1940345.98108</v>
      </c>
      <c r="O69" s="88" t="n">
        <v>0</v>
      </c>
      <c r="P69" s="88"/>
      <c r="Q69" s="88"/>
      <c r="R69" s="88"/>
    </row>
    <row r="70" customFormat="false" ht="12.8" hidden="false" customHeight="false" outlineLevel="0" collapsed="false">
      <c r="B70" s="80" t="n">
        <v>2006</v>
      </c>
      <c r="C70" s="89" t="n">
        <v>6733513.05459</v>
      </c>
      <c r="D70" s="89" t="n">
        <v>463050.868035</v>
      </c>
      <c r="E70" s="90" t="n">
        <v>4856595.57018673</v>
      </c>
      <c r="F70" s="89" t="n">
        <v>6572626</v>
      </c>
      <c r="G70" s="90" t="n">
        <v>398243.52609</v>
      </c>
      <c r="H70" s="89" t="n">
        <v>11685685</v>
      </c>
      <c r="I70" s="89" t="n">
        <v>10103645.4250591</v>
      </c>
      <c r="J70" s="89" t="n">
        <v>2437923.9389405</v>
      </c>
      <c r="K70" s="86" t="n">
        <v>596706.40429</v>
      </c>
      <c r="L70" s="86"/>
      <c r="M70" s="86" t="n">
        <v>1685933.6627</v>
      </c>
      <c r="N70" s="86" t="n">
        <v>2798293.27906</v>
      </c>
      <c r="O70" s="86" t="n">
        <v>0</v>
      </c>
      <c r="P70" s="86"/>
      <c r="Q70" s="86"/>
      <c r="R70" s="86"/>
    </row>
    <row r="71" customFormat="false" ht="12.8" hidden="false" customHeight="false" outlineLevel="0" collapsed="false">
      <c r="B71" s="80" t="n">
        <v>2007</v>
      </c>
      <c r="C71" s="86" t="n">
        <v>8488745.60076</v>
      </c>
      <c r="D71" s="86" t="n">
        <v>525160.252624</v>
      </c>
      <c r="E71" s="84" t="n">
        <v>6461394.65383149</v>
      </c>
      <c r="F71" s="86" t="n">
        <v>7465676</v>
      </c>
      <c r="G71" s="84" t="n">
        <v>447075.21997</v>
      </c>
      <c r="H71" s="86" t="n">
        <v>15064961</v>
      </c>
      <c r="I71" s="86" t="n">
        <v>13371549.19129</v>
      </c>
      <c r="J71" s="86" t="n">
        <v>2704319.9941651</v>
      </c>
      <c r="K71" s="88" t="n">
        <v>838168.47267</v>
      </c>
      <c r="L71" s="88"/>
      <c r="M71" s="88" t="n">
        <v>2059936.26201</v>
      </c>
      <c r="N71" s="88" t="n">
        <v>4169261.10058</v>
      </c>
      <c r="O71" s="88" t="n">
        <v>0</v>
      </c>
      <c r="P71" s="88"/>
      <c r="Q71" s="88"/>
      <c r="R71" s="88"/>
    </row>
    <row r="72" customFormat="false" ht="12.8" hidden="false" customHeight="false" outlineLevel="0" collapsed="false">
      <c r="B72" s="80" t="n">
        <v>2008</v>
      </c>
      <c r="C72" s="89" t="n">
        <v>10735671.1304</v>
      </c>
      <c r="D72" s="89" t="n">
        <v>710091.538779</v>
      </c>
      <c r="E72" s="90" t="n">
        <v>8271840.77363275</v>
      </c>
      <c r="F72" s="89" t="n">
        <v>9693850</v>
      </c>
      <c r="G72" s="90" t="n">
        <v>555098.17588</v>
      </c>
      <c r="H72" s="89" t="n">
        <v>19495157</v>
      </c>
      <c r="I72" s="89" t="n">
        <v>16753835.7595</v>
      </c>
      <c r="J72" s="89" t="n">
        <v>3269922.0771961</v>
      </c>
      <c r="K72" s="86" t="n">
        <v>1265908.80827</v>
      </c>
      <c r="L72" s="86"/>
      <c r="M72" s="86" t="n">
        <v>2527385.48547</v>
      </c>
      <c r="N72" s="86" t="n">
        <v>6157865.94606</v>
      </c>
      <c r="O72" s="86" t="n">
        <v>1341518.04191</v>
      </c>
      <c r="P72" s="86"/>
      <c r="Q72" s="86"/>
      <c r="R72" s="86"/>
    </row>
    <row r="73" customFormat="false" ht="12.8" hidden="false" customHeight="false" outlineLevel="0" collapsed="false">
      <c r="B73" s="80" t="n">
        <v>2009</v>
      </c>
      <c r="C73" s="86" t="n">
        <v>11102856.8612</v>
      </c>
      <c r="D73" s="86" t="n">
        <v>900098.5</v>
      </c>
      <c r="E73" s="84" t="n">
        <v>9009731.229499</v>
      </c>
      <c r="F73" s="86" t="n">
        <v>11593279</v>
      </c>
      <c r="G73" s="84" t="n">
        <v>658385</v>
      </c>
      <c r="H73" s="86" t="n">
        <v>20561471</v>
      </c>
      <c r="I73" s="86" t="n">
        <v>18241431.1264</v>
      </c>
      <c r="J73" s="86" t="n">
        <v>3806449.67</v>
      </c>
      <c r="K73" s="88" t="n">
        <v>2218502.32568</v>
      </c>
      <c r="L73" s="88"/>
      <c r="M73" s="88" t="n">
        <v>3449309.24374</v>
      </c>
      <c r="N73" s="88" t="n">
        <v>8571574.85123</v>
      </c>
      <c r="O73" s="88" t="n">
        <v>2090315.13795</v>
      </c>
      <c r="P73" s="88"/>
      <c r="Q73" s="88"/>
      <c r="R73" s="88"/>
    </row>
    <row r="74" customFormat="false" ht="12.8" hidden="false" customHeight="false" outlineLevel="0" collapsed="false">
      <c r="B74" s="80" t="n">
        <v>2010</v>
      </c>
      <c r="C74" s="89" t="n">
        <v>15263717.30188</v>
      </c>
      <c r="D74" s="89" t="n">
        <v>1463000</v>
      </c>
      <c r="E74" s="90" t="n">
        <v>11741500</v>
      </c>
      <c r="F74" s="89" t="n">
        <v>15269008</v>
      </c>
      <c r="G74" s="90" t="n">
        <v>771500</v>
      </c>
      <c r="H74" s="89" t="n">
        <v>26884733</v>
      </c>
      <c r="I74" s="89" t="n">
        <v>24500782.05837</v>
      </c>
      <c r="J74" s="89" t="n">
        <v>4960800</v>
      </c>
      <c r="K74" s="86" t="n">
        <v>3204177.57701</v>
      </c>
      <c r="L74" s="86"/>
      <c r="M74" s="86" t="n">
        <v>4575635.74562</v>
      </c>
      <c r="N74" s="86" t="n">
        <v>11981071.62296</v>
      </c>
      <c r="O74" s="86" t="n">
        <v>2146300</v>
      </c>
      <c r="P74" s="86"/>
      <c r="Q74" s="86"/>
      <c r="R74" s="86"/>
    </row>
    <row r="75" customFormat="false" ht="12.8" hidden="false" customHeight="false" outlineLevel="0" collapsed="false">
      <c r="B75" s="80" t="n">
        <v>2011</v>
      </c>
      <c r="C75" s="86" t="n">
        <v>21562243.17099</v>
      </c>
      <c r="D75" s="86" t="n">
        <v>2085600</v>
      </c>
      <c r="E75" s="84" t="n">
        <v>15229500</v>
      </c>
      <c r="F75" s="86" t="n">
        <v>18131477</v>
      </c>
      <c r="G75" s="84" t="n">
        <v>1013100</v>
      </c>
      <c r="H75" s="86" t="n">
        <v>36179425</v>
      </c>
      <c r="I75" s="86" t="n">
        <v>32436095.45798</v>
      </c>
      <c r="J75" s="86" t="n">
        <v>5715000</v>
      </c>
      <c r="K75" s="88" t="n">
        <v>4769282.46596</v>
      </c>
      <c r="L75" s="88" t="n">
        <v>729678.74661</v>
      </c>
      <c r="M75" s="88" t="n">
        <v>5370180.45524</v>
      </c>
      <c r="N75" s="88" t="n">
        <v>17562855.03792</v>
      </c>
      <c r="O75" s="88" t="n">
        <v>2247300</v>
      </c>
      <c r="P75" s="88"/>
      <c r="Q75" s="88" t="n">
        <v>716700</v>
      </c>
      <c r="R75" s="88"/>
    </row>
    <row r="76" customFormat="false" ht="12.8" hidden="false" customHeight="false" outlineLevel="0" collapsed="false">
      <c r="B76" s="80" t="n">
        <v>2012</v>
      </c>
      <c r="C76" s="89" t="n">
        <v>27594331.3664</v>
      </c>
      <c r="D76" s="89" t="n">
        <v>2672800</v>
      </c>
      <c r="E76" s="90" t="n">
        <v>19313800</v>
      </c>
      <c r="F76" s="89" t="n">
        <v>25785407</v>
      </c>
      <c r="G76" s="90" t="n">
        <v>1229100</v>
      </c>
      <c r="H76" s="89" t="n">
        <v>43931228</v>
      </c>
      <c r="I76" s="89" t="n">
        <v>41041468.20529</v>
      </c>
      <c r="J76" s="89" t="n">
        <v>8238600</v>
      </c>
      <c r="K76" s="86" t="n">
        <v>6238307.1858</v>
      </c>
      <c r="L76" s="86" t="n">
        <v>953762.92164</v>
      </c>
      <c r="M76" s="86" t="n">
        <v>6683313.77334</v>
      </c>
      <c r="N76" s="86" t="n">
        <v>26606758.85089</v>
      </c>
      <c r="O76" s="86" t="n">
        <v>3258800</v>
      </c>
      <c r="P76" s="86"/>
      <c r="Q76" s="86" t="n">
        <v>0</v>
      </c>
      <c r="R76" s="86"/>
    </row>
    <row r="77" customFormat="false" ht="12.8" hidden="false" customHeight="false" outlineLevel="0" collapsed="false">
      <c r="B77" s="80" t="n">
        <v>2013</v>
      </c>
      <c r="C77" s="86" t="n">
        <v>36576358.35</v>
      </c>
      <c r="D77" s="86" t="n">
        <v>3099000</v>
      </c>
      <c r="E77" s="84" t="n">
        <v>24906800</v>
      </c>
      <c r="F77" s="86" t="n">
        <v>31010317</v>
      </c>
      <c r="G77" s="84" t="n">
        <v>1332400</v>
      </c>
      <c r="H77" s="86" t="n">
        <v>56514839</v>
      </c>
      <c r="I77" s="86" t="n">
        <v>53287660.80492</v>
      </c>
      <c r="J77" s="86" t="n">
        <v>8682000</v>
      </c>
      <c r="K77" s="88" t="n">
        <v>7042799.31211</v>
      </c>
      <c r="L77" s="88" t="n">
        <v>1253574.1296</v>
      </c>
      <c r="M77" s="88" t="n">
        <v>8856389.21015</v>
      </c>
      <c r="N77" s="88" t="n">
        <v>36122011.13802</v>
      </c>
      <c r="O77" s="88" t="n">
        <v>5590600</v>
      </c>
      <c r="P77" s="88"/>
      <c r="Q77" s="88" t="n">
        <v>0</v>
      </c>
      <c r="R77" s="88"/>
    </row>
    <row r="78" customFormat="false" ht="12.8" hidden="false" customHeight="false" outlineLevel="0" collapsed="false">
      <c r="B78" s="80" t="n">
        <v>2014</v>
      </c>
      <c r="C78" s="89" t="n">
        <v>53294684.66403</v>
      </c>
      <c r="D78" s="89" t="n">
        <v>2940800</v>
      </c>
      <c r="E78" s="90" t="n">
        <v>32721600</v>
      </c>
      <c r="F78" s="89" t="n">
        <v>44490091</v>
      </c>
      <c r="G78" s="90" t="n">
        <v>1984900</v>
      </c>
      <c r="H78" s="89" t="n">
        <v>76739818</v>
      </c>
      <c r="I78" s="89" t="n">
        <v>72676066.20744</v>
      </c>
      <c r="J78" s="89" t="n">
        <v>12167700</v>
      </c>
      <c r="K78" s="86" t="n">
        <v>9516808.09741</v>
      </c>
      <c r="L78" s="86" t="n">
        <v>1610245.75254</v>
      </c>
      <c r="M78" s="86" t="n">
        <v>11872462.07607</v>
      </c>
      <c r="N78" s="86" t="n">
        <v>49042610.26827</v>
      </c>
      <c r="O78" s="86" t="n">
        <v>8266200</v>
      </c>
      <c r="P78" s="86"/>
      <c r="Q78" s="86" t="n">
        <v>0</v>
      </c>
      <c r="R78" s="86"/>
    </row>
    <row r="79" customFormat="false" ht="12.8" hidden="false" customHeight="false" outlineLevel="0" collapsed="false">
      <c r="B79" s="80" t="n">
        <v>2015</v>
      </c>
      <c r="C79" s="86" t="n">
        <v>75797809.1</v>
      </c>
      <c r="D79" s="86" t="n">
        <v>3969300</v>
      </c>
      <c r="E79" s="91" t="n">
        <v>43272400</v>
      </c>
      <c r="F79" s="86" t="n">
        <v>56478261</v>
      </c>
      <c r="G79" s="84" t="n">
        <v>2916400</v>
      </c>
      <c r="H79" s="86" t="n">
        <v>97479599</v>
      </c>
      <c r="I79" s="86" t="n">
        <v>95600316.12798</v>
      </c>
      <c r="J79" s="86" t="n">
        <v>14199800</v>
      </c>
      <c r="K79" s="88" t="n">
        <v>12485483.44174</v>
      </c>
      <c r="L79" s="88" t="n">
        <v>2178603.64548</v>
      </c>
      <c r="M79" s="88" t="n">
        <v>16038444.76165</v>
      </c>
      <c r="N79" s="88" t="n">
        <v>68361691.35172</v>
      </c>
      <c r="O79" s="88" t="n">
        <v>10207500</v>
      </c>
      <c r="P79" s="88"/>
      <c r="Q79" s="88" t="n">
        <v>0</v>
      </c>
      <c r="R79" s="88"/>
    </row>
    <row r="80" customFormat="false" ht="12.8" hidden="false" customHeight="false" outlineLevel="0" collapsed="false">
      <c r="B80" s="80" t="n">
        <v>2016</v>
      </c>
      <c r="C80" s="89" t="n">
        <v>86485940.4164</v>
      </c>
      <c r="D80" s="89" t="n">
        <v>4810100</v>
      </c>
      <c r="E80" s="89" t="n">
        <v>58259500</v>
      </c>
      <c r="F80" s="89" t="n">
        <v>75663968</v>
      </c>
      <c r="G80" s="90" t="n">
        <v>4187600</v>
      </c>
      <c r="H80" s="89" t="n">
        <v>131669079</v>
      </c>
      <c r="I80" s="89" t="n">
        <v>126199197.124</v>
      </c>
      <c r="J80" s="89" t="n">
        <v>19962000</v>
      </c>
      <c r="K80" s="86" t="n">
        <v>14554479.38537</v>
      </c>
      <c r="L80" s="86" t="n">
        <v>2916910.09244</v>
      </c>
      <c r="M80" s="86" t="n">
        <v>22415518.30814</v>
      </c>
      <c r="N80" s="86" t="n">
        <v>88401916.12013</v>
      </c>
      <c r="O80" s="86" t="n">
        <v>16218300</v>
      </c>
      <c r="P80" s="86"/>
      <c r="Q80" s="86" t="n">
        <v>12099400</v>
      </c>
      <c r="R80" s="86" t="n">
        <v>31300557.6342019</v>
      </c>
    </row>
    <row r="81" customFormat="false" ht="12.8" hidden="false" customHeight="false" outlineLevel="0" collapsed="false">
      <c r="B81" s="92" t="n">
        <v>2017</v>
      </c>
      <c r="C81" s="93" t="n">
        <v>109245834.21693</v>
      </c>
      <c r="D81" s="93" t="n">
        <v>7282225.6</v>
      </c>
      <c r="E81" s="93" t="n">
        <v>74727533.13788</v>
      </c>
      <c r="F81" s="93" t="n">
        <v>102845595</v>
      </c>
      <c r="G81" s="94" t="n">
        <v>5625587</v>
      </c>
      <c r="H81" s="93" t="n">
        <v>172838482</v>
      </c>
      <c r="I81" s="93" t="n">
        <v>166461992.04945</v>
      </c>
      <c r="J81" s="93" t="n">
        <v>29455686.93297</v>
      </c>
      <c r="K81" s="95" t="n">
        <v>18322852.72915</v>
      </c>
      <c r="L81" s="95" t="n">
        <v>5017571.50117</v>
      </c>
      <c r="M81" s="95" t="n">
        <v>30933083.00808</v>
      </c>
      <c r="N81" s="95" t="n">
        <v>104611186.68281</v>
      </c>
      <c r="O81" s="95" t="n">
        <v>18023556.12808</v>
      </c>
      <c r="P81" s="95" t="n">
        <v>9373728.112</v>
      </c>
      <c r="Q81" s="95" t="n">
        <v>10845000</v>
      </c>
      <c r="R81" s="95" t="n">
        <v>77978329.8140266</v>
      </c>
    </row>
    <row r="82" customFormat="false" ht="12.8" hidden="false" customHeight="false" outlineLevel="0" collapsed="false">
      <c r="B82" s="80" t="n">
        <v>2018</v>
      </c>
      <c r="C82" s="96"/>
      <c r="D82" s="96" t="n">
        <v>11016890.5</v>
      </c>
      <c r="E82" s="96" t="n">
        <v>106984441.63282</v>
      </c>
      <c r="F82" s="96" t="n">
        <v>116408746.14157</v>
      </c>
      <c r="G82" s="96" t="n">
        <v>6845924</v>
      </c>
      <c r="H82" s="96" t="n">
        <v>232591321.05233</v>
      </c>
      <c r="I82" s="96" t="n">
        <v>260430300</v>
      </c>
      <c r="J82" s="96" t="n">
        <v>30341077.9158</v>
      </c>
      <c r="K82" s="86" t="n">
        <v>21525462.73405</v>
      </c>
      <c r="L82" s="86" t="n">
        <v>6263843.69233</v>
      </c>
      <c r="M82" s="86" t="n">
        <v>39299818.62715</v>
      </c>
      <c r="N82" s="86" t="n">
        <v>101267287.8766</v>
      </c>
      <c r="O82" s="86" t="n">
        <v>22662949.94606</v>
      </c>
      <c r="P82" s="86" t="n">
        <v>38198551.272</v>
      </c>
      <c r="Q82" s="86" t="n">
        <v>19529500</v>
      </c>
      <c r="R82" s="86" t="n">
        <v>168141700</v>
      </c>
    </row>
    <row r="83" customFormat="false" ht="12.8" hidden="false" customHeight="false" outlineLevel="0" collapsed="false">
      <c r="B83" s="80" t="n">
        <v>1993</v>
      </c>
      <c r="C83" s="97" t="n">
        <v>0.00360798997870177</v>
      </c>
      <c r="D83" s="97"/>
      <c r="E83" s="97"/>
      <c r="F83" s="97"/>
      <c r="G83" s="97"/>
      <c r="H83" s="97"/>
      <c r="I83" s="97" t="n">
        <v>0.0127518067972787</v>
      </c>
      <c r="J83" s="97" t="n">
        <v>0</v>
      </c>
      <c r="K83" s="98" t="n">
        <v>0.00148990999175634</v>
      </c>
      <c r="L83" s="98"/>
      <c r="M83" s="98" t="n">
        <v>0.00438149484248217</v>
      </c>
      <c r="N83" s="98" t="n">
        <v>0.000907133691920851</v>
      </c>
      <c r="O83" s="98"/>
      <c r="P83" s="98"/>
      <c r="Q83" s="98"/>
      <c r="R83" s="98"/>
    </row>
    <row r="84" customFormat="false" ht="12.8" hidden="false" customHeight="false" outlineLevel="0" collapsed="false">
      <c r="B84" s="80" t="n">
        <v>1994</v>
      </c>
      <c r="C84" s="99" t="n">
        <v>0.00452401493112597</v>
      </c>
      <c r="D84" s="99"/>
      <c r="E84" s="99"/>
      <c r="F84" s="99"/>
      <c r="G84" s="99"/>
      <c r="H84" s="99"/>
      <c r="I84" s="99" t="n">
        <v>0.0125330563795884</v>
      </c>
      <c r="J84" s="99" t="n">
        <v>0</v>
      </c>
      <c r="K84" s="97" t="n">
        <v>0.00114109371918643</v>
      </c>
      <c r="L84" s="97"/>
      <c r="M84" s="97" t="n">
        <v>0.00500171357630564</v>
      </c>
      <c r="N84" s="97" t="n">
        <v>0.00177359529305488</v>
      </c>
      <c r="O84" s="97"/>
      <c r="P84" s="97"/>
      <c r="Q84" s="97"/>
      <c r="R84" s="97"/>
    </row>
    <row r="85" customFormat="false" ht="12.8" hidden="false" customHeight="false" outlineLevel="0" collapsed="false">
      <c r="B85" s="80" t="n">
        <v>1995</v>
      </c>
      <c r="C85" s="97" t="n">
        <v>0.00481810842810914</v>
      </c>
      <c r="D85" s="97"/>
      <c r="E85" s="97"/>
      <c r="F85" s="97"/>
      <c r="G85" s="97"/>
      <c r="H85" s="97"/>
      <c r="I85" s="97" t="n">
        <v>0.011591546064283</v>
      </c>
      <c r="J85" s="97" t="n">
        <v>0</v>
      </c>
      <c r="K85" s="98" t="n">
        <v>0.00115074130920541</v>
      </c>
      <c r="L85" s="98"/>
      <c r="M85" s="98" t="n">
        <v>0.00460379512456971</v>
      </c>
      <c r="N85" s="98" t="n">
        <v>0.00203456278278236</v>
      </c>
      <c r="O85" s="98"/>
      <c r="P85" s="98"/>
      <c r="Q85" s="98"/>
      <c r="R85" s="98"/>
    </row>
    <row r="86" customFormat="false" ht="12.8" hidden="false" customHeight="false" outlineLevel="0" collapsed="false">
      <c r="B86" s="80" t="n">
        <v>1996</v>
      </c>
      <c r="C86" s="99" t="n">
        <v>0.00535119124011765</v>
      </c>
      <c r="D86" s="99"/>
      <c r="E86" s="99" t="n">
        <v>0.00699555519367766</v>
      </c>
      <c r="F86" s="99" t="n">
        <v>0.00859191284535789</v>
      </c>
      <c r="G86" s="99" t="n">
        <v>0.000633122003803018</v>
      </c>
      <c r="H86" s="99"/>
      <c r="I86" s="99" t="n">
        <v>0.0118734138888743</v>
      </c>
      <c r="J86" s="99" t="n">
        <v>0.00189952184472796</v>
      </c>
      <c r="K86" s="97" t="n">
        <v>0.00121581480233915</v>
      </c>
      <c r="L86" s="97"/>
      <c r="M86" s="97" t="n">
        <v>0.00371605977783452</v>
      </c>
      <c r="N86" s="97" t="n">
        <v>0.00374469920475403</v>
      </c>
      <c r="O86" s="97"/>
      <c r="P86" s="97"/>
      <c r="Q86" s="97"/>
      <c r="R86" s="97"/>
    </row>
    <row r="87" customFormat="false" ht="12.8" hidden="false" customHeight="false" outlineLevel="0" collapsed="false">
      <c r="B87" s="80" t="n">
        <v>1997</v>
      </c>
      <c r="C87" s="97" t="n">
        <v>0.00569959755309632</v>
      </c>
      <c r="D87" s="97"/>
      <c r="E87" s="97" t="n">
        <v>0.00697789668568757</v>
      </c>
      <c r="F87" s="97" t="n">
        <v>0.0133764802888043</v>
      </c>
      <c r="G87" s="97" t="n">
        <v>0.000661837543623088</v>
      </c>
      <c r="H87" s="97"/>
      <c r="I87" s="97" t="n">
        <v>0.0122864231415156</v>
      </c>
      <c r="J87" s="97" t="n">
        <v>0.00678417881034325</v>
      </c>
      <c r="K87" s="98" t="n">
        <v>0.000840346028141977</v>
      </c>
      <c r="L87" s="98"/>
      <c r="M87" s="98" t="n">
        <v>0.00376518359499552</v>
      </c>
      <c r="N87" s="98" t="n">
        <v>0.00345227651983493</v>
      </c>
      <c r="O87" s="98"/>
      <c r="P87" s="98"/>
      <c r="Q87" s="98"/>
      <c r="R87" s="98"/>
    </row>
    <row r="88" customFormat="false" ht="12.8" hidden="false" customHeight="false" outlineLevel="0" collapsed="false">
      <c r="B88" s="80" t="n">
        <v>1998</v>
      </c>
      <c r="C88" s="99" t="n">
        <v>0.00636315131456079</v>
      </c>
      <c r="D88" s="99" t="n">
        <v>0.000145543197528915</v>
      </c>
      <c r="E88" s="99" t="n">
        <v>0.00701695590496987</v>
      </c>
      <c r="F88" s="99" t="n">
        <v>0.0123514108518862</v>
      </c>
      <c r="G88" s="99" t="n">
        <v>0.000661539006122823</v>
      </c>
      <c r="H88" s="99"/>
      <c r="I88" s="99" t="n">
        <v>0.0127033327129764</v>
      </c>
      <c r="J88" s="99" t="n">
        <v>0.00620644167097362</v>
      </c>
      <c r="K88" s="97" t="n">
        <v>0.000774999732363437</v>
      </c>
      <c r="L88" s="97"/>
      <c r="M88" s="97" t="n">
        <v>0.0044281736419033</v>
      </c>
      <c r="N88" s="97" t="n">
        <v>0.00375256113602839</v>
      </c>
      <c r="O88" s="97"/>
      <c r="P88" s="97"/>
      <c r="Q88" s="97"/>
      <c r="R88" s="97"/>
    </row>
    <row r="89" customFormat="false" ht="12.8" hidden="false" customHeight="false" outlineLevel="0" collapsed="false">
      <c r="B89" s="80" t="n">
        <v>1999</v>
      </c>
      <c r="C89" s="97" t="n">
        <v>0.00652843236193813</v>
      </c>
      <c r="D89" s="97" t="n">
        <v>0.000682065594832189</v>
      </c>
      <c r="E89" s="97" t="n">
        <v>0.00661730302583426</v>
      </c>
      <c r="F89" s="97" t="n">
        <v>0.0126546160153983</v>
      </c>
      <c r="G89" s="97" t="n">
        <v>0.000694807769874193</v>
      </c>
      <c r="H89" s="97"/>
      <c r="I89" s="97" t="n">
        <v>0.0130590610333592</v>
      </c>
      <c r="J89" s="97" t="n">
        <v>0.00659006201248528</v>
      </c>
      <c r="K89" s="98" t="n">
        <v>0.000844821419816424</v>
      </c>
      <c r="L89" s="98"/>
      <c r="M89" s="98" t="n">
        <v>0.00496732786232554</v>
      </c>
      <c r="N89" s="98" t="n">
        <v>0.00371425044292621</v>
      </c>
      <c r="O89" s="98"/>
      <c r="P89" s="98"/>
      <c r="Q89" s="98"/>
      <c r="R89" s="98"/>
    </row>
    <row r="90" customFormat="false" ht="12.8" hidden="false" customHeight="false" outlineLevel="0" collapsed="false">
      <c r="B90" s="80" t="n">
        <v>2000</v>
      </c>
      <c r="C90" s="99" t="n">
        <v>0.00737482979989829</v>
      </c>
      <c r="D90" s="99" t="n">
        <v>0.000792131724972759</v>
      </c>
      <c r="E90" s="99" t="n">
        <v>0.00689589045722683</v>
      </c>
      <c r="F90" s="99" t="n">
        <v>0.0122384068851027</v>
      </c>
      <c r="G90" s="99" t="n">
        <v>0.00171445582114806</v>
      </c>
      <c r="H90" s="99"/>
      <c r="I90" s="99" t="n">
        <v>0.0132482904466693</v>
      </c>
      <c r="J90" s="99" t="n">
        <v>0.00625201275153695</v>
      </c>
      <c r="K90" s="97" t="n">
        <v>0.000757917523110217</v>
      </c>
      <c r="L90" s="97"/>
      <c r="M90" s="97" t="n">
        <v>0.00457708734050099</v>
      </c>
      <c r="N90" s="97" t="n">
        <v>0.00384670608858436</v>
      </c>
      <c r="O90" s="97"/>
      <c r="P90" s="97"/>
      <c r="Q90" s="97"/>
      <c r="R90" s="97"/>
    </row>
    <row r="91" customFormat="false" ht="12.8" hidden="false" customHeight="false" outlineLevel="0" collapsed="false">
      <c r="B91" s="80" t="n">
        <v>2001</v>
      </c>
      <c r="C91" s="97" t="n">
        <v>0.00742320990503864</v>
      </c>
      <c r="D91" s="97" t="n">
        <v>0.000792725123110313</v>
      </c>
      <c r="E91" s="97" t="n">
        <v>0.00589041397180548</v>
      </c>
      <c r="F91" s="97" t="n">
        <v>0.012726717103591</v>
      </c>
      <c r="G91" s="97" t="n">
        <v>0.000840551046084029</v>
      </c>
      <c r="H91" s="97" t="n">
        <v>0.0109159580432705</v>
      </c>
      <c r="I91" s="97" t="n">
        <v>0.0124450443431941</v>
      </c>
      <c r="J91" s="97" t="n">
        <v>0.006473913242637</v>
      </c>
      <c r="K91" s="98" t="n">
        <v>0.000688420104483218</v>
      </c>
      <c r="L91" s="98"/>
      <c r="M91" s="98" t="n">
        <v>0.00458720783308938</v>
      </c>
      <c r="N91" s="98" t="n">
        <v>0.00391896562603379</v>
      </c>
      <c r="O91" s="98"/>
      <c r="P91" s="98"/>
      <c r="Q91" s="98"/>
      <c r="R91" s="98"/>
    </row>
    <row r="92" customFormat="false" ht="12.8" hidden="false" customHeight="false" outlineLevel="0" collapsed="false">
      <c r="B92" s="80" t="n">
        <v>2002</v>
      </c>
      <c r="C92" s="99" t="n">
        <v>0.00550732676330524</v>
      </c>
      <c r="D92" s="99" t="n">
        <v>0.000517949435432862</v>
      </c>
      <c r="E92" s="99" t="n">
        <v>0.005027555073672</v>
      </c>
      <c r="F92" s="99" t="n">
        <v>0.014342468925354</v>
      </c>
      <c r="G92" s="99" t="n">
        <v>0.000696250533678235</v>
      </c>
      <c r="H92" s="99" t="n">
        <v>0.0155394867377431</v>
      </c>
      <c r="I92" s="99" t="n">
        <v>0.00963695804700716</v>
      </c>
      <c r="J92" s="99" t="n">
        <v>0.00578721074243246</v>
      </c>
      <c r="K92" s="97" t="n">
        <v>0.000674115579920293</v>
      </c>
      <c r="L92" s="97"/>
      <c r="M92" s="97" t="n">
        <v>0.00393016113979006</v>
      </c>
      <c r="N92" s="97" t="n">
        <v>0.00286856679917758</v>
      </c>
      <c r="O92" s="97"/>
      <c r="P92" s="97"/>
      <c r="Q92" s="97"/>
      <c r="R92" s="97"/>
    </row>
    <row r="93" customFormat="false" ht="12.8" hidden="false" customHeight="false" outlineLevel="0" collapsed="false">
      <c r="B93" s="80" t="n">
        <v>2003</v>
      </c>
      <c r="C93" s="97" t="n">
        <v>0.00778608650355386</v>
      </c>
      <c r="D93" s="97" t="n">
        <v>0.000548714663773305</v>
      </c>
      <c r="E93" s="97" t="n">
        <v>0.00574542115068131</v>
      </c>
      <c r="F93" s="97" t="n">
        <v>0.0132297237331965</v>
      </c>
      <c r="G93" s="97" t="n">
        <v>0.000681825883738911</v>
      </c>
      <c r="H93" s="97" t="n">
        <v>0.0156959033371192</v>
      </c>
      <c r="I93" s="97" t="n">
        <v>0.0118026727120887</v>
      </c>
      <c r="J93" s="97" t="n">
        <v>0.00496580829870134</v>
      </c>
      <c r="K93" s="98" t="n">
        <v>0.000682558068297916</v>
      </c>
      <c r="L93" s="98"/>
      <c r="M93" s="98" t="n">
        <v>0.00392285240873266</v>
      </c>
      <c r="N93" s="98" t="n">
        <v>0.00287332305220327</v>
      </c>
      <c r="O93" s="98"/>
      <c r="P93" s="98"/>
      <c r="Q93" s="98"/>
      <c r="R93" s="98"/>
    </row>
    <row r="94" customFormat="false" ht="12.8" hidden="false" customHeight="false" outlineLevel="0" collapsed="false">
      <c r="B94" s="80" t="n">
        <v>2004</v>
      </c>
      <c r="C94" s="99" t="n">
        <v>0.0091641635742257</v>
      </c>
      <c r="D94" s="99" t="n">
        <v>0.000657963741379203</v>
      </c>
      <c r="E94" s="99" t="n">
        <v>0.00658362471478164</v>
      </c>
      <c r="F94" s="99" t="n">
        <v>0.0110870883008554</v>
      </c>
      <c r="G94" s="99" t="n">
        <v>0.000707872826421854</v>
      </c>
      <c r="H94" s="99" t="n">
        <v>0.015835129642473</v>
      </c>
      <c r="I94" s="99" t="n">
        <v>0.0136326919048979</v>
      </c>
      <c r="J94" s="99" t="n">
        <v>0.00417343120345224</v>
      </c>
      <c r="K94" s="97" t="n">
        <v>0.000602714526981359</v>
      </c>
      <c r="L94" s="97"/>
      <c r="M94" s="97" t="n">
        <v>0.00302886361525675</v>
      </c>
      <c r="N94" s="97" t="n">
        <v>0.00321336233585605</v>
      </c>
      <c r="O94" s="97"/>
      <c r="P94" s="97"/>
      <c r="Q94" s="97"/>
      <c r="R94" s="97"/>
    </row>
    <row r="95" customFormat="false" ht="12.8" hidden="false" customHeight="false" outlineLevel="0" collapsed="false">
      <c r="B95" s="80" t="n">
        <v>2005</v>
      </c>
      <c r="C95" s="97" t="n">
        <v>0.00961880222981258</v>
      </c>
      <c r="D95" s="97" t="n">
        <v>0.000710855766254805</v>
      </c>
      <c r="E95" s="97" t="n">
        <v>0.00652260800262184</v>
      </c>
      <c r="F95" s="97" t="n">
        <v>0.0103295874494527</v>
      </c>
      <c r="G95" s="97" t="n">
        <v>0.000673064923836705</v>
      </c>
      <c r="H95" s="97" t="n">
        <v>0.0161951464097716</v>
      </c>
      <c r="I95" s="97" t="n">
        <v>0.0139841677041514</v>
      </c>
      <c r="J95" s="97" t="n">
        <v>0.00391930834033625</v>
      </c>
      <c r="K95" s="98" t="n">
        <v>0.000760956650522766</v>
      </c>
      <c r="L95" s="98"/>
      <c r="M95" s="98" t="n">
        <v>0.00264026760171751</v>
      </c>
      <c r="N95" s="98" t="n">
        <v>0.00333084778169367</v>
      </c>
      <c r="O95" s="98"/>
      <c r="P95" s="98"/>
      <c r="Q95" s="98"/>
      <c r="R95" s="98"/>
    </row>
    <row r="96" customFormat="false" ht="12.8" hidden="false" customHeight="false" outlineLevel="0" collapsed="false">
      <c r="B96" s="80" t="n">
        <v>2006</v>
      </c>
      <c r="C96" s="99" t="n">
        <v>0.00940560535877528</v>
      </c>
      <c r="D96" s="99" t="n">
        <v>0.000646805566494996</v>
      </c>
      <c r="E96" s="99" t="n">
        <v>0.00678386170042615</v>
      </c>
      <c r="F96" s="99" t="n">
        <v>0.00918087272210537</v>
      </c>
      <c r="G96" s="99" t="n">
        <v>0.000556280415991225</v>
      </c>
      <c r="H96" s="99" t="n">
        <v>0.0163229714661409</v>
      </c>
      <c r="I96" s="99" t="n">
        <v>0.0141131235333868</v>
      </c>
      <c r="J96" s="99" t="n">
        <v>0.00340537699689386</v>
      </c>
      <c r="K96" s="97" t="n">
        <v>0.000833500270706357</v>
      </c>
      <c r="L96" s="97"/>
      <c r="M96" s="97" t="n">
        <v>0.00235497081001743</v>
      </c>
      <c r="N96" s="97" t="n">
        <v>0.0039087534319118</v>
      </c>
      <c r="O96" s="97"/>
      <c r="P96" s="97"/>
      <c r="Q96" s="97"/>
      <c r="R96" s="97"/>
    </row>
    <row r="97" customFormat="false" ht="12.8" hidden="false" customHeight="false" outlineLevel="0" collapsed="false">
      <c r="B97" s="80" t="n">
        <v>2007</v>
      </c>
      <c r="C97" s="97" t="n">
        <v>0.00946369367588668</v>
      </c>
      <c r="D97" s="97" t="n">
        <v>0.000585475875391982</v>
      </c>
      <c r="E97" s="97" t="n">
        <v>0.00720349773674433</v>
      </c>
      <c r="F97" s="97" t="n">
        <v>0.00832312264618854</v>
      </c>
      <c r="G97" s="97" t="n">
        <v>0.000498422632844237</v>
      </c>
      <c r="H97" s="97" t="n">
        <v>0.0167951995322389</v>
      </c>
      <c r="I97" s="97" t="n">
        <v>0.0149072962567154</v>
      </c>
      <c r="J97" s="97" t="n">
        <v>0.00301491612895818</v>
      </c>
      <c r="K97" s="98" t="n">
        <v>0.000934433666315139</v>
      </c>
      <c r="L97" s="98"/>
      <c r="M97" s="98" t="n">
        <v>0.00229652373770847</v>
      </c>
      <c r="N97" s="98" t="n">
        <v>0.00464810842100707</v>
      </c>
      <c r="O97" s="98"/>
      <c r="P97" s="98"/>
      <c r="Q97" s="98"/>
      <c r="R97" s="98"/>
    </row>
    <row r="98" customFormat="false" ht="12.8" hidden="false" customHeight="false" outlineLevel="0" collapsed="false">
      <c r="B98" s="80" t="n">
        <v>2008</v>
      </c>
      <c r="C98" s="99" t="n">
        <v>0.00933824001867382</v>
      </c>
      <c r="D98" s="99" t="n">
        <v>0.000617660986798567</v>
      </c>
      <c r="E98" s="99" t="n">
        <v>0.00719511929922144</v>
      </c>
      <c r="F98" s="99" t="n">
        <v>0.00843202971714432</v>
      </c>
      <c r="G98" s="99" t="n">
        <v>0.00048284265951637</v>
      </c>
      <c r="H98" s="99" t="n">
        <v>0.0169575290688833</v>
      </c>
      <c r="I98" s="99" t="n">
        <v>0.0145730376476074</v>
      </c>
      <c r="J98" s="99" t="n">
        <v>0.00284428582324504</v>
      </c>
      <c r="K98" s="97" t="n">
        <v>0.00110112913760037</v>
      </c>
      <c r="L98" s="97"/>
      <c r="M98" s="97" t="n">
        <v>0.00219840306175176</v>
      </c>
      <c r="N98" s="97" t="n">
        <v>0.00535631443145592</v>
      </c>
      <c r="O98" s="97" t="n">
        <v>0.00116689653702816</v>
      </c>
      <c r="P98" s="97"/>
      <c r="Q98" s="97"/>
      <c r="R98" s="97"/>
    </row>
    <row r="99" customFormat="false" ht="12.8" hidden="false" customHeight="false" outlineLevel="0" collapsed="false">
      <c r="B99" s="80" t="n">
        <v>2009</v>
      </c>
      <c r="C99" s="97" t="n">
        <v>0.0088970241644898</v>
      </c>
      <c r="D99" s="97" t="n">
        <v>0.000721273651010169</v>
      </c>
      <c r="E99" s="97" t="n">
        <v>0.00721974510403148</v>
      </c>
      <c r="F99" s="97" t="n">
        <v>0.00929001289471043</v>
      </c>
      <c r="G99" s="97" t="n">
        <v>0.000527581984327637</v>
      </c>
      <c r="H99" s="97" t="n">
        <v>0.0164764714731884</v>
      </c>
      <c r="I99" s="97" t="n">
        <v>0.0146173597980544</v>
      </c>
      <c r="J99" s="97" t="n">
        <v>0.00305021267213239</v>
      </c>
      <c r="K99" s="98" t="n">
        <v>0.00177774684905904</v>
      </c>
      <c r="L99" s="98"/>
      <c r="M99" s="98" t="n">
        <v>0.00276402623901215</v>
      </c>
      <c r="N99" s="98" t="n">
        <v>0.00686863836330536</v>
      </c>
      <c r="O99" s="98" t="n">
        <v>0.00167502693461996</v>
      </c>
      <c r="P99" s="98"/>
      <c r="Q99" s="98"/>
      <c r="R99" s="98"/>
    </row>
    <row r="100" customFormat="false" ht="12.8" hidden="false" customHeight="false" outlineLevel="0" collapsed="false">
      <c r="B100" s="80" t="n">
        <v>2010</v>
      </c>
      <c r="C100" s="99" t="n">
        <v>0.00918548780578398</v>
      </c>
      <c r="D100" s="99" t="n">
        <v>0.000880412575395823</v>
      </c>
      <c r="E100" s="99" t="n">
        <v>0.00706586756938487</v>
      </c>
      <c r="F100" s="99" t="n">
        <v>0.00918867167260385</v>
      </c>
      <c r="G100" s="99" t="n">
        <v>0.000464277718330744</v>
      </c>
      <c r="H100" s="99" t="n">
        <v>0.0161788496372926</v>
      </c>
      <c r="I100" s="99" t="n">
        <v>0.0147442218942046</v>
      </c>
      <c r="J100" s="99" t="n">
        <v>0.0029853388270838</v>
      </c>
      <c r="K100" s="97" t="n">
        <v>0.00192822845700678</v>
      </c>
      <c r="L100" s="97"/>
      <c r="M100" s="97" t="n">
        <v>0.00275355246129494</v>
      </c>
      <c r="N100" s="97" t="n">
        <v>0.00721003836197678</v>
      </c>
      <c r="O100" s="97" t="n">
        <v>0.00129161278918117</v>
      </c>
      <c r="P100" s="97"/>
      <c r="Q100" s="97"/>
      <c r="R100" s="97"/>
    </row>
    <row r="101" customFormat="false" ht="12.8" hidden="false" customHeight="false" outlineLevel="0" collapsed="false">
      <c r="B101" s="80" t="n">
        <v>2011</v>
      </c>
      <c r="C101" s="97" t="n">
        <v>0.00989536698334916</v>
      </c>
      <c r="D101" s="97" t="n">
        <v>0.000957125713536113</v>
      </c>
      <c r="E101" s="97" t="n">
        <v>0.00698913792400184</v>
      </c>
      <c r="F101" s="97" t="n">
        <v>0.00832091621647902</v>
      </c>
      <c r="G101" s="97" t="n">
        <v>0.000464932901986689</v>
      </c>
      <c r="H101" s="97" t="n">
        <v>0.0166034992177078</v>
      </c>
      <c r="I101" s="97" t="n">
        <v>0.0148856065446608</v>
      </c>
      <c r="J101" s="97" t="n">
        <v>0.00262273372308155</v>
      </c>
      <c r="K101" s="98" t="n">
        <v>0.00218872405220907</v>
      </c>
      <c r="L101" s="98" t="n">
        <v>0.000334864926640407</v>
      </c>
      <c r="M101" s="98" t="n">
        <v>0.00246448878022597</v>
      </c>
      <c r="N101" s="98" t="n">
        <v>0.00805996363631593</v>
      </c>
      <c r="O101" s="98" t="n">
        <v>0.00103133324512357</v>
      </c>
      <c r="P101" s="98"/>
      <c r="Q101" s="98" t="n">
        <v>0.000328908706794847</v>
      </c>
      <c r="R101" s="98"/>
    </row>
    <row r="102" customFormat="false" ht="12.8" hidden="false" customHeight="false" outlineLevel="0" collapsed="false">
      <c r="B102" s="80" t="n">
        <v>2012</v>
      </c>
      <c r="C102" s="99" t="n">
        <v>0.0104606643560655</v>
      </c>
      <c r="D102" s="99" t="n">
        <v>0.00101322490187011</v>
      </c>
      <c r="E102" s="99" t="n">
        <v>0.00732161894258414</v>
      </c>
      <c r="F102" s="99" t="n">
        <v>0.00977492385410648</v>
      </c>
      <c r="G102" s="99" t="n">
        <v>0.000465936368934656</v>
      </c>
      <c r="H102" s="99" t="n">
        <v>0.0166537766309987</v>
      </c>
      <c r="I102" s="99" t="n">
        <v>0.0155583049965991</v>
      </c>
      <c r="J102" s="99" t="n">
        <v>0.00312314975925886</v>
      </c>
      <c r="K102" s="97" t="n">
        <v>0.00236486388288229</v>
      </c>
      <c r="L102" s="97" t="n">
        <v>0.000361559541561672</v>
      </c>
      <c r="M102" s="97" t="n">
        <v>0.00253356028964366</v>
      </c>
      <c r="N102" s="97" t="n">
        <v>0.0100862880222144</v>
      </c>
      <c r="O102" s="97" t="n">
        <v>0.00123537014000835</v>
      </c>
      <c r="P102" s="97"/>
      <c r="Q102" s="97" t="n">
        <v>0</v>
      </c>
      <c r="R102" s="97"/>
    </row>
    <row r="103" customFormat="false" ht="12.8" hidden="false" customHeight="false" outlineLevel="0" collapsed="false">
      <c r="B103" s="80" t="n">
        <v>2013</v>
      </c>
      <c r="C103" s="97" t="n">
        <v>0.0109238316835513</v>
      </c>
      <c r="D103" s="97" t="n">
        <v>0.000925541959737644</v>
      </c>
      <c r="E103" s="97" t="n">
        <v>0.0074386216465936</v>
      </c>
      <c r="F103" s="97" t="n">
        <v>0.00926148743732353</v>
      </c>
      <c r="G103" s="97" t="n">
        <v>0.000397932270782329</v>
      </c>
      <c r="H103" s="97" t="n">
        <v>0.0168786236987149</v>
      </c>
      <c r="I103" s="97" t="n">
        <v>0.0159148002617685</v>
      </c>
      <c r="J103" s="97" t="n">
        <v>0.00259295104693199</v>
      </c>
      <c r="K103" s="98" t="n">
        <v>0.00210339021534986</v>
      </c>
      <c r="L103" s="98" t="n">
        <v>0.000374390273180508</v>
      </c>
      <c r="M103" s="98" t="n">
        <v>0.0026450338256733</v>
      </c>
      <c r="N103" s="98" t="n">
        <v>0.0107881371340265</v>
      </c>
      <c r="O103" s="98" t="n">
        <v>0.00166967888999977</v>
      </c>
      <c r="P103" s="98"/>
      <c r="Q103" s="98" t="n">
        <v>0</v>
      </c>
      <c r="R103" s="98"/>
    </row>
    <row r="104" customFormat="false" ht="12.8" hidden="false" customHeight="false" outlineLevel="0" collapsed="false">
      <c r="B104" s="80" t="n">
        <v>2014</v>
      </c>
      <c r="C104" s="99" t="n">
        <v>0.0116387156111073</v>
      </c>
      <c r="D104" s="99" t="n">
        <v>0.000642224174604135</v>
      </c>
      <c r="E104" s="99" t="n">
        <v>0.00714587954016821</v>
      </c>
      <c r="F104" s="99" t="n">
        <v>0.00971593170924165</v>
      </c>
      <c r="G104" s="99" t="n">
        <v>0.000433470744073636</v>
      </c>
      <c r="H104" s="99" t="n">
        <v>0.0167587616547611</v>
      </c>
      <c r="I104" s="99" t="n">
        <v>0.015871302582137</v>
      </c>
      <c r="J104" s="99" t="n">
        <v>0.00265723309620876</v>
      </c>
      <c r="K104" s="97" t="n">
        <v>0.00207832026157001</v>
      </c>
      <c r="L104" s="97" t="n">
        <v>0.000351652186253678</v>
      </c>
      <c r="M104" s="97" t="n">
        <v>0.00259275780648903</v>
      </c>
      <c r="N104" s="97" t="n">
        <v>0.0107101298626129</v>
      </c>
      <c r="O104" s="97" t="n">
        <v>0.00180520724704594</v>
      </c>
      <c r="P104" s="97"/>
      <c r="Q104" s="97" t="n">
        <v>0</v>
      </c>
      <c r="R104" s="97"/>
    </row>
    <row r="105" customFormat="false" ht="12.8" hidden="false" customHeight="false" outlineLevel="0" collapsed="false">
      <c r="B105" s="80" t="n">
        <v>2015</v>
      </c>
      <c r="C105" s="97" t="n">
        <v>0.0127294769340055</v>
      </c>
      <c r="D105" s="97" t="n">
        <v>0.000666603868820108</v>
      </c>
      <c r="E105" s="97" t="n">
        <v>0.00726716278767824</v>
      </c>
      <c r="F105" s="97" t="n">
        <v>0.00948495384244874</v>
      </c>
      <c r="G105" s="97" t="n">
        <v>0.000489779941810133</v>
      </c>
      <c r="H105" s="97" t="n">
        <v>0.0163707146913644</v>
      </c>
      <c r="I105" s="97" t="n">
        <v>0.0160551081025211</v>
      </c>
      <c r="J105" s="97" t="n">
        <v>0.00238471307698379</v>
      </c>
      <c r="K105" s="98" t="n">
        <v>0.00209681091536374</v>
      </c>
      <c r="L105" s="98" t="n">
        <v>0.000365874491397112</v>
      </c>
      <c r="M105" s="98" t="n">
        <v>0.00269349490539226</v>
      </c>
      <c r="N105" s="98" t="n">
        <v>0.0114806560184775</v>
      </c>
      <c r="O105" s="98" t="n">
        <v>0.00171424659032607</v>
      </c>
      <c r="P105" s="98"/>
      <c r="Q105" s="98" t="n">
        <v>0</v>
      </c>
      <c r="R105" s="98" t="n">
        <v>0</v>
      </c>
    </row>
    <row r="106" customFormat="false" ht="12.8" hidden="false" customHeight="false" outlineLevel="0" collapsed="false">
      <c r="B106" s="80" t="n">
        <v>2016</v>
      </c>
      <c r="C106" s="99" t="n">
        <v>0.0105109702628087</v>
      </c>
      <c r="D106" s="99" t="n">
        <v>0.000584590024895527</v>
      </c>
      <c r="E106" s="99" t="n">
        <v>0.00708050197613375</v>
      </c>
      <c r="F106" s="99" t="n">
        <v>0.00919573417118446</v>
      </c>
      <c r="G106" s="99" t="n">
        <v>0.00050893519641016</v>
      </c>
      <c r="H106" s="99" t="n">
        <v>0.0160022515479057</v>
      </c>
      <c r="I106" s="99" t="n">
        <v>0.0153374756841884</v>
      </c>
      <c r="J106" s="99" t="n">
        <v>0.00242605893369462</v>
      </c>
      <c r="K106" s="97" t="n">
        <v>0.00176886207484977</v>
      </c>
      <c r="L106" s="97" t="n">
        <v>0.000354503345784394</v>
      </c>
      <c r="M106" s="97" t="n">
        <v>0.00272424448676778</v>
      </c>
      <c r="N106" s="97" t="n">
        <v>0.0107438261877048</v>
      </c>
      <c r="O106" s="97" t="n">
        <v>0.00197107261819154</v>
      </c>
      <c r="P106" s="97"/>
      <c r="Q106" s="97" t="n">
        <v>0.0014704867980335</v>
      </c>
      <c r="R106" s="97" t="n">
        <v>0.00380407762138458</v>
      </c>
    </row>
    <row r="107" customFormat="false" ht="12.8" hidden="false" customHeight="false" outlineLevel="0" collapsed="false">
      <c r="B107" s="80" t="n">
        <v>2017</v>
      </c>
      <c r="C107" s="97" t="n">
        <v>0.0102628562112773</v>
      </c>
      <c r="D107" s="97" t="n">
        <v>0.000684112440227956</v>
      </c>
      <c r="E107" s="97" t="n">
        <v>0.00702011141307824</v>
      </c>
      <c r="F107" s="97" t="n">
        <v>0.00966160001444418</v>
      </c>
      <c r="G107" s="97" t="n">
        <v>0.000528483222256211</v>
      </c>
      <c r="H107" s="97" t="n">
        <v>0.0162369256572215</v>
      </c>
      <c r="I107" s="97" t="n">
        <v>0.0156379005322433</v>
      </c>
      <c r="J107" s="97" t="n">
        <v>0.00276714880493469</v>
      </c>
      <c r="K107" s="98" t="n">
        <v>0.00172129952860513</v>
      </c>
      <c r="L107" s="98" t="n">
        <v>0.000471364562460638</v>
      </c>
      <c r="M107" s="98" t="n">
        <v>0.00290593948372479</v>
      </c>
      <c r="N107" s="98" t="n">
        <v>0.00982746458674933</v>
      </c>
      <c r="O107" s="98" t="n">
        <v>0.00169318277702992</v>
      </c>
      <c r="P107" s="98" t="n">
        <v>0.000880593978403211</v>
      </c>
      <c r="Q107" s="98" t="n">
        <v>0.00101880933409591</v>
      </c>
      <c r="R107" s="98" t="n">
        <v>0.00732550025557765</v>
      </c>
    </row>
    <row r="108" customFormat="false" ht="12.8" hidden="false" customHeight="false" outlineLevel="0" collapsed="false">
      <c r="B108" s="80" t="n">
        <v>2018</v>
      </c>
      <c r="C108" s="100" t="n">
        <v>0</v>
      </c>
      <c r="D108" s="100" t="n">
        <v>0.00075631386805743</v>
      </c>
      <c r="E108" s="100" t="n">
        <v>0.00734452401730619</v>
      </c>
      <c r="F108" s="100" t="n">
        <v>0.00799150623036929</v>
      </c>
      <c r="G108" s="100" t="n">
        <v>0.000469975376524546</v>
      </c>
      <c r="H108" s="100" t="n">
        <v>0.0159674857167433</v>
      </c>
      <c r="I108" s="100" t="n">
        <v>0.0178786425763565</v>
      </c>
      <c r="J108" s="100" t="n">
        <v>0.00208292693837073</v>
      </c>
      <c r="K108" s="97" t="n">
        <v>0.00147773148713019</v>
      </c>
      <c r="L108" s="97" t="n">
        <v>0.000430015334349855</v>
      </c>
      <c r="M108" s="97" t="n">
        <v>0.00269794801353933</v>
      </c>
      <c r="N108" s="97" t="n">
        <v>0.00695203916219705</v>
      </c>
      <c r="O108" s="97" t="n">
        <v>0.00155582043184477</v>
      </c>
      <c r="P108" s="97" t="n">
        <v>0.00262234557625097</v>
      </c>
      <c r="Q108" s="97" t="n">
        <v>0.00134070786001073</v>
      </c>
      <c r="R108" s="97" t="n">
        <v>0.0115429938700718</v>
      </c>
    </row>
    <row r="109" customFormat="false" ht="12.8" hidden="false" customHeight="false" outlineLevel="0" collapsed="false">
      <c r="Q109" s="0" t="s">
        <v>103</v>
      </c>
    </row>
    <row r="112" customFormat="false" ht="12.8" hidden="false" customHeight="false" outlineLevel="0" collapsed="false">
      <c r="B112" s="101" t="s">
        <v>104</v>
      </c>
      <c r="C112" s="101"/>
      <c r="D112" s="102" t="n">
        <f aca="false">AVERAGE(D98:D108)</f>
        <v>0.000768098560450326</v>
      </c>
      <c r="E112" s="102" t="n">
        <f aca="false">AVERAGE(E98:E108)*0.2869</f>
        <v>0.00206276640583366</v>
      </c>
      <c r="F112" s="102" t="n">
        <f aca="false">AVERAGE(F98:F108)/3</f>
        <v>0.00303993235636533</v>
      </c>
      <c r="G112" s="102" t="n">
        <f aca="false">AVERAGE(G98:G108)</f>
        <v>0.000475831671359374</v>
      </c>
      <c r="H112" s="102" t="n">
        <f aca="false">AVERAGE(H98:H108)</f>
        <v>0.0164622626358892</v>
      </c>
      <c r="I112" s="102" t="n">
        <f aca="false">AVERAGE(I98:I108)</f>
        <v>0.0155521600563946</v>
      </c>
      <c r="J112" s="102" t="n">
        <f aca="false">AVERAGE(J98:J108)</f>
        <v>0.00268515933653875</v>
      </c>
      <c r="K112" s="103" t="n">
        <f aca="false">AVERAGE(K98:K108)</f>
        <v>0.00187337335105693</v>
      </c>
      <c r="L112" s="103" t="n">
        <f aca="false">L108</f>
        <v>0.000430015334349855</v>
      </c>
      <c r="M112" s="103" t="n">
        <f aca="false">AVERAGE(M98:M108)</f>
        <v>0.00263394994122863</v>
      </c>
      <c r="N112" s="103" t="n">
        <f aca="false">N108</f>
        <v>0.00695203916219705</v>
      </c>
      <c r="O112" s="103" t="n">
        <f aca="false">AVERAGE(O98:O108)</f>
        <v>0.00152813165458175</v>
      </c>
      <c r="P112" s="103" t="n">
        <f aca="false">P108</f>
        <v>0.00262234557625097</v>
      </c>
      <c r="Q112" s="103" t="n">
        <f aca="false">AVERAGE(Q106:Q108)</f>
        <v>0.00127666799738005</v>
      </c>
    </row>
    <row r="114" customFormat="false" ht="12.8" hidden="false" customHeight="false" outlineLevel="0" collapsed="false">
      <c r="D114" s="102" t="n">
        <f aca="false">SUM(D112:J112)-E112</f>
        <v>0.0389834446169977</v>
      </c>
      <c r="K114" s="103" t="n">
        <f aca="false">SUM(K112:Q112)</f>
        <v>0.0173165230170452</v>
      </c>
    </row>
    <row r="116" customFormat="false" ht="12.8" hidden="false" customHeight="false" outlineLevel="0" collapsed="false">
      <c r="I116" s="27"/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U9" activeCellId="0" sqref="U9"/>
    </sheetView>
  </sheetViews>
  <sheetFormatPr defaultColWidth="8.9765625" defaultRowHeight="12.8" zeroHeight="false" outlineLevelRow="0" outlineLevelCol="0"/>
  <cols>
    <col collapsed="false" customWidth="true" hidden="false" outlineLevel="0" max="7" min="6" style="33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33" width="8.83"/>
    <col collapsed="false" customWidth="true" hidden="false" outlineLevel="0" max="14" min="14" style="33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04"/>
      <c r="B1" s="105"/>
      <c r="C1" s="104"/>
      <c r="D1" s="104"/>
      <c r="E1" s="104"/>
      <c r="F1" s="106" t="s">
        <v>105</v>
      </c>
      <c r="G1" s="106" t="s">
        <v>106</v>
      </c>
      <c r="H1" s="104"/>
      <c r="I1" s="104"/>
      <c r="J1" s="107" t="s">
        <v>107</v>
      </c>
      <c r="K1" s="107" t="s">
        <v>108</v>
      </c>
      <c r="L1" s="104"/>
      <c r="M1" s="108"/>
      <c r="N1" s="109" t="s">
        <v>109</v>
      </c>
      <c r="O1" s="104"/>
      <c r="P1" s="105"/>
      <c r="Q1" s="104"/>
      <c r="R1" s="104"/>
      <c r="S1" s="104"/>
      <c r="T1" s="104"/>
      <c r="U1" s="105"/>
      <c r="V1" s="104"/>
      <c r="W1" s="104"/>
      <c r="X1" s="104"/>
      <c r="Y1" s="104"/>
      <c r="Z1" s="104"/>
      <c r="AA1" s="104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</row>
    <row r="2" customFormat="false" ht="12.8" hidden="false" customHeight="true" outlineLevel="0" collapsed="false">
      <c r="A2" s="104"/>
      <c r="B2" s="105"/>
      <c r="C2" s="104"/>
      <c r="D2" s="104"/>
      <c r="E2" s="104"/>
      <c r="F2" s="107" t="s">
        <v>110</v>
      </c>
      <c r="G2" s="107" t="s">
        <v>111</v>
      </c>
      <c r="H2" s="104"/>
      <c r="I2" s="104"/>
      <c r="J2" s="109"/>
      <c r="K2" s="109"/>
      <c r="L2" s="104"/>
      <c r="M2" s="108"/>
      <c r="N2" s="109" t="s">
        <v>112</v>
      </c>
      <c r="O2" s="104"/>
      <c r="P2" s="105"/>
      <c r="Q2" s="104"/>
      <c r="R2" s="104"/>
      <c r="S2" s="104"/>
      <c r="T2" s="104"/>
      <c r="U2" s="105"/>
      <c r="V2" s="104"/>
      <c r="W2" s="104"/>
      <c r="X2" s="104"/>
      <c r="Y2" s="104"/>
      <c r="Z2" s="104"/>
      <c r="AA2" s="104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</row>
    <row r="3" customFormat="false" ht="73.75" hidden="false" customHeight="true" outlineLevel="0" collapsed="false">
      <c r="A3" s="111" t="s">
        <v>113</v>
      </c>
      <c r="B3" s="112"/>
      <c r="C3" s="111" t="s">
        <v>114</v>
      </c>
      <c r="D3" s="111" t="s">
        <v>115</v>
      </c>
      <c r="E3" s="111" t="s">
        <v>116</v>
      </c>
      <c r="F3" s="113" t="s">
        <v>117</v>
      </c>
      <c r="G3" s="113" t="s">
        <v>118</v>
      </c>
      <c r="H3" s="111" t="s">
        <v>119</v>
      </c>
      <c r="I3" s="111" t="s">
        <v>120</v>
      </c>
      <c r="J3" s="113" t="s">
        <v>121</v>
      </c>
      <c r="K3" s="113" t="s">
        <v>122</v>
      </c>
      <c r="L3" s="111" t="s">
        <v>123</v>
      </c>
      <c r="M3" s="114" t="s">
        <v>124</v>
      </c>
      <c r="N3" s="113" t="s">
        <v>125</v>
      </c>
      <c r="O3" s="111" t="s">
        <v>126</v>
      </c>
      <c r="P3" s="112" t="s">
        <v>127</v>
      </c>
      <c r="Q3" s="111" t="s">
        <v>128</v>
      </c>
      <c r="R3" s="111" t="s">
        <v>129</v>
      </c>
      <c r="S3" s="111" t="s">
        <v>130</v>
      </c>
      <c r="T3" s="111" t="s">
        <v>131</v>
      </c>
      <c r="U3" s="112" t="s">
        <v>132</v>
      </c>
      <c r="V3" s="111" t="s">
        <v>133</v>
      </c>
      <c r="W3" s="111" t="s">
        <v>134</v>
      </c>
      <c r="X3" s="111" t="s">
        <v>135</v>
      </c>
      <c r="Y3" s="111" t="s">
        <v>136</v>
      </c>
      <c r="Z3" s="111" t="s">
        <v>137</v>
      </c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A4" s="116" t="s">
        <v>138</v>
      </c>
      <c r="B4" s="117"/>
      <c r="C4" s="116" t="n">
        <v>2014</v>
      </c>
      <c r="D4" s="116" t="n">
        <v>1</v>
      </c>
      <c r="E4" s="116" t="n">
        <v>1005</v>
      </c>
      <c r="F4" s="118" t="n">
        <v>13919743</v>
      </c>
      <c r="G4" s="118" t="n">
        <v>13367098</v>
      </c>
      <c r="H4" s="119" t="n">
        <f aca="false">F4-J4</f>
        <v>13919743</v>
      </c>
      <c r="I4" s="119" t="n">
        <f aca="false">G4-K4</f>
        <v>13367098</v>
      </c>
      <c r="J4" s="120"/>
      <c r="K4" s="120"/>
      <c r="L4" s="119" t="n">
        <f aca="false">H4-I4</f>
        <v>552645</v>
      </c>
      <c r="M4" s="119" t="n">
        <f aca="false">J4-K4</f>
        <v>0</v>
      </c>
      <c r="N4" s="120" t="n">
        <v>2431521</v>
      </c>
      <c r="O4" s="121" t="n">
        <v>68064666.1181856</v>
      </c>
      <c r="P4" s="116" t="n">
        <f aca="false">O4/I4</f>
        <v>5.09195534574412</v>
      </c>
      <c r="Q4" s="119" t="n">
        <f aca="false">I4*5.5017049523</f>
        <v>73541829.2644794</v>
      </c>
      <c r="R4" s="119" t="n">
        <v>11018747.8054275</v>
      </c>
      <c r="S4" s="119" t="n">
        <v>2463940.91347832</v>
      </c>
      <c r="T4" s="121" t="n">
        <v>13733232.3112091</v>
      </c>
      <c r="U4" s="116" t="n">
        <f aca="false">R4/N4</f>
        <v>4.53162765422445</v>
      </c>
      <c r="V4" s="117"/>
      <c r="W4" s="117"/>
      <c r="X4" s="119" t="n">
        <f aca="false">N4*U12+L4*P13</f>
        <v>15657663.7612308</v>
      </c>
      <c r="Y4" s="119" t="n">
        <f aca="false">N4*5.1890047538</f>
        <v>12617174.0279645</v>
      </c>
      <c r="Z4" s="119" t="n">
        <f aca="false">L4*5.5017049523</f>
        <v>3040489.73336383</v>
      </c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</row>
    <row r="5" customFormat="false" ht="12.8" hidden="false" customHeight="false" outlineLevel="0" collapsed="false">
      <c r="B5" s="117"/>
      <c r="C5" s="116" t="n">
        <v>2014</v>
      </c>
      <c r="D5" s="116" t="n">
        <v>2</v>
      </c>
      <c r="E5" s="116" t="n">
        <v>1004</v>
      </c>
      <c r="F5" s="118" t="n">
        <v>14482790</v>
      </c>
      <c r="G5" s="118" t="n">
        <v>13911325</v>
      </c>
      <c r="H5" s="119" t="n">
        <f aca="false">F5-J5</f>
        <v>14482790</v>
      </c>
      <c r="I5" s="119" t="n">
        <f aca="false">G5-K5</f>
        <v>13911325</v>
      </c>
      <c r="J5" s="120"/>
      <c r="K5" s="120"/>
      <c r="L5" s="119" t="n">
        <f aca="false">H5-I5</f>
        <v>571465</v>
      </c>
      <c r="M5" s="119" t="n">
        <f aca="false">J5-K5</f>
        <v>0</v>
      </c>
      <c r="N5" s="120" t="n">
        <v>2156056</v>
      </c>
      <c r="O5" s="121" t="n">
        <v>80470827.8892677</v>
      </c>
      <c r="P5" s="116" t="n">
        <f aca="false">O5/I5</f>
        <v>5.78455523749662</v>
      </c>
      <c r="Q5" s="119" t="n">
        <f aca="false">I5*5.5017049523</f>
        <v>76536005.6455548</v>
      </c>
      <c r="R5" s="119" t="n">
        <v>13090128.797517</v>
      </c>
      <c r="S5" s="119" t="n">
        <v>2913043.96959149</v>
      </c>
      <c r="T5" s="121" t="n">
        <v>16270046.9661959</v>
      </c>
      <c r="U5" s="116" t="n">
        <f aca="false">R5/N5</f>
        <v>6.07133061363759</v>
      </c>
      <c r="V5" s="117"/>
      <c r="W5" s="117"/>
      <c r="X5" s="119" t="n">
        <f aca="false">N5*5.1890047538+L5*5.5017049523</f>
        <v>14331816.6540251</v>
      </c>
      <c r="Y5" s="119" t="n">
        <f aca="false">N5*5.1890047538</f>
        <v>11187784.833459</v>
      </c>
      <c r="Z5" s="119" t="n">
        <f aca="false">L5*5.5017049523</f>
        <v>3144031.82056612</v>
      </c>
    </row>
    <row r="6" customFormat="false" ht="12.8" hidden="false" customHeight="false" outlineLevel="0" collapsed="false">
      <c r="B6" s="117"/>
      <c r="C6" s="116" t="n">
        <v>2014</v>
      </c>
      <c r="D6" s="116" t="n">
        <v>3</v>
      </c>
      <c r="E6" s="116" t="n">
        <v>1003</v>
      </c>
      <c r="F6" s="118" t="n">
        <v>15149966</v>
      </c>
      <c r="G6" s="118" t="n">
        <v>14531608</v>
      </c>
      <c r="H6" s="119" t="n">
        <f aca="false">F6-J6</f>
        <v>15149966</v>
      </c>
      <c r="I6" s="119" t="n">
        <f aca="false">G6-K6</f>
        <v>14531608</v>
      </c>
      <c r="J6" s="120"/>
      <c r="K6" s="120"/>
      <c r="L6" s="119" t="n">
        <f aca="false">H6-I6</f>
        <v>618358</v>
      </c>
      <c r="M6" s="119" t="n">
        <f aca="false">J6-K6</f>
        <v>0</v>
      </c>
      <c r="N6" s="120" t="n">
        <v>2697106</v>
      </c>
      <c r="O6" s="121" t="n">
        <v>71025009.1540406</v>
      </c>
      <c r="P6" s="116" t="n">
        <f aca="false">O6/I6</f>
        <v>4.88762215124717</v>
      </c>
      <c r="Q6" s="119" t="n">
        <f aca="false">I6*5.5017049523</f>
        <v>79948619.6984823</v>
      </c>
      <c r="R6" s="119" t="n">
        <v>13303482.9648562</v>
      </c>
      <c r="S6" s="119" t="n">
        <v>2571105.33137627</v>
      </c>
      <c r="T6" s="121" t="n">
        <v>17670963.688597</v>
      </c>
      <c r="U6" s="116" t="n">
        <f aca="false">R6/N6</f>
        <v>4.93250282519716</v>
      </c>
      <c r="V6" s="117"/>
      <c r="W6" s="117"/>
      <c r="X6" s="119" t="n">
        <f aca="false">N6*5.1890047538+L6*5.5017049523</f>
        <v>17397319.1263968</v>
      </c>
      <c r="Y6" s="119" t="n">
        <f aca="false">N6*5.1890047538</f>
        <v>13995295.8555025</v>
      </c>
      <c r="Z6" s="119" t="n">
        <f aca="false">L6*5.5017049523</f>
        <v>3402023.27089432</v>
      </c>
    </row>
    <row r="7" customFormat="false" ht="12.8" hidden="false" customHeight="false" outlineLevel="0" collapsed="false">
      <c r="B7" s="117"/>
      <c r="C7" s="116" t="n">
        <v>2014</v>
      </c>
      <c r="D7" s="116" t="n">
        <v>4</v>
      </c>
      <c r="E7" s="116" t="n">
        <v>160</v>
      </c>
      <c r="F7" s="118" t="n">
        <v>15745971</v>
      </c>
      <c r="G7" s="118" t="n">
        <v>15148486</v>
      </c>
      <c r="H7" s="119" t="n">
        <f aca="false">F7-J7</f>
        <v>15745971</v>
      </c>
      <c r="I7" s="119" t="n">
        <f aca="false">G7-K7</f>
        <v>15148486</v>
      </c>
      <c r="J7" s="120"/>
      <c r="K7" s="120"/>
      <c r="L7" s="119" t="n">
        <f aca="false">H7-I7</f>
        <v>597485</v>
      </c>
      <c r="M7" s="119" t="n">
        <f aca="false">J7-K7</f>
        <v>0</v>
      </c>
      <c r="N7" s="120" t="n">
        <v>2598761</v>
      </c>
      <c r="O7" s="121" t="n">
        <v>90838150.786</v>
      </c>
      <c r="P7" s="116" t="n">
        <f aca="false">O7/I7</f>
        <v>5.99651679950062</v>
      </c>
      <c r="Q7" s="119" t="n">
        <f aca="false">I7*5.5017049523</f>
        <v>83342500.4460472</v>
      </c>
      <c r="R7" s="119" t="n">
        <v>12713686.068</v>
      </c>
      <c r="S7" s="119" t="n">
        <v>3288341.0584532</v>
      </c>
      <c r="T7" s="121" t="n">
        <v>17161490.7544532</v>
      </c>
      <c r="U7" s="116" t="n">
        <f aca="false">R7/N7</f>
        <v>4.89221058342803</v>
      </c>
      <c r="V7" s="117"/>
      <c r="W7" s="117"/>
      <c r="X7" s="119" t="n">
        <f aca="false">N7*5.1890047538+L7*5.5017049523</f>
        <v>16772169.366415</v>
      </c>
      <c r="Y7" s="119" t="n">
        <f aca="false">N7*5.1890047538</f>
        <v>13484983.18299</v>
      </c>
      <c r="Z7" s="119" t="n">
        <f aca="false">L7*5.5017049523</f>
        <v>3287186.18342497</v>
      </c>
    </row>
    <row r="8" customFormat="false" ht="12.8" hidden="false" customHeight="false" outlineLevel="0" collapsed="false">
      <c r="B8" s="117"/>
      <c r="C8" s="116" t="n">
        <f aca="false">C4+1</f>
        <v>2015</v>
      </c>
      <c r="D8" s="116" t="n">
        <f aca="false">D4</f>
        <v>1</v>
      </c>
      <c r="E8" s="116" t="n">
        <v>1001</v>
      </c>
      <c r="F8" s="118" t="n">
        <v>16507879</v>
      </c>
      <c r="G8" s="118" t="n">
        <v>15853349</v>
      </c>
      <c r="H8" s="119" t="n">
        <f aca="false">F8-J8</f>
        <v>16507879</v>
      </c>
      <c r="I8" s="119" t="n">
        <f aca="false">G8-K8</f>
        <v>15853349</v>
      </c>
      <c r="J8" s="120"/>
      <c r="K8" s="120"/>
      <c r="L8" s="119" t="n">
        <f aca="false">H8-I8</f>
        <v>654530</v>
      </c>
      <c r="M8" s="119" t="n">
        <f aca="false">J8-K8</f>
        <v>0</v>
      </c>
      <c r="N8" s="120" t="n">
        <v>3002195</v>
      </c>
      <c r="O8" s="121" t="n">
        <v>81897043.9675653</v>
      </c>
      <c r="P8" s="116" t="n">
        <f aca="false">O8/I8</f>
        <v>5.16591440506137</v>
      </c>
      <c r="Q8" s="119" t="n">
        <f aca="false">I8*5.5017049523</f>
        <v>87220448.7038403</v>
      </c>
      <c r="R8" s="119" t="n">
        <v>13986686.083894</v>
      </c>
      <c r="S8" s="119" t="n">
        <v>2964672.99162586</v>
      </c>
      <c r="T8" s="121" t="n">
        <v>18231627.4986104</v>
      </c>
      <c r="U8" s="116" t="n">
        <f aca="false">R8/N8</f>
        <v>4.65881999133767</v>
      </c>
      <c r="V8" s="117"/>
      <c r="W8" s="117"/>
      <c r="X8" s="119" t="n">
        <f aca="false">N8*5.1890047538+L8*5.5017049523</f>
        <v>19179435.0692635</v>
      </c>
      <c r="Y8" s="119" t="n">
        <f aca="false">N8*5.1890047538</f>
        <v>15578404.1268346</v>
      </c>
      <c r="Z8" s="119" t="n">
        <f aca="false">L8*5.5017049523</f>
        <v>3601030.94242892</v>
      </c>
    </row>
    <row r="9" customFormat="false" ht="12.8" hidden="false" customHeight="false" outlineLevel="0" collapsed="false">
      <c r="B9" s="117"/>
      <c r="C9" s="116" t="n">
        <f aca="false">C5+1</f>
        <v>2015</v>
      </c>
      <c r="D9" s="116" t="n">
        <f aca="false">D5</f>
        <v>2</v>
      </c>
      <c r="E9" s="116" t="n">
        <v>1000</v>
      </c>
      <c r="F9" s="118" t="n">
        <v>17877475</v>
      </c>
      <c r="G9" s="118" t="n">
        <v>17180984</v>
      </c>
      <c r="H9" s="119" t="n">
        <f aca="false">F9-J9</f>
        <v>17877475</v>
      </c>
      <c r="I9" s="119" t="n">
        <f aca="false">G9-K9</f>
        <v>17180984</v>
      </c>
      <c r="J9" s="120"/>
      <c r="K9" s="120"/>
      <c r="L9" s="119" t="n">
        <f aca="false">H9-I9</f>
        <v>696491</v>
      </c>
      <c r="M9" s="119" t="n">
        <f aca="false">J9-K9</f>
        <v>0</v>
      </c>
      <c r="N9" s="120" t="n">
        <v>2371185</v>
      </c>
      <c r="O9" s="121" t="n">
        <v>104523364.336654</v>
      </c>
      <c r="P9" s="116" t="n">
        <f aca="false">O9/I9</f>
        <v>6.08366577471081</v>
      </c>
      <c r="Q9" s="119" t="n">
        <f aca="false">I9*5.5017049523</f>
        <v>94524704.7581871</v>
      </c>
      <c r="R9" s="119" t="n">
        <v>14339828.6769147</v>
      </c>
      <c r="S9" s="119" t="n">
        <v>3783745.78898687</v>
      </c>
      <c r="T9" s="121" t="n">
        <v>19687951.5296409</v>
      </c>
      <c r="U9" s="116" t="n">
        <f aca="false">R9/N9</f>
        <v>6.04753685474339</v>
      </c>
      <c r="V9" s="117"/>
      <c r="W9" s="117"/>
      <c r="X9" s="119" t="n">
        <f aca="false">N9*5.1890047538+L9*5.5017049523</f>
        <v>16135978.2210716</v>
      </c>
      <c r="Y9" s="119" t="n">
        <f aca="false">N9*5.1890047538</f>
        <v>12304090.2371393</v>
      </c>
      <c r="Z9" s="119" t="n">
        <f aca="false">L9*5.5017049523</f>
        <v>3831887.98393238</v>
      </c>
    </row>
    <row r="10" customFormat="false" ht="12.8" hidden="false" customHeight="false" outlineLevel="0" collapsed="false">
      <c r="B10" s="117"/>
      <c r="C10" s="116" t="n">
        <v>2016</v>
      </c>
      <c r="D10" s="116" t="n">
        <v>2</v>
      </c>
      <c r="E10" s="116" t="n">
        <v>996</v>
      </c>
      <c r="F10" s="118" t="n">
        <v>18529945</v>
      </c>
      <c r="G10" s="118" t="n">
        <v>17797215</v>
      </c>
      <c r="H10" s="119" t="n">
        <f aca="false">F10-J10</f>
        <v>18529945</v>
      </c>
      <c r="I10" s="119" t="n">
        <f aca="false">G10-K10</f>
        <v>17797215</v>
      </c>
      <c r="J10" s="120"/>
      <c r="K10" s="120"/>
      <c r="L10" s="119" t="n">
        <f aca="false">H10-I10</f>
        <v>732730</v>
      </c>
      <c r="M10" s="119" t="n">
        <f aca="false">J10-K10</f>
        <v>0</v>
      </c>
      <c r="N10" s="120"/>
      <c r="O10" s="117"/>
      <c r="P10" s="117"/>
      <c r="Q10" s="119" t="n">
        <f aca="false">I10*5.5017049523</f>
        <v>97915025.9026478</v>
      </c>
      <c r="R10" s="119"/>
      <c r="S10" s="119"/>
      <c r="T10" s="117"/>
      <c r="U10" s="117"/>
      <c r="V10" s="117"/>
      <c r="W10" s="117"/>
      <c r="X10" s="119"/>
      <c r="Y10" s="119"/>
      <c r="Z10" s="119"/>
    </row>
    <row r="11" customFormat="false" ht="12.8" hidden="false" customHeight="false" outlineLevel="0" collapsed="false">
      <c r="B11" s="117"/>
      <c r="C11" s="116" t="n">
        <v>2016</v>
      </c>
      <c r="D11" s="116" t="n">
        <v>3</v>
      </c>
      <c r="E11" s="116" t="n">
        <v>995</v>
      </c>
      <c r="F11" s="118" t="n">
        <v>19118239</v>
      </c>
      <c r="G11" s="118" t="n">
        <v>18342944</v>
      </c>
      <c r="H11" s="119" t="n">
        <f aca="false">F11-J11</f>
        <v>19118239</v>
      </c>
      <c r="I11" s="119" t="n">
        <f aca="false">G11-K11</f>
        <v>18342944</v>
      </c>
      <c r="J11" s="120"/>
      <c r="K11" s="120"/>
      <c r="L11" s="119" t="n">
        <f aca="false">H11-I11</f>
        <v>775295</v>
      </c>
      <c r="M11" s="119" t="n">
        <f aca="false">J11-K11</f>
        <v>0</v>
      </c>
      <c r="N11" s="120"/>
      <c r="O11" s="117"/>
      <c r="P11" s="117"/>
      <c r="Q11" s="119" t="n">
        <f aca="false">I11*5.5017049523</f>
        <v>100917465.844562</v>
      </c>
      <c r="R11" s="119"/>
      <c r="S11" s="119"/>
      <c r="T11" s="117"/>
      <c r="U11" s="117"/>
      <c r="V11" s="117"/>
      <c r="W11" s="117"/>
      <c r="X11" s="119"/>
      <c r="Y11" s="119"/>
      <c r="Z11" s="119"/>
    </row>
    <row r="12" customFormat="false" ht="12.8" hidden="false" customHeight="false" outlineLevel="0" collapsed="false">
      <c r="B12" s="117"/>
      <c r="C12" s="116" t="n">
        <v>2016</v>
      </c>
      <c r="D12" s="116" t="n">
        <v>4</v>
      </c>
      <c r="E12" s="116" t="n">
        <v>994</v>
      </c>
      <c r="F12" s="118" t="n">
        <v>20592277</v>
      </c>
      <c r="G12" s="118" t="n">
        <v>19759371</v>
      </c>
      <c r="H12" s="119" t="n">
        <f aca="false">F12-J12</f>
        <v>20592277</v>
      </c>
      <c r="I12" s="119" t="n">
        <f aca="false">G12-K12</f>
        <v>19759371</v>
      </c>
      <c r="J12" s="120"/>
      <c r="K12" s="120"/>
      <c r="L12" s="119" t="n">
        <f aca="false">H12-I12</f>
        <v>832906</v>
      </c>
      <c r="M12" s="119" t="n">
        <f aca="false">J12-K12</f>
        <v>0</v>
      </c>
      <c r="N12" s="120"/>
      <c r="O12" s="117"/>
      <c r="P12" s="117" t="s">
        <v>139</v>
      </c>
      <c r="Q12" s="119" t="n">
        <f aca="false">I12*5.5017049523</f>
        <v>108710229.285033</v>
      </c>
      <c r="R12" s="119"/>
      <c r="S12" s="119"/>
      <c r="T12" s="117"/>
      <c r="U12" s="116" t="n">
        <f aca="false">AVERAGE(U4:U9)</f>
        <v>5.18900475376138</v>
      </c>
      <c r="V12" s="117"/>
      <c r="W12" s="117"/>
      <c r="X12" s="119"/>
      <c r="Y12" s="119"/>
      <c r="Z12" s="119"/>
    </row>
    <row r="13" customFormat="false" ht="12.8" hidden="false" customHeight="false" outlineLevel="0" collapsed="false">
      <c r="B13" s="117"/>
      <c r="C13" s="116" t="n">
        <v>2017</v>
      </c>
      <c r="D13" s="116" t="n">
        <v>1</v>
      </c>
      <c r="E13" s="116" t="n">
        <v>993</v>
      </c>
      <c r="F13" s="118" t="n">
        <v>20242858</v>
      </c>
      <c r="G13" s="118" t="n">
        <v>19409870</v>
      </c>
      <c r="H13" s="119" t="n">
        <f aca="false">F13-J13</f>
        <v>20242858</v>
      </c>
      <c r="I13" s="119" t="n">
        <f aca="false">G13-K13</f>
        <v>19409870</v>
      </c>
      <c r="J13" s="120"/>
      <c r="K13" s="120"/>
      <c r="L13" s="119" t="n">
        <f aca="false">H13-I13</f>
        <v>832988</v>
      </c>
      <c r="M13" s="119" t="n">
        <f aca="false">J13-K13</f>
        <v>0</v>
      </c>
      <c r="N13" s="120"/>
      <c r="O13" s="117"/>
      <c r="P13" s="116" t="n">
        <f aca="false">AVERAGE(P4:P9)</f>
        <v>5.50170495229345</v>
      </c>
      <c r="Q13" s="119" t="n">
        <f aca="false">I13*5.5017049523</f>
        <v>106787377.902499</v>
      </c>
      <c r="R13" s="119"/>
      <c r="S13" s="119"/>
      <c r="T13" s="117"/>
      <c r="U13" s="117"/>
      <c r="V13" s="117"/>
      <c r="W13" s="117"/>
      <c r="X13" s="119"/>
      <c r="Y13" s="119"/>
      <c r="Z13" s="119"/>
    </row>
    <row r="14" customFormat="false" ht="12.8" hidden="false" customHeight="false" outlineLevel="0" collapsed="false">
      <c r="A14" s="122" t="s">
        <v>140</v>
      </c>
      <c r="B14" s="5"/>
      <c r="C14" s="122" t="n">
        <v>2015</v>
      </c>
      <c r="D14" s="122" t="n">
        <v>1</v>
      </c>
      <c r="E14" s="122" t="n">
        <v>161</v>
      </c>
      <c r="F14" s="123" t="n">
        <v>17715091.2971215</v>
      </c>
      <c r="G14" s="123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4" t="n">
        <v>0</v>
      </c>
      <c r="K14" s="124" t="n">
        <v>0</v>
      </c>
      <c r="L14" s="8" t="n">
        <f aca="false">H14-I14</f>
        <v>691939.443819597</v>
      </c>
      <c r="M14" s="8" t="n">
        <f aca="false">J14-K14</f>
        <v>0</v>
      </c>
      <c r="N14" s="124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5" t="n">
        <v>20422747.1350974</v>
      </c>
      <c r="G15" s="125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6" t="n">
        <v>0</v>
      </c>
      <c r="K15" s="126" t="n">
        <v>0</v>
      </c>
      <c r="L15" s="42" t="n">
        <f aca="false">H15-I15</f>
        <v>799976.431236599</v>
      </c>
      <c r="M15" s="42" t="n">
        <f aca="false">J15-K15</f>
        <v>0</v>
      </c>
      <c r="N15" s="126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5" t="n">
        <v>19803746.8364793</v>
      </c>
      <c r="G16" s="125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6" t="n">
        <v>0</v>
      </c>
      <c r="K16" s="126" t="n">
        <v>0</v>
      </c>
      <c r="L16" s="42" t="n">
        <f aca="false">H16-I16</f>
        <v>777485.531692199</v>
      </c>
      <c r="M16" s="42" t="n">
        <f aca="false">J16-K16</f>
        <v>0</v>
      </c>
      <c r="N16" s="126" t="n">
        <v>2919136.76234831</v>
      </c>
      <c r="O16" s="127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7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5" t="n">
        <v>21421804.3950487</v>
      </c>
      <c r="G17" s="125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6" t="n">
        <v>0</v>
      </c>
      <c r="K17" s="126" t="n">
        <v>0</v>
      </c>
      <c r="L17" s="42" t="n">
        <f aca="false">H17-I17</f>
        <v>842157.0006628</v>
      </c>
      <c r="M17" s="42" t="n">
        <f aca="false">J17-K17</f>
        <v>0</v>
      </c>
      <c r="N17" s="126" t="n">
        <v>2757062.56989139</v>
      </c>
      <c r="O17" s="127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7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8" hidden="false" customHeight="false" outlineLevel="0" collapsed="false">
      <c r="A18" s="122"/>
      <c r="B18" s="5"/>
      <c r="C18" s="122" t="n">
        <f aca="false">C14+1</f>
        <v>2016</v>
      </c>
      <c r="D18" s="122" t="n">
        <f aca="false">D14</f>
        <v>1</v>
      </c>
      <c r="E18" s="122" t="n">
        <v>165</v>
      </c>
      <c r="F18" s="123" t="n">
        <v>18798652.8327858</v>
      </c>
      <c r="G18" s="123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4" t="n">
        <v>0</v>
      </c>
      <c r="K18" s="124" t="n">
        <v>0</v>
      </c>
      <c r="L18" s="8" t="n">
        <f aca="false">H18-I18</f>
        <v>737510.400040299</v>
      </c>
      <c r="M18" s="8" t="n">
        <f aca="false">J18-K18</f>
        <v>0</v>
      </c>
      <c r="N18" s="124" t="n">
        <v>2795658.97722293</v>
      </c>
      <c r="O18" s="128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28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5" t="n">
        <v>19381974.1868191</v>
      </c>
      <c r="G19" s="125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6" t="n">
        <v>0</v>
      </c>
      <c r="K19" s="126" t="n">
        <v>0</v>
      </c>
      <c r="L19" s="42" t="n">
        <f aca="false">H19-I19</f>
        <v>762298.459394898</v>
      </c>
      <c r="M19" s="42" t="n">
        <f aca="false">J19-K19</f>
        <v>0</v>
      </c>
      <c r="N19" s="126" t="n">
        <v>2828183.68633319</v>
      </c>
      <c r="O19" s="127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7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6" t="n">
        <v>18503713.2101988</v>
      </c>
      <c r="G20" s="126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6" t="n">
        <v>0</v>
      </c>
      <c r="K20" s="126" t="n">
        <v>0</v>
      </c>
      <c r="L20" s="42" t="n">
        <f aca="false">H20-I20</f>
        <v>730249.346840899</v>
      </c>
      <c r="M20" s="42" t="n">
        <f aca="false">J20-K20</f>
        <v>0</v>
      </c>
      <c r="N20" s="126" t="n">
        <v>2477813.00409058</v>
      </c>
      <c r="O20" s="127" t="n">
        <v>90764685.8571572</v>
      </c>
      <c r="P20" s="7" t="n">
        <v>5.43</v>
      </c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27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6" t="n">
        <v>20254615.8512826</v>
      </c>
      <c r="G21" s="126" t="n"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26" t="n">
        <v>37448.2927964077</v>
      </c>
      <c r="K21" s="126" t="n">
        <v>36324.8440125154</v>
      </c>
      <c r="L21" s="42" t="n">
        <f aca="false">H21-I21</f>
        <v>800543.016671494</v>
      </c>
      <c r="M21" s="42" t="n">
        <f aca="false">J21-K21</f>
        <v>1123.4487838923</v>
      </c>
      <c r="N21" s="126" t="n">
        <v>3910348.4398605</v>
      </c>
      <c r="O21" s="127" t="n">
        <v>112083822.294624</v>
      </c>
      <c r="P21" s="7" t="n">
        <v>6.14</v>
      </c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27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24695168.1228013</v>
      </c>
      <c r="Y21" s="42" t="n">
        <f aca="false">N21*5.1890047538</f>
        <v>20290816.6434505</v>
      </c>
      <c r="Z21" s="42" t="n">
        <f aca="false">L21*5.5017049523</f>
        <v>4404351.47935074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2"/>
      <c r="B22" s="5"/>
      <c r="C22" s="122" t="n">
        <f aca="false">C18+1</f>
        <v>2017</v>
      </c>
      <c r="D22" s="122" t="n">
        <f aca="false">D18</f>
        <v>1</v>
      </c>
      <c r="E22" s="122" t="n">
        <v>169</v>
      </c>
      <c r="F22" s="124" t="n">
        <v>19377172.7510706</v>
      </c>
      <c r="G22" s="124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24" t="n">
        <v>68744.4841315014</v>
      </c>
      <c r="K22" s="124" t="n">
        <v>66682.1496075563</v>
      </c>
      <c r="L22" s="8" t="n">
        <f aca="false">H22-I22</f>
        <v>765007.8068716</v>
      </c>
      <c r="M22" s="8" t="n">
        <f aca="false">J22-K22</f>
        <v>2062.3345239451</v>
      </c>
      <c r="N22" s="124" t="n">
        <v>4299591.36744104</v>
      </c>
      <c r="O22" s="128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8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26519447.2846626</v>
      </c>
      <c r="Y22" s="8" t="n">
        <f aca="false">N22*5.1890047538</f>
        <v>22310600.045049</v>
      </c>
      <c r="Z22" s="8" t="n">
        <f aca="false">L22*5.5017049523</f>
        <v>4208847.23961365</v>
      </c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6" t="n">
        <v>20709754.3962264</v>
      </c>
      <c r="G23" s="126" t="n"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26" t="n">
        <v>105406.410376622</v>
      </c>
      <c r="K23" s="126" t="n">
        <v>102244.218065323</v>
      </c>
      <c r="L23" s="42" t="n">
        <f aca="false">H23-I23</f>
        <v>818497.026508175</v>
      </c>
      <c r="M23" s="42" t="n">
        <f aca="false">J23-K23</f>
        <v>3162.192311299</v>
      </c>
      <c r="N23" s="126" t="n">
        <v>3939404.98436416</v>
      </c>
      <c r="O23" s="127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7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24944720.3351919</v>
      </c>
      <c r="Y23" s="42" t="n">
        <f aca="false">N23*5.1890047538</f>
        <v>20441591.191009</v>
      </c>
      <c r="Z23" s="42" t="n">
        <f aca="false">L23*5.5017049523</f>
        <v>4503129.14418285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6" t="n">
        <v>19896829.3534219</v>
      </c>
      <c r="G24" s="126" t="n"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126" t="n">
        <v>153068.271140567</v>
      </c>
      <c r="K24" s="126" t="n">
        <v>148476.22300635</v>
      </c>
      <c r="L24" s="42" t="n">
        <f aca="false">H24-I24</f>
        <v>785462.557474632</v>
      </c>
      <c r="M24" s="42" t="n">
        <f aca="false">J24-K24</f>
        <v>4592.04813421701</v>
      </c>
      <c r="N24" s="126" t="n">
        <v>3599614.55233288</v>
      </c>
      <c r="O24" s="127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7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6" t="n">
        <v>21653269.8158238</v>
      </c>
      <c r="G25" s="126" t="n"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126" t="n">
        <v>195716.984291222</v>
      </c>
      <c r="K25" s="126" t="n">
        <v>189845.474762486</v>
      </c>
      <c r="L25" s="42" t="n">
        <f aca="false">H25-I25</f>
        <v>856204.00619388</v>
      </c>
      <c r="M25" s="42" t="n">
        <f aca="false">J25-K25</f>
        <v>5871.509528736</v>
      </c>
      <c r="N25" s="126" t="n">
        <v>4012507.36812272</v>
      </c>
      <c r="O25" s="129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29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25531501.6289023</v>
      </c>
      <c r="Y25" s="42" t="n">
        <f aca="false">N25*5.1890047538</f>
        <v>20820919.8078463</v>
      </c>
      <c r="Z25" s="42" t="n">
        <f aca="false">L25*5.5017049523</f>
        <v>4710581.82105597</v>
      </c>
    </row>
    <row r="26" customFormat="false" ht="12.8" hidden="false" customHeight="false" outlineLevel="0" collapsed="false">
      <c r="A26" s="122"/>
      <c r="B26" s="5"/>
      <c r="C26" s="122" t="n">
        <f aca="false">C22+1</f>
        <v>2018</v>
      </c>
      <c r="D26" s="122" t="n">
        <f aca="false">D22</f>
        <v>1</v>
      </c>
      <c r="E26" s="122" t="n">
        <v>173</v>
      </c>
      <c r="F26" s="124" t="n">
        <v>20401597.9187957</v>
      </c>
      <c r="G26" s="124" t="n">
        <v>19586655.7456722</v>
      </c>
      <c r="H26" s="8" t="n">
        <f aca="false">F26-J26</f>
        <v>20201976.8177276</v>
      </c>
      <c r="I26" s="8" t="n">
        <f aca="false">G26-K26</f>
        <v>19393023.2776362</v>
      </c>
      <c r="J26" s="124" t="n">
        <v>199621.10106806</v>
      </c>
      <c r="K26" s="124" t="n">
        <v>193632.468036018</v>
      </c>
      <c r="L26" s="8" t="n">
        <f aca="false">H26-I26</f>
        <v>808953.54009144</v>
      </c>
      <c r="M26" s="8" t="n">
        <f aca="false">J26-K26</f>
        <v>5988.63303204201</v>
      </c>
      <c r="N26" s="124" t="n"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26587466.44019</v>
      </c>
      <c r="Y26" s="8" t="n">
        <f aca="false">N26*5.1890047538</f>
        <v>22136842.7424884</v>
      </c>
      <c r="Z26" s="8" t="n">
        <f aca="false">L26*5.5017049523</f>
        <v>4450623.69770169</v>
      </c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6" t="n">
        <v>20235562.8531744</v>
      </c>
      <c r="G27" s="126" t="n">
        <v>19426704.0638725</v>
      </c>
      <c r="H27" s="42" t="n">
        <f aca="false">F27-J27</f>
        <v>20017800.9545935</v>
      </c>
      <c r="I27" s="42" t="n">
        <f aca="false">G27-K27</f>
        <v>19215475.022249</v>
      </c>
      <c r="J27" s="126" t="n">
        <v>217761.898580891</v>
      </c>
      <c r="K27" s="126" t="n">
        <v>211229.041623464</v>
      </c>
      <c r="L27" s="42" t="n">
        <f aca="false">H27-I27</f>
        <v>802325.932344511</v>
      </c>
      <c r="M27" s="42" t="n">
        <f aca="false">J27-K27</f>
        <v>6532.85695742699</v>
      </c>
      <c r="N27" s="126" t="n">
        <v>3380805.35094116</v>
      </c>
      <c r="O27" s="7"/>
      <c r="P27" s="7"/>
      <c r="Q27" s="42" t="n">
        <f aca="false">I27*5.5017049523</f>
        <v>105717874.090704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21957175.5930447</v>
      </c>
      <c r="Y27" s="42" t="n">
        <f aca="false">N27*5.1890047538</f>
        <v>17543015.0377062</v>
      </c>
      <c r="Z27" s="42" t="n">
        <f aca="false">L27*5.5017049523</f>
        <v>4414160.55533851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6" t="n">
        <v>19245553.8982161</v>
      </c>
      <c r="G28" s="126" t="n">
        <v>18477271.9630652</v>
      </c>
      <c r="H28" s="42" t="n">
        <f aca="false">F28-J28</f>
        <v>19010506.7749919</v>
      </c>
      <c r="I28" s="42" t="n">
        <f aca="false">G28-K28</f>
        <v>18249276.2535378</v>
      </c>
      <c r="J28" s="126" t="n">
        <v>235047.123224172</v>
      </c>
      <c r="K28" s="126" t="n">
        <v>227995.709527446</v>
      </c>
      <c r="L28" s="42" t="n">
        <f aca="false">H28-I28</f>
        <v>761230.521454126</v>
      </c>
      <c r="M28" s="42" t="n">
        <f aca="false">J28-K28</f>
        <v>7051.41369672603</v>
      </c>
      <c r="N28" s="126" t="n">
        <v>3200447.91818955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20795205.191501</v>
      </c>
      <c r="Y28" s="42" t="n">
        <f aca="false">N28*5.1890047538</f>
        <v>16607139.4617749</v>
      </c>
      <c r="Z28" s="42" t="n">
        <f aca="false">L28*5.5017049523</f>
        <v>4188065.72972607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6" t="n">
        <v>17632490.3683875</v>
      </c>
      <c r="G29" s="126" t="n">
        <v>16930411.3942214</v>
      </c>
      <c r="H29" s="42" t="n">
        <f aca="false">F29-J29</f>
        <v>17392099.0463504</v>
      </c>
      <c r="I29" s="42" t="n">
        <f aca="false">G29-K29</f>
        <v>16697231.8118454</v>
      </c>
      <c r="J29" s="126" t="n">
        <v>240391.322037069</v>
      </c>
      <c r="K29" s="126" t="n">
        <v>233179.582375956</v>
      </c>
      <c r="L29" s="42" t="n">
        <f aca="false">H29-I29</f>
        <v>694867.234505035</v>
      </c>
      <c r="M29" s="42" t="n">
        <f aca="false">J29-K29</f>
        <v>7211.73966111301</v>
      </c>
      <c r="N29" s="126" t="n">
        <v>3094285.80531444</v>
      </c>
      <c r="O29" s="7"/>
      <c r="P29" s="7"/>
      <c r="Q29" s="42" t="n">
        <f aca="false">I29*5.5017049523</f>
        <v>91863242.9489312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19879218.2586598</v>
      </c>
      <c r="Y29" s="42" t="n">
        <f aca="false">N29*5.1890047538</f>
        <v>16056263.7533925</v>
      </c>
      <c r="Z29" s="42" t="n">
        <f aca="false">L29*5.5017049523</f>
        <v>3822954.50526736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2"/>
      <c r="B30" s="5"/>
      <c r="C30" s="122" t="n">
        <f aca="false">C26+1</f>
        <v>2019</v>
      </c>
      <c r="D30" s="122" t="n">
        <f aca="false">D26</f>
        <v>1</v>
      </c>
      <c r="E30" s="122" t="n">
        <v>177</v>
      </c>
      <c r="F30" s="124" t="n">
        <v>17486334.6842501</v>
      </c>
      <c r="G30" s="124" t="n"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24" t="n">
        <v>194215.016136578</v>
      </c>
      <c r="K30" s="124" t="n">
        <v>188388.565652481</v>
      </c>
      <c r="L30" s="8" t="n">
        <f aca="false">H30-I30</f>
        <v>691277.192997422</v>
      </c>
      <c r="M30" s="8" t="n">
        <f aca="false">J30-K30</f>
        <v>5826.450484097</v>
      </c>
      <c r="N30" s="124" t="n">
        <v>3260724.69886649</v>
      </c>
      <c r="O30" s="5"/>
      <c r="P30" s="5"/>
      <c r="Q30" s="8" t="n">
        <f aca="false">I30*5.5017049523</f>
        <v>91332937.2576986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32055.4114826872</v>
      </c>
      <c r="X30" s="8" t="n">
        <f aca="false">N30*5.1890047538+L30*5.5017049523</f>
        <v>20723119.1193772</v>
      </c>
      <c r="Y30" s="8" t="n">
        <f aca="false">N30*5.1890047538</f>
        <v>16919915.9632513</v>
      </c>
      <c r="Z30" s="8" t="n">
        <f aca="false">L30*5.5017049523</f>
        <v>3803203.15612596</v>
      </c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6" t="n">
        <v>17659669.315915</v>
      </c>
      <c r="G31" s="126" t="n">
        <v>16954700.2863832</v>
      </c>
      <c r="H31" s="42" t="n">
        <f aca="false">F31-J31</f>
        <v>17462601.0517638</v>
      </c>
      <c r="I31" s="42" t="n">
        <f aca="false">G31-K31</f>
        <v>16763544.0701565</v>
      </c>
      <c r="J31" s="126" t="n">
        <v>197068.26415119</v>
      </c>
      <c r="K31" s="126" t="n">
        <v>191156.216226654</v>
      </c>
      <c r="L31" s="42" t="n">
        <f aca="false">H31-I31</f>
        <v>699056.981607311</v>
      </c>
      <c r="M31" s="42" t="n">
        <f aca="false">J31-K31</f>
        <v>5912.04792453599</v>
      </c>
      <c r="N31" s="126" t="n">
        <v>2980423.45885428</v>
      </c>
      <c r="O31" s="7"/>
      <c r="P31" s="7"/>
      <c r="Q31" s="42" t="n">
        <f aca="false">I31*5.5017049523</f>
        <v>92228073.4288796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32526.3433446546</v>
      </c>
      <c r="X31" s="42" t="n">
        <f aca="false">N31*5.1890047538+L31*5.5017049523</f>
        <v>19311436.7539807</v>
      </c>
      <c r="Y31" s="42" t="n">
        <f aca="false">N31*5.1890047538</f>
        <v>15465431.4963319</v>
      </c>
      <c r="Z31" s="42" t="n">
        <f aca="false">L31*5.5017049523</f>
        <v>3846005.25764883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6" t="n">
        <v>18043782.4017957</v>
      </c>
      <c r="G32" s="126" t="n">
        <v>17321944.6596019</v>
      </c>
      <c r="H32" s="42" t="n">
        <f aca="false">F32-J32</f>
        <v>17855771.1755796</v>
      </c>
      <c r="I32" s="42" t="n">
        <f aca="false">G32-K32</f>
        <v>17139573.7701723</v>
      </c>
      <c r="J32" s="126" t="n">
        <v>188011.226216134</v>
      </c>
      <c r="K32" s="126" t="n">
        <v>182370.88942965</v>
      </c>
      <c r="L32" s="42" t="n">
        <f aca="false">H32-I32</f>
        <v>716197.405407265</v>
      </c>
      <c r="M32" s="42" t="n">
        <f aca="false">J32-K32</f>
        <v>5640.336786484</v>
      </c>
      <c r="N32" s="126" t="n">
        <v>2896025.92911585</v>
      </c>
      <c r="O32" s="7"/>
      <c r="P32" s="7"/>
      <c r="Q32" s="42" t="n">
        <f aca="false">I32*5.5017049523</f>
        <v>94296877.8916679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18967799.1254638</v>
      </c>
      <c r="Y32" s="42" t="n">
        <f aca="false">N32*5.1890047538</f>
        <v>15027492.3133102</v>
      </c>
      <c r="Z32" s="42" t="n">
        <f aca="false">L32*5.5017049523</f>
        <v>3940306.81215356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6" t="n">
        <v>17823839.2757863</v>
      </c>
      <c r="G33" s="126" t="n">
        <v>17109850.4257908</v>
      </c>
      <c r="H33" s="42" t="n">
        <f aca="false">F33-J33</f>
        <v>17629142.5509943</v>
      </c>
      <c r="I33" s="42" t="n">
        <f aca="false">G33-K33</f>
        <v>16920994.6027425</v>
      </c>
      <c r="J33" s="126" t="n">
        <v>194696.72479204</v>
      </c>
      <c r="K33" s="126" t="n">
        <v>188855.823048279</v>
      </c>
      <c r="L33" s="42" t="n">
        <f aca="false">H33-I33</f>
        <v>708147.948251758</v>
      </c>
      <c r="M33" s="42" t="n">
        <f aca="false">J33-K33</f>
        <v>5840.901743761</v>
      </c>
      <c r="N33" s="126" t="n">
        <v>2799397.08004245</v>
      </c>
      <c r="O33" s="7"/>
      <c r="P33" s="7"/>
      <c r="Q33" s="42" t="n">
        <f aca="false">I33*5.5017049523</f>
        <v>93094319.8037501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32134.9180495476</v>
      </c>
      <c r="X33" s="42" t="n">
        <f aca="false">N33*5.1890047538+L33*5.5017049523</f>
        <v>18422105.8299719</v>
      </c>
      <c r="Y33" s="42" t="n">
        <f aca="false">N33*5.1890047538</f>
        <v>14526084.7561141</v>
      </c>
      <c r="Z33" s="42" t="n">
        <f aca="false">L33*5.5017049523</f>
        <v>3896021.07385778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2"/>
      <c r="B34" s="5"/>
      <c r="C34" s="122" t="n">
        <f aca="false">C30+1</f>
        <v>2020</v>
      </c>
      <c r="D34" s="122" t="n">
        <f aca="false">D30</f>
        <v>1</v>
      </c>
      <c r="E34" s="122" t="n">
        <v>181</v>
      </c>
      <c r="F34" s="124" t="n">
        <v>17534014.737191</v>
      </c>
      <c r="G34" s="124" t="n">
        <v>16831353.2014252</v>
      </c>
      <c r="H34" s="8" t="n">
        <f aca="false">F34-J34</f>
        <v>17321294.5784333</v>
      </c>
      <c r="I34" s="8" t="n">
        <f aca="false">G34-K34</f>
        <v>16625014.6474302</v>
      </c>
      <c r="J34" s="124" t="n">
        <v>212720.158757741</v>
      </c>
      <c r="K34" s="124" t="n">
        <v>206338.553995009</v>
      </c>
      <c r="L34" s="8" t="n">
        <f aca="false">H34-I34</f>
        <v>696279.931003056</v>
      </c>
      <c r="M34" s="8" t="n">
        <f aca="false">J34-K34</f>
        <v>6381.60476273202</v>
      </c>
      <c r="N34" s="124" t="n">
        <v>3134749.69871546</v>
      </c>
      <c r="O34" s="5"/>
      <c r="P34" s="5"/>
      <c r="Q34" s="8" t="n">
        <f aca="false">I34*5.5017049523</f>
        <v>91465925.4178267</v>
      </c>
      <c r="R34" s="8"/>
      <c r="S34" s="8"/>
      <c r="T34" s="5"/>
      <c r="U34" s="5"/>
      <c r="V34" s="8" t="n">
        <f aca="false">K34*5.5017049523</f>
        <v>1135213.84436476</v>
      </c>
      <c r="W34" s="8" t="n">
        <f aca="false">M34*5.5017049523</f>
        <v>35109.706526744</v>
      </c>
      <c r="X34" s="8" t="n">
        <f aca="false">N34*5.1890047538+L34*5.5017049523</f>
        <v>20096957.8331943</v>
      </c>
      <c r="Y34" s="8" t="n">
        <f aca="false">N34*5.1890047538</f>
        <v>16266231.0886076</v>
      </c>
      <c r="Z34" s="8" t="n">
        <f aca="false">L34*5.5017049523</f>
        <v>3830726.74458662</v>
      </c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6" t="n">
        <v>17566513.508798</v>
      </c>
      <c r="G35" s="126" t="n">
        <v>16861189.399104</v>
      </c>
      <c r="H35" s="42" t="n">
        <f aca="false">F35-J35</f>
        <v>17329579.6596161</v>
      </c>
      <c r="I35" s="42" t="n">
        <f aca="false">G35-K35</f>
        <v>16631363.5653975</v>
      </c>
      <c r="J35" s="126" t="n">
        <v>236933.849181914</v>
      </c>
      <c r="K35" s="126" t="n">
        <v>229825.833706456</v>
      </c>
      <c r="L35" s="42" t="n">
        <f aca="false">H35-I35</f>
        <v>698216.094218588</v>
      </c>
      <c r="M35" s="42" t="n">
        <f aca="false">J35-K35</f>
        <v>7108.015475458</v>
      </c>
      <c r="N35" s="126" t="n">
        <v>2451405.18583389</v>
      </c>
      <c r="O35" s="7"/>
      <c r="P35" s="7"/>
      <c r="Q35" s="42" t="n">
        <f aca="false">I35*5.5017049523</f>
        <v>91500855.2912495</v>
      </c>
      <c r="R35" s="42"/>
      <c r="S35" s="42"/>
      <c r="T35" s="7"/>
      <c r="U35" s="7"/>
      <c r="V35" s="42" t="n">
        <f aca="false">K35*5.5017049523</f>
        <v>1264433.92746929</v>
      </c>
      <c r="W35" s="42" t="n">
        <f aca="false">M35*5.5017049523</f>
        <v>39106.2039423523</v>
      </c>
      <c r="X35" s="42" t="n">
        <f aca="false">N35*5.1890047538+L35*5.5017049523</f>
        <v>16561732.10612</v>
      </c>
      <c r="Y35" s="42" t="n">
        <f aca="false">N35*5.1890047538</f>
        <v>12720353.162782</v>
      </c>
      <c r="Z35" s="42" t="n">
        <f aca="false">L35*5.5017049523</f>
        <v>3841378.94333797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6" t="n">
        <v>17567206.3186483</v>
      </c>
      <c r="G36" s="126" t="n">
        <v>16859682.6816111</v>
      </c>
      <c r="H36" s="42" t="n">
        <f aca="false">F36-J36</f>
        <v>17299488.8090029</v>
      </c>
      <c r="I36" s="42" t="n">
        <f aca="false">G36-K36</f>
        <v>16599996.6972551</v>
      </c>
      <c r="J36" s="126" t="n">
        <v>267717.509645372</v>
      </c>
      <c r="K36" s="126" t="n">
        <v>259685.984356011</v>
      </c>
      <c r="L36" s="42" t="n">
        <f aca="false">H36-I36</f>
        <v>699492.111747829</v>
      </c>
      <c r="M36" s="42" t="n">
        <f aca="false">J36-K36</f>
        <v>8031.52528936099</v>
      </c>
      <c r="N36" s="126" t="n">
        <v>2372365.84616262</v>
      </c>
      <c r="O36" s="7"/>
      <c r="P36" s="7"/>
      <c r="Q36" s="42" t="n">
        <f aca="false">I36*5.5017049523</f>
        <v>91328284.037452</v>
      </c>
      <c r="R36" s="42"/>
      <c r="S36" s="42"/>
      <c r="T36" s="7"/>
      <c r="U36" s="7"/>
      <c r="V36" s="42" t="n">
        <f aca="false">K36*5.5017049523</f>
        <v>1428715.66617437</v>
      </c>
      <c r="W36" s="42" t="n">
        <f aca="false">M36*5.5017049523</f>
        <v>44187.082459</v>
      </c>
      <c r="X36" s="42" t="n">
        <f aca="false">N36*5.1890047538+L36*5.5017049523</f>
        <v>16158616.8687884</v>
      </c>
      <c r="Y36" s="42" t="n">
        <f aca="false">N36*5.1890047538</f>
        <v>12310217.6534906</v>
      </c>
      <c r="Z36" s="42" t="n">
        <f aca="false">L36*5.5017049523</f>
        <v>3848399.21529782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6" t="n">
        <v>18021200.8981447</v>
      </c>
      <c r="G37" s="126" t="n">
        <v>17294182.986938</v>
      </c>
      <c r="H37" s="42" t="n">
        <f aca="false">F37-J37</f>
        <v>17726691.4871581</v>
      </c>
      <c r="I37" s="42" t="n">
        <f aca="false">G37-K37</f>
        <v>17008508.858281</v>
      </c>
      <c r="J37" s="126" t="n">
        <v>294509.410986564</v>
      </c>
      <c r="K37" s="126" t="n">
        <v>285674.128656968</v>
      </c>
      <c r="L37" s="42" t="n">
        <f aca="false">H37-I37</f>
        <v>718182.628877133</v>
      </c>
      <c r="M37" s="42" t="n">
        <f aca="false">J37-K37</f>
        <v>8835.282329596</v>
      </c>
      <c r="N37" s="126" t="n">
        <v>2367552.00121013</v>
      </c>
      <c r="O37" s="7"/>
      <c r="P37" s="7"/>
      <c r="Q37" s="42" t="n">
        <f aca="false">I37*5.5017049523</f>
        <v>93575797.4168432</v>
      </c>
      <c r="R37" s="42"/>
      <c r="S37" s="42"/>
      <c r="T37" s="7"/>
      <c r="U37" s="7"/>
      <c r="V37" s="42" t="n">
        <f aca="false">K37*5.5017049523</f>
        <v>1571694.76837603</v>
      </c>
      <c r="W37" s="42" t="n">
        <f aca="false">M37*5.5017049523</f>
        <v>48609.116547707</v>
      </c>
      <c r="X37" s="42" t="n">
        <f aca="false">N37*5.1890047538+L37*5.5017049523</f>
        <v>16236467.5150972</v>
      </c>
      <c r="Y37" s="42" t="n">
        <f aca="false">N37*5.1890047538</f>
        <v>12285238.5891481</v>
      </c>
      <c r="Z37" s="42" t="n">
        <f aca="false">L37*5.5017049523</f>
        <v>3951228.92594916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2"/>
      <c r="B38" s="5"/>
      <c r="C38" s="122" t="n">
        <f aca="false">C34+1</f>
        <v>2021</v>
      </c>
      <c r="D38" s="122" t="n">
        <f aca="false">D34</f>
        <v>1</v>
      </c>
      <c r="E38" s="122" t="n">
        <v>185</v>
      </c>
      <c r="F38" s="124" t="n">
        <v>19220954.4992277</v>
      </c>
      <c r="G38" s="124" t="n">
        <v>18443289.2705942</v>
      </c>
      <c r="H38" s="8" t="n">
        <f aca="false">F38-J38</f>
        <v>18888026.7056459</v>
      </c>
      <c r="I38" s="8" t="n">
        <f aca="false">G38-K38</f>
        <v>18120349.3108199</v>
      </c>
      <c r="J38" s="124" t="n">
        <v>332927.793581793</v>
      </c>
      <c r="K38" s="124" t="n">
        <v>322939.959774339</v>
      </c>
      <c r="L38" s="8" t="n">
        <f aca="false">H38-I38</f>
        <v>767677.394826006</v>
      </c>
      <c r="M38" s="8" t="n">
        <f aca="false">J38-K38</f>
        <v>9987.83380745404</v>
      </c>
      <c r="N38" s="124" t="n">
        <v>2874600.89991875</v>
      </c>
      <c r="O38" s="5"/>
      <c r="P38" s="5"/>
      <c r="Q38" s="8" t="n">
        <f aca="false">I38*5.5017049523</f>
        <v>99692815.5407435</v>
      </c>
      <c r="R38" s="8"/>
      <c r="S38" s="8"/>
      <c r="T38" s="5"/>
      <c r="U38" s="5"/>
      <c r="V38" s="8" t="n">
        <f aca="false">K38*5.5017049523</f>
        <v>1776720.37598604</v>
      </c>
      <c r="W38" s="8" t="n">
        <f aca="false">M38*5.5017049523</f>
        <v>54950.1147212192</v>
      </c>
      <c r="X38" s="8" t="n">
        <f aca="false">N38*5.1890047538+L38*5.5017049523</f>
        <v>19139852.2598392</v>
      </c>
      <c r="Y38" s="8" t="n">
        <f aca="false">N38*5.1890047538</f>
        <v>14916317.7349562</v>
      </c>
      <c r="Z38" s="8" t="n">
        <f aca="false">L38*5.5017049523</f>
        <v>4223534.524883</v>
      </c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6" t="n">
        <v>19137912.1123714</v>
      </c>
      <c r="G39" s="126" t="n">
        <v>18361924.2330896</v>
      </c>
      <c r="H39" s="42" t="n">
        <f aca="false">F39-J39</f>
        <v>18786229.1749888</v>
      </c>
      <c r="I39" s="42" t="n">
        <f aca="false">G39-K39</f>
        <v>18020791.7838285</v>
      </c>
      <c r="J39" s="126" t="n">
        <v>351682.937382565</v>
      </c>
      <c r="K39" s="126" t="n">
        <v>341132.449261088</v>
      </c>
      <c r="L39" s="42" t="n">
        <f aca="false">H39-I39</f>
        <v>765437.391160335</v>
      </c>
      <c r="M39" s="42" t="n">
        <f aca="false">J39-K39</f>
        <v>10550.488121477</v>
      </c>
      <c r="N39" s="126" t="n">
        <v>2563680.99701411</v>
      </c>
      <c r="O39" s="7"/>
      <c r="P39" s="7"/>
      <c r="Q39" s="42" t="n">
        <f aca="false">I39*5.5017049523</f>
        <v>99145079.4014565</v>
      </c>
      <c r="R39" s="42"/>
      <c r="S39" s="42"/>
      <c r="T39" s="7"/>
      <c r="U39" s="7"/>
      <c r="V39" s="42" t="n">
        <f aca="false">K39*5.5017049523</f>
        <v>1876810.08548996</v>
      </c>
      <c r="W39" s="42" t="n">
        <f aca="false">M39*5.5017049523</f>
        <v>58045.6727471124</v>
      </c>
      <c r="X39" s="42" t="n">
        <f aca="false">N39*5.1890047538+L39*5.5017049523</f>
        <v>17514163.5663553</v>
      </c>
      <c r="Y39" s="42" t="n">
        <f aca="false">N39*5.1890047538</f>
        <v>13302952.8807329</v>
      </c>
      <c r="Z39" s="42" t="n">
        <f aca="false">L39*5.5017049523</f>
        <v>4211210.68562241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6" t="n">
        <v>19375451.8901307</v>
      </c>
      <c r="G40" s="126" t="n">
        <v>18589160.3049799</v>
      </c>
      <c r="H40" s="42" t="n">
        <f aca="false">F40-J40</f>
        <v>18995105.9741652</v>
      </c>
      <c r="I40" s="42" t="n">
        <f aca="false">G40-K40</f>
        <v>18220224.7664934</v>
      </c>
      <c r="J40" s="126" t="n">
        <v>380345.915965469</v>
      </c>
      <c r="K40" s="126" t="n">
        <v>368935.538486504</v>
      </c>
      <c r="L40" s="42" t="n">
        <f aca="false">H40-I40</f>
        <v>774881.207671832</v>
      </c>
      <c r="M40" s="42" t="n">
        <f aca="false">J40-K40</f>
        <v>11410.377478965</v>
      </c>
      <c r="N40" s="126" t="n">
        <v>2457481.94910126</v>
      </c>
      <c r="O40" s="7"/>
      <c r="P40" s="7"/>
      <c r="Q40" s="42" t="n">
        <f aca="false">I40*5.5017049523</f>
        <v>100242300.829836</v>
      </c>
      <c r="R40" s="42"/>
      <c r="S40" s="42"/>
      <c r="T40" s="7"/>
      <c r="U40" s="7"/>
      <c r="V40" s="42" t="n">
        <f aca="false">K40*5.5017049523</f>
        <v>2029774.47917067</v>
      </c>
      <c r="W40" s="42" t="n">
        <f aca="false">M40*5.5017049523</f>
        <v>62776.530283634</v>
      </c>
      <c r="X40" s="42" t="n">
        <f aca="false">N40*5.1890047538+L40*5.5017049523</f>
        <v>17015053.2939565</v>
      </c>
      <c r="Y40" s="42" t="n">
        <f aca="false">N40*5.1890047538</f>
        <v>12751885.5162641</v>
      </c>
      <c r="Z40" s="42" t="n">
        <f aca="false">L40*5.5017049523</f>
        <v>4263167.77769233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6" t="n">
        <v>19717095.2225442</v>
      </c>
      <c r="G41" s="126" t="n">
        <v>18915230.0770992</v>
      </c>
      <c r="H41" s="42" t="n">
        <f aca="false">F41-J41</f>
        <v>19304610.7438461</v>
      </c>
      <c r="I41" s="42" t="n">
        <f aca="false">G41-K41</f>
        <v>18515120.132762</v>
      </c>
      <c r="J41" s="126" t="n">
        <v>412484.478698101</v>
      </c>
      <c r="K41" s="126" t="n">
        <v>400109.944337158</v>
      </c>
      <c r="L41" s="42" t="n">
        <f aca="false">H41-I41</f>
        <v>789490.6110841</v>
      </c>
      <c r="M41" s="42" t="n">
        <f aca="false">J41-K41</f>
        <v>12374.534360943</v>
      </c>
      <c r="N41" s="126" t="n">
        <v>2511931.7889195</v>
      </c>
      <c r="O41" s="7"/>
      <c r="P41" s="7"/>
      <c r="Q41" s="42" t="n">
        <f aca="false">I41*5.5017049523</f>
        <v>101864728.126846</v>
      </c>
      <c r="R41" s="42"/>
      <c r="S41" s="42"/>
      <c r="T41" s="7"/>
      <c r="U41" s="7"/>
      <c r="V41" s="42" t="n">
        <f aca="false">K41*5.5017049523</f>
        <v>2201286.86222422</v>
      </c>
      <c r="W41" s="42" t="n">
        <f aca="false">M41*5.5017049523</f>
        <v>68081.0369760067</v>
      </c>
      <c r="X41" s="42" t="n">
        <f aca="false">N41*5.1890047538+L41*5.5017049523</f>
        <v>17377970.3987204</v>
      </c>
      <c r="Y41" s="42" t="n">
        <f aca="false">N41*5.1890047538</f>
        <v>13034425.9939246</v>
      </c>
      <c r="Z41" s="42" t="n">
        <f aca="false">L41*5.5017049523</f>
        <v>4343544.40479575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2"/>
      <c r="B42" s="5"/>
      <c r="C42" s="122" t="n">
        <f aca="false">C38+1</f>
        <v>2022</v>
      </c>
      <c r="D42" s="122" t="n">
        <f aca="false">D38</f>
        <v>1</v>
      </c>
      <c r="E42" s="122" t="n">
        <v>189</v>
      </c>
      <c r="F42" s="124" t="n">
        <v>20019820.9539772</v>
      </c>
      <c r="G42" s="124" t="n">
        <v>19203657.3116813</v>
      </c>
      <c r="H42" s="8" t="n">
        <f aca="false">F42-J42</f>
        <v>19592991.6613701</v>
      </c>
      <c r="I42" s="8" t="n">
        <f aca="false">G42-K42</f>
        <v>18789632.8978524</v>
      </c>
      <c r="J42" s="124" t="n">
        <v>426829.292607084</v>
      </c>
      <c r="K42" s="124" t="n">
        <v>414024.413828872</v>
      </c>
      <c r="L42" s="8" t="n">
        <f aca="false">H42-I42</f>
        <v>803358.763517719</v>
      </c>
      <c r="M42" s="8" t="n">
        <f aca="false">J42-K42</f>
        <v>12804.8787782119</v>
      </c>
      <c r="N42" s="124" t="n">
        <v>3035932.30809797</v>
      </c>
      <c r="O42" s="5"/>
      <c r="P42" s="5"/>
      <c r="Q42" s="8" t="n">
        <f aca="false">I42*5.5017049523</f>
        <v>103375016.366014</v>
      </c>
      <c r="R42" s="8"/>
      <c r="S42" s="8"/>
      <c r="T42" s="5"/>
      <c r="U42" s="5"/>
      <c r="V42" s="8" t="n">
        <f aca="false">K42*5.5017049523</f>
        <v>2277840.16793541</v>
      </c>
      <c r="W42" s="8" t="n">
        <f aca="false">M42*5.5017049523</f>
        <v>70448.6649876898</v>
      </c>
      <c r="X42" s="8" t="n">
        <f aca="false">N42*5.1890047538+L42*5.5017049523</f>
        <v>20173310.0666544</v>
      </c>
      <c r="Y42" s="8" t="n">
        <f aca="false">N42*5.1890047538</f>
        <v>15753467.1789354</v>
      </c>
      <c r="Z42" s="8" t="n">
        <f aca="false">L42*5.5017049523</f>
        <v>4419842.88771904</v>
      </c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6" t="n">
        <v>20328567.3378606</v>
      </c>
      <c r="G43" s="126" t="n">
        <v>19497571.4551098</v>
      </c>
      <c r="H43" s="42" t="n">
        <f aca="false">F43-J43</f>
        <v>19871347.0441366</v>
      </c>
      <c r="I43" s="42" t="n">
        <f aca="false">G43-K43</f>
        <v>19054067.7701975</v>
      </c>
      <c r="J43" s="126" t="n">
        <v>457220.293724009</v>
      </c>
      <c r="K43" s="126" t="n">
        <v>443503.684912289</v>
      </c>
      <c r="L43" s="42" t="n">
        <f aca="false">H43-I43</f>
        <v>817279.273939092</v>
      </c>
      <c r="M43" s="42" t="n">
        <f aca="false">J43-K43</f>
        <v>13716.60881172</v>
      </c>
      <c r="N43" s="126" t="n">
        <v>2523170.36195078</v>
      </c>
      <c r="O43" s="7"/>
      <c r="P43" s="7"/>
      <c r="Q43" s="42" t="n">
        <f aca="false">I43*5.5017049523</f>
        <v>104829859.012755</v>
      </c>
      <c r="R43" s="42"/>
      <c r="S43" s="42"/>
      <c r="T43" s="7"/>
      <c r="U43" s="7"/>
      <c r="V43" s="42" t="n">
        <f aca="false">K43*5.5017049523</f>
        <v>2440026.41964524</v>
      </c>
      <c r="W43" s="42" t="n">
        <f aca="false">M43*5.5017049523</f>
        <v>75464.7346282017</v>
      </c>
      <c r="X43" s="42" t="n">
        <f aca="false">N43*5.1890047538+L43*5.5017049523</f>
        <v>17589172.4316527</v>
      </c>
      <c r="Y43" s="42" t="n">
        <f aca="false">N43*5.1890047538</f>
        <v>13092743.0028099</v>
      </c>
      <c r="Z43" s="42" t="n">
        <f aca="false">L43*5.5017049523</f>
        <v>4496429.42884285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6" t="n">
        <v>20697879.9707583</v>
      </c>
      <c r="G44" s="126" t="n">
        <v>19850363.7586271</v>
      </c>
      <c r="H44" s="42" t="n">
        <f aca="false">F44-J44</f>
        <v>20202444.6787006</v>
      </c>
      <c r="I44" s="42" t="n">
        <f aca="false">G44-K44</f>
        <v>19369791.5253312</v>
      </c>
      <c r="J44" s="126" t="n">
        <v>495435.29205767</v>
      </c>
      <c r="K44" s="126" t="n">
        <v>480572.23329594</v>
      </c>
      <c r="L44" s="42" t="n">
        <f aca="false">H44-I44</f>
        <v>832653.15336943</v>
      </c>
      <c r="M44" s="42" t="n">
        <f aca="false">J44-K44</f>
        <v>14863.05876173</v>
      </c>
      <c r="N44" s="126" t="n">
        <v>2507294.1238149</v>
      </c>
      <c r="O44" s="7"/>
      <c r="P44" s="7"/>
      <c r="Q44" s="42" t="n">
        <f aca="false">I44*5.5017049523</f>
        <v>106566877.959933</v>
      </c>
      <c r="R44" s="42"/>
      <c r="S44" s="42"/>
      <c r="T44" s="7"/>
      <c r="U44" s="7"/>
      <c r="V44" s="42" t="n">
        <f aca="false">K44*5.5017049523</f>
        <v>2643966.63586214</v>
      </c>
      <c r="W44" s="42" t="n">
        <f aca="false">M44*5.5017049523</f>
        <v>81772.163995736</v>
      </c>
      <c r="X44" s="42" t="n">
        <f aca="false">N44*5.1890047538+L44*5.5017049523</f>
        <v>17591373.1050911</v>
      </c>
      <c r="Y44" s="42" t="n">
        <f aca="false">N44*5.1890047538</f>
        <v>13010361.1276503</v>
      </c>
      <c r="Z44" s="42" t="n">
        <f aca="false">L44*5.5017049523</f>
        <v>4581011.97744081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6" t="n">
        <v>21035266.0170996</v>
      </c>
      <c r="G45" s="126" t="n">
        <v>20172151.1153414</v>
      </c>
      <c r="H45" s="42" t="n">
        <f aca="false">F45-J45</f>
        <v>20506058.6901423</v>
      </c>
      <c r="I45" s="42" t="n">
        <f aca="false">G45-K45</f>
        <v>19658820.0081928</v>
      </c>
      <c r="J45" s="126" t="n">
        <v>529207.32695734</v>
      </c>
      <c r="K45" s="126" t="n">
        <v>513331.10714862</v>
      </c>
      <c r="L45" s="42" t="n">
        <f aca="false">H45-I45</f>
        <v>847238.681949459</v>
      </c>
      <c r="M45" s="42" t="n">
        <f aca="false">J45-K45</f>
        <v>15876.21980872</v>
      </c>
      <c r="N45" s="126" t="n">
        <v>2542543.12510888</v>
      </c>
      <c r="O45" s="7"/>
      <c r="P45" s="7"/>
      <c r="Q45" s="42" t="n">
        <f aca="false">I45*5.5017049523</f>
        <v>108157027.395449</v>
      </c>
      <c r="R45" s="42"/>
      <c r="S45" s="42"/>
      <c r="T45" s="7"/>
      <c r="U45" s="7"/>
      <c r="V45" s="42" t="n">
        <f aca="false">K45*5.5017049523</f>
        <v>2824196.2943692</v>
      </c>
      <c r="W45" s="42" t="n">
        <f aca="false">M45*5.5017049523</f>
        <v>87346.2771454381</v>
      </c>
      <c r="X45" s="42" t="n">
        <f aca="false">N45*5.1890047538+L45*5.5017049523</f>
        <v>17854525.6151929</v>
      </c>
      <c r="Y45" s="42" t="n">
        <f aca="false">N45*5.1890047538</f>
        <v>13193268.3629315</v>
      </c>
      <c r="Z45" s="42" t="n">
        <f aca="false">L45*5.5017049523</f>
        <v>4661257.25226146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2"/>
      <c r="B46" s="5"/>
      <c r="C46" s="122" t="n">
        <f aca="false">C42+1</f>
        <v>2023</v>
      </c>
      <c r="D46" s="122" t="n">
        <f aca="false">D42</f>
        <v>1</v>
      </c>
      <c r="E46" s="122" t="n">
        <v>193</v>
      </c>
      <c r="F46" s="124" t="n">
        <v>21267763.7008787</v>
      </c>
      <c r="G46" s="124" t="n">
        <v>20393354.6992749</v>
      </c>
      <c r="H46" s="8" t="n">
        <f aca="false">F46-J46</f>
        <v>20715872.6696048</v>
      </c>
      <c r="I46" s="8" t="n">
        <f aca="false">G46-K46</f>
        <v>19858020.3989392</v>
      </c>
      <c r="J46" s="124" t="n">
        <v>551891.031273893</v>
      </c>
      <c r="K46" s="124" t="n">
        <v>535334.300335677</v>
      </c>
      <c r="L46" s="8" t="n">
        <f aca="false">H46-I46</f>
        <v>857852.270665605</v>
      </c>
      <c r="M46" s="8" t="n">
        <f aca="false">J46-K46</f>
        <v>16556.730938216</v>
      </c>
      <c r="N46" s="124" t="n">
        <v>3136039.9149915</v>
      </c>
      <c r="O46" s="5"/>
      <c r="P46" s="5"/>
      <c r="Q46" s="8" t="n">
        <f aca="false">I46*5.5017049523</f>
        <v>109252969.171718</v>
      </c>
      <c r="R46" s="8"/>
      <c r="S46" s="8"/>
      <c r="T46" s="5"/>
      <c r="U46" s="5"/>
      <c r="V46" s="8" t="n">
        <f aca="false">K46*5.5017049523</f>
        <v>2945251.37129285</v>
      </c>
      <c r="W46" s="8" t="n">
        <f aca="false">M46*5.5017049523</f>
        <v>91090.2485966814</v>
      </c>
      <c r="X46" s="8" t="n">
        <f aca="false">N46*5.1890047538+L46*5.5017049523</f>
        <v>20992576.1128602</v>
      </c>
      <c r="Y46" s="8" t="n">
        <f aca="false">N46*5.1890047538</f>
        <v>16272926.0269974</v>
      </c>
      <c r="Z46" s="8" t="n">
        <f aca="false">L46*5.5017049523</f>
        <v>4719650.08586276</v>
      </c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6" t="n">
        <v>21471230.2348039</v>
      </c>
      <c r="G47" s="126" t="n">
        <v>20587199.5862265</v>
      </c>
      <c r="H47" s="42" t="n">
        <f aca="false">F47-J47</f>
        <v>20903752.4714591</v>
      </c>
      <c r="I47" s="42" t="n">
        <f aca="false">G47-K47</f>
        <v>20036746.155782</v>
      </c>
      <c r="J47" s="126" t="n">
        <v>567477.763344804</v>
      </c>
      <c r="K47" s="126" t="n">
        <v>550453.43044446</v>
      </c>
      <c r="L47" s="42" t="n">
        <f aca="false">H47-I47</f>
        <v>867006.315677095</v>
      </c>
      <c r="M47" s="42" t="n">
        <f aca="false">J47-K47</f>
        <v>17024.332900344</v>
      </c>
      <c r="N47" s="126" t="n">
        <v>2566492.90084177</v>
      </c>
      <c r="O47" s="7"/>
      <c r="P47" s="7"/>
      <c r="Q47" s="42" t="n">
        <f aca="false">I47*5.5017049523</f>
        <v>110236265.553244</v>
      </c>
      <c r="R47" s="42"/>
      <c r="S47" s="42"/>
      <c r="T47" s="7"/>
      <c r="U47" s="7"/>
      <c r="V47" s="42" t="n">
        <f aca="false">K47*5.5017049523</f>
        <v>3028432.36428681</v>
      </c>
      <c r="W47" s="42" t="n">
        <f aca="false">M47*5.5017049523</f>
        <v>93662.8566274267</v>
      </c>
      <c r="X47" s="42" t="n">
        <f aca="false">N47*5.1890047538+L47*5.5017049523</f>
        <v>18087556.803698</v>
      </c>
      <c r="Y47" s="42" t="n">
        <f aca="false">N47*5.1890047538</f>
        <v>13317543.8630619</v>
      </c>
      <c r="Z47" s="42" t="n">
        <f aca="false">L47*5.5017049523</f>
        <v>4770012.94063605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6" t="n">
        <v>21689705.0448875</v>
      </c>
      <c r="G48" s="126" t="n">
        <v>20795017.8196831</v>
      </c>
      <c r="H48" s="42" t="n">
        <f aca="false">F48-J48</f>
        <v>21096440.340841</v>
      </c>
      <c r="I48" s="42" t="n">
        <f aca="false">G48-K48</f>
        <v>20219551.056758</v>
      </c>
      <c r="J48" s="126" t="n">
        <v>593264.704046461</v>
      </c>
      <c r="K48" s="126" t="n">
        <v>575466.762925067</v>
      </c>
      <c r="L48" s="42" t="n">
        <f aca="false">H48-I48</f>
        <v>876889.284083039</v>
      </c>
      <c r="M48" s="42" t="n">
        <f aca="false">J48-K48</f>
        <v>17797.941121394</v>
      </c>
      <c r="N48" s="126" t="n">
        <v>2518916.66907822</v>
      </c>
      <c r="O48" s="7"/>
      <c r="P48" s="7"/>
      <c r="Q48" s="42" t="n">
        <f aca="false">I48*5.5017049523</f>
        <v>111242004.182248</v>
      </c>
      <c r="R48" s="42"/>
      <c r="S48" s="42"/>
      <c r="T48" s="7"/>
      <c r="U48" s="7"/>
      <c r="V48" s="42" t="n">
        <f aca="false">K48*5.5017049523</f>
        <v>3166048.33946889</v>
      </c>
      <c r="W48" s="42" t="n">
        <f aca="false">M48*5.5017049523</f>
        <v>97919.0208083175</v>
      </c>
      <c r="X48" s="42" t="n">
        <f aca="false">N48*5.1890047538+L48*5.5017049523</f>
        <v>17895056.6871314</v>
      </c>
      <c r="Y48" s="42" t="n">
        <f aca="false">N48*5.1890047538</f>
        <v>13070670.5702729</v>
      </c>
      <c r="Z48" s="42" t="n">
        <f aca="false">L48*5.5017049523</f>
        <v>4824386.11685845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6" t="n">
        <v>21870212.4956019</v>
      </c>
      <c r="G49" s="126" t="n">
        <v>20966285.9603453</v>
      </c>
      <c r="H49" s="42" t="n">
        <f aca="false">F49-J49</f>
        <v>21253626.3411021</v>
      </c>
      <c r="I49" s="42" t="n">
        <f aca="false">G49-K49</f>
        <v>20368197.3904805</v>
      </c>
      <c r="J49" s="126" t="n">
        <v>616586.154499775</v>
      </c>
      <c r="K49" s="126" t="n">
        <v>598088.569864782</v>
      </c>
      <c r="L49" s="42" t="n">
        <f aca="false">H49-I49</f>
        <v>885428.950621624</v>
      </c>
      <c r="M49" s="42" t="n">
        <f aca="false">J49-K49</f>
        <v>18497.584634993</v>
      </c>
      <c r="N49" s="126" t="n">
        <v>2567891.51036505</v>
      </c>
      <c r="O49" s="7"/>
      <c r="P49" s="7"/>
      <c r="Q49" s="42" t="n">
        <f aca="false">I49*5.5017049523</f>
        <v>112059812.452631</v>
      </c>
      <c r="R49" s="42"/>
      <c r="S49" s="42"/>
      <c r="T49" s="7"/>
      <c r="U49" s="7"/>
      <c r="V49" s="42" t="n">
        <f aca="false">K49*5.5017049523</f>
        <v>3290506.8467391</v>
      </c>
      <c r="W49" s="42" t="n">
        <f aca="false">M49*5.5017049523</f>
        <v>101768.252991929</v>
      </c>
      <c r="X49" s="42" t="n">
        <f aca="false">N49*5.1890047538+L49*5.5017049523</f>
        <v>18196170.0970717</v>
      </c>
      <c r="Y49" s="42" t="n">
        <f aca="false">N49*5.1890047538</f>
        <v>13324801.2545269</v>
      </c>
      <c r="Z49" s="42" t="n">
        <f aca="false">L49*5.5017049523</f>
        <v>4871368.84254478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2"/>
      <c r="B50" s="5"/>
      <c r="C50" s="122" t="n">
        <f aca="false">C46+1</f>
        <v>2024</v>
      </c>
      <c r="D50" s="122" t="n">
        <f aca="false">D46</f>
        <v>1</v>
      </c>
      <c r="E50" s="122" t="n">
        <v>197</v>
      </c>
      <c r="F50" s="124" t="n">
        <v>22164344.6442903</v>
      </c>
      <c r="G50" s="124" t="n">
        <v>21245573.0968632</v>
      </c>
      <c r="H50" s="8" t="n">
        <f aca="false">F50-J50</f>
        <v>21519692.6444749</v>
      </c>
      <c r="I50" s="8" t="n">
        <f aca="false">G50-K50</f>
        <v>20620260.6570422</v>
      </c>
      <c r="J50" s="124" t="n">
        <v>644651.999815435</v>
      </c>
      <c r="K50" s="124" t="n">
        <v>625312.439820971</v>
      </c>
      <c r="L50" s="8" t="n">
        <f aca="false">H50-I50</f>
        <v>899431.987432662</v>
      </c>
      <c r="M50" s="8" t="n">
        <f aca="false">J50-K50</f>
        <v>19339.559994464</v>
      </c>
      <c r="N50" s="124" t="n">
        <v>3100828.47338878</v>
      </c>
      <c r="O50" s="5"/>
      <c r="P50" s="5"/>
      <c r="Q50" s="8" t="n">
        <f aca="false">I50*5.5017049523</f>
        <v>113446590.174566</v>
      </c>
      <c r="R50" s="8"/>
      <c r="S50" s="8"/>
      <c r="T50" s="5"/>
      <c r="U50" s="5"/>
      <c r="V50" s="8" t="n">
        <f aca="false">K50*5.5017049523</f>
        <v>3440284.54689783</v>
      </c>
      <c r="W50" s="8" t="n">
        <f aca="false">M50*5.5017049523</f>
        <v>106400.552996846</v>
      </c>
      <c r="X50" s="8" t="n">
        <f aca="false">N50*5.1890047538+L50*5.5017049523</f>
        <v>21038623.1086481</v>
      </c>
      <c r="Y50" s="8" t="n">
        <f aca="false">N50*5.1890047538</f>
        <v>16090213.6891328</v>
      </c>
      <c r="Z50" s="8" t="n">
        <f aca="false">L50*5.5017049523</f>
        <v>4948409.41951531</v>
      </c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6" t="n">
        <v>22444592.1175392</v>
      </c>
      <c r="G51" s="126" t="n">
        <v>21511913.6873536</v>
      </c>
      <c r="H51" s="42" t="n">
        <f aca="false">F51-J51</f>
        <v>21770751.6171528</v>
      </c>
      <c r="I51" s="42" t="n">
        <f aca="false">G51-K51</f>
        <v>20858288.4019788</v>
      </c>
      <c r="J51" s="126" t="n">
        <v>673840.500386429</v>
      </c>
      <c r="K51" s="126" t="n">
        <v>653625.285374836</v>
      </c>
      <c r="L51" s="42" t="n">
        <f aca="false">H51-I51</f>
        <v>912463.215173975</v>
      </c>
      <c r="M51" s="42" t="n">
        <f aca="false">J51-K51</f>
        <v>20215.2150115931</v>
      </c>
      <c r="N51" s="126" t="n">
        <v>2565715.25019184</v>
      </c>
      <c r="O51" s="7"/>
      <c r="P51" s="7"/>
      <c r="Q51" s="42" t="n">
        <f aca="false">I51*5.5017049523</f>
        <v>114756148.597668</v>
      </c>
      <c r="R51" s="42"/>
      <c r="S51" s="42"/>
      <c r="T51" s="7"/>
      <c r="U51" s="7"/>
      <c r="V51" s="42" t="n">
        <f aca="false">K51*5.5017049523</f>
        <v>3596053.46949524</v>
      </c>
      <c r="W51" s="42" t="n">
        <f aca="false">M51*5.5017049523</f>
        <v>111218.148541091</v>
      </c>
      <c r="X51" s="42" t="n">
        <f aca="false">N51*5.1890047538+L51*5.5017049523</f>
        <v>18333612.0198569</v>
      </c>
      <c r="Y51" s="42" t="n">
        <f aca="false">N51*5.1890047538</f>
        <v>13313508.6301426</v>
      </c>
      <c r="Z51" s="42" t="n">
        <f aca="false">L51*5.5017049523</f>
        <v>5020103.38971424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6" t="n">
        <v>22728072.4642365</v>
      </c>
      <c r="G52" s="126" t="n">
        <v>21782221.7765277</v>
      </c>
      <c r="H52" s="42" t="n">
        <f aca="false">F52-J52</f>
        <v>22022558.4676986</v>
      </c>
      <c r="I52" s="42" t="n">
        <f aca="false">G52-K52</f>
        <v>21097873.199886</v>
      </c>
      <c r="J52" s="126" t="n">
        <v>705513.996537867</v>
      </c>
      <c r="K52" s="126" t="n">
        <v>684348.576641731</v>
      </c>
      <c r="L52" s="42" t="n">
        <f aca="false">H52-I52</f>
        <v>924685.267812632</v>
      </c>
      <c r="M52" s="42" t="n">
        <f aca="false">J52-K52</f>
        <v>21165.419896136</v>
      </c>
      <c r="N52" s="126" t="n">
        <v>2545484.92928164</v>
      </c>
      <c r="O52" s="7"/>
      <c r="P52" s="7"/>
      <c r="Q52" s="42" t="n">
        <f aca="false">I52*5.5017049523</f>
        <v>116074273.46681</v>
      </c>
      <c r="R52" s="42"/>
      <c r="S52" s="42"/>
      <c r="T52" s="7"/>
      <c r="U52" s="7"/>
      <c r="V52" s="42" t="n">
        <f aca="false">K52*5.5017049523</f>
        <v>3765083.95320927</v>
      </c>
      <c r="W52" s="42" t="n">
        <f aca="false">M52*5.5017049523</f>
        <v>116445.895460081</v>
      </c>
      <c r="X52" s="42" t="n">
        <f aca="false">N52*5.1890047538+L52*5.5017049523</f>
        <v>18295878.9160123</v>
      </c>
      <c r="Y52" s="42" t="n">
        <f aca="false">N52*5.1890047538</f>
        <v>13208533.3987687</v>
      </c>
      <c r="Z52" s="42" t="n">
        <f aca="false">L52*5.5017049523</f>
        <v>5087345.51724361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6" t="n">
        <v>22976734.638707</v>
      </c>
      <c r="G53" s="126" t="n">
        <v>22018897.5856295</v>
      </c>
      <c r="H53" s="42" t="n">
        <f aca="false">F53-J53</f>
        <v>22202611.3810064</v>
      </c>
      <c r="I53" s="42" t="n">
        <f aca="false">G53-K53</f>
        <v>21267998.0256599</v>
      </c>
      <c r="J53" s="126" t="n">
        <v>774123.257700563</v>
      </c>
      <c r="K53" s="126" t="n">
        <v>750899.559969547</v>
      </c>
      <c r="L53" s="42" t="n">
        <f aca="false">H53-I53</f>
        <v>934613.355346538</v>
      </c>
      <c r="M53" s="42" t="n">
        <f aca="false">J53-K53</f>
        <v>23223.697731016</v>
      </c>
      <c r="N53" s="126" t="n">
        <v>2604623.11034952</v>
      </c>
      <c r="O53" s="7"/>
      <c r="P53" s="7"/>
      <c r="Q53" s="42" t="n">
        <f aca="false">I53*5.5017049523</f>
        <v>117010250.06328</v>
      </c>
      <c r="R53" s="42"/>
      <c r="S53" s="42"/>
      <c r="T53" s="7"/>
      <c r="U53" s="7"/>
      <c r="V53" s="42" t="n">
        <f aca="false">K53*5.5017049523</f>
        <v>4131227.82776435</v>
      </c>
      <c r="W53" s="42" t="n">
        <f aca="false">M53*5.5017049523</f>
        <v>127769.932817449</v>
      </c>
      <c r="X53" s="42" t="n">
        <f aca="false">N53*5.1890047538+L53*5.5017049523</f>
        <v>18657368.6270568</v>
      </c>
      <c r="Y53" s="42" t="n">
        <f aca="false">N53*5.1890047538</f>
        <v>13515401.701461</v>
      </c>
      <c r="Z53" s="42" t="n">
        <f aca="false">L53*5.5017049523</f>
        <v>5141966.92559577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2"/>
      <c r="B54" s="5"/>
      <c r="C54" s="122" t="n">
        <f aca="false">C50+1</f>
        <v>2025</v>
      </c>
      <c r="D54" s="122" t="n">
        <f aca="false">D50</f>
        <v>1</v>
      </c>
      <c r="E54" s="122" t="n">
        <v>201</v>
      </c>
      <c r="F54" s="124" t="n">
        <v>23237949.3931347</v>
      </c>
      <c r="G54" s="124" t="n">
        <v>22267505.4792235</v>
      </c>
      <c r="H54" s="8" t="n">
        <f aca="false">F54-J54</f>
        <v>22400231.266419</v>
      </c>
      <c r="I54" s="8" t="n">
        <f aca="false">G54-K54</f>
        <v>21454918.8963093</v>
      </c>
      <c r="J54" s="124" t="n">
        <v>837718.126715648</v>
      </c>
      <c r="K54" s="124" t="n">
        <v>812586.582914179</v>
      </c>
      <c r="L54" s="8" t="n">
        <f aca="false">H54-I54</f>
        <v>945312.370109748</v>
      </c>
      <c r="M54" s="8" t="n">
        <f aca="false">J54-K54</f>
        <v>25131.543801469</v>
      </c>
      <c r="N54" s="124" t="n">
        <v>3180546.33599003</v>
      </c>
      <c r="O54" s="5"/>
      <c r="P54" s="5"/>
      <c r="Q54" s="8" t="n">
        <f aca="false">I54*5.5017049523</f>
        <v>118038633.54302</v>
      </c>
      <c r="R54" s="8"/>
      <c r="S54" s="8"/>
      <c r="T54" s="5"/>
      <c r="U54" s="5"/>
      <c r="V54" s="8" t="n">
        <f aca="false">K54*5.5017049523</f>
        <v>4470611.62739147</v>
      </c>
      <c r="W54" s="8" t="n">
        <f aca="false">M54*5.5017049523</f>
        <v>138266.338991487</v>
      </c>
      <c r="X54" s="8" t="n">
        <f aca="false">N54*5.1890047538+L54*5.5017049523</f>
        <v>21704699.8052367</v>
      </c>
      <c r="Y54" s="8" t="n">
        <f aca="false">N54*5.1890047538</f>
        <v>16503870.0571334</v>
      </c>
      <c r="Z54" s="8" t="n">
        <f aca="false">L54*5.5017049523</f>
        <v>5200829.74810325</v>
      </c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6" t="n">
        <v>23474012.3246451</v>
      </c>
      <c r="G55" s="126" t="n">
        <v>22491882.9682503</v>
      </c>
      <c r="H55" s="42" t="n">
        <f aca="false">F55-J55</f>
        <v>22547670.9672391</v>
      </c>
      <c r="I55" s="42" t="n">
        <f aca="false">G55-K55</f>
        <v>21593331.8515665</v>
      </c>
      <c r="J55" s="126" t="n">
        <v>926341.357405989</v>
      </c>
      <c r="K55" s="126" t="n">
        <v>898551.11668381</v>
      </c>
      <c r="L55" s="42" t="n">
        <f aca="false">H55-I55</f>
        <v>954339.115672607</v>
      </c>
      <c r="M55" s="42" t="n">
        <f aca="false">J55-K55</f>
        <v>27790.2407221789</v>
      </c>
      <c r="N55" s="126" t="n">
        <v>2627222.32554553</v>
      </c>
      <c r="O55" s="7"/>
      <c r="P55" s="7"/>
      <c r="Q55" s="42" t="n">
        <f aca="false">I55*5.5017049523</f>
        <v>118800140.784421</v>
      </c>
      <c r="R55" s="42"/>
      <c r="S55" s="42"/>
      <c r="T55" s="7"/>
      <c r="U55" s="7"/>
      <c r="V55" s="42" t="n">
        <f aca="false">K55*5.5017049523</f>
        <v>4943563.12855401</v>
      </c>
      <c r="W55" s="42" t="n">
        <f aca="false">M55*5.5017049523</f>
        <v>152893.705006821</v>
      </c>
      <c r="X55" s="42" t="n">
        <f aca="false">N55*5.1890047538+L55*5.5017049523</f>
        <v>18883161.3754148</v>
      </c>
      <c r="Y55" s="42" t="n">
        <f aca="false">N55*5.1890047538</f>
        <v>13632669.1365452</v>
      </c>
      <c r="Z55" s="42" t="n">
        <f aca="false">L55*5.5017049523</f>
        <v>5250492.23886958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6" t="n">
        <v>23637661.218952</v>
      </c>
      <c r="G56" s="126" t="n">
        <v>22647504.8330839</v>
      </c>
      <c r="H56" s="42" t="n">
        <f aca="false">F56-J56</f>
        <v>22655862.8529254</v>
      </c>
      <c r="I56" s="42" t="n">
        <f aca="false">G56-K56</f>
        <v>21695160.4180381</v>
      </c>
      <c r="J56" s="126" t="n">
        <v>981798.366026607</v>
      </c>
      <c r="K56" s="126" t="n">
        <v>952344.415045809</v>
      </c>
      <c r="L56" s="42" t="n">
        <f aca="false">H56-I56</f>
        <v>960702.434887294</v>
      </c>
      <c r="M56" s="42" t="n">
        <f aca="false">J56-K56</f>
        <v>29453.950980798</v>
      </c>
      <c r="N56" s="126" t="n">
        <v>2598911.77112862</v>
      </c>
      <c r="O56" s="7"/>
      <c r="P56" s="7"/>
      <c r="Q56" s="42" t="n">
        <f aca="false">I56*5.5017049523</f>
        <v>119360371.512863</v>
      </c>
      <c r="R56" s="42"/>
      <c r="S56" s="42"/>
      <c r="T56" s="7"/>
      <c r="U56" s="7"/>
      <c r="V56" s="42" t="n">
        <f aca="false">K56*5.5017049523</f>
        <v>5239517.98455277</v>
      </c>
      <c r="W56" s="42" t="n">
        <f aca="false">M56*5.5017049523</f>
        <v>162046.947975858</v>
      </c>
      <c r="X56" s="42" t="n">
        <f aca="false">N56*5.1890047538+L56*5.5017049523</f>
        <v>18771266.8787993</v>
      </c>
      <c r="Y56" s="42" t="n">
        <f aca="false">N56*5.1890047538</f>
        <v>13485765.5350932</v>
      </c>
      <c r="Z56" s="42" t="n">
        <f aca="false">L56*5.5017049523</f>
        <v>5285501.34370609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6" t="n">
        <v>23883783.097853</v>
      </c>
      <c r="G57" s="126" t="n">
        <v>22880707.2995242</v>
      </c>
      <c r="H57" s="42" t="n">
        <f aca="false">F57-J57</f>
        <v>22824580.9120212</v>
      </c>
      <c r="I57" s="42" t="n">
        <f aca="false">G57-K57</f>
        <v>21853281.1792674</v>
      </c>
      <c r="J57" s="126" t="n">
        <v>1059202.1858318</v>
      </c>
      <c r="K57" s="126" t="n">
        <v>1027426.12025685</v>
      </c>
      <c r="L57" s="42" t="n">
        <f aca="false">H57-I57</f>
        <v>971299.732753802</v>
      </c>
      <c r="M57" s="42" t="n">
        <f aca="false">J57-K57</f>
        <v>31776.0655749501</v>
      </c>
      <c r="N57" s="126" t="n">
        <v>2642172.21699679</v>
      </c>
      <c r="O57" s="7"/>
      <c r="P57" s="7"/>
      <c r="Q57" s="42" t="n">
        <f aca="false">I57*5.5017049523</f>
        <v>120230305.28798</v>
      </c>
      <c r="R57" s="42"/>
      <c r="S57" s="42"/>
      <c r="T57" s="7"/>
      <c r="U57" s="7"/>
      <c r="V57" s="42" t="n">
        <f aca="false">K57*5.5017049523</f>
        <v>5652595.37393949</v>
      </c>
      <c r="W57" s="42" t="n">
        <f aca="false">M57*5.5017049523</f>
        <v>174822.537338312</v>
      </c>
      <c r="X57" s="42" t="n">
        <f aca="false">N57*5.1890047538+L57*5.5017049523</f>
        <v>19054048.7442139</v>
      </c>
      <c r="Y57" s="42" t="n">
        <f aca="false">N57*5.1890047538</f>
        <v>13710244.1943546</v>
      </c>
      <c r="Z57" s="42" t="n">
        <f aca="false">L57*5.5017049523</f>
        <v>5343804.54985926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2"/>
      <c r="B58" s="5"/>
      <c r="C58" s="122" t="n">
        <f aca="false">C54+1</f>
        <v>2026</v>
      </c>
      <c r="D58" s="122" t="n">
        <f aca="false">D54</f>
        <v>1</v>
      </c>
      <c r="E58" s="122" t="n">
        <v>205</v>
      </c>
      <c r="F58" s="124" t="n">
        <v>24052557.6158868</v>
      </c>
      <c r="G58" s="124" t="n">
        <v>23041534.7718713</v>
      </c>
      <c r="H58" s="8" t="n">
        <f aca="false">F58-J58</f>
        <v>22891771.1735421</v>
      </c>
      <c r="I58" s="8" t="n">
        <f aca="false">G58-K58</f>
        <v>21915571.922797</v>
      </c>
      <c r="J58" s="124" t="n">
        <v>1160786.44234465</v>
      </c>
      <c r="K58" s="124" t="n">
        <v>1125962.84907431</v>
      </c>
      <c r="L58" s="8" t="n">
        <f aca="false">H58-I58</f>
        <v>976199.250745151</v>
      </c>
      <c r="M58" s="8" t="n">
        <f aca="false">J58-K58</f>
        <v>34823.59327034</v>
      </c>
      <c r="N58" s="124" t="n">
        <v>3144250.67650774</v>
      </c>
      <c r="O58" s="5"/>
      <c r="P58" s="5"/>
      <c r="Q58" s="8" t="n">
        <f aca="false">I58*5.5017049523</f>
        <v>120573010.580139</v>
      </c>
      <c r="R58" s="8"/>
      <c r="S58" s="8"/>
      <c r="T58" s="5"/>
      <c r="U58" s="5"/>
      <c r="V58" s="8" t="n">
        <f aca="false">K58*5.5017049523</f>
        <v>6194715.38285795</v>
      </c>
      <c r="W58" s="8" t="n">
        <f aca="false">M58*5.5017049523</f>
        <v>191589.135552311</v>
      </c>
      <c r="X58" s="8" t="n">
        <f aca="false">N58*5.1890047538+L58*5.5017049523</f>
        <v>21686291.9597937</v>
      </c>
      <c r="Y58" s="8" t="n">
        <f aca="false">N58*5.1890047538</f>
        <v>16315531.7075375</v>
      </c>
      <c r="Z58" s="8" t="n">
        <f aca="false">L58*5.5017049523</f>
        <v>5370760.25225615</v>
      </c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6" t="n">
        <v>24233830.3361511</v>
      </c>
      <c r="G59" s="126" t="n">
        <v>23213440.2911471</v>
      </c>
      <c r="H59" s="42" t="n">
        <f aca="false">F59-J59</f>
        <v>22991419.5230562</v>
      </c>
      <c r="I59" s="42" t="n">
        <f aca="false">G59-K59</f>
        <v>22008301.802445</v>
      </c>
      <c r="J59" s="126" t="n">
        <v>1242410.8130949</v>
      </c>
      <c r="K59" s="126" t="n">
        <v>1205138.48870206</v>
      </c>
      <c r="L59" s="42" t="n">
        <f aca="false">H59-I59</f>
        <v>983117.720611203</v>
      </c>
      <c r="M59" s="42" t="n">
        <f aca="false">J59-K59</f>
        <v>37272.32439284</v>
      </c>
      <c r="N59" s="126" t="n">
        <v>2520552.45914176</v>
      </c>
      <c r="O59" s="7"/>
      <c r="P59" s="7"/>
      <c r="Q59" s="42" t="n">
        <f aca="false">I59*5.5017049523</f>
        <v>121083183.018225</v>
      </c>
      <c r="R59" s="42"/>
      <c r="S59" s="42"/>
      <c r="T59" s="7"/>
      <c r="U59" s="7"/>
      <c r="V59" s="42" t="n">
        <f aca="false">K59*5.5017049523</f>
        <v>6630316.39149946</v>
      </c>
      <c r="W59" s="42" t="n">
        <f aca="false">M59*5.5017049523</f>
        <v>205061.33169582</v>
      </c>
      <c r="X59" s="42" t="n">
        <f aca="false">N59*5.1890047538+L59*5.5017049523</f>
        <v>18487982.3248694</v>
      </c>
      <c r="Y59" s="42" t="n">
        <f aca="false">N59*5.1890047538</f>
        <v>13079158.6926889</v>
      </c>
      <c r="Z59" s="42" t="n">
        <f aca="false">L59*5.5017049523</f>
        <v>5408823.63218055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6" t="n">
        <v>24371727.8109303</v>
      </c>
      <c r="G60" s="126" t="n">
        <v>23343691.596961</v>
      </c>
      <c r="H60" s="42" t="n">
        <f aca="false">F60-J60</f>
        <v>23087641.0354138</v>
      </c>
      <c r="I60" s="42" t="n">
        <f aca="false">G60-K60</f>
        <v>22098127.42471</v>
      </c>
      <c r="J60" s="126" t="n">
        <v>1284086.77551651</v>
      </c>
      <c r="K60" s="126" t="n">
        <v>1245564.17225101</v>
      </c>
      <c r="L60" s="42" t="n">
        <f aca="false">H60-I60</f>
        <v>989513.610703789</v>
      </c>
      <c r="M60" s="42" t="n">
        <f aca="false">J60-K60</f>
        <v>38522.6032654999</v>
      </c>
      <c r="N60" s="126" t="n">
        <v>2555578.800153</v>
      </c>
      <c r="O60" s="7"/>
      <c r="P60" s="7"/>
      <c r="Q60" s="42" t="n">
        <f aca="false">I60*5.5017049523</f>
        <v>121577377.089083</v>
      </c>
      <c r="R60" s="42"/>
      <c r="S60" s="42"/>
      <c r="T60" s="7"/>
      <c r="U60" s="7"/>
      <c r="V60" s="42" t="n">
        <f aca="false">K60*5.5017049523</f>
        <v>6852726.57488083</v>
      </c>
      <c r="W60" s="42" t="n">
        <f aca="false">M60*5.5017049523</f>
        <v>211939.997161289</v>
      </c>
      <c r="X60" s="42" t="n">
        <f aca="false">N60*5.1890047538+L60*5.5017049523</f>
        <v>18704922.4750817</v>
      </c>
      <c r="Y60" s="42" t="n">
        <f aca="false">N60*5.1890047538</f>
        <v>13260910.5427044</v>
      </c>
      <c r="Z60" s="42" t="n">
        <f aca="false">L60*5.5017049523</f>
        <v>5444011.93237729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6" t="n">
        <v>24598706.0506965</v>
      </c>
      <c r="G61" s="126" t="n">
        <v>23559833.1746462</v>
      </c>
      <c r="H61" s="42" t="n">
        <f aca="false">F61-J61</f>
        <v>23249402.2062789</v>
      </c>
      <c r="I61" s="42" t="n">
        <f aca="false">G61-K61</f>
        <v>22251008.4455612</v>
      </c>
      <c r="J61" s="126" t="n">
        <v>1349303.84441755</v>
      </c>
      <c r="K61" s="126" t="n">
        <v>1308824.72908502</v>
      </c>
      <c r="L61" s="42" t="n">
        <f aca="false">H61-I61</f>
        <v>998393.76071775</v>
      </c>
      <c r="M61" s="42" t="n">
        <f aca="false">J61-K61</f>
        <v>40479.1153325299</v>
      </c>
      <c r="N61" s="126" t="n">
        <v>2569659.57211835</v>
      </c>
      <c r="O61" s="7"/>
      <c r="P61" s="7"/>
      <c r="Q61" s="42" t="n">
        <f aca="false">I61*5.5017049523</f>
        <v>122418483.358613</v>
      </c>
      <c r="R61" s="42"/>
      <c r="S61" s="42"/>
      <c r="T61" s="7"/>
      <c r="U61" s="7"/>
      <c r="V61" s="42" t="n">
        <f aca="false">K61*5.5017049523</f>
        <v>7200767.49369976</v>
      </c>
      <c r="W61" s="42" t="n">
        <f aca="false">M61*5.5017049523</f>
        <v>222704.149289702</v>
      </c>
      <c r="X61" s="42" t="n">
        <f aca="false">N61*5.1890047538+L61*5.5017049523</f>
        <v>18826843.6330561</v>
      </c>
      <c r="Y61" s="42" t="n">
        <f aca="false">N61*5.1890047538</f>
        <v>13333975.7353698</v>
      </c>
      <c r="Z61" s="42" t="n">
        <f aca="false">L61*5.5017049523</f>
        <v>5492867.89768626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2"/>
      <c r="B62" s="5"/>
      <c r="C62" s="122" t="n">
        <f aca="false">C58+1</f>
        <v>2027</v>
      </c>
      <c r="D62" s="122" t="n">
        <f aca="false">D58</f>
        <v>1</v>
      </c>
      <c r="E62" s="122" t="n">
        <v>209</v>
      </c>
      <c r="F62" s="124" t="n">
        <v>25001246.750618</v>
      </c>
      <c r="G62" s="124" t="n">
        <v>23940146.4383074</v>
      </c>
      <c r="H62" s="8" t="n">
        <f aca="false">F62-J62</f>
        <v>23588212.3009748</v>
      </c>
      <c r="I62" s="8" t="n">
        <f aca="false">G62-K62</f>
        <v>22569503.0221535</v>
      </c>
      <c r="J62" s="124" t="n">
        <v>1413034.4496432</v>
      </c>
      <c r="K62" s="124" t="n">
        <v>1370643.41615391</v>
      </c>
      <c r="L62" s="8" t="n">
        <f aca="false">H62-I62</f>
        <v>1018709.2788213</v>
      </c>
      <c r="M62" s="8" t="n">
        <f aca="false">J62-K62</f>
        <v>42391.0334892899</v>
      </c>
      <c r="N62" s="124" t="n">
        <v>3131464.36497808</v>
      </c>
      <c r="O62" s="5"/>
      <c r="P62" s="5"/>
      <c r="Q62" s="8" t="n">
        <f aca="false">I62*5.5017049523</f>
        <v>124170746.547932</v>
      </c>
      <c r="R62" s="8"/>
      <c r="S62" s="8"/>
      <c r="T62" s="5"/>
      <c r="U62" s="5"/>
      <c r="V62" s="8" t="n">
        <f aca="false">K62*5.5017049523</f>
        <v>7540875.67049136</v>
      </c>
      <c r="W62" s="8" t="n">
        <f aca="false">M62*5.5017049523</f>
        <v>233222.958881142</v>
      </c>
      <c r="X62" s="8" t="n">
        <f aca="false">N62*5.1890047538+L62*5.5017049523</f>
        <v>21853821.3604717</v>
      </c>
      <c r="Y62" s="8" t="n">
        <f aca="false">N62*5.1890047538</f>
        <v>16249183.4762266</v>
      </c>
      <c r="Z62" s="8" t="n">
        <f aca="false">L62*5.5017049523</f>
        <v>5604637.88424511</v>
      </c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6" t="n">
        <v>25088186.655687</v>
      </c>
      <c r="G63" s="126" t="n">
        <v>24023235.3425835</v>
      </c>
      <c r="H63" s="42" t="n">
        <f aca="false">F63-J63</f>
        <v>23625348.9468836</v>
      </c>
      <c r="I63" s="42" t="n">
        <f aca="false">G63-K63</f>
        <v>22604282.7650442</v>
      </c>
      <c r="J63" s="126" t="n">
        <v>1462837.70880344</v>
      </c>
      <c r="K63" s="126" t="n">
        <v>1418952.57753934</v>
      </c>
      <c r="L63" s="42" t="n">
        <f aca="false">H63-I63</f>
        <v>1021066.18183936</v>
      </c>
      <c r="M63" s="42" t="n">
        <f aca="false">J63-K63</f>
        <v>43885.1312641001</v>
      </c>
      <c r="N63" s="126" t="n">
        <v>2615378.00099593</v>
      </c>
      <c r="O63" s="7"/>
      <c r="P63" s="7"/>
      <c r="Q63" s="42" t="n">
        <f aca="false">I63*5.5017049523</f>
        <v>124362094.431633</v>
      </c>
      <c r="R63" s="42"/>
      <c r="S63" s="42"/>
      <c r="T63" s="7"/>
      <c r="U63" s="7"/>
      <c r="V63" s="42" t="n">
        <f aca="false">K63*5.5017049523</f>
        <v>7806658.42292704</v>
      </c>
      <c r="W63" s="42" t="n">
        <f aca="false">M63*5.5017049523</f>
        <v>241443.044008035</v>
      </c>
      <c r="X63" s="42" t="n">
        <f aca="false">N63*5.1890047538+L63*5.5017049523</f>
        <v>19188813.7494035</v>
      </c>
      <c r="Y63" s="42" t="n">
        <f aca="false">N63*5.1890047538</f>
        <v>13571208.8801518</v>
      </c>
      <c r="Z63" s="42" t="n">
        <f aca="false">L63*5.5017049523</f>
        <v>5617604.86925165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6" t="n">
        <v>25122099.0817112</v>
      </c>
      <c r="G64" s="126" t="n">
        <v>24055559.5746485</v>
      </c>
      <c r="H64" s="42" t="n">
        <f aca="false">F64-J64</f>
        <v>23583167.2565808</v>
      </c>
      <c r="I64" s="42" t="n">
        <f aca="false">G64-K64</f>
        <v>22562795.704272</v>
      </c>
      <c r="J64" s="126" t="n">
        <v>1538931.82513038</v>
      </c>
      <c r="K64" s="126" t="n">
        <v>1492763.87037647</v>
      </c>
      <c r="L64" s="42" t="n">
        <f aca="false">H64-I64</f>
        <v>1020371.55230882</v>
      </c>
      <c r="M64" s="42" t="n">
        <f aca="false">J64-K64</f>
        <v>46167.95475391</v>
      </c>
      <c r="N64" s="126" t="n">
        <v>2530533.40113286</v>
      </c>
      <c r="O64" s="7"/>
      <c r="P64" s="7"/>
      <c r="Q64" s="42" t="n">
        <f aca="false">I64*5.5017049523</f>
        <v>124133844.863927</v>
      </c>
      <c r="R64" s="42"/>
      <c r="S64" s="42"/>
      <c r="T64" s="7"/>
      <c r="U64" s="7"/>
      <c r="V64" s="42" t="n">
        <f aca="false">K64*5.5017049523</f>
        <v>8212746.37826474</v>
      </c>
      <c r="W64" s="42" t="n">
        <f aca="false">M64*5.5017049523</f>
        <v>254002.465307149</v>
      </c>
      <c r="X64" s="42" t="n">
        <f aca="false">N64*5.1890047538+L64*5.5017049523</f>
        <v>18744733.0706516</v>
      </c>
      <c r="Y64" s="42" t="n">
        <f aca="false">N64*5.1890047538</f>
        <v>13130949.8481281</v>
      </c>
      <c r="Z64" s="42" t="n">
        <f aca="false">L64*5.5017049523</f>
        <v>5613783.22252347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6" t="n">
        <v>25372608.9006771</v>
      </c>
      <c r="G65" s="126" t="n">
        <v>24294165.7686144</v>
      </c>
      <c r="H65" s="42" t="n">
        <f aca="false">F65-J65</f>
        <v>23772005.9334521</v>
      </c>
      <c r="I65" s="42" t="n">
        <f aca="false">G65-K65</f>
        <v>22741580.8904061</v>
      </c>
      <c r="J65" s="126" t="n">
        <v>1600602.96722505</v>
      </c>
      <c r="K65" s="126" t="n">
        <v>1552584.8782083</v>
      </c>
      <c r="L65" s="42" t="n">
        <f aca="false">H65-I65</f>
        <v>1030425.04304595</v>
      </c>
      <c r="M65" s="42" t="n">
        <f aca="false">J65-K65</f>
        <v>48018.08901675</v>
      </c>
      <c r="N65" s="126" t="n">
        <v>2501913.83096864</v>
      </c>
      <c r="O65" s="7"/>
      <c r="P65" s="7"/>
      <c r="Q65" s="42" t="n">
        <f aca="false">I65*5.5017049523</f>
        <v>125117468.207878</v>
      </c>
      <c r="R65" s="42"/>
      <c r="S65" s="42"/>
      <c r="T65" s="7"/>
      <c r="U65" s="7"/>
      <c r="V65" s="42" t="n">
        <f aca="false">K65*5.5017049523</f>
        <v>8541863.9133047</v>
      </c>
      <c r="W65" s="42" t="n">
        <f aca="false">M65*5.5017049523</f>
        <v>264181.358143436</v>
      </c>
      <c r="X65" s="42" t="n">
        <f aca="false">N65*5.1890047538+L65*5.5017049523</f>
        <v>18651537.3247941</v>
      </c>
      <c r="Y65" s="42" t="n">
        <f aca="false">N65*5.1890047538</f>
        <v>12982442.7624942</v>
      </c>
      <c r="Z65" s="42" t="n">
        <f aca="false">L65*5.5017049523</f>
        <v>5669094.56229986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2"/>
      <c r="B66" s="5"/>
      <c r="C66" s="122" t="n">
        <f aca="false">C62+1</f>
        <v>2028</v>
      </c>
      <c r="D66" s="122" t="n">
        <f aca="false">D62</f>
        <v>1</v>
      </c>
      <c r="E66" s="122" t="n">
        <v>213</v>
      </c>
      <c r="F66" s="124" t="n">
        <v>25492753.5156048</v>
      </c>
      <c r="G66" s="124" t="n">
        <v>24409008.3705462</v>
      </c>
      <c r="H66" s="8" t="n">
        <f aca="false">F66-J66</f>
        <v>23804310.0135311</v>
      </c>
      <c r="I66" s="8" t="n">
        <f aca="false">G66-K66</f>
        <v>22771218.1735347</v>
      </c>
      <c r="J66" s="124" t="n">
        <v>1688443.50207373</v>
      </c>
      <c r="K66" s="124" t="n">
        <v>1637790.19701152</v>
      </c>
      <c r="L66" s="8" t="n">
        <f aca="false">H66-I66</f>
        <v>1033091.83999637</v>
      </c>
      <c r="M66" s="8" t="n">
        <f aca="false">J66-K66</f>
        <v>50653.3050622102</v>
      </c>
      <c r="N66" s="124" t="n">
        <v>3023538.37761144</v>
      </c>
      <c r="O66" s="5"/>
      <c r="P66" s="5"/>
      <c r="Q66" s="8" t="n">
        <f aca="false">I66*5.5017049523</f>
        <v>125280523.79524</v>
      </c>
      <c r="R66" s="8"/>
      <c r="S66" s="8"/>
      <c r="T66" s="5"/>
      <c r="U66" s="5"/>
      <c r="V66" s="8" t="n">
        <f aca="false">K66*5.5017049523</f>
        <v>9010638.43772667</v>
      </c>
      <c r="W66" s="8" t="n">
        <f aca="false">M66*5.5017049523</f>
        <v>278679.539311124</v>
      </c>
      <c r="X66" s="8" t="n">
        <f aca="false">N66*5.1890047538+L66*5.5017049523</f>
        <v>21372921.5070113</v>
      </c>
      <c r="Y66" s="8" t="n">
        <f aca="false">N66*5.1890047538</f>
        <v>15689155.0147225</v>
      </c>
      <c r="Z66" s="8" t="n">
        <f aca="false">L66*5.5017049523</f>
        <v>5683766.49228876</v>
      </c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6" t="n">
        <v>25578822.2123815</v>
      </c>
      <c r="G67" s="126" t="n">
        <v>24492191.7847537</v>
      </c>
      <c r="H67" s="42" t="n">
        <f aca="false">F67-J67</f>
        <v>23794948.2857784</v>
      </c>
      <c r="I67" s="42" t="n">
        <f aca="false">G67-K67</f>
        <v>22761834.0759487</v>
      </c>
      <c r="J67" s="126" t="n">
        <v>1783873.92660309</v>
      </c>
      <c r="K67" s="126" t="n">
        <v>1730357.708805</v>
      </c>
      <c r="L67" s="42" t="n">
        <f aca="false">H67-I67</f>
        <v>1033114.20982971</v>
      </c>
      <c r="M67" s="42" t="n">
        <f aca="false">J67-K67</f>
        <v>53516.2177980901</v>
      </c>
      <c r="N67" s="126" t="n">
        <v>2431249.14759376</v>
      </c>
      <c r="O67" s="7"/>
      <c r="P67" s="7"/>
      <c r="Q67" s="42" t="n">
        <f aca="false">I67*5.5017049523</f>
        <v>125228895.259078</v>
      </c>
      <c r="R67" s="42"/>
      <c r="S67" s="42"/>
      <c r="T67" s="7"/>
      <c r="U67" s="7"/>
      <c r="V67" s="42" t="n">
        <f aca="false">K67*5.5017049523</f>
        <v>9519917.57578295</v>
      </c>
      <c r="W67" s="42" t="n">
        <f aca="false">M67*5.5017049523</f>
        <v>294430.440488118</v>
      </c>
      <c r="X67" s="42" t="n">
        <f aca="false">N67*5.1890047538+L67*5.5017049523</f>
        <v>18299652.9490478</v>
      </c>
      <c r="Y67" s="42" t="n">
        <f aca="false">N67*5.1890047538</f>
        <v>12615763.3845362</v>
      </c>
      <c r="Z67" s="42" t="n">
        <f aca="false">L67*5.5017049523</f>
        <v>5683889.56451162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6" t="n">
        <v>25698028.4465208</v>
      </c>
      <c r="G68" s="126" t="n">
        <v>24605072.4870176</v>
      </c>
      <c r="H68" s="42" t="n">
        <f aca="false">F68-J68</f>
        <v>23871811.58558</v>
      </c>
      <c r="I68" s="42" t="n">
        <f aca="false">G68-K68</f>
        <v>22833642.131905</v>
      </c>
      <c r="J68" s="126" t="n">
        <v>1826216.86094081</v>
      </c>
      <c r="K68" s="126" t="n">
        <v>1771430.35511259</v>
      </c>
      <c r="L68" s="42" t="n">
        <f aca="false">H68-I68</f>
        <v>1038169.45367499</v>
      </c>
      <c r="M68" s="42" t="n">
        <f aca="false">J68-K68</f>
        <v>54786.5058282202</v>
      </c>
      <c r="N68" s="126" t="n">
        <v>2428055.75236951</v>
      </c>
      <c r="O68" s="7"/>
      <c r="P68" s="7"/>
      <c r="Q68" s="42" t="n">
        <f aca="false">I68*5.5017049523</f>
        <v>125623961.996148</v>
      </c>
      <c r="R68" s="42"/>
      <c r="S68" s="42"/>
      <c r="T68" s="7"/>
      <c r="U68" s="7"/>
      <c r="V68" s="42" t="n">
        <f aca="false">K68*5.5017049523</f>
        <v>9745887.15737748</v>
      </c>
      <c r="W68" s="42" t="n">
        <f aca="false">M68*5.5017049523</f>
        <v>301419.190434332</v>
      </c>
      <c r="X68" s="42" t="n">
        <f aca="false">N68*5.1890047538+L68*5.5017049523</f>
        <v>18310894.8661471</v>
      </c>
      <c r="Y68" s="42" t="n">
        <f aca="false">N68*5.1890047538</f>
        <v>12599192.8415368</v>
      </c>
      <c r="Z68" s="42" t="n">
        <f aca="false">L68*5.5017049523</f>
        <v>5711702.02461028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6" t="n">
        <v>25846427.1979342</v>
      </c>
      <c r="G69" s="126" t="n">
        <v>24745837.6935249</v>
      </c>
      <c r="H69" s="42" t="n">
        <f aca="false">F69-J69</f>
        <v>23944581.27616</v>
      </c>
      <c r="I69" s="42" t="n">
        <f aca="false">G69-K69</f>
        <v>22901047.149404</v>
      </c>
      <c r="J69" s="126" t="n">
        <v>1901845.92177416</v>
      </c>
      <c r="K69" s="126" t="n">
        <v>1844790.54412094</v>
      </c>
      <c r="L69" s="42" t="n">
        <f aca="false">H69-I69</f>
        <v>1043534.12675604</v>
      </c>
      <c r="M69" s="42" t="n">
        <f aca="false">J69-K69</f>
        <v>57055.37765322</v>
      </c>
      <c r="N69" s="126" t="n">
        <v>2432609.95599971</v>
      </c>
      <c r="O69" s="7"/>
      <c r="P69" s="7"/>
      <c r="Q69" s="42" t="n">
        <f aca="false">I69*5.5017049523</f>
        <v>125994804.514732</v>
      </c>
      <c r="R69" s="42"/>
      <c r="S69" s="42"/>
      <c r="T69" s="7"/>
      <c r="U69" s="7"/>
      <c r="V69" s="42" t="n">
        <f aca="false">K69*5.5017049523</f>
        <v>10149493.2725464</v>
      </c>
      <c r="W69" s="42" t="n">
        <f aca="false">M69*5.5017049523</f>
        <v>313901.853790067</v>
      </c>
      <c r="X69" s="42" t="n">
        <f aca="false">N69*5.1890047538+L69*5.5017049523</f>
        <v>18364041.4988915</v>
      </c>
      <c r="Y69" s="42" t="n">
        <f aca="false">N69*5.1890047538</f>
        <v>12622824.6258237</v>
      </c>
      <c r="Z69" s="42" t="n">
        <f aca="false">L69*5.5017049523</f>
        <v>5741216.87306775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2"/>
      <c r="B70" s="5"/>
      <c r="C70" s="122" t="n">
        <f aca="false">C66+1</f>
        <v>2029</v>
      </c>
      <c r="D70" s="122" t="n">
        <f aca="false">D66</f>
        <v>1</v>
      </c>
      <c r="E70" s="122" t="n">
        <v>217</v>
      </c>
      <c r="F70" s="124" t="n">
        <v>26009999.9077927</v>
      </c>
      <c r="G70" s="124" t="n">
        <v>24901900.199304</v>
      </c>
      <c r="H70" s="8" t="n">
        <f aca="false">F70-J70</f>
        <v>24034967.1912408</v>
      </c>
      <c r="I70" s="8" t="n">
        <f aca="false">G70-K70</f>
        <v>22986118.4642487</v>
      </c>
      <c r="J70" s="124" t="n">
        <v>1975032.71655189</v>
      </c>
      <c r="K70" s="124" t="n">
        <v>1915781.73505533</v>
      </c>
      <c r="L70" s="8" t="n">
        <f aca="false">H70-I70</f>
        <v>1048848.72699211</v>
      </c>
      <c r="M70" s="8" t="n">
        <f aca="false">J70-K70</f>
        <v>59250.9814965599</v>
      </c>
      <c r="N70" s="124" t="n">
        <v>2955398.53622173</v>
      </c>
      <c r="O70" s="5"/>
      <c r="P70" s="5"/>
      <c r="Q70" s="8" t="n">
        <f aca="false">I70*5.5017049523</f>
        <v>126462841.788911</v>
      </c>
      <c r="R70" s="8"/>
      <c r="S70" s="8"/>
      <c r="T70" s="5"/>
      <c r="U70" s="5"/>
      <c r="V70" s="8" t="n">
        <f aca="false">K70*5.5017049523</f>
        <v>10540065.8592798</v>
      </c>
      <c r="W70" s="8" t="n">
        <f aca="false">M70*5.5017049523</f>
        <v>325981.418328259</v>
      </c>
      <c r="X70" s="8" t="n">
        <f aca="false">N70*5.1890047538+L70*5.5017049523</f>
        <v>21106033.2893342</v>
      </c>
      <c r="Y70" s="8" t="n">
        <f aca="false">N70*5.1890047538</f>
        <v>15335577.0538281</v>
      </c>
      <c r="Z70" s="8" t="n">
        <f aca="false">L70*5.5017049523</f>
        <v>5770456.23550605</v>
      </c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6" t="n">
        <v>26218058.3812254</v>
      </c>
      <c r="G71" s="126" t="n">
        <v>25100572.0187425</v>
      </c>
      <c r="H71" s="42" t="n">
        <f aca="false">F71-J71</f>
        <v>24144720.7497883</v>
      </c>
      <c r="I71" s="42" t="n">
        <f aca="false">G71-K71</f>
        <v>23089434.5162485</v>
      </c>
      <c r="J71" s="126" t="n">
        <v>2073337.63143708</v>
      </c>
      <c r="K71" s="126" t="n">
        <v>2011137.50249397</v>
      </c>
      <c r="L71" s="42" t="n">
        <f aca="false">H71-I71</f>
        <v>1055286.23353982</v>
      </c>
      <c r="M71" s="42" t="n">
        <f aca="false">J71-K71</f>
        <v>62200.1289431099</v>
      </c>
      <c r="N71" s="126" t="n">
        <v>2447146.29411849</v>
      </c>
      <c r="O71" s="7"/>
      <c r="P71" s="7"/>
      <c r="Q71" s="42" t="n">
        <f aca="false">I71*5.5017049523</f>
        <v>127031256.223851</v>
      </c>
      <c r="R71" s="42"/>
      <c r="S71" s="42"/>
      <c r="T71" s="7"/>
      <c r="U71" s="7"/>
      <c r="V71" s="42" t="n">
        <f aca="false">K71*5.5017049523</f>
        <v>11064685.1572273</v>
      </c>
      <c r="W71" s="42" t="n">
        <f aca="false">M71*5.5017049523</f>
        <v>342206.757440006</v>
      </c>
      <c r="X71" s="42" t="n">
        <f aca="false">N71*5.1890047538+L71*5.5017049523</f>
        <v>18504127.2505849</v>
      </c>
      <c r="Y71" s="42" t="n">
        <f aca="false">N71*5.1890047538</f>
        <v>12698253.7534249</v>
      </c>
      <c r="Z71" s="42" t="n">
        <f aca="false">L71*5.5017049523</f>
        <v>5805873.49716004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6" t="n">
        <v>26356240.649285</v>
      </c>
      <c r="G72" s="126" t="n">
        <v>25232028.8176342</v>
      </c>
      <c r="H72" s="42" t="n">
        <f aca="false">F72-J72</f>
        <v>24218905.2373462</v>
      </c>
      <c r="I72" s="42" t="n">
        <f aca="false">G72-K72</f>
        <v>23158813.4680536</v>
      </c>
      <c r="J72" s="126" t="n">
        <v>2137335.4119388</v>
      </c>
      <c r="K72" s="126" t="n">
        <v>2073215.34958064</v>
      </c>
      <c r="L72" s="42" t="n">
        <f aca="false">H72-I72</f>
        <v>1060091.7692926</v>
      </c>
      <c r="M72" s="42" t="n">
        <f aca="false">J72-K72</f>
        <v>64120.06235816</v>
      </c>
      <c r="N72" s="126" t="n">
        <v>2370182.80541535</v>
      </c>
      <c r="O72" s="7"/>
      <c r="P72" s="7"/>
      <c r="Q72" s="42" t="n">
        <f aca="false">I72*5.5017049523</f>
        <v>127412958.746582</v>
      </c>
      <c r="R72" s="42"/>
      <c r="S72" s="42"/>
      <c r="T72" s="7"/>
      <c r="U72" s="7"/>
      <c r="V72" s="42" t="n">
        <f aca="false">K72*5.5017049523</f>
        <v>11406219.1559722</v>
      </c>
      <c r="W72" s="42" t="n">
        <f aca="false">M72*5.5017049523</f>
        <v>352769.664617674</v>
      </c>
      <c r="X72" s="42" t="n">
        <f aca="false">N72*5.1890047538+L72*5.5017049523</f>
        <v>18131201.9816848</v>
      </c>
      <c r="Y72" s="42" t="n">
        <f aca="false">N72*5.1890047538</f>
        <v>12298889.8446753</v>
      </c>
      <c r="Z72" s="42" t="n">
        <f aca="false">L72*5.5017049523</f>
        <v>5832312.13700955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6" t="n">
        <v>26466974.7224788</v>
      </c>
      <c r="G73" s="126" t="n">
        <v>25338209.5924358</v>
      </c>
      <c r="H73" s="42" t="n">
        <f aca="false">F73-J73</f>
        <v>24228803.2720733</v>
      </c>
      <c r="I73" s="42" t="n">
        <f aca="false">G73-K73</f>
        <v>23167183.2855424</v>
      </c>
      <c r="J73" s="126" t="n">
        <v>2238171.45040554</v>
      </c>
      <c r="K73" s="126" t="n">
        <v>2171026.30689338</v>
      </c>
      <c r="L73" s="42" t="n">
        <f aca="false">H73-I73</f>
        <v>1061619.98653086</v>
      </c>
      <c r="M73" s="42" t="n">
        <f aca="false">J73-K73</f>
        <v>67145.1435121601</v>
      </c>
      <c r="N73" s="126" t="n">
        <v>2360479.16403801</v>
      </c>
      <c r="O73" s="7"/>
      <c r="P73" s="7"/>
      <c r="Q73" s="42" t="n">
        <f aca="false">I73*5.5017049523</f>
        <v>127459007.012911</v>
      </c>
      <c r="R73" s="42"/>
      <c r="S73" s="42"/>
      <c r="T73" s="7"/>
      <c r="U73" s="7"/>
      <c r="V73" s="42" t="n">
        <f aca="false">K73*5.5017049523</f>
        <v>11944346.1842089</v>
      </c>
      <c r="W73" s="42" t="n">
        <f aca="false">M73*5.5017049523</f>
        <v>369412.768583745</v>
      </c>
      <c r="X73" s="42" t="n">
        <f aca="false">N73*5.1890047538+L73*5.5017049523</f>
        <v>18089257.5407966</v>
      </c>
      <c r="Y73" s="42" t="n">
        <f aca="false">N73*5.1890047538</f>
        <v>12248537.6034391</v>
      </c>
      <c r="Z73" s="42" t="n">
        <f aca="false">L73*5.5017049523</f>
        <v>5840719.93735751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2"/>
      <c r="B74" s="5"/>
      <c r="C74" s="122" t="n">
        <f aca="false">C70+1</f>
        <v>2030</v>
      </c>
      <c r="D74" s="122" t="n">
        <f aca="false">D70</f>
        <v>1</v>
      </c>
      <c r="E74" s="122" t="n">
        <v>221</v>
      </c>
      <c r="F74" s="124" t="n">
        <v>26662990.1681244</v>
      </c>
      <c r="G74" s="124" t="n">
        <v>25524468.8349688</v>
      </c>
      <c r="H74" s="8" t="n">
        <f aca="false">F74-J74</f>
        <v>24348960.5144895</v>
      </c>
      <c r="I74" s="8" t="n">
        <f aca="false">G74-K74</f>
        <v>23279860.070943</v>
      </c>
      <c r="J74" s="124" t="n">
        <v>2314029.65363489</v>
      </c>
      <c r="K74" s="124" t="n">
        <v>2244608.76402585</v>
      </c>
      <c r="L74" s="8" t="n">
        <f aca="false">H74-I74</f>
        <v>1069100.44354651</v>
      </c>
      <c r="M74" s="8" t="n">
        <f aca="false">J74-K74</f>
        <v>69420.8896090398</v>
      </c>
      <c r="N74" s="124" t="n">
        <v>2874929.18295274</v>
      </c>
      <c r="O74" s="5"/>
      <c r="P74" s="5"/>
      <c r="Q74" s="8" t="n">
        <f aca="false">I74*5.5017049523</f>
        <v>128078921.441158</v>
      </c>
      <c r="R74" s="8"/>
      <c r="S74" s="8"/>
      <c r="T74" s="5"/>
      <c r="U74" s="5"/>
      <c r="V74" s="8" t="n">
        <f aca="false">K74*5.5017049523</f>
        <v>12349175.153017</v>
      </c>
      <c r="W74" s="8" t="n">
        <f aca="false">M74*5.5017049523</f>
        <v>381933.252155126</v>
      </c>
      <c r="X74" s="8" t="n">
        <f aca="false">N74*5.1890047538+L74*5.5017049523</f>
        <v>20799896.4019461</v>
      </c>
      <c r="Y74" s="8" t="n">
        <f aca="false">N74*5.1890047538</f>
        <v>14918021.1971801</v>
      </c>
      <c r="Z74" s="8" t="n">
        <f aca="false">L74*5.5017049523</f>
        <v>5881875.20476595</v>
      </c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6" t="n">
        <v>26911625.6378976</v>
      </c>
      <c r="G75" s="126" t="n">
        <v>25760802.4951213</v>
      </c>
      <c r="H75" s="42" t="n">
        <f aca="false">F75-J75</f>
        <v>24542248.607063</v>
      </c>
      <c r="I75" s="42" t="n">
        <f aca="false">G75-K75</f>
        <v>23462506.7752118</v>
      </c>
      <c r="J75" s="126" t="n">
        <v>2369377.03083458</v>
      </c>
      <c r="K75" s="126" t="n">
        <v>2298295.71990954</v>
      </c>
      <c r="L75" s="42" t="n">
        <f aca="false">H75-I75</f>
        <v>1079741.83185122</v>
      </c>
      <c r="M75" s="42" t="n">
        <f aca="false">J75-K75</f>
        <v>71081.3109250399</v>
      </c>
      <c r="N75" s="126" t="n">
        <v>2371770.07421806</v>
      </c>
      <c r="O75" s="7"/>
      <c r="P75" s="7"/>
      <c r="Q75" s="42" t="n">
        <f aca="false">I75*5.5017049523</f>
        <v>129083789.718555</v>
      </c>
      <c r="R75" s="42"/>
      <c r="S75" s="42"/>
      <c r="T75" s="7"/>
      <c r="U75" s="7"/>
      <c r="V75" s="42" t="n">
        <f aca="false">K75*5.5017049523</f>
        <v>12644544.9440762</v>
      </c>
      <c r="W75" s="42" t="n">
        <f aca="false">M75*5.5017049523</f>
        <v>391068.400332268</v>
      </c>
      <c r="X75" s="42" t="n">
        <f aca="false">N75*5.1890047538+L75*5.5017049523</f>
        <v>18247547.1735394</v>
      </c>
      <c r="Y75" s="42" t="n">
        <f aca="false">N75*5.1890047538</f>
        <v>12307126.1900381</v>
      </c>
      <c r="Z75" s="42" t="n">
        <f aca="false">L75*5.5017049523</f>
        <v>5940420.98350132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6" t="n">
        <v>27111389.0059599</v>
      </c>
      <c r="G76" s="126" t="n">
        <v>25949686.6356946</v>
      </c>
      <c r="H76" s="42" t="n">
        <f aca="false">F76-J76</f>
        <v>24706828.1780347</v>
      </c>
      <c r="I76" s="42" t="n">
        <f aca="false">G76-K76</f>
        <v>23617262.6326071</v>
      </c>
      <c r="J76" s="126" t="n">
        <v>2404560.82792522</v>
      </c>
      <c r="K76" s="126" t="n">
        <v>2332424.00308746</v>
      </c>
      <c r="L76" s="42" t="n">
        <f aca="false">H76-I76</f>
        <v>1089565.54542758</v>
      </c>
      <c r="M76" s="42" t="n">
        <f aca="false">J76-K76</f>
        <v>72136.8248377601</v>
      </c>
      <c r="N76" s="126" t="n">
        <v>2307720.91583458</v>
      </c>
      <c r="O76" s="7"/>
      <c r="P76" s="7"/>
      <c r="Q76" s="42" t="n">
        <f aca="false">I76*5.5017049523</f>
        <v>129935210.785584</v>
      </c>
      <c r="R76" s="42"/>
      <c r="S76" s="42"/>
      <c r="T76" s="7"/>
      <c r="U76" s="7"/>
      <c r="V76" s="42" t="n">
        <f aca="false">K76*5.5017049523</f>
        <v>12832308.6886497</v>
      </c>
      <c r="W76" s="42" t="n">
        <f aca="false">M76*5.5017049523</f>
        <v>396875.526453102</v>
      </c>
      <c r="X76" s="42" t="n">
        <f aca="false">N76*5.1890047538+L76*5.5017049523</f>
        <v>17969242.9598437</v>
      </c>
      <c r="Y76" s="42" t="n">
        <f aca="false">N76*5.1890047538</f>
        <v>11974774.8027093</v>
      </c>
      <c r="Z76" s="42" t="n">
        <f aca="false">L76*5.5017049523</f>
        <v>5994468.15713436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6" t="n">
        <v>27316848.2151023</v>
      </c>
      <c r="G77" s="126" t="n">
        <v>26144770.8969589</v>
      </c>
      <c r="H77" s="42" t="n">
        <f aca="false">F77-J77</f>
        <v>24905519.6104501</v>
      </c>
      <c r="I77" s="42" t="n">
        <f aca="false">G77-K77</f>
        <v>23805782.1504462</v>
      </c>
      <c r="J77" s="126" t="n">
        <v>2411328.60465224</v>
      </c>
      <c r="K77" s="126" t="n">
        <v>2338988.74651267</v>
      </c>
      <c r="L77" s="42" t="n">
        <f aca="false">H77-I77</f>
        <v>1099737.46000386</v>
      </c>
      <c r="M77" s="42" t="n">
        <f aca="false">J77-K77</f>
        <v>72339.8581395699</v>
      </c>
      <c r="N77" s="126" t="n">
        <v>2269480.89815016</v>
      </c>
      <c r="O77" s="7"/>
      <c r="P77" s="7"/>
      <c r="Q77" s="42" t="n">
        <f aca="false">I77*5.5017049523</f>
        <v>130972389.550485</v>
      </c>
      <c r="R77" s="42"/>
      <c r="S77" s="42"/>
      <c r="T77" s="7"/>
      <c r="U77" s="7"/>
      <c r="V77" s="42" t="n">
        <f aca="false">K77*5.5017049523</f>
        <v>12868425.9700627</v>
      </c>
      <c r="W77" s="42" t="n">
        <f aca="false">M77*5.5017049523</f>
        <v>397992.555775151</v>
      </c>
      <c r="X77" s="42" t="n">
        <f aca="false">N77*5.1890047538+L77*5.5017049523</f>
        <v>17826778.1990925</v>
      </c>
      <c r="Y77" s="42" t="n">
        <f aca="false">N77*5.1890047538</f>
        <v>11776347.1691595</v>
      </c>
      <c r="Z77" s="42" t="n">
        <f aca="false">L77*5.5017049523</f>
        <v>6050431.02993306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2"/>
      <c r="B78" s="5"/>
      <c r="C78" s="122" t="n">
        <f aca="false">C74+1</f>
        <v>2031</v>
      </c>
      <c r="D78" s="122" t="n">
        <f aca="false">D74</f>
        <v>1</v>
      </c>
      <c r="E78" s="122" t="n">
        <v>225</v>
      </c>
      <c r="F78" s="124" t="n">
        <v>27549470.4731871</v>
      </c>
      <c r="G78" s="124" t="n">
        <v>26366196.71791</v>
      </c>
      <c r="H78" s="8" t="n">
        <f aca="false">F78-J78</f>
        <v>25061148.730455</v>
      </c>
      <c r="I78" s="8" t="n">
        <f aca="false">G78-K78</f>
        <v>23952524.6274599</v>
      </c>
      <c r="J78" s="124" t="n">
        <v>2488321.74273207</v>
      </c>
      <c r="K78" s="124" t="n">
        <v>2413672.09045011</v>
      </c>
      <c r="L78" s="8" t="n">
        <f aca="false">H78-I78</f>
        <v>1108624.10299513</v>
      </c>
      <c r="M78" s="8" t="n">
        <f aca="false">J78-K78</f>
        <v>74649.65228196</v>
      </c>
      <c r="N78" s="124" t="n">
        <v>2782060.31577029</v>
      </c>
      <c r="O78" s="5"/>
      <c r="P78" s="5"/>
      <c r="Q78" s="8" t="n">
        <f aca="false">I78*5.5017049523</f>
        <v>131779723.362984</v>
      </c>
      <c r="R78" s="8"/>
      <c r="S78" s="8"/>
      <c r="T78" s="5"/>
      <c r="U78" s="5"/>
      <c r="V78" s="8" t="n">
        <f aca="false">K78*5.5017049523</f>
        <v>13279311.6932577</v>
      </c>
      <c r="W78" s="8" t="n">
        <f aca="false">M78*5.5017049523</f>
        <v>410700.361647132</v>
      </c>
      <c r="X78" s="8" t="n">
        <f aca="false">N78*5.1890047538+L78*5.5017049523</f>
        <v>20535446.9215778</v>
      </c>
      <c r="Y78" s="8" t="n">
        <f aca="false">N78*5.1890047538</f>
        <v>14436124.2038904</v>
      </c>
      <c r="Z78" s="8" t="n">
        <f aca="false">L78*5.5017049523</f>
        <v>6099322.71768746</v>
      </c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2"/>
      <c r="BA78" s="122"/>
      <c r="BB78" s="122"/>
      <c r="BC78" s="122"/>
      <c r="BD78" s="122"/>
      <c r="BE78" s="122"/>
      <c r="BF78" s="122"/>
      <c r="BG78" s="122"/>
      <c r="BH78" s="122"/>
      <c r="BI78" s="122"/>
      <c r="BJ78" s="122"/>
      <c r="BK78" s="122"/>
      <c r="BL78" s="122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6" t="n">
        <v>27722068.6771564</v>
      </c>
      <c r="G79" s="126" t="n">
        <v>26530342.9151306</v>
      </c>
      <c r="H79" s="42" t="n">
        <f aca="false">F79-J79</f>
        <v>25148093.9315805</v>
      </c>
      <c r="I79" s="42" t="n">
        <f aca="false">G79-K79</f>
        <v>24033587.411922</v>
      </c>
      <c r="J79" s="126" t="n">
        <v>2573974.74557586</v>
      </c>
      <c r="K79" s="126" t="n">
        <v>2496755.50320858</v>
      </c>
      <c r="L79" s="42" t="n">
        <f aca="false">H79-I79</f>
        <v>1114506.51965854</v>
      </c>
      <c r="M79" s="42" t="n">
        <f aca="false">J79-K79</f>
        <v>77219.2423672802</v>
      </c>
      <c r="N79" s="126" t="n">
        <v>2290855.38836539</v>
      </c>
      <c r="O79" s="7"/>
      <c r="P79" s="7"/>
      <c r="Q79" s="42" t="n">
        <f aca="false">I79*5.5017049523</f>
        <v>132225706.885706</v>
      </c>
      <c r="R79" s="42"/>
      <c r="S79" s="42"/>
      <c r="T79" s="7"/>
      <c r="U79" s="7"/>
      <c r="V79" s="42" t="n">
        <f aca="false">K79*5.5017049523</f>
        <v>13736412.1166849</v>
      </c>
      <c r="W79" s="42" t="n">
        <f aca="false">M79*5.5017049523</f>
        <v>424837.488144919</v>
      </c>
      <c r="X79" s="42" t="n">
        <f aca="false">N79*5.1890047538+L79*5.5017049523</f>
        <v>18018945.5390724</v>
      </c>
      <c r="Y79" s="42" t="n">
        <f aca="false">N79*5.1890047538</f>
        <v>11887259.5004964</v>
      </c>
      <c r="Z79" s="42" t="n">
        <f aca="false">L79*5.5017049523</f>
        <v>6131686.03857602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6" t="n">
        <v>27851706.1216519</v>
      </c>
      <c r="G80" s="126" t="n">
        <v>26653168.0484921</v>
      </c>
      <c r="H80" s="42" t="n">
        <f aca="false">F80-J80</f>
        <v>25242000.4534731</v>
      </c>
      <c r="I80" s="42" t="n">
        <f aca="false">G80-K80</f>
        <v>24121753.5503587</v>
      </c>
      <c r="J80" s="126" t="n">
        <v>2609705.66817876</v>
      </c>
      <c r="K80" s="126" t="n">
        <v>2531414.4981334</v>
      </c>
      <c r="L80" s="42" t="n">
        <f aca="false">H80-I80</f>
        <v>1120246.90311444</v>
      </c>
      <c r="M80" s="42" t="n">
        <f aca="false">J80-K80</f>
        <v>78291.17004536</v>
      </c>
      <c r="N80" s="126" t="n">
        <v>2228718.19682463</v>
      </c>
      <c r="O80" s="7"/>
      <c r="P80" s="7"/>
      <c r="Q80" s="42" t="n">
        <f aca="false">I80*5.5017049523</f>
        <v>132710770.966169</v>
      </c>
      <c r="R80" s="42"/>
      <c r="S80" s="42"/>
      <c r="T80" s="7"/>
      <c r="U80" s="7"/>
      <c r="V80" s="42" t="n">
        <f aca="false">K80*5.5017049523</f>
        <v>13927095.6807045</v>
      </c>
      <c r="W80" s="42" t="n">
        <f aca="false">M80*5.5017049523</f>
        <v>430734.917959919</v>
      </c>
      <c r="X80" s="42" t="n">
        <f aca="false">N80*5.1890047538+L80*5.5017049523</f>
        <v>17728097.252867</v>
      </c>
      <c r="Y80" s="42" t="n">
        <f aca="false">N80*5.1890047538</f>
        <v>11564829.3182036</v>
      </c>
      <c r="Z80" s="42" t="n">
        <f aca="false">L80*5.5017049523</f>
        <v>6163267.93466344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6" t="n">
        <v>28022020.6319689</v>
      </c>
      <c r="G81" s="126" t="n">
        <v>26814420.7069384</v>
      </c>
      <c r="H81" s="42" t="n">
        <f aca="false">F81-J81</f>
        <v>25354215.6672173</v>
      </c>
      <c r="I81" s="42" t="n">
        <f aca="false">G81-K81</f>
        <v>24226649.8911294</v>
      </c>
      <c r="J81" s="126" t="n">
        <v>2667804.96475159</v>
      </c>
      <c r="K81" s="126" t="n">
        <v>2587770.81580904</v>
      </c>
      <c r="L81" s="42" t="n">
        <f aca="false">H81-I81</f>
        <v>1127565.77608791</v>
      </c>
      <c r="M81" s="42" t="n">
        <f aca="false">J81-K81</f>
        <v>80034.1489425502</v>
      </c>
      <c r="N81" s="126" t="n">
        <v>2163786.64682824</v>
      </c>
      <c r="O81" s="7"/>
      <c r="P81" s="7"/>
      <c r="Q81" s="42" t="n">
        <f aca="false">I81*5.5017049523</f>
        <v>133287879.683665</v>
      </c>
      <c r="R81" s="42"/>
      <c r="S81" s="42"/>
      <c r="T81" s="7"/>
      <c r="U81" s="7"/>
      <c r="V81" s="42" t="n">
        <f aca="false">K81*5.5017049523</f>
        <v>14237151.512754</v>
      </c>
      <c r="W81" s="42" t="n">
        <f aca="false">M81*5.5017049523</f>
        <v>440324.273590344</v>
      </c>
      <c r="X81" s="42" t="n">
        <f aca="false">N81*5.1890047538+L81*5.5017049523</f>
        <v>17431433.4109475</v>
      </c>
      <c r="Y81" s="42" t="n">
        <f aca="false">N81*5.1890047538</f>
        <v>11227899.1966007</v>
      </c>
      <c r="Z81" s="42" t="n">
        <f aca="false">L81*5.5017049523</f>
        <v>6203534.21434685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2"/>
      <c r="B82" s="5"/>
      <c r="C82" s="122" t="n">
        <f aca="false">C78+1</f>
        <v>2032</v>
      </c>
      <c r="D82" s="122" t="n">
        <f aca="false">D78</f>
        <v>1</v>
      </c>
      <c r="E82" s="122" t="n">
        <v>229</v>
      </c>
      <c r="F82" s="124" t="n">
        <v>28201152.8600888</v>
      </c>
      <c r="G82" s="124" t="n">
        <v>26984781.6463087</v>
      </c>
      <c r="H82" s="8" t="n">
        <f aca="false">F82-J82</f>
        <v>25441217.7473833</v>
      </c>
      <c r="I82" s="8" t="n">
        <f aca="false">G82-K82</f>
        <v>24307644.5869844</v>
      </c>
      <c r="J82" s="124" t="n">
        <v>2759935.11270545</v>
      </c>
      <c r="K82" s="124" t="n">
        <v>2677137.05932428</v>
      </c>
      <c r="L82" s="8" t="n">
        <f aca="false">H82-I82</f>
        <v>1133573.16039895</v>
      </c>
      <c r="M82" s="8" t="n">
        <f aca="false">J82-K82</f>
        <v>82798.0533811702</v>
      </c>
      <c r="N82" s="124" t="n">
        <v>2706561.5557623</v>
      </c>
      <c r="O82" s="5"/>
      <c r="P82" s="5"/>
      <c r="Q82" s="8" t="n">
        <f aca="false">I82*5.5017049523</f>
        <v>133733488.60296</v>
      </c>
      <c r="R82" s="8"/>
      <c r="S82" s="8"/>
      <c r="T82" s="5"/>
      <c r="U82" s="5"/>
      <c r="V82" s="8" t="n">
        <f aca="false">K82*5.5017049523</f>
        <v>14728818.2172703</v>
      </c>
      <c r="W82" s="8" t="n">
        <f aca="false">M82*5.5017049523</f>
        <v>455530.460327984</v>
      </c>
      <c r="X82" s="8" t="n">
        <f aca="false">N82*5.1890047538+L82*5.5017049523</f>
        <v>20280945.8496642</v>
      </c>
      <c r="Y82" s="8" t="n">
        <f aca="false">N82*5.1890047538</f>
        <v>14044360.7793029</v>
      </c>
      <c r="Z82" s="8" t="n">
        <f aca="false">L82*5.5017049523</f>
        <v>6236585.07036126</v>
      </c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2"/>
      <c r="BA82" s="122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6" t="n">
        <v>28459323.9325564</v>
      </c>
      <c r="G83" s="126" t="n">
        <v>27229943.5959744</v>
      </c>
      <c r="H83" s="42" t="n">
        <f aca="false">F83-J83</f>
        <v>25624348.3347914</v>
      </c>
      <c r="I83" s="42" t="n">
        <f aca="false">G83-K83</f>
        <v>24480017.2661424</v>
      </c>
      <c r="J83" s="126" t="n">
        <v>2834975.59776499</v>
      </c>
      <c r="K83" s="126" t="n">
        <v>2749926.32983204</v>
      </c>
      <c r="L83" s="42" t="n">
        <f aca="false">H83-I83</f>
        <v>1144331.06864901</v>
      </c>
      <c r="M83" s="42" t="n">
        <f aca="false">J83-K83</f>
        <v>85049.2679329501</v>
      </c>
      <c r="N83" s="126" t="n">
        <v>2116548.14175626</v>
      </c>
      <c r="O83" s="7"/>
      <c r="P83" s="7"/>
      <c r="Q83" s="42" t="n">
        <f aca="false">I83*5.5017049523</f>
        <v>134681832.225525</v>
      </c>
      <c r="R83" s="42"/>
      <c r="S83" s="42"/>
      <c r="T83" s="7"/>
      <c r="U83" s="7"/>
      <c r="V83" s="42" t="n">
        <f aca="false">K83*5.5017049523</f>
        <v>15129283.3072971</v>
      </c>
      <c r="W83" s="42" t="n">
        <f aca="false">M83*5.5017049523</f>
        <v>467915.978576201</v>
      </c>
      <c r="X83" s="42" t="n">
        <f aca="false">N83*5.1890047538+L83*5.5017049523</f>
        <v>17278550.2766768</v>
      </c>
      <c r="Y83" s="42" t="n">
        <f aca="false">N83*5.1890047538</f>
        <v>10982778.3692198</v>
      </c>
      <c r="Z83" s="42" t="n">
        <f aca="false">L83*5.5017049523</f>
        <v>6295771.90745698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6" t="n">
        <v>28729800.1853542</v>
      </c>
      <c r="G84" s="126" t="n">
        <v>27487727.8403551</v>
      </c>
      <c r="H84" s="42" t="n">
        <f aca="false">F84-J84</f>
        <v>25784060.0492892</v>
      </c>
      <c r="I84" s="42" t="n">
        <f aca="false">G84-K84</f>
        <v>24630359.9083721</v>
      </c>
      <c r="J84" s="126" t="n">
        <v>2945740.13606497</v>
      </c>
      <c r="K84" s="126" t="n">
        <v>2857367.93198302</v>
      </c>
      <c r="L84" s="42" t="n">
        <f aca="false">H84-I84</f>
        <v>1153700.14091713</v>
      </c>
      <c r="M84" s="42" t="n">
        <f aca="false">J84-K84</f>
        <v>88372.2040819498</v>
      </c>
      <c r="N84" s="126" t="n">
        <v>2153816.29848321</v>
      </c>
      <c r="O84" s="7"/>
      <c r="P84" s="7"/>
      <c r="Q84" s="42" t="n">
        <f aca="false">I84*5.5017049523</f>
        <v>135508973.084822</v>
      </c>
      <c r="R84" s="42"/>
      <c r="S84" s="42"/>
      <c r="T84" s="7"/>
      <c r="U84" s="7"/>
      <c r="V84" s="42" t="n">
        <f aca="false">K84*5.5017049523</f>
        <v>15720395.3019342</v>
      </c>
      <c r="W84" s="42" t="n">
        <f aca="false">M84*5.5017049523</f>
        <v>486197.792843329</v>
      </c>
      <c r="X84" s="42" t="n">
        <f aca="false">N84*5.1890047538+L84*5.5017049523</f>
        <v>17523480.7903943</v>
      </c>
      <c r="Y84" s="42" t="n">
        <f aca="false">N84*5.1890047538</f>
        <v>11176163.0116413</v>
      </c>
      <c r="Z84" s="42" t="n">
        <f aca="false">L84*5.5017049523</f>
        <v>6347317.77875298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6" t="n">
        <v>28924484.228949</v>
      </c>
      <c r="G85" s="126" t="n">
        <v>27672808.7434067</v>
      </c>
      <c r="H85" s="42" t="n">
        <f aca="false">F85-J85</f>
        <v>25889363.3613737</v>
      </c>
      <c r="I85" s="42" t="n">
        <f aca="false">G85-K85</f>
        <v>24728741.5018587</v>
      </c>
      <c r="J85" s="126" t="n">
        <v>3035120.86757528</v>
      </c>
      <c r="K85" s="126" t="n">
        <v>2944067.24154802</v>
      </c>
      <c r="L85" s="42" t="n">
        <f aca="false">H85-I85</f>
        <v>1160621.85951502</v>
      </c>
      <c r="M85" s="42" t="n">
        <f aca="false">J85-K85</f>
        <v>91053.62602726</v>
      </c>
      <c r="N85" s="126" t="n">
        <v>2143555.27176195</v>
      </c>
      <c r="O85" s="7"/>
      <c r="P85" s="7"/>
      <c r="Q85" s="42" t="n">
        <f aca="false">I85*5.5017049523</f>
        <v>136050239.584922</v>
      </c>
      <c r="R85" s="42"/>
      <c r="S85" s="42"/>
      <c r="T85" s="7"/>
      <c r="U85" s="7"/>
      <c r="V85" s="42" t="n">
        <f aca="false">K85*5.5017049523</f>
        <v>16197389.3227289</v>
      </c>
      <c r="W85" s="42" t="n">
        <f aca="false">M85*5.5017049523</f>
        <v>500950.185239048</v>
      </c>
      <c r="X85" s="42" t="n">
        <f aca="false">N85*5.1890047538+L85*5.5017049523</f>
        <v>17508317.5274472</v>
      </c>
      <c r="Y85" s="42" t="n">
        <f aca="false">N85*5.1890047538</f>
        <v>11122918.4952058</v>
      </c>
      <c r="Z85" s="42" t="n">
        <f aca="false">L85*5.5017049523</f>
        <v>6385399.03224141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2"/>
      <c r="B86" s="5"/>
      <c r="C86" s="122" t="n">
        <f aca="false">C82+1</f>
        <v>2033</v>
      </c>
      <c r="D86" s="122" t="n">
        <f aca="false">D82</f>
        <v>1</v>
      </c>
      <c r="E86" s="122" t="n">
        <v>233</v>
      </c>
      <c r="F86" s="124" t="n">
        <v>28987634.4679337</v>
      </c>
      <c r="G86" s="124" t="n">
        <v>27733010.8154287</v>
      </c>
      <c r="H86" s="8" t="n">
        <f aca="false">F86-J86</f>
        <v>25910546.5040308</v>
      </c>
      <c r="I86" s="8" t="n">
        <f aca="false">G86-K86</f>
        <v>24748235.4904429</v>
      </c>
      <c r="J86" s="124" t="n">
        <v>3077087.96390287</v>
      </c>
      <c r="K86" s="124" t="n">
        <v>2984775.32498578</v>
      </c>
      <c r="L86" s="8" t="n">
        <f aca="false">H86-I86</f>
        <v>1162311.01358793</v>
      </c>
      <c r="M86" s="8" t="n">
        <f aca="false">J86-K86</f>
        <v>92312.6389170904</v>
      </c>
      <c r="N86" s="124" t="n">
        <v>2613470.57909322</v>
      </c>
      <c r="O86" s="5"/>
      <c r="P86" s="5"/>
      <c r="Q86" s="8" t="n">
        <f aca="false">I86*5.5017049523</f>
        <v>136157489.758456</v>
      </c>
      <c r="R86" s="8"/>
      <c r="S86" s="8"/>
      <c r="T86" s="5"/>
      <c r="U86" s="5"/>
      <c r="V86" s="8" t="n">
        <f aca="false">K86*5.5017049523</f>
        <v>16421353.1869771</v>
      </c>
      <c r="W86" s="8" t="n">
        <f aca="false">M86*5.5017049523</f>
        <v>507876.902690038</v>
      </c>
      <c r="X86" s="8" t="n">
        <f aca="false">N86*5.1890047538+L86*5.5017049523</f>
        <v>19956003.5184007</v>
      </c>
      <c r="Y86" s="8" t="n">
        <f aca="false">N86*5.1890047538</f>
        <v>13561311.2588312</v>
      </c>
      <c r="Z86" s="8" t="n">
        <f aca="false">L86*5.5017049523</f>
        <v>6394692.25956954</v>
      </c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6" t="n">
        <v>29061875.6194406</v>
      </c>
      <c r="G87" s="126" t="n">
        <v>27802947.3087468</v>
      </c>
      <c r="H87" s="42" t="n">
        <f aca="false">F87-J87</f>
        <v>25915970.9925781</v>
      </c>
      <c r="I87" s="42" t="n">
        <f aca="false">G87-K87</f>
        <v>24751419.8206902</v>
      </c>
      <c r="J87" s="126" t="n">
        <v>3145904.62686247</v>
      </c>
      <c r="K87" s="126" t="n">
        <v>3051527.48805659</v>
      </c>
      <c r="L87" s="42" t="n">
        <f aca="false">H87-I87</f>
        <v>1164551.17188793</v>
      </c>
      <c r="M87" s="42" t="n">
        <f aca="false">J87-K87</f>
        <v>94377.1388058802</v>
      </c>
      <c r="N87" s="126" t="n">
        <v>2102120.99665455</v>
      </c>
      <c r="O87" s="7"/>
      <c r="P87" s="7"/>
      <c r="Q87" s="42" t="n">
        <f aca="false">I87*5.5017049523</f>
        <v>136175009.003948</v>
      </c>
      <c r="R87" s="42"/>
      <c r="S87" s="42"/>
      <c r="T87" s="7"/>
      <c r="U87" s="7"/>
      <c r="V87" s="42" t="n">
        <f aca="false">K87*5.5017049523</f>
        <v>16788603.8931205</v>
      </c>
      <c r="W87" s="42" t="n">
        <f aca="false">M87*5.5017049523</f>
        <v>519235.171952216</v>
      </c>
      <c r="X87" s="42" t="n">
        <f aca="false">N87*5.1890047538+L87*5.5017049523</f>
        <v>17314932.7942858</v>
      </c>
      <c r="Y87" s="42" t="n">
        <f aca="false">N87*5.1890047538</f>
        <v>10907915.8447033</v>
      </c>
      <c r="Z87" s="42" t="n">
        <f aca="false">L87*5.5017049523</f>
        <v>6407016.9495826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6" t="n">
        <v>29183757.4441999</v>
      </c>
      <c r="G88" s="126" t="n">
        <v>27919378.7150728</v>
      </c>
      <c r="H88" s="42" t="n">
        <f aca="false">F88-J88</f>
        <v>25961355.5412056</v>
      </c>
      <c r="I88" s="42" t="n">
        <f aca="false">G88-K88</f>
        <v>24793648.8691684</v>
      </c>
      <c r="J88" s="126" t="n">
        <v>3222401.90299426</v>
      </c>
      <c r="K88" s="126" t="n">
        <v>3125729.84590443</v>
      </c>
      <c r="L88" s="42" t="n">
        <f aca="false">H88-I88</f>
        <v>1167706.67203724</v>
      </c>
      <c r="M88" s="42" t="n">
        <f aca="false">J88-K88</f>
        <v>96672.0570898303</v>
      </c>
      <c r="N88" s="126" t="n">
        <v>2062421.83843251</v>
      </c>
      <c r="O88" s="7"/>
      <c r="P88" s="7"/>
      <c r="Q88" s="42" t="n">
        <f aca="false">I88*5.5017049523</f>
        <v>136407340.769091</v>
      </c>
      <c r="R88" s="42"/>
      <c r="S88" s="42"/>
      <c r="T88" s="7"/>
      <c r="U88" s="7"/>
      <c r="V88" s="42" t="n">
        <f aca="false">K88*5.5017049523</f>
        <v>17196843.3727643</v>
      </c>
      <c r="W88" s="42" t="n">
        <f aca="false">M88*5.5017049523</f>
        <v>531861.135240148</v>
      </c>
      <c r="X88" s="42" t="n">
        <f aca="false">N88*5.1890047538+L88*5.5017049523</f>
        <v>17126294.3043483</v>
      </c>
      <c r="Y88" s="42" t="n">
        <f aca="false">N88*5.1890047538</f>
        <v>10701916.7239672</v>
      </c>
      <c r="Z88" s="42" t="n">
        <f aca="false">L88*5.5017049523</f>
        <v>6424377.58038104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6" t="n">
        <v>29224439.435837</v>
      </c>
      <c r="G89" s="126" t="n">
        <v>27958454.5660527</v>
      </c>
      <c r="H89" s="42" t="n">
        <f aca="false">F89-J89</f>
        <v>25945855.5391839</v>
      </c>
      <c r="I89" s="42" t="n">
        <f aca="false">G89-K89</f>
        <v>24778228.1862992</v>
      </c>
      <c r="J89" s="126" t="n">
        <v>3278583.8966531</v>
      </c>
      <c r="K89" s="126" t="n">
        <v>3180226.37975351</v>
      </c>
      <c r="L89" s="42" t="n">
        <f aca="false">H89-I89</f>
        <v>1167627.3528847</v>
      </c>
      <c r="M89" s="42" t="n">
        <f aca="false">J89-K89</f>
        <v>98357.5168995899</v>
      </c>
      <c r="N89" s="126" t="n">
        <v>2092415.62413706</v>
      </c>
      <c r="O89" s="7"/>
      <c r="P89" s="7"/>
      <c r="Q89" s="42" t="n">
        <f aca="false">I89*5.5017049523</f>
        <v>136322500.721782</v>
      </c>
      <c r="R89" s="42"/>
      <c r="S89" s="42"/>
      <c r="T89" s="7"/>
      <c r="U89" s="7"/>
      <c r="V89" s="42" t="n">
        <f aca="false">K89*5.5017049523</f>
        <v>17496667.222925</v>
      </c>
      <c r="W89" s="42" t="n">
        <f aca="false">M89*5.5017049523</f>
        <v>541134.037822405</v>
      </c>
      <c r="X89" s="42" t="n">
        <f aca="false">N89*5.1890047538+L89*5.5017049523</f>
        <v>17281495.8103793</v>
      </c>
      <c r="Y89" s="42" t="n">
        <f aca="false">N89*5.1890047538</f>
        <v>10857554.6205726</v>
      </c>
      <c r="Z89" s="42" t="n">
        <f aca="false">L89*5.5017049523</f>
        <v>6423941.18980669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2"/>
      <c r="B90" s="5"/>
      <c r="C90" s="122" t="n">
        <f aca="false">C86+1</f>
        <v>2034</v>
      </c>
      <c r="D90" s="122" t="n">
        <f aca="false">D86</f>
        <v>1</v>
      </c>
      <c r="E90" s="122" t="n">
        <v>237</v>
      </c>
      <c r="F90" s="124" t="n">
        <v>29376320.1840059</v>
      </c>
      <c r="G90" s="124" t="n">
        <v>28103074.0178909</v>
      </c>
      <c r="H90" s="8" t="n">
        <f aca="false">F90-J90</f>
        <v>26031075.9849467</v>
      </c>
      <c r="I90" s="8" t="n">
        <f aca="false">G90-K90</f>
        <v>24858187.1448034</v>
      </c>
      <c r="J90" s="124" t="n">
        <v>3345244.19905923</v>
      </c>
      <c r="K90" s="124" t="n">
        <v>3244886.87308745</v>
      </c>
      <c r="L90" s="8" t="n">
        <f aca="false">H90-I90</f>
        <v>1172888.84014327</v>
      </c>
      <c r="M90" s="8" t="n">
        <f aca="false">J90-K90</f>
        <v>100357.32597178</v>
      </c>
      <c r="N90" s="124" t="n">
        <v>2567586.09394189</v>
      </c>
      <c r="O90" s="5"/>
      <c r="P90" s="5"/>
      <c r="Q90" s="8" t="n">
        <f aca="false">I90*5.5017049523</f>
        <v>136762411.319765</v>
      </c>
      <c r="R90" s="8"/>
      <c r="S90" s="8"/>
      <c r="T90" s="5"/>
      <c r="U90" s="5"/>
      <c r="V90" s="8" t="n">
        <f aca="false">K90*5.5017049523</f>
        <v>17852410.1793185</v>
      </c>
      <c r="W90" s="8" t="n">
        <f aca="false">M90*5.5017049523</f>
        <v>552136.397298527</v>
      </c>
      <c r="X90" s="8" t="n">
        <f aca="false">N90*5.1890047538+L90*5.5017049523</f>
        <v>19776104.7875689</v>
      </c>
      <c r="Y90" s="8" t="n">
        <f aca="false">N90*5.1890047538</f>
        <v>13323216.4472552</v>
      </c>
      <c r="Z90" s="8" t="n">
        <f aca="false">L90*5.5017049523</f>
        <v>6452888.34031364</v>
      </c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  <c r="BH90" s="122"/>
      <c r="BI90" s="122"/>
      <c r="BJ90" s="122"/>
      <c r="BK90" s="122"/>
      <c r="BL90" s="122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6" t="n">
        <v>29635271.5669827</v>
      </c>
      <c r="G91" s="126" t="n">
        <v>28350215.6322635</v>
      </c>
      <c r="H91" s="42" t="n">
        <f aca="false">F91-J91</f>
        <v>26186661.0668738</v>
      </c>
      <c r="I91" s="42" t="n">
        <f aca="false">G91-K91</f>
        <v>25005063.4471579</v>
      </c>
      <c r="J91" s="126" t="n">
        <v>3448610.50010887</v>
      </c>
      <c r="K91" s="126" t="n">
        <v>3345152.1851056</v>
      </c>
      <c r="L91" s="42" t="n">
        <f aca="false">H91-I91</f>
        <v>1181597.61971593</v>
      </c>
      <c r="M91" s="42" t="n">
        <f aca="false">J91-K91</f>
        <v>103458.31500327</v>
      </c>
      <c r="N91" s="126" t="n">
        <v>2085329.87121688</v>
      </c>
      <c r="O91" s="7"/>
      <c r="P91" s="7"/>
      <c r="Q91" s="42" t="n">
        <f aca="false">I91*5.5017049523</f>
        <v>137570481.399804</v>
      </c>
      <c r="R91" s="42"/>
      <c r="S91" s="42"/>
      <c r="T91" s="7"/>
      <c r="U91" s="7"/>
      <c r="V91" s="42" t="n">
        <f aca="false">K91*5.5017049523</f>
        <v>18404040.3429926</v>
      </c>
      <c r="W91" s="42" t="n">
        <f aca="false">M91*5.5017049523</f>
        <v>569197.124010106</v>
      </c>
      <c r="X91" s="42" t="n">
        <f aca="false">N91*5.1890047538+L91*5.5017049523</f>
        <v>17321588.0910026</v>
      </c>
      <c r="Y91" s="42" t="n">
        <f aca="false">N91*5.1890047538</f>
        <v>10820786.6149855</v>
      </c>
      <c r="Z91" s="42" t="n">
        <f aca="false">L91*5.5017049523</f>
        <v>6500801.47601702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6" t="n">
        <v>29831013.0535148</v>
      </c>
      <c r="G92" s="126" t="n">
        <v>28536010.6051191</v>
      </c>
      <c r="H92" s="42" t="n">
        <f aca="false">F92-J92</f>
        <v>26337983.1567729</v>
      </c>
      <c r="I92" s="42" t="n">
        <f aca="false">G92-K92</f>
        <v>25147771.6052794</v>
      </c>
      <c r="J92" s="126" t="n">
        <v>3493029.89674195</v>
      </c>
      <c r="K92" s="126" t="n">
        <v>3388238.99983969</v>
      </c>
      <c r="L92" s="42" t="n">
        <f aca="false">H92-I92</f>
        <v>1190211.55149345</v>
      </c>
      <c r="M92" s="42" t="n">
        <f aca="false">J92-K92</f>
        <v>104790.89690226</v>
      </c>
      <c r="N92" s="126" t="n">
        <v>2077240.06041006</v>
      </c>
      <c r="O92" s="7"/>
      <c r="P92" s="7"/>
      <c r="Q92" s="42" t="n">
        <f aca="false">I92*5.5017049523</f>
        <v>138355619.580075</v>
      </c>
      <c r="R92" s="42"/>
      <c r="S92" s="42"/>
      <c r="T92" s="7"/>
      <c r="U92" s="7"/>
      <c r="V92" s="42" t="n">
        <f aca="false">K92*5.5017049523</f>
        <v>18641091.284994</v>
      </c>
      <c r="W92" s="42" t="n">
        <f aca="false">M92*5.5017049523</f>
        <v>576528.596443122</v>
      </c>
      <c r="X92" s="42" t="n">
        <f aca="false">N92*5.1890047538+L92*5.5017049523</f>
        <v>17327001.3353878</v>
      </c>
      <c r="Y92" s="42" t="n">
        <f aca="false">N92*5.1890047538</f>
        <v>10778808.5482516</v>
      </c>
      <c r="Z92" s="42" t="n">
        <f aca="false">L92*5.5017049523</f>
        <v>6548192.78713619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6" t="n">
        <v>29994595.9041909</v>
      </c>
      <c r="G93" s="126" t="n">
        <v>28690743.3379424</v>
      </c>
      <c r="H93" s="42" t="n">
        <f aca="false">F93-J93</f>
        <v>26434162.7189614</v>
      </c>
      <c r="I93" s="42" t="n">
        <f aca="false">G93-K93</f>
        <v>25237123.1482698</v>
      </c>
      <c r="J93" s="126" t="n">
        <v>3560433.18522948</v>
      </c>
      <c r="K93" s="126" t="n">
        <v>3453620.1896726</v>
      </c>
      <c r="L93" s="42" t="n">
        <f aca="false">H93-I93</f>
        <v>1197039.57069162</v>
      </c>
      <c r="M93" s="42" t="n">
        <f aca="false">J93-K93</f>
        <v>106812.99555688</v>
      </c>
      <c r="N93" s="126" t="n">
        <v>2064241.54238094</v>
      </c>
      <c r="O93" s="7"/>
      <c r="P93" s="7"/>
      <c r="Q93" s="42" t="n">
        <f aca="false">I93*5.5017049523</f>
        <v>138847205.406641</v>
      </c>
      <c r="R93" s="42"/>
      <c r="S93" s="42"/>
      <c r="T93" s="7"/>
      <c r="U93" s="7"/>
      <c r="V93" s="42" t="n">
        <f aca="false">K93*5.5017049523</f>
        <v>19000799.300885</v>
      </c>
      <c r="W93" s="42" t="n">
        <f aca="false">M93*5.5017049523</f>
        <v>587653.586625283</v>
      </c>
      <c r="X93" s="42" t="n">
        <f aca="false">N93*5.1890047538+L93*5.5017049523</f>
        <v>17297117.7105793</v>
      </c>
      <c r="Y93" s="42" t="n">
        <f aca="false">N93*5.1890047538</f>
        <v>10711359.1764061</v>
      </c>
      <c r="Z93" s="42" t="n">
        <f aca="false">L93*5.5017049523</f>
        <v>6585758.53417317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2"/>
      <c r="B94" s="5"/>
      <c r="C94" s="122" t="n">
        <f aca="false">C90+1</f>
        <v>2035</v>
      </c>
      <c r="D94" s="122" t="n">
        <f aca="false">D90</f>
        <v>1</v>
      </c>
      <c r="E94" s="122" t="n">
        <v>241</v>
      </c>
      <c r="F94" s="124" t="n">
        <v>30287743.1560233</v>
      </c>
      <c r="G94" s="124" t="n">
        <v>28970860.7599784</v>
      </c>
      <c r="H94" s="8" t="n">
        <f aca="false">F94-J94</f>
        <v>26631403.0224184</v>
      </c>
      <c r="I94" s="8" t="n">
        <f aca="false">G94-K94</f>
        <v>25424210.8303817</v>
      </c>
      <c r="J94" s="124" t="n">
        <v>3656340.13360489</v>
      </c>
      <c r="K94" s="124" t="n">
        <v>3546649.92959674</v>
      </c>
      <c r="L94" s="8" t="n">
        <f aca="false">H94-I94</f>
        <v>1207192.19203671</v>
      </c>
      <c r="M94" s="8" t="n">
        <f aca="false">J94-K94</f>
        <v>109690.20400815</v>
      </c>
      <c r="N94" s="124" t="n">
        <v>2477217.87193977</v>
      </c>
      <c r="O94" s="5"/>
      <c r="P94" s="5"/>
      <c r="Q94" s="8" t="n">
        <f aca="false">I94*5.5017049523</f>
        <v>139876506.63383</v>
      </c>
      <c r="R94" s="8"/>
      <c r="S94" s="8"/>
      <c r="T94" s="5"/>
      <c r="U94" s="5"/>
      <c r="V94" s="8" t="n">
        <f aca="false">K94*5.5017049523</f>
        <v>19512621.4817368</v>
      </c>
      <c r="W94" s="8" t="n">
        <f aca="false">M94*5.5017049523</f>
        <v>603483.138610438</v>
      </c>
      <c r="X94" s="8" t="n">
        <f aca="false">N94*5.1890047538+L94*5.5017049523</f>
        <v>19495910.575</v>
      </c>
      <c r="Y94" s="8" t="n">
        <f aca="false">N94*5.1890047538</f>
        <v>12854295.3136938</v>
      </c>
      <c r="Z94" s="8" t="n">
        <f aca="false">L94*5.5017049523</f>
        <v>6641615.26130626</v>
      </c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6" t="n">
        <v>30471257.2069414</v>
      </c>
      <c r="G95" s="126" t="n">
        <v>29145594.3864555</v>
      </c>
      <c r="H95" s="42" t="n">
        <f aca="false">F95-J95</f>
        <v>26739080.8743963</v>
      </c>
      <c r="I95" s="42" t="n">
        <f aca="false">G95-K95</f>
        <v>25525383.3438867</v>
      </c>
      <c r="J95" s="126" t="n">
        <v>3732176.33254514</v>
      </c>
      <c r="K95" s="126" t="n">
        <v>3620211.04256878</v>
      </c>
      <c r="L95" s="42" t="n">
        <f aca="false">H95-I95</f>
        <v>1213697.53050956</v>
      </c>
      <c r="M95" s="42" t="n">
        <f aca="false">J95-K95</f>
        <v>111965.28997636</v>
      </c>
      <c r="N95" s="126" t="n">
        <v>2031689.35185143</v>
      </c>
      <c r="O95" s="7"/>
      <c r="P95" s="7"/>
      <c r="Q95" s="42" t="n">
        <f aca="false">I95*5.5017049523</f>
        <v>140433127.952417</v>
      </c>
      <c r="R95" s="42"/>
      <c r="S95" s="42"/>
      <c r="T95" s="7"/>
      <c r="U95" s="7"/>
      <c r="V95" s="42" t="n">
        <f aca="false">K95*5.5017049523</f>
        <v>19917333.0212718</v>
      </c>
      <c r="W95" s="42" t="n">
        <f aca="false">M95*5.5017049523</f>
        <v>615999.990348644</v>
      </c>
      <c r="X95" s="42" t="n">
        <f aca="false">N95*5.1890047538+L95*5.5017049523</f>
        <v>17219851.4192006</v>
      </c>
      <c r="Y95" s="42" t="n">
        <f aca="false">N95*5.1890047538</f>
        <v>10542445.7050019</v>
      </c>
      <c r="Z95" s="42" t="n">
        <f aca="false">L95*5.5017049523</f>
        <v>6677405.71419873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6" t="n">
        <v>30638554.9850527</v>
      </c>
      <c r="G96" s="126" t="n">
        <v>29304975.6388819</v>
      </c>
      <c r="H96" s="42" t="n">
        <f aca="false">F96-J96</f>
        <v>26851348.2081336</v>
      </c>
      <c r="I96" s="42" t="n">
        <f aca="false">G96-K96</f>
        <v>25631385.0652704</v>
      </c>
      <c r="J96" s="126" t="n">
        <v>3787206.77691906</v>
      </c>
      <c r="K96" s="126" t="n">
        <v>3673590.57361148</v>
      </c>
      <c r="L96" s="42" t="n">
        <f aca="false">H96-I96</f>
        <v>1219963.14286324</v>
      </c>
      <c r="M96" s="42" t="n">
        <f aca="false">J96-K96</f>
        <v>113616.20330758</v>
      </c>
      <c r="N96" s="126" t="n">
        <v>2015240.18633355</v>
      </c>
      <c r="O96" s="7"/>
      <c r="P96" s="7"/>
      <c r="Q96" s="42" t="n">
        <f aca="false">I96*5.5017049523</f>
        <v>141016318.147907</v>
      </c>
      <c r="R96" s="42"/>
      <c r="S96" s="42"/>
      <c r="T96" s="7"/>
      <c r="U96" s="7"/>
      <c r="V96" s="42" t="n">
        <f aca="false">K96*5.5017049523</f>
        <v>20211011.4515609</v>
      </c>
      <c r="W96" s="42" t="n">
        <f aca="false">M96*5.5017049523</f>
        <v>625082.828398835</v>
      </c>
      <c r="X96" s="42" t="n">
        <f aca="false">N96*5.1890047538+L96*5.5017049523</f>
        <v>17168968.1716478</v>
      </c>
      <c r="Y96" s="42" t="n">
        <f aca="false">N96*5.1890047538</f>
        <v>10457090.9069336</v>
      </c>
      <c r="Z96" s="42" t="n">
        <f aca="false">L96*5.5017049523</f>
        <v>6711877.26471416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6" t="n">
        <v>30796356.8801916</v>
      </c>
      <c r="G97" s="126" t="n">
        <v>29454589.3495454</v>
      </c>
      <c r="H97" s="42" t="n">
        <f aca="false">F97-J97</f>
        <v>26964503.0399354</v>
      </c>
      <c r="I97" s="42" t="n">
        <f aca="false">G97-K97</f>
        <v>25737691.1244968</v>
      </c>
      <c r="J97" s="126" t="n">
        <v>3831853.84025625</v>
      </c>
      <c r="K97" s="126" t="n">
        <v>3716898.22504856</v>
      </c>
      <c r="L97" s="42" t="n">
        <f aca="false">H97-I97</f>
        <v>1226811.91543855</v>
      </c>
      <c r="M97" s="42" t="n">
        <f aca="false">J97-K97</f>
        <v>114955.61520769</v>
      </c>
      <c r="N97" s="126" t="n">
        <v>2043102.14766677</v>
      </c>
      <c r="O97" s="7"/>
      <c r="P97" s="7"/>
      <c r="Q97" s="42" t="n">
        <f aca="false">I97*5.5017049523</f>
        <v>141601182.720412</v>
      </c>
      <c r="R97" s="42"/>
      <c r="S97" s="42"/>
      <c r="T97" s="7"/>
      <c r="U97" s="7"/>
      <c r="V97" s="42" t="n">
        <f aca="false">K97*5.5017049523</f>
        <v>20449277.3719447</v>
      </c>
      <c r="W97" s="42" t="n">
        <f aca="false">M97*5.5017049523</f>
        <v>632451.87748284</v>
      </c>
      <c r="X97" s="42" t="n">
        <f aca="false">N97*5.1890047538+L97*5.5017049523</f>
        <v>17351223.9474508</v>
      </c>
      <c r="Y97" s="42" t="n">
        <f aca="false">N97*5.1890047538</f>
        <v>10601666.7567419</v>
      </c>
      <c r="Z97" s="42" t="n">
        <f aca="false">L97*5.5017049523</f>
        <v>6749557.19070893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2"/>
      <c r="B98" s="5"/>
      <c r="C98" s="122" t="n">
        <f aca="false">C94+1</f>
        <v>2036</v>
      </c>
      <c r="D98" s="122" t="n">
        <f aca="false">D94</f>
        <v>1</v>
      </c>
      <c r="E98" s="122" t="n">
        <v>245</v>
      </c>
      <c r="F98" s="124" t="n">
        <v>30928139.195297</v>
      </c>
      <c r="G98" s="124" t="n">
        <v>29580746.5481643</v>
      </c>
      <c r="H98" s="8" t="n">
        <f aca="false">F98-J98</f>
        <v>27041229.1708224</v>
      </c>
      <c r="I98" s="8" t="n">
        <f aca="false">G98-K98</f>
        <v>25810443.824424</v>
      </c>
      <c r="J98" s="124" t="n">
        <v>3886910.02447458</v>
      </c>
      <c r="K98" s="124" t="n">
        <v>3770302.72374034</v>
      </c>
      <c r="L98" s="8" t="n">
        <f aca="false">H98-I98</f>
        <v>1230785.34639842</v>
      </c>
      <c r="M98" s="8" t="n">
        <f aca="false">J98-K98</f>
        <v>116607.30073424</v>
      </c>
      <c r="N98" s="124" t="n">
        <v>2473823.62498414</v>
      </c>
      <c r="O98" s="5"/>
      <c r="P98" s="5"/>
      <c r="Q98" s="8" t="n">
        <f aca="false">I98*5.5017049523</f>
        <v>142001446.609894</v>
      </c>
      <c r="R98" s="8"/>
      <c r="S98" s="8"/>
      <c r="T98" s="5"/>
      <c r="U98" s="5"/>
      <c r="V98" s="8" t="n">
        <f aca="false">K98*5.5017049523</f>
        <v>20743093.1668724</v>
      </c>
      <c r="W98" s="8" t="n">
        <f aca="false">M98*5.5017049523</f>
        <v>641538.963923902</v>
      </c>
      <c r="X98" s="8" t="n">
        <f aca="false">N98*5.1890047538+L98*5.5017049523</f>
        <v>19608100.3856039</v>
      </c>
      <c r="Y98" s="8" t="n">
        <f aca="false">N98*5.1890047538</f>
        <v>12836682.5501055</v>
      </c>
      <c r="Z98" s="8" t="n">
        <f aca="false">L98*5.5017049523</f>
        <v>6771417.83549846</v>
      </c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6" t="n">
        <v>31056511.5482087</v>
      </c>
      <c r="G99" s="126" t="n">
        <v>29702627.1548417</v>
      </c>
      <c r="H99" s="42" t="n">
        <f aca="false">F99-J99</f>
        <v>27064369.8134886</v>
      </c>
      <c r="I99" s="42" t="n">
        <f aca="false">G99-K99</f>
        <v>25830249.6721632</v>
      </c>
      <c r="J99" s="126" t="n">
        <v>3992141.73472005</v>
      </c>
      <c r="K99" s="126" t="n">
        <v>3872377.48267845</v>
      </c>
      <c r="L99" s="42" t="n">
        <f aca="false">H99-I99</f>
        <v>1234120.14132545</v>
      </c>
      <c r="M99" s="42" t="n">
        <f aca="false">J99-K99</f>
        <v>119764.2520416</v>
      </c>
      <c r="N99" s="126" t="n">
        <v>1992569.46151782</v>
      </c>
      <c r="O99" s="7"/>
      <c r="P99" s="7"/>
      <c r="Q99" s="42" t="n">
        <f aca="false">I99*5.5017049523</f>
        <v>142110412.540486</v>
      </c>
      <c r="R99" s="42"/>
      <c r="S99" s="42"/>
      <c r="T99" s="7"/>
      <c r="U99" s="7"/>
      <c r="V99" s="42" t="n">
        <f aca="false">K99*5.5017049523</f>
        <v>21304678.373627</v>
      </c>
      <c r="W99" s="42" t="n">
        <f aca="false">M99*5.5017049523</f>
        <v>658907.578565774</v>
      </c>
      <c r="X99" s="42" t="n">
        <f aca="false">N99*5.1890047538+L99*5.5017049523</f>
        <v>17129217.3013561</v>
      </c>
      <c r="Y99" s="42" t="n">
        <f aca="false">N99*5.1890047538</f>
        <v>10339452.4080927</v>
      </c>
      <c r="Z99" s="42" t="n">
        <f aca="false">L99*5.5017049523</f>
        <v>6789764.89326339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6" t="n">
        <v>31268834.2590087</v>
      </c>
      <c r="G100" s="126" t="n">
        <v>29904277.7163063</v>
      </c>
      <c r="H100" s="42" t="n">
        <f aca="false">F100-J100</f>
        <v>27209319.8326059</v>
      </c>
      <c r="I100" s="42" t="n">
        <f aca="false">G100-K100</f>
        <v>25966548.7226956</v>
      </c>
      <c r="J100" s="126" t="n">
        <v>4059514.42640276</v>
      </c>
      <c r="K100" s="126" t="n">
        <v>3937728.99361068</v>
      </c>
      <c r="L100" s="42" t="n">
        <f aca="false">H100-I100</f>
        <v>1242771.10991034</v>
      </c>
      <c r="M100" s="42" t="n">
        <f aca="false">J100-K100</f>
        <v>121785.43279208</v>
      </c>
      <c r="N100" s="126" t="n">
        <v>1979887.7674383</v>
      </c>
      <c r="O100" s="7"/>
      <c r="P100" s="7"/>
      <c r="Q100" s="42" t="n">
        <f aca="false">I100*5.5017049523</f>
        <v>142860289.701794</v>
      </c>
      <c r="R100" s="42"/>
      <c r="S100" s="42"/>
      <c r="T100" s="7"/>
      <c r="U100" s="7"/>
      <c r="V100" s="42" t="n">
        <f aca="false">K100*5.5017049523</f>
        <v>21664223.1049632</v>
      </c>
      <c r="W100" s="42" t="n">
        <f aca="false">M100*5.5017049523</f>
        <v>670027.518710186</v>
      </c>
      <c r="X100" s="42" t="n">
        <f aca="false">N100*5.1890047538+L100*5.5017049523</f>
        <v>17111007.0071969</v>
      </c>
      <c r="Y100" s="42" t="n">
        <f aca="false">N100*5.1890047538</f>
        <v>10273647.0372278</v>
      </c>
      <c r="Z100" s="42" t="n">
        <f aca="false">L100*5.5017049523</f>
        <v>6837359.96996908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6" t="n">
        <v>31425291.9699048</v>
      </c>
      <c r="G101" s="126" t="n">
        <v>30053436.3811303</v>
      </c>
      <c r="H101" s="42" t="n">
        <f aca="false">F101-J101</f>
        <v>27288512.8691367</v>
      </c>
      <c r="I101" s="42" t="n">
        <f aca="false">G101-K101</f>
        <v>26040760.6533853</v>
      </c>
      <c r="J101" s="126" t="n">
        <v>4136779.10076809</v>
      </c>
      <c r="K101" s="126" t="n">
        <v>4012675.72774504</v>
      </c>
      <c r="L101" s="42" t="n">
        <f aca="false">H101-I101</f>
        <v>1247752.21575141</v>
      </c>
      <c r="M101" s="42" t="n">
        <f aca="false">J101-K101</f>
        <v>124103.37302305</v>
      </c>
      <c r="N101" s="126" t="n">
        <v>1962356.99384164</v>
      </c>
      <c r="O101" s="7"/>
      <c r="P101" s="7"/>
      <c r="Q101" s="42" t="n">
        <f aca="false">I101*5.5017049523</f>
        <v>143268581.848389</v>
      </c>
      <c r="R101" s="42"/>
      <c r="S101" s="42"/>
      <c r="T101" s="7"/>
      <c r="U101" s="7"/>
      <c r="V101" s="42" t="n">
        <f aca="false">K101*5.5017049523</f>
        <v>22076557.9233089</v>
      </c>
      <c r="W101" s="42" t="n">
        <f aca="false">M101*5.5017049523</f>
        <v>682780.14195805</v>
      </c>
      <c r="X101" s="42" t="n">
        <f aca="false">N101*5.1890047538+L101*5.5017049523</f>
        <v>17047444.3143398</v>
      </c>
      <c r="Y101" s="42" t="n">
        <f aca="false">N101*5.1890047538</f>
        <v>10182679.7696969</v>
      </c>
      <c r="Z101" s="42" t="n">
        <f aca="false">L101*5.5017049523</f>
        <v>6864764.54464283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2"/>
      <c r="B102" s="5"/>
      <c r="C102" s="122" t="n">
        <f aca="false">C98+1</f>
        <v>2037</v>
      </c>
      <c r="D102" s="122" t="n">
        <f aca="false">D98</f>
        <v>1</v>
      </c>
      <c r="E102" s="122" t="n">
        <v>249</v>
      </c>
      <c r="F102" s="124" t="n">
        <v>31600633.5187348</v>
      </c>
      <c r="G102" s="124" t="n">
        <v>30220809.5903577</v>
      </c>
      <c r="H102" s="8" t="n">
        <f aca="false">F102-J102</f>
        <v>27389061.5887713</v>
      </c>
      <c r="I102" s="8" t="n">
        <f aca="false">G102-K102</f>
        <v>26135584.8182931</v>
      </c>
      <c r="J102" s="124" t="n">
        <v>4211571.92996353</v>
      </c>
      <c r="K102" s="124" t="n">
        <v>4085224.77206463</v>
      </c>
      <c r="L102" s="8" t="n">
        <f aca="false">H102-I102</f>
        <v>1253476.77047817</v>
      </c>
      <c r="M102" s="8" t="n">
        <f aca="false">J102-K102</f>
        <v>126347.1578989</v>
      </c>
      <c r="N102" s="124" t="n">
        <v>2419353.51053712</v>
      </c>
      <c r="O102" s="5"/>
      <c r="P102" s="5"/>
      <c r="Q102" s="8" t="n">
        <f aca="false">I102*5.5017049523</f>
        <v>143790276.42606</v>
      </c>
      <c r="R102" s="8"/>
      <c r="S102" s="8"/>
      <c r="T102" s="5"/>
      <c r="U102" s="5"/>
      <c r="V102" s="8" t="n">
        <f aca="false">K102*5.5017049523</f>
        <v>22475701.3597266</v>
      </c>
      <c r="W102" s="8" t="n">
        <f aca="false">M102*5.5017049523</f>
        <v>695124.784321409</v>
      </c>
      <c r="X102" s="8" t="n">
        <f aca="false">N102*5.1890047538+L102*5.5017049523</f>
        <v>19450296.2230326</v>
      </c>
      <c r="Y102" s="8" t="n">
        <f aca="false">N102*5.1890047538</f>
        <v>12554036.8672998</v>
      </c>
      <c r="Z102" s="8" t="n">
        <f aca="false">L102*5.5017049523</f>
        <v>6896259.35573278</v>
      </c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6" t="n">
        <v>31862513.3715142</v>
      </c>
      <c r="G103" s="126" t="n">
        <v>30470268.9093897</v>
      </c>
      <c r="H103" s="42" t="n">
        <f aca="false">F103-J103</f>
        <v>27557839.1880162</v>
      </c>
      <c r="I103" s="42" t="n">
        <f aca="false">G103-K103</f>
        <v>26294734.9513967</v>
      </c>
      <c r="J103" s="126" t="n">
        <v>4304674.18349798</v>
      </c>
      <c r="K103" s="126" t="n">
        <v>4175533.95799304</v>
      </c>
      <c r="L103" s="42" t="n">
        <f aca="false">H103-I103</f>
        <v>1263104.23661952</v>
      </c>
      <c r="M103" s="42" t="n">
        <f aca="false">J103-K103</f>
        <v>129140.22550494</v>
      </c>
      <c r="N103" s="126" t="n">
        <v>1953914.70975639</v>
      </c>
      <c r="O103" s="7"/>
      <c r="P103" s="7"/>
      <c r="Q103" s="42" t="n">
        <f aca="false">I103*5.5017049523</f>
        <v>144665873.501515</v>
      </c>
      <c r="R103" s="42"/>
      <c r="S103" s="42"/>
      <c r="T103" s="7"/>
      <c r="U103" s="7"/>
      <c r="V103" s="42" t="n">
        <f aca="false">K103*5.5017049523</f>
        <v>22972555.8551871</v>
      </c>
      <c r="W103" s="42" t="n">
        <f aca="false">M103*5.5017049523</f>
        <v>710491.418201669</v>
      </c>
      <c r="X103" s="42" t="n">
        <f aca="false">N103*5.1890047538+L103*5.5017049523</f>
        <v>17088099.5513264</v>
      </c>
      <c r="Y103" s="42" t="n">
        <f aca="false">N103*5.1890047538</f>
        <v>10138872.7174457</v>
      </c>
      <c r="Z103" s="42" t="n">
        <f aca="false">L103*5.5017049523</f>
        <v>6949226.83388073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6" t="n">
        <v>32071428.2185816</v>
      </c>
      <c r="G104" s="126" t="n">
        <v>30669042.8344468</v>
      </c>
      <c r="H104" s="42" t="n">
        <f aca="false">F104-J104</f>
        <v>27670522.5231907</v>
      </c>
      <c r="I104" s="42" t="n">
        <f aca="false">G104-K104</f>
        <v>26400164.3099176</v>
      </c>
      <c r="J104" s="126" t="n">
        <v>4400905.69539088</v>
      </c>
      <c r="K104" s="126" t="n">
        <v>4268878.52452915</v>
      </c>
      <c r="L104" s="42" t="n">
        <f aca="false">H104-I104</f>
        <v>1270358.21327312</v>
      </c>
      <c r="M104" s="42" t="n">
        <f aca="false">J104-K104</f>
        <v>132027.17086173</v>
      </c>
      <c r="N104" s="126" t="n">
        <v>1926678.27015903</v>
      </c>
      <c r="O104" s="7"/>
      <c r="P104" s="7"/>
      <c r="Q104" s="42" t="n">
        <f aca="false">I104*5.5017049523</f>
        <v>145245914.725408</v>
      </c>
      <c r="R104" s="42"/>
      <c r="S104" s="42"/>
      <c r="T104" s="7"/>
      <c r="U104" s="7"/>
      <c r="V104" s="42" t="n">
        <f aca="false">K104*5.5017049523</f>
        <v>23486110.1191691</v>
      </c>
      <c r="W104" s="42" t="n">
        <f aca="false">M104*5.5017049523</f>
        <v>726374.53976814</v>
      </c>
      <c r="X104" s="42" t="n">
        <f aca="false">N104*5.1890047538+L104*5.5017049523</f>
        <v>16986678.7760581</v>
      </c>
      <c r="Y104" s="42" t="n">
        <f aca="false">N104*5.1890047538</f>
        <v>9997542.70289837</v>
      </c>
      <c r="Z104" s="42" t="n">
        <f aca="false">L104*5.5017049523</f>
        <v>6989136.0731597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6" t="n">
        <v>32365102.2379674</v>
      </c>
      <c r="G105" s="126" t="n">
        <v>30948264.6153784</v>
      </c>
      <c r="H105" s="42" t="n">
        <f aca="false">F105-J105</f>
        <v>27807713.3090989</v>
      </c>
      <c r="I105" s="42" t="n">
        <f aca="false">G105-K105</f>
        <v>26527597.3543759</v>
      </c>
      <c r="J105" s="126" t="n">
        <v>4557388.92886853</v>
      </c>
      <c r="K105" s="126" t="n">
        <v>4420667.26100247</v>
      </c>
      <c r="L105" s="42" t="n">
        <f aca="false">H105-I105</f>
        <v>1280115.95472297</v>
      </c>
      <c r="M105" s="42" t="n">
        <f aca="false">J105-K105</f>
        <v>136721.667866061</v>
      </c>
      <c r="N105" s="126" t="n">
        <v>1884391.35012942</v>
      </c>
      <c r="O105" s="7"/>
      <c r="P105" s="7"/>
      <c r="Q105" s="42" t="n">
        <f aca="false">I105*5.5017049523</f>
        <v>145947013.73719</v>
      </c>
      <c r="R105" s="42"/>
      <c r="S105" s="42"/>
      <c r="T105" s="7"/>
      <c r="U105" s="7"/>
      <c r="V105" s="42" t="n">
        <f aca="false">K105*5.5017049523</f>
        <v>24321206.9623278</v>
      </c>
      <c r="W105" s="42" t="n">
        <f aca="false">M105*5.5017049523</f>
        <v>752202.277185421</v>
      </c>
      <c r="X105" s="42" t="n">
        <f aca="false">N105*5.1890047538+L105*5.5017049523</f>
        <v>16820935.9614588</v>
      </c>
      <c r="Y105" s="42" t="n">
        <f aca="false">N105*5.1890047538</f>
        <v>9778115.67384116</v>
      </c>
      <c r="Z105" s="42" t="n">
        <f aca="false">L105*5.5017049523</f>
        <v>7042820.28761761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2"/>
      <c r="B106" s="5"/>
      <c r="C106" s="122" t="n">
        <f aca="false">C102+1</f>
        <v>2038</v>
      </c>
      <c r="D106" s="122" t="n">
        <f aca="false">D102</f>
        <v>1</v>
      </c>
      <c r="E106" s="122" t="n">
        <v>253</v>
      </c>
      <c r="F106" s="124" t="n">
        <v>32574853.137589</v>
      </c>
      <c r="G106" s="124" t="n">
        <v>31147712.4539896</v>
      </c>
      <c r="H106" s="8" t="n">
        <f aca="false">F106-J106</f>
        <v>28024882.9846928</v>
      </c>
      <c r="I106" s="8" t="n">
        <f aca="false">G106-K106</f>
        <v>26734241.4056803</v>
      </c>
      <c r="J106" s="124" t="n">
        <v>4549970.15289623</v>
      </c>
      <c r="K106" s="124" t="n">
        <v>4413471.04830934</v>
      </c>
      <c r="L106" s="8" t="n">
        <f aca="false">H106-I106</f>
        <v>1290641.57901247</v>
      </c>
      <c r="M106" s="8" t="n">
        <f aca="false">J106-K106</f>
        <v>136499.10458689</v>
      </c>
      <c r="N106" s="124" t="n">
        <v>2323086.82358649</v>
      </c>
      <c r="O106" s="5"/>
      <c r="P106" s="5"/>
      <c r="Q106" s="8" t="n">
        <f aca="false">I106*5.5017049523</f>
        <v>147083908.337615</v>
      </c>
      <c r="R106" s="8"/>
      <c r="S106" s="8"/>
      <c r="T106" s="5"/>
      <c r="U106" s="5"/>
      <c r="V106" s="8" t="n">
        <f aca="false">K106*5.5017049523</f>
        <v>24281615.5233162</v>
      </c>
      <c r="W106" s="8" t="n">
        <f aca="false">M106*5.5017049523</f>
        <v>750977.799690208</v>
      </c>
      <c r="X106" s="8" t="n">
        <f aca="false">N106*5.1890047538+L106*5.5017049523</f>
        <v>19155237.7379776</v>
      </c>
      <c r="Y106" s="8" t="n">
        <f aca="false">N106*5.1890047538</f>
        <v>12054508.5710804</v>
      </c>
      <c r="Z106" s="8" t="n">
        <f aca="false">L106*5.5017049523</f>
        <v>7100729.16689721</v>
      </c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6" t="n">
        <v>32667112.7504894</v>
      </c>
      <c r="G107" s="126" t="n">
        <v>31235463.4900865</v>
      </c>
      <c r="H107" s="42" t="n">
        <f aca="false">F107-J107</f>
        <v>28047447.2878748</v>
      </c>
      <c r="I107" s="42" t="n">
        <f aca="false">G107-K107</f>
        <v>26754387.9913503</v>
      </c>
      <c r="J107" s="126" t="n">
        <v>4619665.46261461</v>
      </c>
      <c r="K107" s="126" t="n">
        <v>4481075.49873617</v>
      </c>
      <c r="L107" s="42" t="n">
        <f aca="false">H107-I107</f>
        <v>1293059.29652449</v>
      </c>
      <c r="M107" s="42" t="n">
        <f aca="false">J107-K107</f>
        <v>138589.96387844</v>
      </c>
      <c r="N107" s="126" t="n">
        <v>1917699.14664663</v>
      </c>
      <c r="O107" s="7"/>
      <c r="P107" s="7"/>
      <c r="Q107" s="42" t="n">
        <f aca="false">I107*5.5017049523</f>
        <v>147194748.907768</v>
      </c>
      <c r="R107" s="42"/>
      <c r="S107" s="42"/>
      <c r="T107" s="7"/>
      <c r="U107" s="7"/>
      <c r="V107" s="42" t="n">
        <f aca="false">K107*5.5017049523</f>
        <v>24653555.263027</v>
      </c>
      <c r="W107" s="42" t="n">
        <f aca="false">M107*5.5017049523</f>
        <v>762481.09060909</v>
      </c>
      <c r="X107" s="42" t="n">
        <f aca="false">N107*5.1890047538+L107*5.5017049523</f>
        <v>17064980.7236139</v>
      </c>
      <c r="Y107" s="42" t="n">
        <f aca="false">N107*5.1890047538</f>
        <v>9950949.98830757</v>
      </c>
      <c r="Z107" s="42" t="n">
        <f aca="false">L107*5.5017049523</f>
        <v>7114030.73530633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6" t="n">
        <v>32933032.0436519</v>
      </c>
      <c r="G108" s="126" t="n">
        <v>31489301.8132732</v>
      </c>
      <c r="H108" s="42" t="n">
        <f aca="false">F108-J108</f>
        <v>28194976.8045676</v>
      </c>
      <c r="I108" s="42" t="n">
        <f aca="false">G108-K108</f>
        <v>26893388.2313615</v>
      </c>
      <c r="J108" s="126" t="n">
        <v>4738055.23908427</v>
      </c>
      <c r="K108" s="126" t="n">
        <v>4595913.58191174</v>
      </c>
      <c r="L108" s="42" t="n">
        <f aca="false">H108-I108</f>
        <v>1301588.57320613</v>
      </c>
      <c r="M108" s="42" t="n">
        <f aca="false">J108-K108</f>
        <v>142141.65717253</v>
      </c>
      <c r="N108" s="126" t="n">
        <v>1858410.22825523</v>
      </c>
      <c r="O108" s="7"/>
      <c r="P108" s="7"/>
      <c r="Q108" s="42" t="n">
        <f aca="false">I108*5.5017049523</f>
        <v>147959487.216608</v>
      </c>
      <c r="R108" s="42"/>
      <c r="S108" s="42"/>
      <c r="T108" s="7"/>
      <c r="U108" s="7"/>
      <c r="V108" s="42" t="n">
        <f aca="false">K108*5.5017049523</f>
        <v>25285360.5139467</v>
      </c>
      <c r="W108" s="42" t="n">
        <f aca="false">M108*5.5017049523</f>
        <v>782021.459194237</v>
      </c>
      <c r="X108" s="42" t="n">
        <f aca="false">N108*5.1890047538+L108*5.5017049523</f>
        <v>16804255.8079922</v>
      </c>
      <c r="Y108" s="42" t="n">
        <f aca="false">N108*5.1890047538</f>
        <v>9643299.50892693</v>
      </c>
      <c r="Z108" s="42" t="n">
        <f aca="false">L108*5.5017049523</f>
        <v>7160956.29906526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6" t="n">
        <v>33129358.6747862</v>
      </c>
      <c r="G109" s="126" t="n">
        <v>31675976.366617</v>
      </c>
      <c r="H109" s="42" t="n">
        <f aca="false">F109-J109</f>
        <v>28343477.9087089</v>
      </c>
      <c r="I109" s="42" t="n">
        <f aca="false">G109-K109</f>
        <v>27033672.023522</v>
      </c>
      <c r="J109" s="126" t="n">
        <v>4785880.76607734</v>
      </c>
      <c r="K109" s="126" t="n">
        <v>4642304.34309502</v>
      </c>
      <c r="L109" s="42" t="n">
        <f aca="false">H109-I109</f>
        <v>1309805.88518686</v>
      </c>
      <c r="M109" s="42" t="n">
        <f aca="false">J109-K109</f>
        <v>143576.422982319</v>
      </c>
      <c r="N109" s="126" t="n">
        <v>1864207.56791748</v>
      </c>
      <c r="O109" s="7"/>
      <c r="P109" s="7"/>
      <c r="Q109" s="42" t="n">
        <f aca="false">I109*5.5017049523</f>
        <v>148731287.250665</v>
      </c>
      <c r="R109" s="42"/>
      <c r="S109" s="42"/>
      <c r="T109" s="7"/>
      <c r="U109" s="7"/>
      <c r="V109" s="42" t="n">
        <f aca="false">K109*5.5017049523</f>
        <v>25540588.7944897</v>
      </c>
      <c r="W109" s="42" t="n">
        <f aca="false">M109*5.5017049523</f>
        <v>789915.117355345</v>
      </c>
      <c r="X109" s="42" t="n">
        <f aca="false">N109*5.1890047538+L109*5.5017049523</f>
        <v>16879547.457078</v>
      </c>
      <c r="Y109" s="42" t="n">
        <f aca="false">N109*5.1890047538</f>
        <v>9673381.93199374</v>
      </c>
      <c r="Z109" s="42" t="n">
        <f aca="false">L109*5.5017049523</f>
        <v>7206165.52508422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2"/>
      <c r="B110" s="5"/>
      <c r="C110" s="122" t="n">
        <f aca="false">C106+1</f>
        <v>2039</v>
      </c>
      <c r="D110" s="122" t="n">
        <f aca="false">D106</f>
        <v>1</v>
      </c>
      <c r="E110" s="122" t="n">
        <v>257</v>
      </c>
      <c r="F110" s="124" t="n">
        <v>33538388.0748568</v>
      </c>
      <c r="G110" s="124" t="n">
        <v>32065460.9963251</v>
      </c>
      <c r="H110" s="8" t="n">
        <f aca="false">F110-J110</f>
        <v>28658298.6792368</v>
      </c>
      <c r="I110" s="8" t="n">
        <f aca="false">G110-K110</f>
        <v>27331774.2825737</v>
      </c>
      <c r="J110" s="124" t="n">
        <v>4880089.39562004</v>
      </c>
      <c r="K110" s="124" t="n">
        <v>4733686.71375144</v>
      </c>
      <c r="L110" s="8" t="n">
        <f aca="false">H110-I110</f>
        <v>1326524.39666306</v>
      </c>
      <c r="M110" s="8" t="n">
        <f aca="false">J110-K110</f>
        <v>146402.6818686</v>
      </c>
      <c r="N110" s="124" t="n">
        <v>2279700.98947024</v>
      </c>
      <c r="O110" s="5"/>
      <c r="P110" s="5"/>
      <c r="Q110" s="8" t="n">
        <f aca="false">I110*5.5017049523</f>
        <v>150371357.925581</v>
      </c>
      <c r="R110" s="8"/>
      <c r="S110" s="8"/>
      <c r="T110" s="5"/>
      <c r="U110" s="5"/>
      <c r="V110" s="8" t="n">
        <f aca="false">K110*5.5017049523</f>
        <v>26043347.635683</v>
      </c>
      <c r="W110" s="8" t="n">
        <f aca="false">M110*5.5017049523</f>
        <v>805464.359866476</v>
      </c>
      <c r="X110" s="8" t="n">
        <f aca="false">N110*5.1890047538+L110*5.5017049523</f>
        <v>19127525.1140716</v>
      </c>
      <c r="Y110" s="8" t="n">
        <f aca="false">N110*5.1890047538</f>
        <v>11829379.2716036</v>
      </c>
      <c r="Z110" s="8" t="n">
        <f aca="false">L110*5.5017049523</f>
        <v>7298145.84246792</v>
      </c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122"/>
      <c r="BC110" s="122"/>
      <c r="BD110" s="122"/>
      <c r="BE110" s="122"/>
      <c r="BF110" s="122"/>
      <c r="BG110" s="122"/>
      <c r="BH110" s="122"/>
      <c r="BI110" s="122"/>
      <c r="BJ110" s="122"/>
      <c r="BK110" s="122"/>
      <c r="BL110" s="122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6" t="n">
        <v>33864828.5887222</v>
      </c>
      <c r="G111" s="126" t="n">
        <v>32376226.7845835</v>
      </c>
      <c r="H111" s="42" t="n">
        <f aca="false">F111-J111</f>
        <v>28876750.2086651</v>
      </c>
      <c r="I111" s="42" t="n">
        <f aca="false">G111-K111</f>
        <v>27537790.7559281</v>
      </c>
      <c r="J111" s="126" t="n">
        <v>4988078.38005708</v>
      </c>
      <c r="K111" s="126" t="n">
        <v>4838436.02865537</v>
      </c>
      <c r="L111" s="42" t="n">
        <f aca="false">H111-I111</f>
        <v>1338959.45273702</v>
      </c>
      <c r="M111" s="42" t="n">
        <f aca="false">J111-K111</f>
        <v>149642.35140171</v>
      </c>
      <c r="N111" s="126" t="n">
        <v>1805256.55291616</v>
      </c>
      <c r="O111" s="7"/>
      <c r="P111" s="7"/>
      <c r="Q111" s="42" t="n">
        <f aca="false">I111*5.5017049523</f>
        <v>151504799.777291</v>
      </c>
      <c r="R111" s="42"/>
      <c r="S111" s="42"/>
      <c r="T111" s="7"/>
      <c r="U111" s="7"/>
      <c r="V111" s="42" t="n">
        <f aca="false">K111*5.5017049523</f>
        <v>26619647.46024</v>
      </c>
      <c r="W111" s="42" t="n">
        <f aca="false">M111*5.5017049523</f>
        <v>823288.065780604</v>
      </c>
      <c r="X111" s="42" t="n">
        <f aca="false">N111*5.1890047538+L111*5.5017049523</f>
        <v>16734044.6869627</v>
      </c>
      <c r="Y111" s="42" t="n">
        <f aca="false">N111*5.1890047538</f>
        <v>9367484.83491056</v>
      </c>
      <c r="Z111" s="42" t="n">
        <f aca="false">L111*5.5017049523</f>
        <v>7366559.85205215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6" t="n">
        <v>33887154.6122141</v>
      </c>
      <c r="G112" s="126" t="n">
        <v>32398877.1654372</v>
      </c>
      <c r="H112" s="42" t="n">
        <f aca="false">F112-J112</f>
        <v>28813693.8962071</v>
      </c>
      <c r="I112" s="42" t="n">
        <f aca="false">G112-K112</f>
        <v>27477620.2709104</v>
      </c>
      <c r="J112" s="126" t="n">
        <v>5073460.71600701</v>
      </c>
      <c r="K112" s="126" t="n">
        <v>4921256.8945268</v>
      </c>
      <c r="L112" s="42" t="n">
        <f aca="false">H112-I112</f>
        <v>1336073.62529669</v>
      </c>
      <c r="M112" s="42" t="n">
        <f aca="false">J112-K112</f>
        <v>152203.82148021</v>
      </c>
      <c r="N112" s="126" t="n">
        <v>1771577.60984384</v>
      </c>
      <c r="O112" s="7"/>
      <c r="P112" s="7"/>
      <c r="Q112" s="42" t="n">
        <f aca="false">I112*5.5017049523</f>
        <v>151173759.521887</v>
      </c>
      <c r="R112" s="42"/>
      <c r="S112" s="42"/>
      <c r="T112" s="7"/>
      <c r="U112" s="7"/>
      <c r="V112" s="42" t="n">
        <f aca="false">K112*5.5017049523</f>
        <v>27075303.4281586</v>
      </c>
      <c r="W112" s="42" t="n">
        <f aca="false">M112*5.5017049523</f>
        <v>837380.518396656</v>
      </c>
      <c r="X112" s="42" t="n">
        <f aca="false">N112*5.1890047538+L112*5.5017049523</f>
        <v>16543407.5201376</v>
      </c>
      <c r="Y112" s="42" t="n">
        <f aca="false">N112*5.1890047538</f>
        <v>9192724.63920533</v>
      </c>
      <c r="Z112" s="42" t="n">
        <f aca="false">L112*5.5017049523</f>
        <v>7350682.88093223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6" t="n">
        <v>34142432.4212322</v>
      </c>
      <c r="G113" s="126" t="n">
        <v>32641695.0989093</v>
      </c>
      <c r="H113" s="42" t="n">
        <f aca="false">F113-J113</f>
        <v>28981579.5358376</v>
      </c>
      <c r="I113" s="42" t="n">
        <f aca="false">G113-K113</f>
        <v>27635667.8000765</v>
      </c>
      <c r="J113" s="126" t="n">
        <v>5160852.8853946</v>
      </c>
      <c r="K113" s="126" t="n">
        <v>5006027.29883276</v>
      </c>
      <c r="L113" s="42" t="n">
        <f aca="false">H113-I113</f>
        <v>1345911.7357611</v>
      </c>
      <c r="M113" s="42" t="n">
        <f aca="false">J113-K113</f>
        <v>154825.58656184</v>
      </c>
      <c r="N113" s="126" t="n">
        <v>1755601.8545224</v>
      </c>
      <c r="O113" s="7"/>
      <c r="P113" s="7"/>
      <c r="Q113" s="42" t="n">
        <f aca="false">I113*5.5017049523</f>
        <v>152043290.395799</v>
      </c>
      <c r="R113" s="42"/>
      <c r="S113" s="42"/>
      <c r="T113" s="7"/>
      <c r="U113" s="7"/>
      <c r="V113" s="42" t="n">
        <f aca="false">K113*5.5017049523</f>
        <v>27541685.1813372</v>
      </c>
      <c r="W113" s="42" t="n">
        <f aca="false">M113*5.5017049523</f>
        <v>851804.696330028</v>
      </c>
      <c r="X113" s="42" t="n">
        <f aca="false">N113*5.1890047538+L113*5.5017049523</f>
        <v>16514635.6308924</v>
      </c>
      <c r="Y113" s="42" t="n">
        <f aca="false">N113*5.1890047538</f>
        <v>9109826.36889683</v>
      </c>
      <c r="Z113" s="42" t="n">
        <f aca="false">L113*5.5017049523</f>
        <v>7404809.26199555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2"/>
      <c r="B114" s="5"/>
      <c r="C114" s="122" t="n">
        <f aca="false">C110+1</f>
        <v>2040</v>
      </c>
      <c r="D114" s="122" t="n">
        <f aca="false">D110</f>
        <v>1</v>
      </c>
      <c r="E114" s="122" t="n">
        <v>261</v>
      </c>
      <c r="F114" s="124" t="n">
        <v>34373821.901794</v>
      </c>
      <c r="G114" s="124" t="n">
        <v>32861290.1678502</v>
      </c>
      <c r="H114" s="8" t="n">
        <f aca="false">F114-J114</f>
        <v>29154067.3027083</v>
      </c>
      <c r="I114" s="8" t="n">
        <f aca="false">G114-K114</f>
        <v>27798128.2067371</v>
      </c>
      <c r="J114" s="124" t="n">
        <v>5219754.59908571</v>
      </c>
      <c r="K114" s="124" t="n">
        <v>5063161.96111314</v>
      </c>
      <c r="L114" s="8" t="n">
        <f aca="false">H114-I114</f>
        <v>1355939.09597119</v>
      </c>
      <c r="M114" s="8" t="n">
        <f aca="false">J114-K114</f>
        <v>156592.63797257</v>
      </c>
      <c r="N114" s="124" t="n">
        <v>2177845.70074697</v>
      </c>
      <c r="O114" s="5"/>
      <c r="P114" s="5"/>
      <c r="Q114" s="8" t="n">
        <f aca="false">I114*5.5017049523</f>
        <v>152937099.619676</v>
      </c>
      <c r="R114" s="8"/>
      <c r="S114" s="8"/>
      <c r="T114" s="5"/>
      <c r="U114" s="5"/>
      <c r="V114" s="8" t="n">
        <f aca="false">K114*5.5017049523</f>
        <v>27856023.2357531</v>
      </c>
      <c r="W114" s="8" t="n">
        <f aca="false">M114*5.5017049523</f>
        <v>861526.49182741</v>
      </c>
      <c r="X114" s="8" t="n">
        <f aca="false">N114*5.1890047538+L114*5.5017049523</f>
        <v>18760828.5335408</v>
      </c>
      <c r="Y114" s="8" t="n">
        <f aca="false">N114*5.1890047538</f>
        <v>11300851.6942189</v>
      </c>
      <c r="Z114" s="8" t="n">
        <f aca="false">L114*5.5017049523</f>
        <v>7459976.83932188</v>
      </c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  <c r="BL114" s="122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6" t="n">
        <v>34560811.1818564</v>
      </c>
      <c r="G115" s="126" t="n">
        <v>33039896.7723234</v>
      </c>
      <c r="H115" s="42" t="n">
        <f aca="false">F115-J115</f>
        <v>29271778.8138496</v>
      </c>
      <c r="I115" s="42" t="n">
        <f aca="false">G115-K115</f>
        <v>27909535.3753568</v>
      </c>
      <c r="J115" s="126" t="n">
        <v>5289032.36800685</v>
      </c>
      <c r="K115" s="126" t="n">
        <v>5130361.39696664</v>
      </c>
      <c r="L115" s="42" t="n">
        <f aca="false">H115-I115</f>
        <v>1362243.43849275</v>
      </c>
      <c r="M115" s="42" t="n">
        <f aca="false">J115-K115</f>
        <v>158670.97104021</v>
      </c>
      <c r="N115" s="126" t="n">
        <v>1771016.77792402</v>
      </c>
      <c r="O115" s="7"/>
      <c r="P115" s="7"/>
      <c r="Q115" s="42" t="n">
        <f aca="false">I115*5.5017049523</f>
        <v>153550028.990992</v>
      </c>
      <c r="R115" s="42"/>
      <c r="S115" s="42"/>
      <c r="T115" s="7"/>
      <c r="U115" s="7"/>
      <c r="V115" s="42" t="n">
        <f aca="false">K115*5.5017049523</f>
        <v>28225734.7047801</v>
      </c>
      <c r="W115" s="42" t="n">
        <f aca="false">M115*5.5017049523</f>
        <v>872960.867158172</v>
      </c>
      <c r="X115" s="42" t="n">
        <f aca="false">N115*5.1890047538+L115*5.5017049523</f>
        <v>16684475.9515011</v>
      </c>
      <c r="Y115" s="42" t="n">
        <f aca="false">N115*5.1890047538</f>
        <v>9189814.4797073</v>
      </c>
      <c r="Z115" s="42" t="n">
        <f aca="false">L115*5.5017049523</f>
        <v>7494661.47179376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6" t="n">
        <v>34744573.8733848</v>
      </c>
      <c r="G116" s="126" t="n">
        <v>33214952.3881161</v>
      </c>
      <c r="H116" s="42" t="n">
        <f aca="false">F116-J116</f>
        <v>29397255.6889706</v>
      </c>
      <c r="I116" s="42" t="n">
        <f aca="false">G116-K116</f>
        <v>28028053.7492343</v>
      </c>
      <c r="J116" s="126" t="n">
        <v>5347318.18441419</v>
      </c>
      <c r="K116" s="126" t="n">
        <v>5186898.63888176</v>
      </c>
      <c r="L116" s="42" t="n">
        <f aca="false">H116-I116</f>
        <v>1369201.93973631</v>
      </c>
      <c r="M116" s="42" t="n">
        <f aca="false">J116-K116</f>
        <v>160419.545532431</v>
      </c>
      <c r="N116" s="126" t="n">
        <v>1756293.20107091</v>
      </c>
      <c r="O116" s="7"/>
      <c r="P116" s="7"/>
      <c r="Q116" s="42" t="n">
        <f aca="false">I116*5.5017049523</f>
        <v>154202082.115493</v>
      </c>
      <c r="R116" s="42"/>
      <c r="S116" s="42"/>
      <c r="T116" s="7"/>
      <c r="U116" s="7"/>
      <c r="V116" s="42" t="n">
        <f aca="false">K116*5.5017049523</f>
        <v>28536785.9286139</v>
      </c>
      <c r="W116" s="42" t="n">
        <f aca="false">M116*5.5017049523</f>
        <v>882581.008101488</v>
      </c>
      <c r="X116" s="42" t="n">
        <f aca="false">N116*5.1890047538+L116*5.5017049523</f>
        <v>16646358.8619696</v>
      </c>
      <c r="Y116" s="42" t="n">
        <f aca="false">N116*5.1890047538</f>
        <v>9113413.76942357</v>
      </c>
      <c r="Z116" s="42" t="n">
        <f aca="false">L116*5.5017049523</f>
        <v>7532945.09254605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6" t="n">
        <v>35145404.1846388</v>
      </c>
      <c r="G117" s="126" t="n">
        <v>33595808.683587</v>
      </c>
      <c r="H117" s="42" t="n">
        <f aca="false">F117-J117</f>
        <v>29728300.9742757</v>
      </c>
      <c r="I117" s="42" t="n">
        <f aca="false">G117-K117</f>
        <v>28341218.5695348</v>
      </c>
      <c r="J117" s="126" t="n">
        <v>5417103.21036313</v>
      </c>
      <c r="K117" s="126" t="n">
        <v>5254590.11405223</v>
      </c>
      <c r="L117" s="42" t="n">
        <f aca="false">H117-I117</f>
        <v>1387082.40474087</v>
      </c>
      <c r="M117" s="42" t="n">
        <f aca="false">J117-K117</f>
        <v>162513.096310901</v>
      </c>
      <c r="N117" s="126" t="n">
        <v>1655738.09942864</v>
      </c>
      <c r="O117" s="7"/>
      <c r="P117" s="7"/>
      <c r="Q117" s="42" t="n">
        <f aca="false">I117*5.5017049523</f>
        <v>155925022.558226</v>
      </c>
      <c r="R117" s="42"/>
      <c r="S117" s="42"/>
      <c r="T117" s="7"/>
      <c r="U117" s="7"/>
      <c r="V117" s="42" t="n">
        <f aca="false">K117*5.5017049523</f>
        <v>28909204.4527878</v>
      </c>
      <c r="W117" s="42" t="n">
        <f aca="false">M117*5.5017049523</f>
        <v>894099.106787288</v>
      </c>
      <c r="X117" s="42" t="n">
        <f aca="false">N117*5.1890047538+L117*5.5017049523</f>
        <v>16222951.004394</v>
      </c>
      <c r="Y117" s="42" t="n">
        <f aca="false">N117*5.1890047538</f>
        <v>8591632.86898299</v>
      </c>
      <c r="Z117" s="42" t="n">
        <f aca="false">L117*5.5017049523</f>
        <v>7631318.13541102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A1" colorId="64" zoomScale="75" zoomScaleNormal="75" zoomScalePageLayoutView="100" workbookViewId="0">
      <selection pane="topLeft" activeCell="F18" activeCellId="0" sqref="F18"/>
    </sheetView>
  </sheetViews>
  <sheetFormatPr defaultColWidth="8.9765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04"/>
      <c r="B1" s="105"/>
      <c r="C1" s="104"/>
      <c r="D1" s="104"/>
      <c r="E1" s="104"/>
      <c r="F1" s="106" t="s">
        <v>105</v>
      </c>
      <c r="G1" s="106" t="s">
        <v>106</v>
      </c>
      <c r="H1" s="104"/>
      <c r="I1" s="104"/>
      <c r="J1" s="107" t="s">
        <v>107</v>
      </c>
      <c r="K1" s="107" t="s">
        <v>108</v>
      </c>
      <c r="L1" s="104"/>
      <c r="M1" s="108"/>
      <c r="N1" s="109" t="s">
        <v>109</v>
      </c>
      <c r="O1" s="104"/>
      <c r="P1" s="105"/>
      <c r="Q1" s="104"/>
      <c r="R1" s="104"/>
      <c r="S1" s="104"/>
      <c r="T1" s="104"/>
      <c r="U1" s="105"/>
      <c r="V1" s="104"/>
      <c r="W1" s="104"/>
      <c r="X1" s="104"/>
      <c r="Y1" s="104"/>
      <c r="Z1" s="104"/>
      <c r="AA1" s="104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</row>
    <row r="2" customFormat="false" ht="12.8" hidden="false" customHeight="true" outlineLevel="0" collapsed="false">
      <c r="A2" s="104"/>
      <c r="B2" s="105"/>
      <c r="C2" s="104"/>
      <c r="D2" s="104"/>
      <c r="E2" s="104"/>
      <c r="F2" s="107" t="s">
        <v>110</v>
      </c>
      <c r="G2" s="107" t="s">
        <v>111</v>
      </c>
      <c r="H2" s="104"/>
      <c r="I2" s="104"/>
      <c r="J2" s="109"/>
      <c r="K2" s="109"/>
      <c r="L2" s="104"/>
      <c r="M2" s="108"/>
      <c r="N2" s="109" t="s">
        <v>112</v>
      </c>
      <c r="O2" s="104"/>
      <c r="P2" s="105"/>
      <c r="Q2" s="104"/>
      <c r="R2" s="104"/>
      <c r="S2" s="104"/>
      <c r="T2" s="104"/>
      <c r="U2" s="105"/>
      <c r="V2" s="104"/>
      <c r="W2" s="104"/>
      <c r="X2" s="104"/>
      <c r="Y2" s="104"/>
      <c r="Z2" s="104"/>
      <c r="AA2" s="104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</row>
    <row r="3" customFormat="false" ht="71.75" hidden="false" customHeight="true" outlineLevel="0" collapsed="false">
      <c r="A3" s="111" t="s">
        <v>113</v>
      </c>
      <c r="B3" s="112"/>
      <c r="C3" s="111" t="s">
        <v>114</v>
      </c>
      <c r="D3" s="111" t="s">
        <v>115</v>
      </c>
      <c r="E3" s="111" t="s">
        <v>116</v>
      </c>
      <c r="F3" s="113" t="s">
        <v>117</v>
      </c>
      <c r="G3" s="113" t="s">
        <v>118</v>
      </c>
      <c r="H3" s="111" t="s">
        <v>119</v>
      </c>
      <c r="I3" s="111" t="s">
        <v>120</v>
      </c>
      <c r="J3" s="113" t="s">
        <v>121</v>
      </c>
      <c r="K3" s="113" t="s">
        <v>122</v>
      </c>
      <c r="L3" s="111" t="s">
        <v>123</v>
      </c>
      <c r="M3" s="114" t="s">
        <v>124</v>
      </c>
      <c r="N3" s="113" t="s">
        <v>125</v>
      </c>
      <c r="O3" s="111" t="s">
        <v>126</v>
      </c>
      <c r="P3" s="112" t="s">
        <v>127</v>
      </c>
      <c r="Q3" s="111" t="s">
        <v>128</v>
      </c>
      <c r="R3" s="111" t="s">
        <v>129</v>
      </c>
      <c r="S3" s="111" t="s">
        <v>130</v>
      </c>
      <c r="T3" s="111" t="s">
        <v>131</v>
      </c>
      <c r="U3" s="112" t="s">
        <v>132</v>
      </c>
      <c r="V3" s="111" t="s">
        <v>133</v>
      </c>
      <c r="W3" s="111" t="s">
        <v>134</v>
      </c>
      <c r="X3" s="111" t="s">
        <v>135</v>
      </c>
      <c r="Y3" s="111" t="s">
        <v>136</v>
      </c>
      <c r="Z3" s="111" t="s">
        <v>137</v>
      </c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A4" s="116" t="s">
        <v>138</v>
      </c>
      <c r="B4" s="117"/>
      <c r="C4" s="116" t="n">
        <v>2014</v>
      </c>
      <c r="D4" s="116" t="n">
        <v>1</v>
      </c>
      <c r="E4" s="116" t="n">
        <v>1005</v>
      </c>
      <c r="F4" s="118" t="n">
        <v>13919743</v>
      </c>
      <c r="G4" s="118" t="n">
        <v>13367098</v>
      </c>
      <c r="H4" s="119" t="n">
        <f aca="false">F4-J4</f>
        <v>13919743</v>
      </c>
      <c r="I4" s="119" t="n">
        <f aca="false">G4-K4</f>
        <v>13367098</v>
      </c>
      <c r="J4" s="120"/>
      <c r="K4" s="120"/>
      <c r="L4" s="119" t="n">
        <f aca="false">H4-I4</f>
        <v>552645</v>
      </c>
      <c r="M4" s="119" t="n">
        <f aca="false">J4-K4</f>
        <v>0</v>
      </c>
      <c r="N4" s="118" t="n">
        <v>2431521</v>
      </c>
      <c r="O4" s="121" t="n">
        <v>68064666.1181856</v>
      </c>
      <c r="P4" s="116" t="n">
        <f aca="false">O4/I4</f>
        <v>5.09195534574412</v>
      </c>
      <c r="Q4" s="119" t="n">
        <f aca="false">I4*5.5017049523</f>
        <v>73541829.2644794</v>
      </c>
      <c r="R4" s="119" t="n">
        <v>11018747.8054275</v>
      </c>
      <c r="S4" s="119" t="n">
        <v>2463940.91347832</v>
      </c>
      <c r="T4" s="121" t="n">
        <v>13733232.3112091</v>
      </c>
      <c r="U4" s="116" t="n">
        <f aca="false">R4/N4</f>
        <v>4.53162765422445</v>
      </c>
      <c r="V4" s="117"/>
      <c r="W4" s="117"/>
      <c r="X4" s="119" t="n">
        <f aca="false">N4*U12+L4*P13</f>
        <v>15657663.7612308</v>
      </c>
      <c r="Y4" s="119" t="n">
        <f aca="false">N4*5.1890047538</f>
        <v>12617174.0279645</v>
      </c>
      <c r="Z4" s="119" t="n">
        <f aca="false">L4*5.5017049523</f>
        <v>3040489.73336383</v>
      </c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</row>
    <row r="5" customFormat="false" ht="12.8" hidden="false" customHeight="false" outlineLevel="0" collapsed="false">
      <c r="B5" s="117"/>
      <c r="C5" s="116" t="n">
        <v>2014</v>
      </c>
      <c r="D5" s="116" t="n">
        <v>2</v>
      </c>
      <c r="E5" s="116" t="n">
        <v>1004</v>
      </c>
      <c r="F5" s="118" t="n">
        <v>14482790</v>
      </c>
      <c r="G5" s="118" t="n">
        <v>13911325</v>
      </c>
      <c r="H5" s="119" t="n">
        <f aca="false">F5-J5</f>
        <v>14482790</v>
      </c>
      <c r="I5" s="119" t="n">
        <f aca="false">G5-K5</f>
        <v>13911325</v>
      </c>
      <c r="J5" s="120"/>
      <c r="K5" s="120"/>
      <c r="L5" s="119" t="n">
        <f aca="false">H5-I5</f>
        <v>571465</v>
      </c>
      <c r="M5" s="119" t="n">
        <f aca="false">J5-K5</f>
        <v>0</v>
      </c>
      <c r="N5" s="118" t="n">
        <v>2156056</v>
      </c>
      <c r="O5" s="121" t="n">
        <v>80470827.8892677</v>
      </c>
      <c r="P5" s="116" t="n">
        <f aca="false">O5/I5</f>
        <v>5.78455523749662</v>
      </c>
      <c r="Q5" s="119" t="n">
        <f aca="false">I5*5.5017049523</f>
        <v>76536005.6455548</v>
      </c>
      <c r="R5" s="119" t="n">
        <v>13090128.797517</v>
      </c>
      <c r="S5" s="119" t="n">
        <v>2913043.96959149</v>
      </c>
      <c r="T5" s="121" t="n">
        <v>16270046.9661959</v>
      </c>
      <c r="U5" s="116" t="n">
        <f aca="false">R5/N5</f>
        <v>6.07133061363759</v>
      </c>
      <c r="V5" s="117"/>
      <c r="W5" s="117"/>
      <c r="X5" s="119" t="n">
        <f aca="false">N5*5.1890047538+L5*5.5017049523</f>
        <v>14331816.6540251</v>
      </c>
      <c r="Y5" s="119" t="n">
        <f aca="false">N5*5.1890047538</f>
        <v>11187784.833459</v>
      </c>
      <c r="Z5" s="119" t="n">
        <f aca="false">L5*5.5017049523</f>
        <v>3144031.82056612</v>
      </c>
    </row>
    <row r="6" customFormat="false" ht="12.8" hidden="false" customHeight="false" outlineLevel="0" collapsed="false">
      <c r="B6" s="117"/>
      <c r="C6" s="116" t="n">
        <v>2014</v>
      </c>
      <c r="D6" s="116" t="n">
        <v>3</v>
      </c>
      <c r="E6" s="116" t="n">
        <v>1003</v>
      </c>
      <c r="F6" s="118" t="n">
        <v>15149966</v>
      </c>
      <c r="G6" s="118" t="n">
        <v>14531608</v>
      </c>
      <c r="H6" s="119" t="n">
        <f aca="false">F6-J6</f>
        <v>15149966</v>
      </c>
      <c r="I6" s="119" t="n">
        <f aca="false">G6-K6</f>
        <v>14531608</v>
      </c>
      <c r="J6" s="120"/>
      <c r="K6" s="120"/>
      <c r="L6" s="119" t="n">
        <f aca="false">H6-I6</f>
        <v>618358</v>
      </c>
      <c r="M6" s="119" t="n">
        <f aca="false">J6-K6</f>
        <v>0</v>
      </c>
      <c r="N6" s="118" t="n">
        <v>2697106</v>
      </c>
      <c r="O6" s="121" t="n">
        <v>71025009.1540406</v>
      </c>
      <c r="P6" s="116" t="n">
        <f aca="false">O6/I6</f>
        <v>4.88762215124717</v>
      </c>
      <c r="Q6" s="119" t="n">
        <f aca="false">I6*5.5017049523</f>
        <v>79948619.6984823</v>
      </c>
      <c r="R6" s="119" t="n">
        <v>13303482.9648562</v>
      </c>
      <c r="S6" s="119" t="n">
        <v>2571105.33137627</v>
      </c>
      <c r="T6" s="121" t="n">
        <v>17670963.688597</v>
      </c>
      <c r="U6" s="116" t="n">
        <f aca="false">R6/N6</f>
        <v>4.93250282519716</v>
      </c>
      <c r="V6" s="117"/>
      <c r="W6" s="117"/>
      <c r="X6" s="119" t="n">
        <f aca="false">N6*5.1890047538+L6*5.5017049523</f>
        <v>17397319.1263968</v>
      </c>
      <c r="Y6" s="119" t="n">
        <f aca="false">N6*5.1890047538</f>
        <v>13995295.8555025</v>
      </c>
      <c r="Z6" s="119" t="n">
        <f aca="false">L6*5.5017049523</f>
        <v>3402023.27089432</v>
      </c>
    </row>
    <row r="7" customFormat="false" ht="12.8" hidden="false" customHeight="false" outlineLevel="0" collapsed="false">
      <c r="B7" s="117"/>
      <c r="C7" s="116" t="n">
        <v>2014</v>
      </c>
      <c r="D7" s="116" t="n">
        <v>4</v>
      </c>
      <c r="E7" s="116" t="n">
        <v>160</v>
      </c>
      <c r="F7" s="118" t="n">
        <v>15745971</v>
      </c>
      <c r="G7" s="118" t="n">
        <v>15148486</v>
      </c>
      <c r="H7" s="119" t="n">
        <f aca="false">F7-J7</f>
        <v>15745971</v>
      </c>
      <c r="I7" s="119" t="n">
        <f aca="false">G7-K7</f>
        <v>15148486</v>
      </c>
      <c r="J7" s="120"/>
      <c r="K7" s="120"/>
      <c r="L7" s="119" t="n">
        <f aca="false">H7-I7</f>
        <v>597485</v>
      </c>
      <c r="M7" s="119" t="n">
        <f aca="false">J7-K7</f>
        <v>0</v>
      </c>
      <c r="N7" s="118" t="n">
        <v>2598761</v>
      </c>
      <c r="O7" s="121" t="n">
        <v>90838150.786</v>
      </c>
      <c r="P7" s="116" t="n">
        <f aca="false">O7/I7</f>
        <v>5.99651679950062</v>
      </c>
      <c r="Q7" s="119" t="n">
        <f aca="false">I7*5.5017049523</f>
        <v>83342500.4460472</v>
      </c>
      <c r="R7" s="119" t="n">
        <v>12713686.068</v>
      </c>
      <c r="S7" s="119" t="n">
        <v>3288341.0584532</v>
      </c>
      <c r="T7" s="121" t="n">
        <v>17161490.7544532</v>
      </c>
      <c r="U7" s="116" t="n">
        <f aca="false">R7/N7</f>
        <v>4.89221058342803</v>
      </c>
      <c r="V7" s="117"/>
      <c r="W7" s="117"/>
      <c r="X7" s="119" t="n">
        <f aca="false">N7*5.1890047538+L7*5.5017049523</f>
        <v>16772169.366415</v>
      </c>
      <c r="Y7" s="119" t="n">
        <f aca="false">N7*5.1890047538</f>
        <v>13484983.18299</v>
      </c>
      <c r="Z7" s="119" t="n">
        <f aca="false">L7*5.5017049523</f>
        <v>3287186.18342497</v>
      </c>
    </row>
    <row r="8" customFormat="false" ht="12.8" hidden="false" customHeight="false" outlineLevel="0" collapsed="false">
      <c r="B8" s="117"/>
      <c r="C8" s="116" t="n">
        <f aca="false">C4+1</f>
        <v>2015</v>
      </c>
      <c r="D8" s="116" t="n">
        <f aca="false">D4</f>
        <v>1</v>
      </c>
      <c r="E8" s="116" t="n">
        <v>1001</v>
      </c>
      <c r="F8" s="118" t="n">
        <v>16507879</v>
      </c>
      <c r="G8" s="118" t="n">
        <v>15853349</v>
      </c>
      <c r="H8" s="119" t="n">
        <f aca="false">F8-J8</f>
        <v>16507879</v>
      </c>
      <c r="I8" s="119" t="n">
        <f aca="false">G8-K8</f>
        <v>15853349</v>
      </c>
      <c r="J8" s="120"/>
      <c r="K8" s="120"/>
      <c r="L8" s="119" t="n">
        <f aca="false">H8-I8</f>
        <v>654530</v>
      </c>
      <c r="M8" s="119" t="n">
        <f aca="false">J8-K8</f>
        <v>0</v>
      </c>
      <c r="N8" s="118" t="n">
        <v>3002195</v>
      </c>
      <c r="O8" s="121" t="n">
        <v>81897043.9675653</v>
      </c>
      <c r="P8" s="116" t="n">
        <f aca="false">O8/I8</f>
        <v>5.16591440506137</v>
      </c>
      <c r="Q8" s="119" t="n">
        <f aca="false">I8*5.5017049523</f>
        <v>87220448.7038403</v>
      </c>
      <c r="R8" s="119" t="n">
        <v>13986686.083894</v>
      </c>
      <c r="S8" s="119" t="n">
        <v>2964672.99162586</v>
      </c>
      <c r="T8" s="121" t="n">
        <v>18231627.4986104</v>
      </c>
      <c r="U8" s="116" t="n">
        <f aca="false">R8/N8</f>
        <v>4.65881999133767</v>
      </c>
      <c r="V8" s="117"/>
      <c r="W8" s="117"/>
      <c r="X8" s="119" t="n">
        <f aca="false">N8*5.1890047538+L8*5.5017049523</f>
        <v>19179435.0692635</v>
      </c>
      <c r="Y8" s="119" t="n">
        <f aca="false">N8*5.1890047538</f>
        <v>15578404.1268346</v>
      </c>
      <c r="Z8" s="119" t="n">
        <f aca="false">L8*5.5017049523</f>
        <v>3601030.94242892</v>
      </c>
    </row>
    <row r="9" customFormat="false" ht="12.8" hidden="false" customHeight="false" outlineLevel="0" collapsed="false">
      <c r="B9" s="117"/>
      <c r="C9" s="116" t="n">
        <f aca="false">C5+1</f>
        <v>2015</v>
      </c>
      <c r="D9" s="116" t="n">
        <f aca="false">D5</f>
        <v>2</v>
      </c>
      <c r="E9" s="116" t="n">
        <v>1000</v>
      </c>
      <c r="F9" s="118" t="n">
        <v>17877475</v>
      </c>
      <c r="G9" s="118" t="n">
        <v>17180984</v>
      </c>
      <c r="H9" s="119" t="n">
        <f aca="false">F9-J9</f>
        <v>17877475</v>
      </c>
      <c r="I9" s="119" t="n">
        <f aca="false">G9-K9</f>
        <v>17180984</v>
      </c>
      <c r="J9" s="120"/>
      <c r="K9" s="120"/>
      <c r="L9" s="119" t="n">
        <f aca="false">H9-I9</f>
        <v>696491</v>
      </c>
      <c r="M9" s="119" t="n">
        <f aca="false">J9-K9</f>
        <v>0</v>
      </c>
      <c r="N9" s="118" t="n">
        <v>2371185</v>
      </c>
      <c r="O9" s="121" t="n">
        <v>104523364.336654</v>
      </c>
      <c r="P9" s="116" t="n">
        <f aca="false">O9/I9</f>
        <v>6.08366577471081</v>
      </c>
      <c r="Q9" s="119" t="n">
        <f aca="false">I9*5.5017049523</f>
        <v>94524704.7581871</v>
      </c>
      <c r="R9" s="119" t="n">
        <v>14339828.6769147</v>
      </c>
      <c r="S9" s="119" t="n">
        <v>3783745.78898687</v>
      </c>
      <c r="T9" s="121" t="n">
        <v>19687951.5296409</v>
      </c>
      <c r="U9" s="116" t="n">
        <f aca="false">R9/N9</f>
        <v>6.04753685474339</v>
      </c>
      <c r="V9" s="117"/>
      <c r="W9" s="117"/>
      <c r="X9" s="119" t="n">
        <f aca="false">N9*5.1890047538+L9*5.5017049523</f>
        <v>16135978.2210716</v>
      </c>
      <c r="Y9" s="119" t="n">
        <f aca="false">N9*5.1890047538</f>
        <v>12304090.2371393</v>
      </c>
      <c r="Z9" s="119" t="n">
        <f aca="false">L9*5.5017049523</f>
        <v>3831887.98393238</v>
      </c>
    </row>
    <row r="10" customFormat="false" ht="12.8" hidden="false" customHeight="false" outlineLevel="0" collapsed="false">
      <c r="B10" s="117"/>
      <c r="C10" s="116" t="n">
        <v>2016</v>
      </c>
      <c r="D10" s="116" t="n">
        <v>2</v>
      </c>
      <c r="E10" s="116" t="n">
        <v>996</v>
      </c>
      <c r="F10" s="118" t="n">
        <v>18529945</v>
      </c>
      <c r="G10" s="118" t="n">
        <v>17797215</v>
      </c>
      <c r="H10" s="119" t="n">
        <f aca="false">F10-J10</f>
        <v>18529945</v>
      </c>
      <c r="I10" s="119" t="n">
        <f aca="false">G10-K10</f>
        <v>17797215</v>
      </c>
      <c r="J10" s="120"/>
      <c r="K10" s="120"/>
      <c r="L10" s="119" t="n">
        <f aca="false">H10-I10</f>
        <v>732730</v>
      </c>
      <c r="M10" s="119" t="n">
        <f aca="false">J10-K10</f>
        <v>0</v>
      </c>
      <c r="N10" s="120"/>
      <c r="O10" s="117"/>
      <c r="P10" s="117"/>
      <c r="Q10" s="119" t="n">
        <f aca="false">I10*5.5017049523</f>
        <v>97915025.9026478</v>
      </c>
      <c r="R10" s="119"/>
      <c r="S10" s="119"/>
      <c r="T10" s="117"/>
      <c r="U10" s="117"/>
      <c r="V10" s="117"/>
      <c r="W10" s="117"/>
      <c r="X10" s="119"/>
      <c r="Y10" s="119"/>
      <c r="Z10" s="119"/>
    </row>
    <row r="11" customFormat="false" ht="12.8" hidden="false" customHeight="false" outlineLevel="0" collapsed="false">
      <c r="B11" s="117"/>
      <c r="C11" s="116" t="n">
        <v>2016</v>
      </c>
      <c r="D11" s="116" t="n">
        <v>3</v>
      </c>
      <c r="E11" s="116" t="n">
        <v>995</v>
      </c>
      <c r="F11" s="118" t="n">
        <v>19118239</v>
      </c>
      <c r="G11" s="118" t="n">
        <v>18342944</v>
      </c>
      <c r="H11" s="119" t="n">
        <f aca="false">F11-J11</f>
        <v>19118239</v>
      </c>
      <c r="I11" s="119" t="n">
        <f aca="false">G11-K11</f>
        <v>18342944</v>
      </c>
      <c r="J11" s="120"/>
      <c r="K11" s="120"/>
      <c r="L11" s="119" t="n">
        <f aca="false">H11-I11</f>
        <v>775295</v>
      </c>
      <c r="M11" s="119" t="n">
        <f aca="false">J11-K11</f>
        <v>0</v>
      </c>
      <c r="N11" s="120"/>
      <c r="O11" s="117"/>
      <c r="P11" s="117"/>
      <c r="Q11" s="119" t="n">
        <f aca="false">I11*5.5017049523</f>
        <v>100917465.844562</v>
      </c>
      <c r="R11" s="119"/>
      <c r="S11" s="119"/>
      <c r="T11" s="117"/>
      <c r="U11" s="117"/>
      <c r="V11" s="117"/>
      <c r="W11" s="117"/>
      <c r="X11" s="119"/>
      <c r="Y11" s="119"/>
      <c r="Z11" s="119"/>
    </row>
    <row r="12" customFormat="false" ht="12.8" hidden="false" customHeight="false" outlineLevel="0" collapsed="false">
      <c r="B12" s="117"/>
      <c r="C12" s="116" t="n">
        <v>2016</v>
      </c>
      <c r="D12" s="116" t="n">
        <v>4</v>
      </c>
      <c r="E12" s="116" t="n">
        <v>994</v>
      </c>
      <c r="F12" s="118" t="n">
        <v>20592277</v>
      </c>
      <c r="G12" s="118" t="n">
        <v>19759371</v>
      </c>
      <c r="H12" s="119" t="n">
        <f aca="false">F12-J12</f>
        <v>20592277</v>
      </c>
      <c r="I12" s="119" t="n">
        <f aca="false">G12-K12</f>
        <v>19759371</v>
      </c>
      <c r="J12" s="120"/>
      <c r="K12" s="120"/>
      <c r="L12" s="119" t="n">
        <f aca="false">H12-I12</f>
        <v>832906</v>
      </c>
      <c r="M12" s="119" t="n">
        <f aca="false">J12-K12</f>
        <v>0</v>
      </c>
      <c r="N12" s="120"/>
      <c r="O12" s="117"/>
      <c r="P12" s="117" t="s">
        <v>139</v>
      </c>
      <c r="Q12" s="119" t="n">
        <f aca="false">I12*5.5017049523</f>
        <v>108710229.285033</v>
      </c>
      <c r="R12" s="119"/>
      <c r="S12" s="119"/>
      <c r="T12" s="117"/>
      <c r="U12" s="116" t="n">
        <f aca="false">AVERAGE(U4:U9)</f>
        <v>5.18900475376138</v>
      </c>
      <c r="V12" s="117"/>
      <c r="W12" s="117"/>
      <c r="X12" s="119"/>
      <c r="Y12" s="119"/>
      <c r="Z12" s="119"/>
    </row>
    <row r="13" customFormat="false" ht="12.8" hidden="false" customHeight="false" outlineLevel="0" collapsed="false">
      <c r="B13" s="117"/>
      <c r="C13" s="116" t="n">
        <v>2017</v>
      </c>
      <c r="D13" s="116" t="n">
        <v>1</v>
      </c>
      <c r="E13" s="116" t="n">
        <v>993</v>
      </c>
      <c r="F13" s="118" t="n">
        <v>20242858</v>
      </c>
      <c r="G13" s="118" t="n">
        <v>19409870</v>
      </c>
      <c r="H13" s="119" t="n">
        <f aca="false">F13-J13</f>
        <v>20242858</v>
      </c>
      <c r="I13" s="119" t="n">
        <f aca="false">G13-K13</f>
        <v>19409870</v>
      </c>
      <c r="J13" s="120"/>
      <c r="K13" s="120"/>
      <c r="L13" s="119" t="n">
        <f aca="false">H13-I13</f>
        <v>832988</v>
      </c>
      <c r="M13" s="119" t="n">
        <f aca="false">J13-K13</f>
        <v>0</v>
      </c>
      <c r="N13" s="120"/>
      <c r="O13" s="117"/>
      <c r="P13" s="116" t="n">
        <f aca="false">AVERAGE(P4:P9)</f>
        <v>5.50170495229345</v>
      </c>
      <c r="Q13" s="119" t="n">
        <f aca="false">I13*5.5017049523</f>
        <v>106787377.902499</v>
      </c>
      <c r="R13" s="119"/>
      <c r="S13" s="119"/>
      <c r="T13" s="117"/>
      <c r="U13" s="117"/>
      <c r="V13" s="117"/>
      <c r="W13" s="117"/>
      <c r="X13" s="119"/>
      <c r="Y13" s="119"/>
      <c r="Z13" s="119"/>
    </row>
    <row r="14" customFormat="false" ht="12.8" hidden="false" customHeight="false" outlineLevel="0" collapsed="false">
      <c r="A14" s="122" t="s">
        <v>140</v>
      </c>
      <c r="B14" s="5"/>
      <c r="C14" s="122" t="n">
        <v>2015</v>
      </c>
      <c r="D14" s="122" t="n">
        <v>1</v>
      </c>
      <c r="E14" s="122" t="n">
        <v>161</v>
      </c>
      <c r="F14" s="123" t="n">
        <v>17715091.2971215</v>
      </c>
      <c r="G14" s="123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4" t="n">
        <v>0</v>
      </c>
      <c r="K14" s="124" t="n">
        <v>0</v>
      </c>
      <c r="L14" s="8" t="n">
        <f aca="false">H14-I14</f>
        <v>691939.443819597</v>
      </c>
      <c r="M14" s="8" t="n">
        <f aca="false">J14-K14</f>
        <v>0</v>
      </c>
      <c r="N14" s="124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5" t="n">
        <v>20422747.1350974</v>
      </c>
      <c r="G15" s="125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6" t="n">
        <v>0</v>
      </c>
      <c r="K15" s="126" t="n">
        <v>0</v>
      </c>
      <c r="L15" s="42" t="n">
        <f aca="false">H15-I15</f>
        <v>799976.431236599</v>
      </c>
      <c r="M15" s="42" t="n">
        <f aca="false">J15-K15</f>
        <v>0</v>
      </c>
      <c r="N15" s="126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5" t="n">
        <v>19803746.8364793</v>
      </c>
      <c r="G16" s="125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6" t="n">
        <v>0</v>
      </c>
      <c r="K16" s="126" t="n">
        <v>0</v>
      </c>
      <c r="L16" s="42" t="n">
        <f aca="false">H16-I16</f>
        <v>777485.531692199</v>
      </c>
      <c r="M16" s="42" t="n">
        <f aca="false">J16-K16</f>
        <v>0</v>
      </c>
      <c r="N16" s="126" t="n">
        <v>2919136.76234831</v>
      </c>
      <c r="O16" s="127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7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5" t="n">
        <v>21421804.3950487</v>
      </c>
      <c r="G17" s="125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6" t="n">
        <v>0</v>
      </c>
      <c r="K17" s="126" t="n">
        <v>0</v>
      </c>
      <c r="L17" s="42" t="n">
        <f aca="false">H17-I17</f>
        <v>842157.0006628</v>
      </c>
      <c r="M17" s="42" t="n">
        <f aca="false">J17-K17</f>
        <v>0</v>
      </c>
      <c r="N17" s="126" t="n">
        <v>2757062.56989139</v>
      </c>
      <c r="O17" s="127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7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8" hidden="false" customHeight="false" outlineLevel="0" collapsed="false">
      <c r="A18" s="122"/>
      <c r="B18" s="5"/>
      <c r="C18" s="122" t="n">
        <f aca="false">C14+1</f>
        <v>2016</v>
      </c>
      <c r="D18" s="122" t="n">
        <f aca="false">D14</f>
        <v>1</v>
      </c>
      <c r="E18" s="122" t="n">
        <v>165</v>
      </c>
      <c r="F18" s="123" t="n">
        <v>18798652.8327858</v>
      </c>
      <c r="G18" s="123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4" t="n">
        <v>0</v>
      </c>
      <c r="K18" s="124" t="n">
        <v>0</v>
      </c>
      <c r="L18" s="8" t="n">
        <f aca="false">H18-I18</f>
        <v>737510.400040299</v>
      </c>
      <c r="M18" s="8" t="n">
        <f aca="false">J18-K18</f>
        <v>0</v>
      </c>
      <c r="N18" s="124" t="n">
        <v>2795658.97722293</v>
      </c>
      <c r="O18" s="128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28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5" t="n">
        <v>19381974.1868191</v>
      </c>
      <c r="G19" s="125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6" t="n">
        <v>0</v>
      </c>
      <c r="K19" s="126" t="n">
        <v>0</v>
      </c>
      <c r="L19" s="42" t="n">
        <f aca="false">H19-I19</f>
        <v>762298.459394898</v>
      </c>
      <c r="M19" s="42" t="n">
        <f aca="false">J19-K19</f>
        <v>0</v>
      </c>
      <c r="N19" s="126" t="n">
        <v>2828183.68633319</v>
      </c>
      <c r="O19" s="127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7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6" t="n">
        <v>18503713.2101988</v>
      </c>
      <c r="G20" s="126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6" t="n">
        <v>0</v>
      </c>
      <c r="K20" s="126" t="n">
        <v>0</v>
      </c>
      <c r="L20" s="42" t="n">
        <f aca="false">H20-I20</f>
        <v>730249.346840899</v>
      </c>
      <c r="M20" s="42" t="n">
        <f aca="false">J20-K20</f>
        <v>0</v>
      </c>
      <c r="N20" s="126" t="n">
        <v>2477813.00409058</v>
      </c>
      <c r="O20" s="127" t="n">
        <v>90764685.8571572</v>
      </c>
      <c r="P20" s="7"/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27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6" t="n">
        <v>20254615.8512826</v>
      </c>
      <c r="G21" s="126" t="n"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26" t="n">
        <v>37448.2927964077</v>
      </c>
      <c r="K21" s="126" t="n">
        <v>36324.8440125154</v>
      </c>
      <c r="L21" s="42" t="n">
        <f aca="false">H21-I21</f>
        <v>800543.016671494</v>
      </c>
      <c r="M21" s="42" t="n">
        <f aca="false">J21-K21</f>
        <v>1123.4487838923</v>
      </c>
      <c r="N21" s="126" t="n">
        <v>3910348.4398605</v>
      </c>
      <c r="O21" s="127" t="n">
        <v>112083822.294624</v>
      </c>
      <c r="P21" s="7"/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27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24695168.1228013</v>
      </c>
      <c r="Y21" s="42" t="n">
        <f aca="false">N21*5.1890047538</f>
        <v>20290816.6434505</v>
      </c>
      <c r="Z21" s="42" t="n">
        <f aca="false">L21*5.5017049523</f>
        <v>4404351.47935074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2"/>
      <c r="B22" s="5"/>
      <c r="C22" s="122" t="n">
        <f aca="false">C18+1</f>
        <v>2017</v>
      </c>
      <c r="D22" s="122" t="n">
        <f aca="false">D18</f>
        <v>1</v>
      </c>
      <c r="E22" s="122" t="n">
        <v>169</v>
      </c>
      <c r="F22" s="124" t="n">
        <v>19377172.7510706</v>
      </c>
      <c r="G22" s="124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24" t="n">
        <v>68744.4841315014</v>
      </c>
      <c r="K22" s="124" t="n">
        <v>66682.1496075563</v>
      </c>
      <c r="L22" s="8" t="n">
        <f aca="false">H22-I22</f>
        <v>765007.8068716</v>
      </c>
      <c r="M22" s="8" t="n">
        <f aca="false">J22-K22</f>
        <v>2062.3345239451</v>
      </c>
      <c r="N22" s="124" t="n">
        <v>4299591.36744104</v>
      </c>
      <c r="O22" s="128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8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26519447.2846626</v>
      </c>
      <c r="Y22" s="8" t="n">
        <f aca="false">N22*5.1890047538</f>
        <v>22310600.045049</v>
      </c>
      <c r="Z22" s="8" t="n">
        <f aca="false">L22*5.5017049523</f>
        <v>4208847.23961365</v>
      </c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6" t="n">
        <v>20709754.3962264</v>
      </c>
      <c r="G23" s="126" t="n"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26" t="n">
        <v>105406.410376622</v>
      </c>
      <c r="K23" s="126" t="n">
        <v>102244.218065323</v>
      </c>
      <c r="L23" s="42" t="n">
        <f aca="false">H23-I23</f>
        <v>818497.026508175</v>
      </c>
      <c r="M23" s="42" t="n">
        <f aca="false">J23-K23</f>
        <v>3162.192311299</v>
      </c>
      <c r="N23" s="126" t="n">
        <v>3939404.98436416</v>
      </c>
      <c r="O23" s="127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7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24944720.3351919</v>
      </c>
      <c r="Y23" s="42" t="n">
        <f aca="false">N23*5.1890047538</f>
        <v>20441591.191009</v>
      </c>
      <c r="Z23" s="42" t="n">
        <f aca="false">L23*5.5017049523</f>
        <v>4503129.14418285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6" t="n">
        <v>19896829.3534218</v>
      </c>
      <c r="G24" s="126" t="n">
        <v>19106774.747813</v>
      </c>
      <c r="H24" s="42" t="n">
        <f aca="false">F24-J24</f>
        <v>19743761.0822812</v>
      </c>
      <c r="I24" s="42" t="n">
        <f aca="false">G24-K24</f>
        <v>18958298.5248067</v>
      </c>
      <c r="J24" s="126" t="n">
        <v>153068.271140567</v>
      </c>
      <c r="K24" s="126" t="n">
        <v>148476.22300635</v>
      </c>
      <c r="L24" s="42" t="n">
        <f aca="false">H24-I24</f>
        <v>785462.557474531</v>
      </c>
      <c r="M24" s="42" t="n">
        <f aca="false">J24-K24</f>
        <v>4592.04813421701</v>
      </c>
      <c r="N24" s="126" t="n">
        <v>3599614.55233288</v>
      </c>
      <c r="O24" s="127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7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22999800.2662068</v>
      </c>
      <c r="Y24" s="42" t="n">
        <f aca="false">N24*5.1890047538</f>
        <v>18678417.023903</v>
      </c>
      <c r="Z24" s="42" t="n">
        <f aca="false">L24*5.5017049523</f>
        <v>4321383.24230385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6" t="n">
        <v>21657648.3940755</v>
      </c>
      <c r="G25" s="126" t="n"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126" t="n">
        <v>195716.984291222</v>
      </c>
      <c r="K25" s="126" t="n">
        <v>189845.474762486</v>
      </c>
      <c r="L25" s="42" t="n">
        <f aca="false">H25-I25</f>
        <v>856425.707030378</v>
      </c>
      <c r="M25" s="42" t="n">
        <f aca="false">J25-K25</f>
        <v>5871.509528736</v>
      </c>
      <c r="N25" s="126" t="n">
        <v>4012507.36812272</v>
      </c>
      <c r="O25" s="129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29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25532721.3614924</v>
      </c>
      <c r="Y25" s="42" t="n">
        <f aca="false">N25*5.1890047538</f>
        <v>20820919.8078463</v>
      </c>
      <c r="Z25" s="42" t="n">
        <f aca="false">L25*5.5017049523</f>
        <v>4711801.55364606</v>
      </c>
    </row>
    <row r="26" customFormat="false" ht="12.8" hidden="false" customHeight="false" outlineLevel="0" collapsed="false">
      <c r="A26" s="122"/>
      <c r="B26" s="5"/>
      <c r="C26" s="122" t="n">
        <f aca="false">C22+1</f>
        <v>2018</v>
      </c>
      <c r="D26" s="122" t="n">
        <f aca="false">D22</f>
        <v>1</v>
      </c>
      <c r="E26" s="122" t="n">
        <v>173</v>
      </c>
      <c r="F26" s="124" t="n">
        <v>20172881.22473</v>
      </c>
      <c r="G26" s="124" t="n">
        <v>19369680.2252632</v>
      </c>
      <c r="H26" s="8" t="n">
        <f aca="false">F26-J26</f>
        <v>19973260.1236619</v>
      </c>
      <c r="I26" s="8" t="n">
        <f aca="false">G26-K26</f>
        <v>19176047.7572272</v>
      </c>
      <c r="J26" s="124" t="n">
        <v>199621.10106806</v>
      </c>
      <c r="K26" s="124" t="n">
        <v>193632.468036018</v>
      </c>
      <c r="L26" s="8" t="n">
        <f aca="false">H26-I26</f>
        <v>797212.366434738</v>
      </c>
      <c r="M26" s="8" t="n">
        <f aca="false">J26-K26</f>
        <v>5988.63303204201</v>
      </c>
      <c r="N26" s="124" t="n"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26523509.784177</v>
      </c>
      <c r="Y26" s="8" t="n">
        <f aca="false">N26*5.1890047538</f>
        <v>22137482.5597282</v>
      </c>
      <c r="Z26" s="8" t="n">
        <f aca="false">L26*5.5017049523</f>
        <v>4386027.2244488</v>
      </c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6" t="n">
        <v>20013236.9648825</v>
      </c>
      <c r="G27" s="126" t="n">
        <v>19215792.833044</v>
      </c>
      <c r="H27" s="42" t="n">
        <f aca="false">F27-J27</f>
        <v>19795475.0663016</v>
      </c>
      <c r="I27" s="42" t="n">
        <f aca="false">G27-K27</f>
        <v>19004563.7914205</v>
      </c>
      <c r="J27" s="126" t="n">
        <v>217761.898580891</v>
      </c>
      <c r="K27" s="126" t="n">
        <v>211229.041623464</v>
      </c>
      <c r="L27" s="42" t="n">
        <f aca="false">H27-I27</f>
        <v>790911.27488111</v>
      </c>
      <c r="M27" s="42" t="n">
        <f aca="false">J27-K27</f>
        <v>6532.85695742699</v>
      </c>
      <c r="N27" s="126" t="n">
        <v>3381171.90764194</v>
      </c>
      <c r="O27" s="7"/>
      <c r="P27" s="7"/>
      <c r="Q27" s="42" t="n">
        <f aca="false">I27*5.5017049523</f>
        <v>104557502.72756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21896277.5800123</v>
      </c>
      <c r="Y27" s="42" t="n">
        <f aca="false">N27*5.1890047538</f>
        <v>17544917.102169</v>
      </c>
      <c r="Z27" s="42" t="n">
        <f aca="false">L27*5.5017049523</f>
        <v>4351360.47784331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6" t="n">
        <v>19049763.4221667</v>
      </c>
      <c r="G28" s="126" t="n">
        <v>18291807.8709222</v>
      </c>
      <c r="H28" s="42" t="n">
        <f aca="false">F28-J28</f>
        <v>18814716.2989425</v>
      </c>
      <c r="I28" s="42" t="n">
        <f aca="false">G28-K28</f>
        <v>18063812.1613948</v>
      </c>
      <c r="J28" s="126" t="n">
        <v>235047.123224172</v>
      </c>
      <c r="K28" s="126" t="n">
        <v>227995.709527446</v>
      </c>
      <c r="L28" s="42" t="n">
        <f aca="false">H28-I28</f>
        <v>750904.137547728</v>
      </c>
      <c r="M28" s="42" t="n">
        <f aca="false">J28-K28</f>
        <v>7051.41369672603</v>
      </c>
      <c r="N28" s="126" t="n">
        <v>3202211.13417862</v>
      </c>
      <c r="O28" s="7"/>
      <c r="P28" s="7"/>
      <c r="Q28" s="42" t="n">
        <f aca="false">I28*5.5017049523</f>
        <v>99381764.8257625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20747541.810173</v>
      </c>
      <c r="Y28" s="42" t="n">
        <f aca="false">N28*5.1890047538</f>
        <v>16616288.7979241</v>
      </c>
      <c r="Z28" s="42" t="n">
        <f aca="false">L28*5.5017049523</f>
        <v>4131253.01224889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6" t="n">
        <v>17489467.6471069</v>
      </c>
      <c r="G29" s="126" t="n"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126" t="n">
        <v>240391.322037069</v>
      </c>
      <c r="K29" s="126" t="n">
        <v>233179.582375956</v>
      </c>
      <c r="L29" s="42" t="n">
        <f aca="false">H29-I29</f>
        <v>686795.876935134</v>
      </c>
      <c r="M29" s="42" t="n">
        <f aca="false">J29-K29</f>
        <v>7211.73966111301</v>
      </c>
      <c r="N29" s="126" t="n">
        <v>3094461.00226498</v>
      </c>
      <c r="O29" s="7"/>
      <c r="P29" s="7"/>
      <c r="Q29" s="42" t="n">
        <f aca="false">I29*5.5017049523</f>
        <v>91120780.3628844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19835721.1285549</v>
      </c>
      <c r="Y29" s="42" t="n">
        <f aca="false">N29*5.1890047538</f>
        <v>16057172.8512017</v>
      </c>
      <c r="Z29" s="42" t="n">
        <f aca="false">L29*5.5017049523</f>
        <v>3778548.27735325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2"/>
      <c r="B30" s="5"/>
      <c r="C30" s="122" t="n">
        <f aca="false">C26+1</f>
        <v>2019</v>
      </c>
      <c r="D30" s="122" t="n">
        <f aca="false">D26</f>
        <v>1</v>
      </c>
      <c r="E30" s="122" t="n">
        <v>177</v>
      </c>
      <c r="F30" s="124" t="n">
        <v>17348358.6939188</v>
      </c>
      <c r="G30" s="124" t="n"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24" t="n">
        <v>195752.530770185</v>
      </c>
      <c r="K30" s="124" t="n">
        <v>189879.95484708</v>
      </c>
      <c r="L30" s="8" t="n">
        <f aca="false">H30-I30</f>
        <v>683418.499914115</v>
      </c>
      <c r="M30" s="8" t="n">
        <f aca="false">J30-K30</f>
        <v>5872.575923105</v>
      </c>
      <c r="N30" s="124" t="n">
        <v>3259887.13066368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20675536.7633362</v>
      </c>
      <c r="Y30" s="8" t="n">
        <f aca="false">N30*5.1890047538</f>
        <v>16915569.8178653</v>
      </c>
      <c r="Z30" s="8" t="n">
        <f aca="false">L30*5.5017049523</f>
        <v>3759966.94547092</v>
      </c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6" t="n">
        <v>17520608.0538506</v>
      </c>
      <c r="G31" s="126" t="n"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126" t="n">
        <v>198608.842111893</v>
      </c>
      <c r="K31" s="126" t="n">
        <v>192650.576848536</v>
      </c>
      <c r="L31" s="42" t="n">
        <f aca="false">H31-I31</f>
        <v>691159.760997705</v>
      </c>
      <c r="M31" s="42" t="n">
        <f aca="false">J31-K31</f>
        <v>5958.265263357</v>
      </c>
      <c r="N31" s="126" t="n"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19286532.871122</v>
      </c>
      <c r="Y31" s="42" t="n">
        <f aca="false">N31*5.1890047538</f>
        <v>15483975.7912105</v>
      </c>
      <c r="Z31" s="42" t="n">
        <f aca="false">L31*5.5017049523</f>
        <v>3802557.07991156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6" t="n">
        <v>17903798.8201409</v>
      </c>
      <c r="G32" s="126" t="n"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126" t="n">
        <v>189574.584468079</v>
      </c>
      <c r="K32" s="126" t="n">
        <v>183887.346934037</v>
      </c>
      <c r="L32" s="42" t="n">
        <f aca="false">H32-I32</f>
        <v>708229.88978282</v>
      </c>
      <c r="M32" s="42" t="n">
        <f aca="false">J32-K32</f>
        <v>5687.23753404201</v>
      </c>
      <c r="N32" s="126" t="n">
        <v>2899259.23462991</v>
      </c>
      <c r="O32" s="7"/>
      <c r="P32" s="7"/>
      <c r="Q32" s="42" t="n">
        <f aca="false">I32*5.5017049523</f>
        <v>93561963.3115686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18940741.8429782</v>
      </c>
      <c r="Y32" s="42" t="n">
        <f aca="false">N32*5.1890047538</f>
        <v>15044269.9509932</v>
      </c>
      <c r="Z32" s="42" t="n">
        <f aca="false">L32*5.5017049523</f>
        <v>3896471.89198502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6" t="n">
        <v>17687402.0682804</v>
      </c>
      <c r="G33" s="126" t="n">
        <v>16981167.2766214</v>
      </c>
      <c r="H33" s="42" t="n">
        <f aca="false">F33-J33</f>
        <v>17491166.8163817</v>
      </c>
      <c r="I33" s="42" t="n">
        <f aca="false">G33-K33</f>
        <v>16790819.0822796</v>
      </c>
      <c r="J33" s="126" t="n">
        <v>196235.251898718</v>
      </c>
      <c r="K33" s="126" t="n">
        <v>190348.194341756</v>
      </c>
      <c r="L33" s="42" t="n">
        <f aca="false">H33-I33</f>
        <v>700347.734102082</v>
      </c>
      <c r="M33" s="42" t="n">
        <f aca="false">J33-K33</f>
        <v>5887.05755696201</v>
      </c>
      <c r="N33" s="126" t="n">
        <v>2797639.4243223</v>
      </c>
      <c r="O33" s="7"/>
      <c r="P33" s="7"/>
      <c r="Q33" s="42" t="n">
        <f aca="false">I33*5.5017049523</f>
        <v>92378132.4981513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18370070.8692682</v>
      </c>
      <c r="Y33" s="42" t="n">
        <f aca="false">N33*5.1890047538</f>
        <v>14516964.2722267</v>
      </c>
      <c r="Z33" s="42" t="n">
        <f aca="false">L33*5.5017049523</f>
        <v>3853106.59704151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2"/>
      <c r="B34" s="5"/>
      <c r="C34" s="122" t="n">
        <f aca="false">C30+1</f>
        <v>2020</v>
      </c>
      <c r="D34" s="122" t="n">
        <f aca="false">D30</f>
        <v>1</v>
      </c>
      <c r="E34" s="122" t="n">
        <v>181</v>
      </c>
      <c r="F34" s="124" t="n">
        <v>17396084.3189942</v>
      </c>
      <c r="G34" s="124" t="n">
        <v>16701130.6542305</v>
      </c>
      <c r="H34" s="8" t="n">
        <f aca="false">F34-J34</f>
        <v>17180058.774081</v>
      </c>
      <c r="I34" s="8" t="n">
        <f aca="false">G34-K34</f>
        <v>16491585.8756647</v>
      </c>
      <c r="J34" s="124" t="n">
        <v>216025.544913186</v>
      </c>
      <c r="K34" s="124" t="n">
        <v>209544.77856579</v>
      </c>
      <c r="L34" s="8" t="n">
        <f aca="false">H34-I34</f>
        <v>688472.898416314</v>
      </c>
      <c r="M34" s="8" t="n">
        <f aca="false">J34-K34</f>
        <v>6480.76634739598</v>
      </c>
      <c r="N34" s="124" t="n">
        <v>3140794.79807992</v>
      </c>
      <c r="O34" s="5"/>
      <c r="P34" s="5"/>
      <c r="Q34" s="8" t="n">
        <f aca="false">I34*5.5017049523</f>
        <v>90731839.6834253</v>
      </c>
      <c r="R34" s="8"/>
      <c r="S34" s="8"/>
      <c r="T34" s="5"/>
      <c r="U34" s="5"/>
      <c r="V34" s="8" t="n">
        <f aca="false">K34*5.5017049523</f>
        <v>1152853.54596401</v>
      </c>
      <c r="W34" s="8" t="n">
        <f aca="false">M34*5.5017049523</f>
        <v>35655.2643081677</v>
      </c>
      <c r="X34" s="8" t="n">
        <f aca="false">N34*5.1890047538+L34*5.5017049523</f>
        <v>20085373.8926884</v>
      </c>
      <c r="Y34" s="8" t="n">
        <f aca="false">N34*5.1890047538</f>
        <v>16297599.137947</v>
      </c>
      <c r="Z34" s="8" t="n">
        <f aca="false">L34*5.5017049523</f>
        <v>3787774.75474137</v>
      </c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6" t="n">
        <v>17503880.6500833</v>
      </c>
      <c r="G35" s="126" t="n">
        <v>16803116.2474968</v>
      </c>
      <c r="H35" s="42" t="n">
        <f aca="false">F35-J35</f>
        <v>17260934.4088432</v>
      </c>
      <c r="I35" s="42" t="n">
        <f aca="false">G35-K35</f>
        <v>16567458.3934939</v>
      </c>
      <c r="J35" s="126" t="n">
        <v>242946.241240084</v>
      </c>
      <c r="K35" s="126" t="n">
        <v>235657.854002882</v>
      </c>
      <c r="L35" s="42" t="n">
        <f aca="false">H35-I35</f>
        <v>693476.015349316</v>
      </c>
      <c r="M35" s="42" t="n">
        <f aca="false">J35-K35</f>
        <v>7288.387237202</v>
      </c>
      <c r="N35" s="126" t="n">
        <v>2495464.20707561</v>
      </c>
      <c r="O35" s="7"/>
      <c r="P35" s="7"/>
      <c r="Q35" s="42" t="n">
        <f aca="false">I35*5.5017049523</f>
        <v>91149267.8905097</v>
      </c>
      <c r="R35" s="42"/>
      <c r="S35" s="42"/>
      <c r="T35" s="7"/>
      <c r="U35" s="7"/>
      <c r="V35" s="42" t="n">
        <f aca="false">K35*5.5017049523</f>
        <v>1296519.98241605</v>
      </c>
      <c r="W35" s="42" t="n">
        <f aca="false">M35*5.5017049523</f>
        <v>40098.5561571943</v>
      </c>
      <c r="X35" s="42" t="n">
        <f aca="false">N35*5.1890047538+L35*5.5017049523</f>
        <v>16764276.0614017</v>
      </c>
      <c r="Y35" s="42" t="n">
        <f aca="false">N35*5.1890047538</f>
        <v>12948975.6334531</v>
      </c>
      <c r="Z35" s="42" t="n">
        <f aca="false">L35*5.5017049523</f>
        <v>3815300.4279486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6" t="n">
        <v>17400922.579601</v>
      </c>
      <c r="G36" s="126" t="n">
        <v>16703043.1421546</v>
      </c>
      <c r="H36" s="42" t="n">
        <f aca="false">F36-J36</f>
        <v>17135717.3889082</v>
      </c>
      <c r="I36" s="42" t="n">
        <f aca="false">G36-K36</f>
        <v>16445794.1071826</v>
      </c>
      <c r="J36" s="126" t="n">
        <v>265205.190692822</v>
      </c>
      <c r="K36" s="126" t="n">
        <v>257249.034972037</v>
      </c>
      <c r="L36" s="42" t="n">
        <f aca="false">H36-I36</f>
        <v>689923.281725578</v>
      </c>
      <c r="M36" s="42" t="n">
        <f aca="false">J36-K36</f>
        <v>7956.15572078497</v>
      </c>
      <c r="N36" s="126" t="n">
        <v>2463707.30922584</v>
      </c>
      <c r="O36" s="7"/>
      <c r="P36" s="7"/>
      <c r="Q36" s="42" t="n">
        <f aca="false">I36*5.5017049523</f>
        <v>90479906.8839925</v>
      </c>
      <c r="R36" s="42"/>
      <c r="S36" s="42"/>
      <c r="T36" s="7"/>
      <c r="U36" s="7"/>
      <c r="V36" s="42" t="n">
        <f aca="false">K36*5.5017049523</f>
        <v>1415308.28968005</v>
      </c>
      <c r="W36" s="42" t="n">
        <f aca="false">M36*5.5017049523</f>
        <v>43772.4213303126</v>
      </c>
      <c r="X36" s="42" t="n">
        <f aca="false">N36*5.1890047538+L36*5.5017049523</f>
        <v>16579943.2753214</v>
      </c>
      <c r="Y36" s="42" t="n">
        <f aca="false">N36*5.1890047538</f>
        <v>12784188.9395447</v>
      </c>
      <c r="Z36" s="42" t="n">
        <f aca="false">L36*5.5017049523</f>
        <v>3795754.33577668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6" t="n">
        <v>17744360.9325879</v>
      </c>
      <c r="G37" s="126" t="n">
        <v>17031274.4142781</v>
      </c>
      <c r="H37" s="42" t="n">
        <f aca="false">F37-J37</f>
        <v>17452496.3674022</v>
      </c>
      <c r="I37" s="42" t="n">
        <f aca="false">G37-K37</f>
        <v>16748165.7860479</v>
      </c>
      <c r="J37" s="126" t="n">
        <v>291864.565185724</v>
      </c>
      <c r="K37" s="126" t="n">
        <v>283108.628230152</v>
      </c>
      <c r="L37" s="42" t="n">
        <f aca="false">H37-I37</f>
        <v>704330.581354273</v>
      </c>
      <c r="M37" s="42" t="n">
        <f aca="false">J37-K37</f>
        <v>8755.93695557199</v>
      </c>
      <c r="N37" s="126" t="n">
        <v>2437014.09367023</v>
      </c>
      <c r="O37" s="7"/>
      <c r="P37" s="7"/>
      <c r="Q37" s="42" t="n">
        <f aca="false">I37*5.5017049523</f>
        <v>92143466.6470414</v>
      </c>
      <c r="R37" s="42"/>
      <c r="S37" s="42"/>
      <c r="T37" s="7"/>
      <c r="U37" s="7"/>
      <c r="V37" s="42" t="n">
        <f aca="false">K37*5.5017049523</f>
        <v>1557580.14197269</v>
      </c>
      <c r="W37" s="42" t="n">
        <f aca="false">M37*5.5017049523</f>
        <v>48172.581710497</v>
      </c>
      <c r="X37" s="42" t="n">
        <f aca="false">N37*5.1890047538+L37*5.5017049523</f>
        <v>16520696.7646256</v>
      </c>
      <c r="Y37" s="42" t="n">
        <f aca="false">N37*5.1890047538</f>
        <v>12645677.7171324</v>
      </c>
      <c r="Z37" s="42" t="n">
        <f aca="false">L37*5.5017049523</f>
        <v>3875019.04749314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2"/>
      <c r="B38" s="5"/>
      <c r="C38" s="122" t="n">
        <f aca="false">C34+1</f>
        <v>2021</v>
      </c>
      <c r="D38" s="122" t="n">
        <f aca="false">D34</f>
        <v>1</v>
      </c>
      <c r="E38" s="122" t="n">
        <v>185</v>
      </c>
      <c r="F38" s="124" t="n">
        <v>18865466.1793527</v>
      </c>
      <c r="G38" s="124" t="n">
        <v>18104500.3052033</v>
      </c>
      <c r="H38" s="8" t="n">
        <f aca="false">F38-J38</f>
        <v>18531768.8416752</v>
      </c>
      <c r="I38" s="8" t="n">
        <f aca="false">G38-K38</f>
        <v>17780813.8876561</v>
      </c>
      <c r="J38" s="124" t="n">
        <v>333697.337677506</v>
      </c>
      <c r="K38" s="124" t="n">
        <v>323686.417547181</v>
      </c>
      <c r="L38" s="8" t="n">
        <f aca="false">H38-I38</f>
        <v>750954.954019096</v>
      </c>
      <c r="M38" s="8" t="n">
        <f aca="false">J38-K38</f>
        <v>10010.920130325</v>
      </c>
      <c r="N38" s="124" t="n">
        <v>2999319.05503257</v>
      </c>
      <c r="O38" s="5"/>
      <c r="P38" s="5"/>
      <c r="Q38" s="8" t="n">
        <f aca="false">I38*5.5017049523</f>
        <v>97824791.8216423</v>
      </c>
      <c r="R38" s="8"/>
      <c r="S38" s="8"/>
      <c r="T38" s="5"/>
      <c r="U38" s="5"/>
      <c r="V38" s="8" t="n">
        <f aca="false">K38*5.5017049523</f>
        <v>1780827.16641157</v>
      </c>
      <c r="W38" s="8" t="n">
        <f aca="false">M38*5.5017049523</f>
        <v>55077.1288580886</v>
      </c>
      <c r="X38" s="8" t="n">
        <f aca="false">N38*5.1890047538+L38*5.5017049523</f>
        <v>19695013.424208</v>
      </c>
      <c r="Y38" s="8" t="n">
        <f aca="false">N38*5.1890047538</f>
        <v>15563480.8347269</v>
      </c>
      <c r="Z38" s="8" t="n">
        <f aca="false">L38*5.5017049523</f>
        <v>4131532.58948108</v>
      </c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6" t="n">
        <v>18683201.2706023</v>
      </c>
      <c r="G39" s="126" t="n">
        <v>17927528.7233977</v>
      </c>
      <c r="H39" s="42" t="n">
        <f aca="false">F39-J39</f>
        <v>18341257.579149</v>
      </c>
      <c r="I39" s="42" t="n">
        <f aca="false">G39-K39</f>
        <v>17595843.342688</v>
      </c>
      <c r="J39" s="126" t="n">
        <v>341943.691453256</v>
      </c>
      <c r="K39" s="126" t="n">
        <v>331685.380709659</v>
      </c>
      <c r="L39" s="42" t="n">
        <f aca="false">H39-I39</f>
        <v>745414.236461043</v>
      </c>
      <c r="M39" s="42" t="n">
        <f aca="false">J39-K39</f>
        <v>10258.310743597</v>
      </c>
      <c r="N39" s="126" t="n">
        <v>2719529.6341026</v>
      </c>
      <c r="O39" s="7"/>
      <c r="P39" s="7"/>
      <c r="Q39" s="42" t="n">
        <f aca="false">I39*5.5017049523</f>
        <v>96807138.4583618</v>
      </c>
      <c r="R39" s="42"/>
      <c r="S39" s="42"/>
      <c r="T39" s="7"/>
      <c r="U39" s="7"/>
      <c r="V39" s="42" t="n">
        <f aca="false">K39*5.5017049523</f>
        <v>1824835.10165584</v>
      </c>
      <c r="W39" s="42" t="n">
        <f aca="false">M39*5.5017049523</f>
        <v>56438.1990202798</v>
      </c>
      <c r="X39" s="42" t="n">
        <f aca="false">N39*5.1890047538+L39*5.5017049523</f>
        <v>18212701.395711</v>
      </c>
      <c r="Y39" s="42" t="n">
        <f aca="false">N39*5.1890047538</f>
        <v>14111652.1994584</v>
      </c>
      <c r="Z39" s="42" t="n">
        <f aca="false">L39*5.5017049523</f>
        <v>4101049.19625265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6" t="n">
        <v>18902524.3979292</v>
      </c>
      <c r="G40" s="126" t="n">
        <v>18136276.9702003</v>
      </c>
      <c r="H40" s="42" t="n">
        <f aca="false">F40-J40</f>
        <v>18528277.1411841</v>
      </c>
      <c r="I40" s="42" t="n">
        <f aca="false">G40-K40</f>
        <v>17773257.1311575</v>
      </c>
      <c r="J40" s="126" t="n">
        <v>374247.256745133</v>
      </c>
      <c r="K40" s="126" t="n">
        <v>363019.839042779</v>
      </c>
      <c r="L40" s="42" t="n">
        <f aca="false">H40-I40</f>
        <v>755020.010026567</v>
      </c>
      <c r="M40" s="42" t="n">
        <f aca="false">J40-K40</f>
        <v>11227.417702354</v>
      </c>
      <c r="N40" s="126" t="n">
        <v>2594024.94773588</v>
      </c>
      <c r="O40" s="7"/>
      <c r="P40" s="7"/>
      <c r="Q40" s="42" t="n">
        <f aca="false">I40*5.5017049523</f>
        <v>97783216.7769906</v>
      </c>
      <c r="R40" s="42"/>
      <c r="S40" s="42"/>
      <c r="T40" s="7"/>
      <c r="U40" s="7"/>
      <c r="V40" s="42" t="n">
        <f aca="false">K40*5.5017049523</f>
        <v>1997228.04624481</v>
      </c>
      <c r="W40" s="42" t="n">
        <f aca="false">M40*5.5017049523</f>
        <v>61769.9395745818</v>
      </c>
      <c r="X40" s="42" t="n">
        <f aca="false">N40*5.1890047538+L40*5.5017049523</f>
        <v>17614305.113526</v>
      </c>
      <c r="Y40" s="42" t="n">
        <f aca="false">N40*5.1890047538</f>
        <v>13460407.7852773</v>
      </c>
      <c r="Z40" s="42" t="n">
        <f aca="false">L40*5.5017049523</f>
        <v>4153897.32824876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6" t="n">
        <v>19133413.9737925</v>
      </c>
      <c r="G41" s="126" t="n">
        <v>18356495.6035994</v>
      </c>
      <c r="H41" s="42" t="n">
        <f aca="false">F41-J41</f>
        <v>18743245.8134031</v>
      </c>
      <c r="I41" s="42" t="n">
        <f aca="false">G41-K41</f>
        <v>17978032.4880217</v>
      </c>
      <c r="J41" s="126" t="n">
        <v>390168.160389396</v>
      </c>
      <c r="K41" s="126" t="n">
        <v>378463.115577714</v>
      </c>
      <c r="L41" s="42" t="n">
        <f aca="false">H41-I41</f>
        <v>765213.325381402</v>
      </c>
      <c r="M41" s="42" t="n">
        <f aca="false">J41-K41</f>
        <v>11705.044811682</v>
      </c>
      <c r="N41" s="126" t="n">
        <v>2646885.00702315</v>
      </c>
      <c r="O41" s="7"/>
      <c r="P41" s="7"/>
      <c r="Q41" s="42" t="n">
        <f aca="false">I41*5.5017049523</f>
        <v>98909830.3719592</v>
      </c>
      <c r="R41" s="42"/>
      <c r="S41" s="42"/>
      <c r="T41" s="7"/>
      <c r="U41" s="7"/>
      <c r="V41" s="42" t="n">
        <f aca="false">K41*5.5017049523</f>
        <v>2082192.3972368</v>
      </c>
      <c r="W41" s="42" t="n">
        <f aca="false">M41*5.5017049523</f>
        <v>64397.7030073244</v>
      </c>
      <c r="X41" s="42" t="n">
        <f aca="false">N41*5.1890047538+L41*5.5017049523</f>
        <v>17944676.8260219</v>
      </c>
      <c r="Y41" s="42" t="n">
        <f aca="false">N41*5.1890047538</f>
        <v>13734698.8842051</v>
      </c>
      <c r="Z41" s="42" t="n">
        <f aca="false">L41*5.5017049523</f>
        <v>4209977.94181681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2"/>
      <c r="B42" s="5"/>
      <c r="C42" s="122" t="n">
        <f aca="false">C38+1</f>
        <v>2022</v>
      </c>
      <c r="D42" s="122" t="n">
        <f aca="false">D38</f>
        <v>1</v>
      </c>
      <c r="E42" s="122" t="n">
        <v>189</v>
      </c>
      <c r="F42" s="124" t="n">
        <v>19317435.150286</v>
      </c>
      <c r="G42" s="124" t="n">
        <v>18531277.734958</v>
      </c>
      <c r="H42" s="8" t="n">
        <f aca="false">F42-J42</f>
        <v>18904730.6536609</v>
      </c>
      <c r="I42" s="8" t="n">
        <f aca="false">G42-K42</f>
        <v>18130954.3732317</v>
      </c>
      <c r="J42" s="124" t="n">
        <v>412704.496625053</v>
      </c>
      <c r="K42" s="124" t="n">
        <v>400323.361726302</v>
      </c>
      <c r="L42" s="8" t="n">
        <f aca="false">H42-I42</f>
        <v>773776.280429244</v>
      </c>
      <c r="M42" s="8" t="n">
        <f aca="false">J42-K42</f>
        <v>12381.134898751</v>
      </c>
      <c r="N42" s="124" t="n">
        <v>3144377.63998029</v>
      </c>
      <c r="O42" s="5"/>
      <c r="P42" s="5"/>
      <c r="Q42" s="8" t="n">
        <f aca="false">I42*5.5017049523</f>
        <v>99751161.4651342</v>
      </c>
      <c r="R42" s="8"/>
      <c r="S42" s="8"/>
      <c r="T42" s="5"/>
      <c r="U42" s="5"/>
      <c r="V42" s="8" t="n">
        <f aca="false">K42*5.5017049523</f>
        <v>2202461.02173098</v>
      </c>
      <c r="W42" s="8" t="n">
        <f aca="false">M42*5.5017049523</f>
        <v>68117.3511875527</v>
      </c>
      <c r="X42" s="8" t="n">
        <f aca="false">N42*5.1890047538+L42*5.5017049523</f>
        <v>20573279.31561</v>
      </c>
      <c r="Y42" s="8" t="n">
        <f aca="false">N42*5.1890047538</f>
        <v>16316190.5216002</v>
      </c>
      <c r="Z42" s="8" t="n">
        <f aca="false">L42*5.5017049523</f>
        <v>4257088.79400985</v>
      </c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6" t="n">
        <v>19525150.2073629</v>
      </c>
      <c r="G43" s="126" t="n">
        <v>18728963.4160601</v>
      </c>
      <c r="H43" s="42" t="n">
        <f aca="false">F43-J43</f>
        <v>19085670.8385488</v>
      </c>
      <c r="I43" s="42" t="n">
        <f aca="false">G43-K43</f>
        <v>18302668.4283104</v>
      </c>
      <c r="J43" s="126" t="n">
        <v>439479.36881415</v>
      </c>
      <c r="K43" s="126" t="n">
        <v>426294.987749725</v>
      </c>
      <c r="L43" s="42" t="n">
        <f aca="false">H43-I43</f>
        <v>783002.410238348</v>
      </c>
      <c r="M43" s="42" t="n">
        <f aca="false">J43-K43</f>
        <v>13184.381064425</v>
      </c>
      <c r="N43" s="126" t="n">
        <v>2705177.96370399</v>
      </c>
      <c r="O43" s="7"/>
      <c r="P43" s="7"/>
      <c r="Q43" s="42" t="n">
        <f aca="false">I43*5.5017049523</f>
        <v>100695881.53234</v>
      </c>
      <c r="R43" s="42"/>
      <c r="S43" s="42"/>
      <c r="T43" s="7"/>
      <c r="U43" s="7"/>
      <c r="V43" s="42" t="n">
        <f aca="false">K43*5.5017049523</f>
        <v>2345349.24524333</v>
      </c>
      <c r="W43" s="42" t="n">
        <f aca="false">M43*5.5017049523</f>
        <v>72536.5745951573</v>
      </c>
      <c r="X43" s="42" t="n">
        <f aca="false">N43*5.1890047538+L43*5.5017049523</f>
        <v>18345029.5516062</v>
      </c>
      <c r="Y43" s="42" t="n">
        <f aca="false">N43*5.1890047538</f>
        <v>14037181.313535</v>
      </c>
      <c r="Z43" s="42" t="n">
        <f aca="false">L43*5.5017049523</f>
        <v>4307848.23807116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6" t="n">
        <v>19828206.7914321</v>
      </c>
      <c r="G44" s="126" t="n">
        <v>19018146.4274844</v>
      </c>
      <c r="H44" s="42" t="n">
        <f aca="false">F44-J44</f>
        <v>19348093.4015031</v>
      </c>
      <c r="I44" s="42" t="n">
        <f aca="false">G44-K44</f>
        <v>18552436.4392533</v>
      </c>
      <c r="J44" s="126" t="n">
        <v>480113.389929014</v>
      </c>
      <c r="K44" s="126" t="n">
        <v>465709.988231143</v>
      </c>
      <c r="L44" s="42" t="n">
        <f aca="false">H44-I44</f>
        <v>795656.962249786</v>
      </c>
      <c r="M44" s="42" t="n">
        <f aca="false">J44-K44</f>
        <v>14403.401697871</v>
      </c>
      <c r="N44" s="126" t="n">
        <v>2634854.03341183</v>
      </c>
      <c r="O44" s="7"/>
      <c r="P44" s="7"/>
      <c r="Q44" s="42" t="n">
        <f aca="false">I44*5.5017049523</f>
        <v>102070031.435071</v>
      </c>
      <c r="R44" s="42"/>
      <c r="S44" s="42"/>
      <c r="T44" s="7"/>
      <c r="U44" s="7"/>
      <c r="V44" s="42" t="n">
        <f aca="false">K44*5.5017049523</f>
        <v>2562198.94858685</v>
      </c>
      <c r="W44" s="42" t="n">
        <f aca="false">M44*5.5017049523</f>
        <v>79243.2664511433</v>
      </c>
      <c r="X44" s="42" t="n">
        <f aca="false">N44*5.1890047538+L44*5.5017049523</f>
        <v>18049739.9544847</v>
      </c>
      <c r="Y44" s="42" t="n">
        <f aca="false">N44*5.1890047538</f>
        <v>13672270.1049431</v>
      </c>
      <c r="Z44" s="42" t="n">
        <f aca="false">L44*5.5017049523</f>
        <v>4377469.84954162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6" t="n">
        <v>20075202.3036254</v>
      </c>
      <c r="G45" s="126" t="n">
        <v>19253760.4794777</v>
      </c>
      <c r="H45" s="42" t="n">
        <f aca="false">F45-J45</f>
        <v>19578307.3812139</v>
      </c>
      <c r="I45" s="42" t="n">
        <f aca="false">G45-K45</f>
        <v>18771772.4047385</v>
      </c>
      <c r="J45" s="126" t="n">
        <v>496894.922411538</v>
      </c>
      <c r="K45" s="126" t="n">
        <v>481988.074739192</v>
      </c>
      <c r="L45" s="42" t="n">
        <f aca="false">H45-I45</f>
        <v>806534.976475362</v>
      </c>
      <c r="M45" s="42" t="n">
        <f aca="false">J45-K45</f>
        <v>14906.847672346</v>
      </c>
      <c r="N45" s="126" t="n">
        <v>2682476.97254762</v>
      </c>
      <c r="O45" s="7"/>
      <c r="P45" s="7"/>
      <c r="Q45" s="42" t="n">
        <f aca="false">I45*5.5017049523</f>
        <v>103276753.202598</v>
      </c>
      <c r="R45" s="42"/>
      <c r="S45" s="42"/>
      <c r="T45" s="7"/>
      <c r="U45" s="7"/>
      <c r="V45" s="42" t="n">
        <f aca="false">K45*5.5017049523</f>
        <v>2651756.17774215</v>
      </c>
      <c r="W45" s="42" t="n">
        <f aca="false">M45*5.5017049523</f>
        <v>82013.077662128</v>
      </c>
      <c r="X45" s="42" t="n">
        <f aca="false">N45*5.1890047538+L45*5.5017049523</f>
        <v>18356703.2367863</v>
      </c>
      <c r="Y45" s="42" t="n">
        <f aca="false">N45*5.1890047538</f>
        <v>13919385.7625086</v>
      </c>
      <c r="Z45" s="42" t="n">
        <f aca="false">L45*5.5017049523</f>
        <v>4437317.47427766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2"/>
      <c r="B46" s="5"/>
      <c r="C46" s="122" t="n">
        <f aca="false">C42+1</f>
        <v>2023</v>
      </c>
      <c r="D46" s="122" t="n">
        <f aca="false">D42</f>
        <v>1</v>
      </c>
      <c r="E46" s="122" t="n">
        <v>193</v>
      </c>
      <c r="F46" s="124" t="n">
        <v>20268783.0963501</v>
      </c>
      <c r="G46" s="124" t="n">
        <v>19437793.2307191</v>
      </c>
      <c r="H46" s="8" t="n">
        <f aca="false">F46-J46</f>
        <v>19748832.3906134</v>
      </c>
      <c r="I46" s="8" t="n">
        <f aca="false">G46-K46</f>
        <v>18933441.0461545</v>
      </c>
      <c r="J46" s="124" t="n">
        <v>519950.705736684</v>
      </c>
      <c r="K46" s="124" t="n">
        <v>504352.184564584</v>
      </c>
      <c r="L46" s="8" t="n">
        <f aca="false">H46-I46</f>
        <v>815391.344458915</v>
      </c>
      <c r="M46" s="8" t="n">
        <f aca="false">J46-K46</f>
        <v>15598.5211721</v>
      </c>
      <c r="N46" s="124" t="n">
        <v>3282444.38896714</v>
      </c>
      <c r="O46" s="5"/>
      <c r="P46" s="5"/>
      <c r="Q46" s="8" t="n">
        <f aca="false">I46*5.5017049523</f>
        <v>104166206.367708</v>
      </c>
      <c r="R46" s="8"/>
      <c r="S46" s="8"/>
      <c r="T46" s="5"/>
      <c r="U46" s="5"/>
      <c r="V46" s="8" t="n">
        <f aca="false">K46*5.5017049523</f>
        <v>2774796.9115223</v>
      </c>
      <c r="W46" s="8" t="n">
        <f aca="false">M46*5.5017049523</f>
        <v>85818.4611810989</v>
      </c>
      <c r="X46" s="8" t="n">
        <f aca="false">N46*5.1890047538+L46*5.5017049523</f>
        <v>21518662.1363068</v>
      </c>
      <c r="Y46" s="8" t="n">
        <f aca="false">N46*5.1890047538</f>
        <v>17032619.5384346</v>
      </c>
      <c r="Z46" s="8" t="n">
        <f aca="false">L46*5.5017049523</f>
        <v>4486042.59787217</v>
      </c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6" t="n">
        <v>20354487.3923871</v>
      </c>
      <c r="G47" s="126" t="n">
        <v>19518307.9142317</v>
      </c>
      <c r="H47" s="42" t="n">
        <f aca="false">F47-J47</f>
        <v>19832646.6395229</v>
      </c>
      <c r="I47" s="42" t="n">
        <f aca="false">G47-K47</f>
        <v>19012122.3839534</v>
      </c>
      <c r="J47" s="126" t="n">
        <v>521840.752864193</v>
      </c>
      <c r="K47" s="126" t="n">
        <v>506185.530278268</v>
      </c>
      <c r="L47" s="42" t="n">
        <f aca="false">H47-I47</f>
        <v>820524.255569507</v>
      </c>
      <c r="M47" s="42" t="n">
        <f aca="false">J47-K47</f>
        <v>15655.222585925</v>
      </c>
      <c r="N47" s="126" t="n">
        <v>2790401.07195069</v>
      </c>
      <c r="O47" s="7"/>
      <c r="P47" s="7"/>
      <c r="Q47" s="42" t="n">
        <f aca="false">I47*5.5017049523</f>
        <v>104599087.87353</v>
      </c>
      <c r="R47" s="42"/>
      <c r="S47" s="42"/>
      <c r="T47" s="7"/>
      <c r="U47" s="7"/>
      <c r="V47" s="42" t="n">
        <f aca="false">K47*5.5017049523</f>
        <v>2784883.43871455</v>
      </c>
      <c r="W47" s="42" t="n">
        <f aca="false">M47*5.5017049523</f>
        <v>86130.4156303425</v>
      </c>
      <c r="X47" s="42" t="n">
        <f aca="false">N47*5.1890047538+L47*5.5017049523</f>
        <v>18993686.7877098</v>
      </c>
      <c r="Y47" s="42" t="n">
        <f aca="false">N47*5.1890047538</f>
        <v>14479404.4273607</v>
      </c>
      <c r="Z47" s="42" t="n">
        <f aca="false">L47*5.5017049523</f>
        <v>4514282.36034903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6" t="n">
        <v>20519402.7816773</v>
      </c>
      <c r="G48" s="126" t="n">
        <v>19675430.0745888</v>
      </c>
      <c r="H48" s="42" t="n">
        <f aca="false">F48-J48</f>
        <v>19969711.8986945</v>
      </c>
      <c r="I48" s="42" t="n">
        <f aca="false">G48-K48</f>
        <v>19142229.9180955</v>
      </c>
      <c r="J48" s="126" t="n">
        <v>549690.882982818</v>
      </c>
      <c r="K48" s="126" t="n">
        <v>533200.156493334</v>
      </c>
      <c r="L48" s="42" t="n">
        <f aca="false">H48-I48</f>
        <v>827481.980598983</v>
      </c>
      <c r="M48" s="42" t="n">
        <f aca="false">J48-K48</f>
        <v>16490.726489484</v>
      </c>
      <c r="N48" s="126" t="n">
        <v>2719742.35371047</v>
      </c>
      <c r="O48" s="7"/>
      <c r="P48" s="7"/>
      <c r="Q48" s="42" t="n">
        <f aca="false">I48*5.5017049523</f>
        <v>105314901.138451</v>
      </c>
      <c r="R48" s="42"/>
      <c r="S48" s="42"/>
      <c r="T48" s="7"/>
      <c r="U48" s="7"/>
      <c r="V48" s="42" t="n">
        <f aca="false">K48*5.5017049523</f>
        <v>2933509.94154651</v>
      </c>
      <c r="W48" s="42" t="n">
        <f aca="false">M48*5.5017049523</f>
        <v>90727.1115942187</v>
      </c>
      <c r="X48" s="42" t="n">
        <f aca="false">N48*5.1890047538+L48*5.5017049523</f>
        <v>18665317.7131153</v>
      </c>
      <c r="Y48" s="42" t="n">
        <f aca="false">N48*5.1890047538</f>
        <v>14112756.0025148</v>
      </c>
      <c r="Z48" s="42" t="n">
        <f aca="false">L48*5.5017049523</f>
        <v>4552561.71060043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6" t="n">
        <v>20668015.3456741</v>
      </c>
      <c r="G49" s="126" t="n">
        <v>19816741.8124476</v>
      </c>
      <c r="H49" s="42" t="n">
        <f aca="false">F49-J49</f>
        <v>20101228.6724788</v>
      </c>
      <c r="I49" s="42" t="n">
        <f aca="false">G49-K49</f>
        <v>19266958.7394481</v>
      </c>
      <c r="J49" s="126" t="n">
        <v>566786.673195319</v>
      </c>
      <c r="K49" s="126" t="n">
        <v>549783.072999459</v>
      </c>
      <c r="L49" s="42" t="n">
        <f aca="false">H49-I49</f>
        <v>834269.933030684</v>
      </c>
      <c r="M49" s="42" t="n">
        <f aca="false">J49-K49</f>
        <v>17003.60019586</v>
      </c>
      <c r="N49" s="126" t="n">
        <v>2785771.81545225</v>
      </c>
      <c r="O49" s="7"/>
      <c r="P49" s="7"/>
      <c r="Q49" s="42" t="n">
        <f aca="false">I49*5.5017049523</f>
        <v>106001122.312582</v>
      </c>
      <c r="R49" s="42"/>
      <c r="S49" s="42"/>
      <c r="T49" s="7"/>
      <c r="U49" s="7"/>
      <c r="V49" s="42" t="n">
        <f aca="false">K49*5.5017049523</f>
        <v>3024744.25541184</v>
      </c>
      <c r="W49" s="42" t="n">
        <f aca="false">M49*5.5017049523</f>
        <v>93548.7914044923</v>
      </c>
      <c r="X49" s="42" t="n">
        <f aca="false">N49*5.1890047538+L49*5.5017049523</f>
        <v>19045290.2154937</v>
      </c>
      <c r="Y49" s="42" t="n">
        <f aca="false">N49*5.1890047538</f>
        <v>14455383.1933838</v>
      </c>
      <c r="Z49" s="42" t="n">
        <f aca="false">L49*5.5017049523</f>
        <v>4589907.0221099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2"/>
      <c r="B50" s="5"/>
      <c r="C50" s="122" t="n">
        <f aca="false">C46+1</f>
        <v>2024</v>
      </c>
      <c r="D50" s="122" t="n">
        <f aca="false">D46</f>
        <v>1</v>
      </c>
      <c r="E50" s="122" t="n">
        <v>197</v>
      </c>
      <c r="F50" s="124" t="n">
        <v>20916636.4160087</v>
      </c>
      <c r="G50" s="124" t="n">
        <v>20053467.4759996</v>
      </c>
      <c r="H50" s="8" t="n">
        <f aca="false">F50-J50</f>
        <v>20327375.8430191</v>
      </c>
      <c r="I50" s="8" t="n">
        <f aca="false">G50-K50</f>
        <v>19481884.7201997</v>
      </c>
      <c r="J50" s="124" t="n">
        <v>589260.57298957</v>
      </c>
      <c r="K50" s="124" t="n">
        <v>571582.755799883</v>
      </c>
      <c r="L50" s="8" t="n">
        <f aca="false">H50-I50</f>
        <v>845491.122819427</v>
      </c>
      <c r="M50" s="8" t="n">
        <f aca="false">J50-K50</f>
        <v>17677.8171896869</v>
      </c>
      <c r="N50" s="124" t="n">
        <v>3319829.70112668</v>
      </c>
      <c r="O50" s="5"/>
      <c r="P50" s="5"/>
      <c r="Q50" s="8" t="n">
        <f aca="false">I50*5.5017049523</f>
        <v>107183581.645261</v>
      </c>
      <c r="R50" s="8"/>
      <c r="S50" s="8"/>
      <c r="T50" s="5"/>
      <c r="U50" s="5"/>
      <c r="V50" s="8" t="n">
        <f aca="false">K50*5.5017049523</f>
        <v>3144679.6782335</v>
      </c>
      <c r="W50" s="8" t="n">
        <f aca="false">M50*5.5017049523</f>
        <v>97258.1343783547</v>
      </c>
      <c r="X50" s="8" t="n">
        <f aca="false">N50*5.1890047538+L50*5.5017049523</f>
        <v>21878254.7984941</v>
      </c>
      <c r="Y50" s="8" t="n">
        <f aca="false">N50*5.1890047538</f>
        <v>17226612.1009528</v>
      </c>
      <c r="Z50" s="8" t="n">
        <f aca="false">L50*5.5017049523</f>
        <v>4651642.69754133</v>
      </c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6" t="n">
        <v>21095260.2544057</v>
      </c>
      <c r="G51" s="126" t="n">
        <v>20222398.3498091</v>
      </c>
      <c r="H51" s="42" t="n">
        <f aca="false">F51-J51</f>
        <v>20485916.7519426</v>
      </c>
      <c r="I51" s="42" t="n">
        <f aca="false">G51-K51</f>
        <v>19631335.1524199</v>
      </c>
      <c r="J51" s="126" t="n">
        <v>609343.502463093</v>
      </c>
      <c r="K51" s="126" t="n">
        <v>591063.1973892</v>
      </c>
      <c r="L51" s="42" t="n">
        <f aca="false">H51-I51</f>
        <v>854581.599522706</v>
      </c>
      <c r="M51" s="42" t="n">
        <f aca="false">J51-K51</f>
        <v>18280.305073893</v>
      </c>
      <c r="N51" s="126" t="n">
        <v>2774940.82275626</v>
      </c>
      <c r="O51" s="7"/>
      <c r="P51" s="7"/>
      <c r="Q51" s="42" t="n">
        <f aca="false">I51*5.5017049523</f>
        <v>108005813.82833</v>
      </c>
      <c r="R51" s="42"/>
      <c r="S51" s="42"/>
      <c r="T51" s="7"/>
      <c r="U51" s="7"/>
      <c r="V51" s="42" t="n">
        <f aca="false">K51*5.5017049523</f>
        <v>3251855.32019843</v>
      </c>
      <c r="W51" s="42" t="n">
        <f aca="false">M51*5.5017049523</f>
        <v>100572.844954592</v>
      </c>
      <c r="X51" s="42" t="n">
        <f aca="false">N51*5.1890047538+L51*5.5017049523</f>
        <v>19100836.9390344</v>
      </c>
      <c r="Y51" s="42" t="n">
        <f aca="false">N51*5.1890047538</f>
        <v>14399181.1207959</v>
      </c>
      <c r="Z51" s="42" t="n">
        <f aca="false">L51*5.5017049523</f>
        <v>4701655.81823853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6" t="n">
        <v>21331189.2637825</v>
      </c>
      <c r="G52" s="126" t="n">
        <v>20446933.2026673</v>
      </c>
      <c r="H52" s="42" t="n">
        <f aca="false">F52-J52</f>
        <v>20696444.0868004</v>
      </c>
      <c r="I52" s="42" t="n">
        <f aca="false">G52-K52</f>
        <v>19831230.3809947</v>
      </c>
      <c r="J52" s="126" t="n">
        <v>634745.176982107</v>
      </c>
      <c r="K52" s="126" t="n">
        <v>615702.821672644</v>
      </c>
      <c r="L52" s="42" t="n">
        <f aca="false">H52-I52</f>
        <v>865213.705805693</v>
      </c>
      <c r="M52" s="42" t="n">
        <f aca="false">J52-K52</f>
        <v>19042.355309463</v>
      </c>
      <c r="N52" s="126" t="n">
        <v>2740284.98864127</v>
      </c>
      <c r="O52" s="7"/>
      <c r="P52" s="7"/>
      <c r="Q52" s="42" t="n">
        <f aca="false">I52*5.5017049523</f>
        <v>109105578.397321</v>
      </c>
      <c r="R52" s="42"/>
      <c r="S52" s="42"/>
      <c r="T52" s="7"/>
      <c r="U52" s="7"/>
      <c r="V52" s="42" t="n">
        <f aca="false">K52*5.5017049523</f>
        <v>3387415.26314147</v>
      </c>
      <c r="W52" s="42" t="n">
        <f aca="false">M52*5.5017049523</f>
        <v>104765.420509529</v>
      </c>
      <c r="X52" s="42" t="n">
        <f aca="false">N52*5.1890047538+L52*5.5017049523</f>
        <v>18979502.3628553</v>
      </c>
      <c r="Y52" s="42" t="n">
        <f aca="false">N52*5.1890047538</f>
        <v>14219351.8328263</v>
      </c>
      <c r="Z52" s="42" t="n">
        <f aca="false">L52*5.5017049523</f>
        <v>4760150.53002902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6" t="n">
        <v>21512102.3702838</v>
      </c>
      <c r="G53" s="126" t="n">
        <v>20619674.8915677</v>
      </c>
      <c r="H53" s="42" t="n">
        <f aca="false">F53-J53</f>
        <v>20808117.1366128</v>
      </c>
      <c r="I53" s="42" t="n">
        <f aca="false">G53-K53</f>
        <v>19936809.2149068</v>
      </c>
      <c r="J53" s="126" t="n">
        <v>703985.233670982</v>
      </c>
      <c r="K53" s="126" t="n">
        <v>682865.676660853</v>
      </c>
      <c r="L53" s="42" t="n">
        <f aca="false">H53-I53</f>
        <v>871307.921706017</v>
      </c>
      <c r="M53" s="42" t="n">
        <f aca="false">J53-K53</f>
        <v>21119.557010129</v>
      </c>
      <c r="N53" s="126" t="n">
        <v>2760909.50776184</v>
      </c>
      <c r="O53" s="7"/>
      <c r="P53" s="7"/>
      <c r="Q53" s="42" t="n">
        <f aca="false">I53*5.5017049523</f>
        <v>109686441.990713</v>
      </c>
      <c r="R53" s="42"/>
      <c r="S53" s="42"/>
      <c r="T53" s="7"/>
      <c r="U53" s="7"/>
      <c r="V53" s="42" t="n">
        <f aca="false">K53*5.5017049523</f>
        <v>3756925.47504071</v>
      </c>
      <c r="W53" s="42" t="n">
        <f aca="false">M53*5.5017049523</f>
        <v>116193.571393009</v>
      </c>
      <c r="X53" s="42" t="n">
        <f aca="false">N53*5.1890047538+L53*5.5017049523</f>
        <v>19120051.668416</v>
      </c>
      <c r="Y53" s="42" t="n">
        <f aca="false">N53*5.1890047538</f>
        <v>14326372.5605878</v>
      </c>
      <c r="Z53" s="42" t="n">
        <f aca="false">L53*5.5017049523</f>
        <v>4793679.10782822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2"/>
      <c r="B54" s="5"/>
      <c r="C54" s="122" t="n">
        <f aca="false">C50+1</f>
        <v>2025</v>
      </c>
      <c r="D54" s="122" t="n">
        <f aca="false">D50</f>
        <v>1</v>
      </c>
      <c r="E54" s="122" t="n">
        <v>201</v>
      </c>
      <c r="F54" s="124" t="n">
        <v>21724436.0784127</v>
      </c>
      <c r="G54" s="124" t="n">
        <v>20822693.1498223</v>
      </c>
      <c r="H54" s="8" t="n">
        <f aca="false">F54-J54</f>
        <v>20965237.3903251</v>
      </c>
      <c r="I54" s="8" t="n">
        <f aca="false">G54-K54</f>
        <v>20086270.4223774</v>
      </c>
      <c r="J54" s="124" t="n">
        <v>759198.688087556</v>
      </c>
      <c r="K54" s="124" t="n">
        <v>736422.727444929</v>
      </c>
      <c r="L54" s="8" t="n">
        <f aca="false">H54-I54</f>
        <v>878966.967947744</v>
      </c>
      <c r="M54" s="8" t="n">
        <f aca="false">J54-K54</f>
        <v>22775.9606426271</v>
      </c>
      <c r="N54" s="124" t="n">
        <v>3322966.68419079</v>
      </c>
      <c r="O54" s="5"/>
      <c r="P54" s="5"/>
      <c r="Q54" s="8" t="n">
        <f aca="false">I54*5.5017049523</f>
        <v>110508733.456031</v>
      </c>
      <c r="R54" s="8"/>
      <c r="S54" s="8"/>
      <c r="T54" s="5"/>
      <c r="U54" s="5"/>
      <c r="V54" s="8" t="n">
        <f aca="false">K54*5.5017049523</f>
        <v>4051580.56657004</v>
      </c>
      <c r="W54" s="8" t="n">
        <f aca="false">M54*5.5017049523</f>
        <v>125306.615460931</v>
      </c>
      <c r="X54" s="8" t="n">
        <f aca="false">N54*5.1890047538+L54*5.5017049523</f>
        <v>22078706.8414513</v>
      </c>
      <c r="Y54" s="8" t="n">
        <f aca="false">N54*5.1890047538</f>
        <v>17242889.920985</v>
      </c>
      <c r="Z54" s="8" t="n">
        <f aca="false">L54*5.5017049523</f>
        <v>4835816.92046622</v>
      </c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6" t="n">
        <v>21927809.295569</v>
      </c>
      <c r="G55" s="126" t="n">
        <v>21016558.1352644</v>
      </c>
      <c r="H55" s="42" t="n">
        <f aca="false">F55-J55</f>
        <v>21061688.7258662</v>
      </c>
      <c r="I55" s="42" t="n">
        <f aca="false">G55-K55</f>
        <v>20176421.1826527</v>
      </c>
      <c r="J55" s="126" t="n">
        <v>866120.569702822</v>
      </c>
      <c r="K55" s="126" t="n">
        <v>840136.952611737</v>
      </c>
      <c r="L55" s="42" t="n">
        <f aca="false">H55-I55</f>
        <v>885267.543213475</v>
      </c>
      <c r="M55" s="42" t="n">
        <f aca="false">J55-K55</f>
        <v>25983.6170910851</v>
      </c>
      <c r="N55" s="126" t="n">
        <v>2728246.88479189</v>
      </c>
      <c r="O55" s="7"/>
      <c r="P55" s="7"/>
      <c r="Q55" s="42" t="n">
        <f aca="false">I55*5.5017049523</f>
        <v>111004716.340291</v>
      </c>
      <c r="R55" s="42"/>
      <c r="S55" s="42"/>
      <c r="T55" s="7"/>
      <c r="U55" s="7"/>
      <c r="V55" s="42" t="n">
        <f aca="false">K55*5.5017049523</f>
        <v>4622185.63279422</v>
      </c>
      <c r="W55" s="42" t="n">
        <f aca="false">M55*5.5017049523</f>
        <v>142954.19482869</v>
      </c>
      <c r="X55" s="42" t="n">
        <f aca="false">N55*5.1890047538+L55*5.5017049523</f>
        <v>19027366.8813332</v>
      </c>
      <c r="Y55" s="42" t="n">
        <f aca="false">N55*5.1890047538</f>
        <v>14156886.0547252</v>
      </c>
      <c r="Z55" s="42" t="n">
        <f aca="false">L55*5.5017049523</f>
        <v>4870480.82660803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6" t="n">
        <v>22138635.3895799</v>
      </c>
      <c r="G56" s="126" t="n">
        <v>21217203.7817569</v>
      </c>
      <c r="H56" s="42" t="n">
        <f aca="false">F56-J56</f>
        <v>21221080.6420196</v>
      </c>
      <c r="I56" s="42" t="n">
        <f aca="false">G56-K56</f>
        <v>20327175.6766234</v>
      </c>
      <c r="J56" s="126" t="n">
        <v>917554.747560322</v>
      </c>
      <c r="K56" s="126" t="n">
        <v>890028.105133512</v>
      </c>
      <c r="L56" s="42" t="n">
        <f aca="false">H56-I56</f>
        <v>893904.965396177</v>
      </c>
      <c r="M56" s="42" t="n">
        <f aca="false">J56-K56</f>
        <v>27526.64242681</v>
      </c>
      <c r="N56" s="126" t="n">
        <v>2732296.47731621</v>
      </c>
      <c r="O56" s="7"/>
      <c r="P56" s="7"/>
      <c r="Q56" s="42" t="n">
        <f aca="false">I56*5.5017049523</f>
        <v>111834123.086351</v>
      </c>
      <c r="R56" s="42"/>
      <c r="S56" s="42"/>
      <c r="T56" s="7"/>
      <c r="U56" s="7"/>
      <c r="V56" s="42" t="n">
        <f aca="false">K56*5.5017049523</f>
        <v>4896672.03369923</v>
      </c>
      <c r="W56" s="42" t="n">
        <f aca="false">M56*5.5017049523</f>
        <v>151443.464959772</v>
      </c>
      <c r="X56" s="42" t="n">
        <f aca="false">N56*5.1890047538+L56*5.5017049523</f>
        <v>19095900.7845905</v>
      </c>
      <c r="Y56" s="42" t="n">
        <f aca="false">N56*5.1890047538</f>
        <v>14177899.4095848</v>
      </c>
      <c r="Z56" s="42" t="n">
        <f aca="false">L56*5.5017049523</f>
        <v>4918001.37500571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6" t="n">
        <v>22345237.6064739</v>
      </c>
      <c r="G57" s="126" t="n">
        <v>21415075.4073403</v>
      </c>
      <c r="H57" s="42" t="n">
        <f aca="false">F57-J57</f>
        <v>21369051.3023959</v>
      </c>
      <c r="I57" s="42" t="n">
        <f aca="false">G57-K57</f>
        <v>20468174.6923846</v>
      </c>
      <c r="J57" s="126" t="n">
        <v>976186.304078016</v>
      </c>
      <c r="K57" s="126" t="n">
        <v>946900.714955675</v>
      </c>
      <c r="L57" s="42" t="n">
        <f aca="false">H57-I57</f>
        <v>900876.610011283</v>
      </c>
      <c r="M57" s="42" t="n">
        <f aca="false">J57-K57</f>
        <v>29285.589122341</v>
      </c>
      <c r="N57" s="126" t="n">
        <v>2732126.59735788</v>
      </c>
      <c r="O57" s="7"/>
      <c r="P57" s="7"/>
      <c r="Q57" s="42" t="n">
        <f aca="false">I57*5.5017049523</f>
        <v>112609858.069634</v>
      </c>
      <c r="R57" s="42"/>
      <c r="S57" s="42"/>
      <c r="T57" s="7"/>
      <c r="U57" s="7"/>
      <c r="V57" s="42" t="n">
        <f aca="false">K57*5.5017049523</f>
        <v>5209568.35280805</v>
      </c>
      <c r="W57" s="42" t="n">
        <f aca="false">M57*5.5017049523</f>
        <v>161120.670705407</v>
      </c>
      <c r="X57" s="42" t="n">
        <f aca="false">N57*5.1890047538+L57*5.5017049523</f>
        <v>19133375.2083838</v>
      </c>
      <c r="Y57" s="42" t="n">
        <f aca="false">N57*5.1890047538</f>
        <v>14177017.9016735</v>
      </c>
      <c r="Z57" s="42" t="n">
        <f aca="false">L57*5.5017049523</f>
        <v>4956357.30671031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2"/>
      <c r="B58" s="5"/>
      <c r="C58" s="122" t="n">
        <f aca="false">C54+1</f>
        <v>2026</v>
      </c>
      <c r="D58" s="122" t="n">
        <f aca="false">D54</f>
        <v>1</v>
      </c>
      <c r="E58" s="122" t="n">
        <v>205</v>
      </c>
      <c r="F58" s="124" t="n">
        <v>22501515.7837865</v>
      </c>
      <c r="G58" s="124" t="n">
        <v>21563763.4311998</v>
      </c>
      <c r="H58" s="8" t="n">
        <f aca="false">F58-J58</f>
        <v>21422516.7477439</v>
      </c>
      <c r="I58" s="8" t="n">
        <f aca="false">G58-K58</f>
        <v>20517134.3662385</v>
      </c>
      <c r="J58" s="124" t="n">
        <v>1078999.03604258</v>
      </c>
      <c r="K58" s="124" t="n">
        <v>1046629.0649613</v>
      </c>
      <c r="L58" s="8" t="n">
        <f aca="false">H58-I58</f>
        <v>905382.381505422</v>
      </c>
      <c r="M58" s="8" t="n">
        <f aca="false">J58-K58</f>
        <v>32369.9710812799</v>
      </c>
      <c r="N58" s="124" t="n">
        <v>3350704.55171784</v>
      </c>
      <c r="O58" s="5"/>
      <c r="P58" s="5"/>
      <c r="Q58" s="8" t="n">
        <f aca="false">I58*5.5017049523</f>
        <v>112879219.749739</v>
      </c>
      <c r="R58" s="8"/>
      <c r="S58" s="8"/>
      <c r="T58" s="5"/>
      <c r="U58" s="5"/>
      <c r="V58" s="8" t="n">
        <f aca="false">K58*5.5017049523</f>
        <v>5758244.3099187</v>
      </c>
      <c r="W58" s="8" t="n">
        <f aca="false">M58*5.5017049523</f>
        <v>178090.030203686</v>
      </c>
      <c r="X58" s="8" t="n">
        <f aca="false">N58*5.1890047538+L58*5.5017049523</f>
        <v>22367968.5794967</v>
      </c>
      <c r="Y58" s="8" t="n">
        <f aca="false">N58*5.1890047538</f>
        <v>17386821.8474432</v>
      </c>
      <c r="Z58" s="8" t="n">
        <f aca="false">L58*5.5017049523</f>
        <v>4981146.73205355</v>
      </c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6" t="n">
        <v>22610137.540327</v>
      </c>
      <c r="G59" s="126" t="n">
        <v>21666303.7193028</v>
      </c>
      <c r="H59" s="42" t="n">
        <f aca="false">F59-J59</f>
        <v>21449935.6997854</v>
      </c>
      <c r="I59" s="42" t="n">
        <f aca="false">G59-K59</f>
        <v>20540907.9339775</v>
      </c>
      <c r="J59" s="126" t="n">
        <v>1160201.84054157</v>
      </c>
      <c r="K59" s="126" t="n">
        <v>1125395.78532532</v>
      </c>
      <c r="L59" s="42" t="n">
        <f aca="false">H59-I59</f>
        <v>909027.76580793</v>
      </c>
      <c r="M59" s="42" t="n">
        <f aca="false">J59-K59</f>
        <v>34806.05521625</v>
      </c>
      <c r="N59" s="126" t="n">
        <v>2717794.794916</v>
      </c>
      <c r="O59" s="7"/>
      <c r="P59" s="7"/>
      <c r="Q59" s="42" t="n">
        <f aca="false">I59*5.5017049523</f>
        <v>113010014.905102</v>
      </c>
      <c r="R59" s="42"/>
      <c r="S59" s="42"/>
      <c r="T59" s="7"/>
      <c r="U59" s="7"/>
      <c r="V59" s="42" t="n">
        <f aca="false">K59*5.5017049523</f>
        <v>6191595.56542186</v>
      </c>
      <c r="W59" s="42" t="n">
        <f aca="false">M59*5.5017049523</f>
        <v>191492.64635327</v>
      </c>
      <c r="X59" s="42" t="n">
        <f aca="false">N59*5.1890047538+L59*5.5017049523</f>
        <v>19103852.6715957</v>
      </c>
      <c r="Y59" s="42" t="n">
        <f aca="false">N59*5.1890047538</f>
        <v>14102650.110672</v>
      </c>
      <c r="Z59" s="42" t="n">
        <f aca="false">L59*5.5017049523</f>
        <v>5001202.56092369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6" t="n">
        <v>22777044.4422717</v>
      </c>
      <c r="G60" s="126" t="n">
        <v>21825280.431681</v>
      </c>
      <c r="H60" s="42" t="n">
        <f aca="false">F60-J60</f>
        <v>21548558.6192261</v>
      </c>
      <c r="I60" s="42" t="n">
        <f aca="false">G60-K60</f>
        <v>20633649.1833267</v>
      </c>
      <c r="J60" s="126" t="n">
        <v>1228485.82304564</v>
      </c>
      <c r="K60" s="126" t="n">
        <v>1191631.24835427</v>
      </c>
      <c r="L60" s="42" t="n">
        <f aca="false">H60-I60</f>
        <v>914909.435899358</v>
      </c>
      <c r="M60" s="42" t="n">
        <f aca="false">J60-K60</f>
        <v>36854.5746913701</v>
      </c>
      <c r="N60" s="126" t="n">
        <v>2722377.61333731</v>
      </c>
      <c r="O60" s="7"/>
      <c r="P60" s="7"/>
      <c r="Q60" s="42" t="n">
        <f aca="false">I60*5.5017049523</f>
        <v>113520249.89593</v>
      </c>
      <c r="R60" s="42"/>
      <c r="S60" s="42"/>
      <c r="T60" s="7"/>
      <c r="U60" s="7"/>
      <c r="V60" s="42" t="n">
        <f aca="false">K60*5.5017049523</f>
        <v>6556003.54038612</v>
      </c>
      <c r="W60" s="42" t="n">
        <f aca="false">M60*5.5017049523</f>
        <v>202762.996094421</v>
      </c>
      <c r="X60" s="42" t="n">
        <f aca="false">N60*5.1890047538+L60*5.5017049523</f>
        <v>19159992.1516395</v>
      </c>
      <c r="Y60" s="42" t="n">
        <f aca="false">N60*5.1890047538</f>
        <v>14126430.377246</v>
      </c>
      <c r="Z60" s="42" t="n">
        <f aca="false">L60*5.5017049523</f>
        <v>5033561.7743935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6" t="n">
        <v>22881241.5357875</v>
      </c>
      <c r="G61" s="126" t="n">
        <v>21923638.0648383</v>
      </c>
      <c r="H61" s="42" t="n">
        <f aca="false">F61-J61</f>
        <v>21608167.3000272</v>
      </c>
      <c r="I61" s="42" t="n">
        <f aca="false">G61-K61</f>
        <v>20688756.0561508</v>
      </c>
      <c r="J61" s="126" t="n">
        <v>1273074.2357603</v>
      </c>
      <c r="K61" s="126" t="n">
        <v>1234882.00868749</v>
      </c>
      <c r="L61" s="42" t="n">
        <f aca="false">H61-I61</f>
        <v>919411.243876398</v>
      </c>
      <c r="M61" s="42" t="n">
        <f aca="false">J61-K61</f>
        <v>38192.2270728101</v>
      </c>
      <c r="N61" s="126" t="n">
        <v>2708460.82106392</v>
      </c>
      <c r="O61" s="7"/>
      <c r="P61" s="7"/>
      <c r="Q61" s="42" t="n">
        <f aca="false">I61*5.5017049523</f>
        <v>113823431.651052</v>
      </c>
      <c r="R61" s="42"/>
      <c r="S61" s="42"/>
      <c r="T61" s="7"/>
      <c r="U61" s="7"/>
      <c r="V61" s="42" t="n">
        <f aca="false">K61*5.5017049523</f>
        <v>6793956.46270214</v>
      </c>
      <c r="W61" s="42" t="n">
        <f aca="false">M61*5.5017049523</f>
        <v>210122.364825845</v>
      </c>
      <c r="X61" s="42" t="n">
        <f aca="false">N61*5.1890047538+L61*5.5017049523</f>
        <v>19112545.4696168</v>
      </c>
      <c r="Y61" s="42" t="n">
        <f aca="false">N61*5.1890047538</f>
        <v>14054216.0759817</v>
      </c>
      <c r="Z61" s="42" t="n">
        <f aca="false">L61*5.5017049523</f>
        <v>5058329.39363508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2"/>
      <c r="B62" s="5"/>
      <c r="C62" s="122" t="n">
        <f aca="false">C58+1</f>
        <v>2027</v>
      </c>
      <c r="D62" s="122" t="n">
        <f aca="false">D58</f>
        <v>1</v>
      </c>
      <c r="E62" s="122" t="n">
        <v>209</v>
      </c>
      <c r="F62" s="124" t="n">
        <v>22980893.3602812</v>
      </c>
      <c r="G62" s="124" t="n">
        <v>22018290.9999805</v>
      </c>
      <c r="H62" s="8" t="n">
        <f aca="false">F62-J62</f>
        <v>21624699.1047972</v>
      </c>
      <c r="I62" s="8" t="n">
        <f aca="false">G62-K62</f>
        <v>20702782.572161</v>
      </c>
      <c r="J62" s="124" t="n">
        <v>1356194.25548398</v>
      </c>
      <c r="K62" s="124" t="n">
        <v>1315508.42781946</v>
      </c>
      <c r="L62" s="8" t="n">
        <f aca="false">H62-I62</f>
        <v>921916.532636218</v>
      </c>
      <c r="M62" s="8" t="n">
        <f aca="false">J62-K62</f>
        <v>40685.8276645201</v>
      </c>
      <c r="N62" s="124" t="n">
        <v>3383949.94567107</v>
      </c>
      <c r="O62" s="5"/>
      <c r="P62" s="5"/>
      <c r="Q62" s="8" t="n">
        <f aca="false">I62*5.5017049523</f>
        <v>113900601.403649</v>
      </c>
      <c r="R62" s="8"/>
      <c r="S62" s="8"/>
      <c r="T62" s="5"/>
      <c r="U62" s="5"/>
      <c r="V62" s="8" t="n">
        <f aca="false">K62*5.5017049523</f>
        <v>7237539.23212671</v>
      </c>
      <c r="W62" s="8" t="n">
        <f aca="false">M62*5.5017049523</f>
        <v>223841.419550315</v>
      </c>
      <c r="X62" s="8" t="n">
        <f aca="false">N62*5.1890047538+L62*5.5017049523</f>
        <v>22631445.1079204</v>
      </c>
      <c r="Y62" s="8" t="n">
        <f aca="false">N62*5.1890047538</f>
        <v>17559332.3547084</v>
      </c>
      <c r="Z62" s="8" t="n">
        <f aca="false">L62*5.5017049523</f>
        <v>5072112.75321192</v>
      </c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6" t="n">
        <v>23040444.896165</v>
      </c>
      <c r="G63" s="126" t="n">
        <v>22073861.6002763</v>
      </c>
      <c r="H63" s="42" t="n">
        <f aca="false">F63-J63</f>
        <v>21650097.6690638</v>
      </c>
      <c r="I63" s="42" t="n">
        <f aca="false">G63-K63</f>
        <v>20725224.7899882</v>
      </c>
      <c r="J63" s="126" t="n">
        <v>1390347.22710115</v>
      </c>
      <c r="K63" s="126" t="n">
        <v>1348636.81028812</v>
      </c>
      <c r="L63" s="42" t="n">
        <f aca="false">H63-I63</f>
        <v>924872.879075646</v>
      </c>
      <c r="M63" s="42" t="n">
        <f aca="false">J63-K63</f>
        <v>41710.4168130299</v>
      </c>
      <c r="N63" s="126" t="n">
        <v>2752777.71093457</v>
      </c>
      <c r="O63" s="7"/>
      <c r="P63" s="7"/>
      <c r="Q63" s="42" t="n">
        <f aca="false">I63*5.5017049523</f>
        <v>114024071.864609</v>
      </c>
      <c r="R63" s="42"/>
      <c r="S63" s="42"/>
      <c r="T63" s="7"/>
      <c r="U63" s="7"/>
      <c r="V63" s="42" t="n">
        <f aca="false">K63*5.5017049523</f>
        <v>7419801.81801623</v>
      </c>
      <c r="W63" s="42" t="n">
        <f aca="false">M63*5.5017049523</f>
        <v>229478.406742744</v>
      </c>
      <c r="X63" s="42" t="n">
        <f aca="false">N63*5.1890047538+L63*5.5017049523</f>
        <v>19372554.3272526</v>
      </c>
      <c r="Y63" s="42" t="n">
        <f aca="false">N63*5.1890047538</f>
        <v>14284176.6281942</v>
      </c>
      <c r="Z63" s="42" t="n">
        <f aca="false">L63*5.5017049523</f>
        <v>5088377.69905844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6" t="n">
        <v>23101402.9898551</v>
      </c>
      <c r="G64" s="126" t="n">
        <v>22131880.9711398</v>
      </c>
      <c r="H64" s="42" t="n">
        <f aca="false">F64-J64</f>
        <v>21614022.617644</v>
      </c>
      <c r="I64" s="42" t="n">
        <f aca="false">G64-K64</f>
        <v>20689122.010095</v>
      </c>
      <c r="J64" s="126" t="n">
        <v>1487380.37221114</v>
      </c>
      <c r="K64" s="126" t="n">
        <v>1442758.9610448</v>
      </c>
      <c r="L64" s="42" t="n">
        <f aca="false">H64-I64</f>
        <v>924900.60754896</v>
      </c>
      <c r="M64" s="42" t="n">
        <f aca="false">J64-K64</f>
        <v>44621.4111663401</v>
      </c>
      <c r="N64" s="126" t="n">
        <v>2789053.09768989</v>
      </c>
      <c r="O64" s="7"/>
      <c r="P64" s="7"/>
      <c r="Q64" s="42" t="n">
        <f aca="false">I64*5.5017049523</f>
        <v>113825445.021679</v>
      </c>
      <c r="R64" s="42"/>
      <c r="S64" s="42"/>
      <c r="T64" s="7"/>
      <c r="U64" s="7"/>
      <c r="V64" s="42" t="n">
        <f aca="false">K64*5.5017049523</f>
        <v>7937634.12095538</v>
      </c>
      <c r="W64" s="42" t="n">
        <f aca="false">M64*5.5017049523</f>
        <v>245493.838792468</v>
      </c>
      <c r="X64" s="42" t="n">
        <f aca="false">N64*5.1890047538+L64*5.5017049523</f>
        <v>19560940.0354508</v>
      </c>
      <c r="Y64" s="42" t="n">
        <f aca="false">N64*5.1890047538</f>
        <v>14472409.7825135</v>
      </c>
      <c r="Z64" s="42" t="n">
        <f aca="false">L64*5.5017049523</f>
        <v>5088530.25293739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6" t="n">
        <v>23273545.2908864</v>
      </c>
      <c r="G65" s="126" t="n">
        <v>22296220.8295295</v>
      </c>
      <c r="H65" s="42" t="n">
        <f aca="false">F65-J65</f>
        <v>21706165.0003152</v>
      </c>
      <c r="I65" s="42" t="n">
        <f aca="false">G65-K65</f>
        <v>20775861.9476755</v>
      </c>
      <c r="J65" s="126" t="n">
        <v>1567380.29057118</v>
      </c>
      <c r="K65" s="126" t="n">
        <v>1520358.88185404</v>
      </c>
      <c r="L65" s="42" t="n">
        <f aca="false">H65-I65</f>
        <v>930303.052639719</v>
      </c>
      <c r="M65" s="42" t="n">
        <f aca="false">J65-K65</f>
        <v>47021.4087171399</v>
      </c>
      <c r="N65" s="126" t="n">
        <v>2766567.45324036</v>
      </c>
      <c r="O65" s="7"/>
      <c r="P65" s="7"/>
      <c r="Q65" s="42" t="n">
        <f aca="false">I65*5.5017049523</f>
        <v>114302662.565827</v>
      </c>
      <c r="R65" s="42"/>
      <c r="S65" s="42"/>
      <c r="T65" s="7"/>
      <c r="U65" s="7"/>
      <c r="V65" s="42" t="n">
        <f aca="false">K65*5.5017049523</f>
        <v>8364565.98956966</v>
      </c>
      <c r="W65" s="42" t="n">
        <f aca="false">M65*5.5017049523</f>
        <v>258697.917203211</v>
      </c>
      <c r="X65" s="42" t="n">
        <f aca="false">N65*5.1890047538+L65*5.5017049523</f>
        <v>19473984.5784203</v>
      </c>
      <c r="Y65" s="42" t="n">
        <f aca="false">N65*5.1890047538</f>
        <v>14355731.6665726</v>
      </c>
      <c r="Z65" s="42" t="n">
        <f aca="false">L65*5.5017049523</f>
        <v>5118252.91184775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2"/>
      <c r="B66" s="5"/>
      <c r="C66" s="122" t="n">
        <f aca="false">C62+1</f>
        <v>2028</v>
      </c>
      <c r="D66" s="122" t="n">
        <f aca="false">D62</f>
        <v>1</v>
      </c>
      <c r="E66" s="122" t="n">
        <v>213</v>
      </c>
      <c r="F66" s="124" t="n">
        <v>23491551.623858</v>
      </c>
      <c r="G66" s="124" t="n">
        <v>22503778.9757083</v>
      </c>
      <c r="H66" s="8" t="n">
        <f aca="false">F66-J66</f>
        <v>21855613.9050477</v>
      </c>
      <c r="I66" s="8" t="n">
        <f aca="false">G66-K66</f>
        <v>20916919.3884624</v>
      </c>
      <c r="J66" s="124" t="n">
        <v>1635937.71881025</v>
      </c>
      <c r="K66" s="124" t="n">
        <v>1586859.58724594</v>
      </c>
      <c r="L66" s="8" t="n">
        <f aca="false">H66-I66</f>
        <v>938694.516585354</v>
      </c>
      <c r="M66" s="8" t="n">
        <f aca="false">J66-K66</f>
        <v>49078.1315643101</v>
      </c>
      <c r="N66" s="124" t="n">
        <v>3376897.20051506</v>
      </c>
      <c r="O66" s="5"/>
      <c r="P66" s="5"/>
      <c r="Q66" s="8" t="n">
        <f aca="false">I66*5.5017049523</f>
        <v>115078718.986363</v>
      </c>
      <c r="R66" s="8"/>
      <c r="S66" s="8"/>
      <c r="T66" s="5"/>
      <c r="U66" s="5"/>
      <c r="V66" s="8" t="n">
        <f aca="false">K66*5.5017049523</f>
        <v>8730433.24975572</v>
      </c>
      <c r="W66" s="8" t="n">
        <f aca="false">M66*5.5017049523</f>
        <v>270013.399476996</v>
      </c>
      <c r="X66" s="8" t="n">
        <f aca="false">N66*5.1890047538+L66*5.5017049523</f>
        <v>22687155.8971611</v>
      </c>
      <c r="Y66" s="8" t="n">
        <f aca="false">N66*5.1890047538</f>
        <v>17522735.6265666</v>
      </c>
      <c r="Z66" s="8" t="n">
        <f aca="false">L66*5.5017049523</f>
        <v>5164420.2705945</v>
      </c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6" t="n">
        <v>23642858.5833772</v>
      </c>
      <c r="G67" s="126" t="n">
        <v>22647675.7168327</v>
      </c>
      <c r="H67" s="42" t="n">
        <f aca="false">F67-J67</f>
        <v>21912998.0654366</v>
      </c>
      <c r="I67" s="42" t="n">
        <f aca="false">G67-K67</f>
        <v>20969711.0144304</v>
      </c>
      <c r="J67" s="126" t="n">
        <v>1729860.51794057</v>
      </c>
      <c r="K67" s="126" t="n">
        <v>1677964.70240235</v>
      </c>
      <c r="L67" s="42" t="n">
        <f aca="false">H67-I67</f>
        <v>943287.051006232</v>
      </c>
      <c r="M67" s="42" t="n">
        <f aca="false">J67-K67</f>
        <v>51895.8155382199</v>
      </c>
      <c r="N67" s="126" t="n">
        <v>2751095.36539483</v>
      </c>
      <c r="O67" s="7"/>
      <c r="P67" s="7"/>
      <c r="Q67" s="42" t="n">
        <f aca="false">I67*5.5017049523</f>
        <v>115369162.936391</v>
      </c>
      <c r="R67" s="42"/>
      <c r="S67" s="42"/>
      <c r="T67" s="7"/>
      <c r="U67" s="7"/>
      <c r="V67" s="42" t="n">
        <f aca="false">K67*5.5017049523</f>
        <v>9231666.7129916</v>
      </c>
      <c r="W67" s="42" t="n">
        <f aca="false">M67*5.5017049523</f>
        <v>285515.465350272</v>
      </c>
      <c r="X67" s="42" t="n">
        <f aca="false">N67*5.1890047538+L67*5.5017049523</f>
        <v>19465133.9691524</v>
      </c>
      <c r="Y67" s="42" t="n">
        <f aca="false">N67*5.1890047538</f>
        <v>14275446.9291909</v>
      </c>
      <c r="Z67" s="42" t="n">
        <f aca="false">L67*5.5017049523</f>
        <v>5189687.03996145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6" t="n">
        <v>23722996.1637147</v>
      </c>
      <c r="G68" s="126" t="n">
        <v>22723430.8970961</v>
      </c>
      <c r="H68" s="42" t="n">
        <f aca="false">F68-J68</f>
        <v>21948993.5566763</v>
      </c>
      <c r="I68" s="42" t="n">
        <f aca="false">G68-K68</f>
        <v>21002648.3682689</v>
      </c>
      <c r="J68" s="126" t="n">
        <v>1774002.60703839</v>
      </c>
      <c r="K68" s="126" t="n">
        <v>1720782.52882723</v>
      </c>
      <c r="L68" s="42" t="n">
        <f aca="false">H68-I68</f>
        <v>946345.18840741</v>
      </c>
      <c r="M68" s="42" t="n">
        <f aca="false">J68-K68</f>
        <v>53220.0782111599</v>
      </c>
      <c r="N68" s="126" t="n">
        <v>2731240.41344291</v>
      </c>
      <c r="O68" s="7"/>
      <c r="P68" s="7"/>
      <c r="Q68" s="42" t="n">
        <f aca="false">I68*5.5017049523</f>
        <v>115550374.53912</v>
      </c>
      <c r="R68" s="42"/>
      <c r="S68" s="42"/>
      <c r="T68" s="7"/>
      <c r="U68" s="7"/>
      <c r="V68" s="42" t="n">
        <f aca="false">K68*5.5017049523</f>
        <v>9467237.76068009</v>
      </c>
      <c r="W68" s="42" t="n">
        <f aca="false">M68*5.5017049523</f>
        <v>292801.167856132</v>
      </c>
      <c r="X68" s="42" t="n">
        <f aca="false">N68*5.1890047538+L68*5.5017049523</f>
        <v>19378931.4987723</v>
      </c>
      <c r="Y68" s="42" t="n">
        <f aca="false">N68*5.1890047538</f>
        <v>14172419.4891259</v>
      </c>
      <c r="Z68" s="42" t="n">
        <f aca="false">L68*5.5017049523</f>
        <v>5206512.00964632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6" t="n">
        <v>23886630.0040025</v>
      </c>
      <c r="G69" s="126" t="n">
        <v>22878805.7413607</v>
      </c>
      <c r="H69" s="42" t="n">
        <f aca="false">F69-J69</f>
        <v>22032856.0155639</v>
      </c>
      <c r="I69" s="42" t="n">
        <f aca="false">G69-K69</f>
        <v>21080644.9725752</v>
      </c>
      <c r="J69" s="126" t="n">
        <v>1853773.98843864</v>
      </c>
      <c r="K69" s="126" t="n">
        <v>1798160.76878548</v>
      </c>
      <c r="L69" s="42" t="n">
        <f aca="false">H69-I69</f>
        <v>952211.042988662</v>
      </c>
      <c r="M69" s="42" t="n">
        <f aca="false">J69-K69</f>
        <v>55613.2196531601</v>
      </c>
      <c r="N69" s="126" t="n">
        <v>2714815.05950357</v>
      </c>
      <c r="O69" s="7"/>
      <c r="P69" s="7"/>
      <c r="Q69" s="42" t="n">
        <f aca="false">I69*5.5017049523</f>
        <v>115979488.843295</v>
      </c>
      <c r="R69" s="42"/>
      <c r="S69" s="42"/>
      <c r="T69" s="7"/>
      <c r="U69" s="7"/>
      <c r="V69" s="42" t="n">
        <f aca="false">K69*5.5017049523</f>
        <v>9892950.00665865</v>
      </c>
      <c r="W69" s="42" t="n">
        <f aca="false">M69*5.5017049523</f>
        <v>305967.525979139</v>
      </c>
      <c r="X69" s="42" t="n">
        <f aca="false">N69*5.1890047538+L69*5.5017049523</f>
        <v>19325972.4602973</v>
      </c>
      <c r="Y69" s="42" t="n">
        <f aca="false">N69*5.1890047538</f>
        <v>14087188.2494519</v>
      </c>
      <c r="Z69" s="42" t="n">
        <f aca="false">L69*5.5017049523</f>
        <v>5238784.21084547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2"/>
      <c r="B70" s="5"/>
      <c r="C70" s="122" t="n">
        <f aca="false">C66+1</f>
        <v>2029</v>
      </c>
      <c r="D70" s="122" t="n">
        <f aca="false">D66</f>
        <v>1</v>
      </c>
      <c r="E70" s="122" t="n">
        <v>217</v>
      </c>
      <c r="F70" s="124" t="n">
        <v>24005094.3241297</v>
      </c>
      <c r="G70" s="124" t="n">
        <v>22991316.3594345</v>
      </c>
      <c r="H70" s="8" t="n">
        <f aca="false">F70-J70</f>
        <v>22082734.7774231</v>
      </c>
      <c r="I70" s="8" t="n">
        <f aca="false">G70-K70</f>
        <v>21126627.5991291</v>
      </c>
      <c r="J70" s="124" t="n">
        <v>1922359.54670657</v>
      </c>
      <c r="K70" s="124" t="n">
        <v>1864688.76030537</v>
      </c>
      <c r="L70" s="8" t="n">
        <f aca="false">H70-I70</f>
        <v>956107.178294033</v>
      </c>
      <c r="M70" s="8" t="n">
        <f aca="false">J70-K70</f>
        <v>57670.7864012001</v>
      </c>
      <c r="N70" s="124" t="n">
        <v>3344474.6252956</v>
      </c>
      <c r="O70" s="5"/>
      <c r="P70" s="5"/>
      <c r="Q70" s="8" t="n">
        <f aca="false">I70*5.5017049523</f>
        <v>116232471.687527</v>
      </c>
      <c r="R70" s="8"/>
      <c r="S70" s="8"/>
      <c r="T70" s="5"/>
      <c r="U70" s="5"/>
      <c r="V70" s="8" t="n">
        <f aca="false">K70*5.5017049523</f>
        <v>10258967.3870702</v>
      </c>
      <c r="W70" s="8" t="n">
        <f aca="false">M70*5.5017049523</f>
        <v>317287.651146518</v>
      </c>
      <c r="X70" s="8" t="n">
        <f aca="false">N70*5.1890047538+L70*5.5017049523</f>
        <v>22614714.3273722</v>
      </c>
      <c r="Y70" s="8" t="n">
        <f aca="false">N70*5.1890047538</f>
        <v>17354494.7296223</v>
      </c>
      <c r="Z70" s="8" t="n">
        <f aca="false">L70*5.5017049523</f>
        <v>5260219.59774986</v>
      </c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6" t="n">
        <v>24211059.5837635</v>
      </c>
      <c r="G71" s="126" t="n">
        <v>23187821.324099</v>
      </c>
      <c r="H71" s="42" t="n">
        <f aca="false">F71-J71</f>
        <v>22203967.1277955</v>
      </c>
      <c r="I71" s="42" t="n">
        <f aca="false">G71-K71</f>
        <v>21240941.64181</v>
      </c>
      <c r="J71" s="126" t="n">
        <v>2007092.45596805</v>
      </c>
      <c r="K71" s="126" t="n">
        <v>1946879.68228901</v>
      </c>
      <c r="L71" s="42" t="n">
        <f aca="false">H71-I71</f>
        <v>963025.485985451</v>
      </c>
      <c r="M71" s="42" t="n">
        <f aca="false">J71-K71</f>
        <v>60212.7736790401</v>
      </c>
      <c r="N71" s="126" t="n">
        <v>2735864.12433019</v>
      </c>
      <c r="O71" s="7"/>
      <c r="P71" s="7"/>
      <c r="Q71" s="42" t="n">
        <f aca="false">I71*5.5017049523</f>
        <v>116861393.822261</v>
      </c>
      <c r="R71" s="42"/>
      <c r="S71" s="42"/>
      <c r="T71" s="7"/>
      <c r="U71" s="7"/>
      <c r="V71" s="42" t="n">
        <f aca="false">K71*5.5017049523</f>
        <v>10711157.5895817</v>
      </c>
      <c r="W71" s="42" t="n">
        <f aca="false">M71*5.5017049523</f>
        <v>331272.915141694</v>
      </c>
      <c r="X71" s="42" t="n">
        <f aca="false">N71*5.1890047538+L71*5.5017049523</f>
        <v>19494694.0323375</v>
      </c>
      <c r="Y71" s="42" t="n">
        <f aca="false">N71*5.1890047538</f>
        <v>14196411.9469002</v>
      </c>
      <c r="Z71" s="42" t="n">
        <f aca="false">L71*5.5017049523</f>
        <v>5298282.08543727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6" t="n">
        <v>24346759.5200363</v>
      </c>
      <c r="G72" s="126" t="n">
        <v>23316477.9181617</v>
      </c>
      <c r="H72" s="42" t="n">
        <f aca="false">F72-J72</f>
        <v>22284987.8339592</v>
      </c>
      <c r="I72" s="42" t="n">
        <f aca="false">G72-K72</f>
        <v>21316559.3826669</v>
      </c>
      <c r="J72" s="126" t="n">
        <v>2061771.6860771</v>
      </c>
      <c r="K72" s="126" t="n">
        <v>1999918.53549479</v>
      </c>
      <c r="L72" s="42" t="n">
        <f aca="false">H72-I72</f>
        <v>968428.451292299</v>
      </c>
      <c r="M72" s="42" t="n">
        <f aca="false">J72-K72</f>
        <v>61853.15058231</v>
      </c>
      <c r="N72" s="126" t="n">
        <v>2731859.28939289</v>
      </c>
      <c r="O72" s="7"/>
      <c r="P72" s="7"/>
      <c r="Q72" s="42" t="n">
        <f aca="false">I72*5.5017049523</f>
        <v>117277420.321616</v>
      </c>
      <c r="R72" s="42"/>
      <c r="S72" s="42"/>
      <c r="T72" s="7"/>
      <c r="U72" s="7"/>
      <c r="V72" s="42" t="n">
        <f aca="false">K72*5.5017049523</f>
        <v>11002961.7109282</v>
      </c>
      <c r="W72" s="42" t="n">
        <f aca="false">M72*5.5017049523</f>
        <v>340297.784874053</v>
      </c>
      <c r="X72" s="42" t="n">
        <f aca="false">N72*5.1890047538+L72*5.5017049523</f>
        <v>19503638.4457955</v>
      </c>
      <c r="Y72" s="42" t="n">
        <f aca="false">N72*5.1890047538</f>
        <v>14175630.8393724</v>
      </c>
      <c r="Z72" s="42" t="n">
        <f aca="false">L72*5.5017049523</f>
        <v>5328007.60642306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6" t="n">
        <v>24410892.1490585</v>
      </c>
      <c r="G73" s="126" t="n">
        <v>23377584.3248876</v>
      </c>
      <c r="H73" s="42" t="n">
        <f aca="false">F73-J73</f>
        <v>22268090.3193246</v>
      </c>
      <c r="I73" s="42" t="n">
        <f aca="false">G73-K73</f>
        <v>21299066.5500457</v>
      </c>
      <c r="J73" s="126" t="n">
        <v>2142801.82973391</v>
      </c>
      <c r="K73" s="126" t="n">
        <v>2078517.77484189</v>
      </c>
      <c r="L73" s="42" t="n">
        <f aca="false">H73-I73</f>
        <v>969023.769278891</v>
      </c>
      <c r="M73" s="42" t="n">
        <f aca="false">J73-K73</f>
        <v>64284.0548920201</v>
      </c>
      <c r="N73" s="126" t="n">
        <v>2750070.51529707</v>
      </c>
      <c r="O73" s="7"/>
      <c r="P73" s="7"/>
      <c r="Q73" s="42" t="n">
        <f aca="false">I73*5.5017049523</f>
        <v>117181179.917754</v>
      </c>
      <c r="R73" s="42"/>
      <c r="S73" s="42"/>
      <c r="T73" s="7"/>
      <c r="U73" s="7"/>
      <c r="V73" s="42" t="n">
        <f aca="false">K73*5.5017049523</f>
        <v>11435391.5352912</v>
      </c>
      <c r="W73" s="42" t="n">
        <f aca="false">M73*5.5017049523</f>
        <v>353671.903153352</v>
      </c>
      <c r="X73" s="42" t="n">
        <f aca="false">N73*5.1890047538+L73*5.5017049523</f>
        <v>19601411.8474998</v>
      </c>
      <c r="Y73" s="42" t="n">
        <f aca="false">N73*5.1890047538</f>
        <v>14270128.9771617</v>
      </c>
      <c r="Z73" s="42" t="n">
        <f aca="false">L73*5.5017049523</f>
        <v>5331282.87033809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2"/>
      <c r="B74" s="5"/>
      <c r="C74" s="122" t="n">
        <f aca="false">C70+1</f>
        <v>2030</v>
      </c>
      <c r="D74" s="122" t="n">
        <f aca="false">D70</f>
        <v>1</v>
      </c>
      <c r="E74" s="122" t="n">
        <v>221</v>
      </c>
      <c r="F74" s="124" t="n">
        <v>24603190.4930535</v>
      </c>
      <c r="G74" s="124" t="n">
        <v>23560521.8426623</v>
      </c>
      <c r="H74" s="8" t="n">
        <f aca="false">F74-J74</f>
        <v>22368178.0078342</v>
      </c>
      <c r="I74" s="8" t="n">
        <f aca="false">G74-K74</f>
        <v>21392559.7319996</v>
      </c>
      <c r="J74" s="124" t="n">
        <v>2235012.48521932</v>
      </c>
      <c r="K74" s="124" t="n">
        <v>2167962.11066274</v>
      </c>
      <c r="L74" s="8" t="n">
        <f aca="false">H74-I74</f>
        <v>975618.275834583</v>
      </c>
      <c r="M74" s="8" t="n">
        <f aca="false">J74-K74</f>
        <v>67050.3745565796</v>
      </c>
      <c r="N74" s="124" t="n">
        <v>3291939.33888641</v>
      </c>
      <c r="O74" s="5"/>
      <c r="P74" s="5"/>
      <c r="Q74" s="8" t="n">
        <f aca="false">I74*5.5017049523</f>
        <v>117695551.819916</v>
      </c>
      <c r="R74" s="8"/>
      <c r="S74" s="8"/>
      <c r="T74" s="5"/>
      <c r="U74" s="5"/>
      <c r="V74" s="8" t="n">
        <f aca="false">K74*5.5017049523</f>
        <v>11927487.880632</v>
      </c>
      <c r="W74" s="8" t="n">
        <f aca="false">M74*5.5017049523</f>
        <v>368891.377751504</v>
      </c>
      <c r="X74" s="8" t="n">
        <f aca="false">N74*5.1890047538+L74*5.5017049523</f>
        <v>22449452.7784163</v>
      </c>
      <c r="Y74" s="8" t="n">
        <f aca="false">N74*5.1890047538</f>
        <v>17081888.8787028</v>
      </c>
      <c r="Z74" s="8" t="n">
        <f aca="false">L74*5.5017049523</f>
        <v>5367563.89971351</v>
      </c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6" t="n">
        <v>24729130.7320156</v>
      </c>
      <c r="G75" s="126" t="n">
        <v>23680604.2490895</v>
      </c>
      <c r="H75" s="42" t="n">
        <f aca="false">F75-J75</f>
        <v>22485418.3629366</v>
      </c>
      <c r="I75" s="42" t="n">
        <f aca="false">G75-K75</f>
        <v>21504203.2510828</v>
      </c>
      <c r="J75" s="126" t="n">
        <v>2243712.36907904</v>
      </c>
      <c r="K75" s="126" t="n">
        <v>2176400.99800667</v>
      </c>
      <c r="L75" s="42" t="n">
        <f aca="false">H75-I75</f>
        <v>981215.11185376</v>
      </c>
      <c r="M75" s="42" t="n">
        <f aca="false">J75-K75</f>
        <v>67311.3710723701</v>
      </c>
      <c r="N75" s="126" t="n">
        <v>2710628.57205309</v>
      </c>
      <c r="O75" s="7"/>
      <c r="P75" s="7"/>
      <c r="Q75" s="42" t="n">
        <f aca="false">I75*5.5017049523</f>
        <v>118309781.521748</v>
      </c>
      <c r="R75" s="42"/>
      <c r="S75" s="42"/>
      <c r="T75" s="7"/>
      <c r="U75" s="7"/>
      <c r="V75" s="42" t="n">
        <f aca="false">K75*5.5017049523</f>
        <v>11973916.148924</v>
      </c>
      <c r="W75" s="42" t="n">
        <f aca="false">M75*5.5017049523</f>
        <v>370327.303574961</v>
      </c>
      <c r="X75" s="42" t="n">
        <f aca="false">N75*5.1890047538+L75*5.5017049523</f>
        <v>19463820.586327</v>
      </c>
      <c r="Y75" s="42" t="n">
        <f aca="false">N75*5.1890047538</f>
        <v>14065464.5461696</v>
      </c>
      <c r="Z75" s="42" t="n">
        <f aca="false">L75*5.5017049523</f>
        <v>5398356.04015743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6" t="n">
        <v>24829617.1521865</v>
      </c>
      <c r="G76" s="126" t="n">
        <v>23775446.1555239</v>
      </c>
      <c r="H76" s="42" t="n">
        <f aca="false">F76-J76</f>
        <v>22533465.5122264</v>
      </c>
      <c r="I76" s="42" t="n">
        <f aca="false">G76-K76</f>
        <v>21548179.0647626</v>
      </c>
      <c r="J76" s="126" t="n">
        <v>2296151.63996012</v>
      </c>
      <c r="K76" s="126" t="n">
        <v>2227267.09076131</v>
      </c>
      <c r="L76" s="42" t="n">
        <f aca="false">H76-I76</f>
        <v>985286.447463781</v>
      </c>
      <c r="M76" s="42" t="n">
        <f aca="false">J76-K76</f>
        <v>68884.54919881</v>
      </c>
      <c r="N76" s="126" t="n">
        <v>2687253.18097515</v>
      </c>
      <c r="O76" s="7"/>
      <c r="P76" s="7"/>
      <c r="Q76" s="42" t="n">
        <f aca="false">I76*5.5017049523</f>
        <v>118551723.473652</v>
      </c>
      <c r="R76" s="42"/>
      <c r="S76" s="42"/>
      <c r="T76" s="7"/>
      <c r="U76" s="7"/>
      <c r="V76" s="42" t="n">
        <f aca="false">K76*5.5017049523</f>
        <v>12253766.3833363</v>
      </c>
      <c r="W76" s="42" t="n">
        <f aca="false">M76*5.5017049523</f>
        <v>378982.465464046</v>
      </c>
      <c r="X76" s="42" t="n">
        <f aca="false">N76*5.1890047538+L76*5.5017049523</f>
        <v>19364924.8581898</v>
      </c>
      <c r="Y76" s="42" t="n">
        <f aca="false">N76*5.1890047538</f>
        <v>13944169.5307442</v>
      </c>
      <c r="Z76" s="42" t="n">
        <f aca="false">L76*5.5017049523</f>
        <v>5420755.32744556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6" t="n">
        <v>24935882.8094917</v>
      </c>
      <c r="G77" s="126" t="n">
        <v>23876188.5767819</v>
      </c>
      <c r="H77" s="42" t="n">
        <f aca="false">F77-J77</f>
        <v>22572679.7023923</v>
      </c>
      <c r="I77" s="42" t="n">
        <f aca="false">G77-K77</f>
        <v>21583881.5628955</v>
      </c>
      <c r="J77" s="126" t="n">
        <v>2363203.10709939</v>
      </c>
      <c r="K77" s="126" t="n">
        <v>2292307.01388641</v>
      </c>
      <c r="L77" s="42" t="n">
        <f aca="false">H77-I77</f>
        <v>988798.139496811</v>
      </c>
      <c r="M77" s="42" t="n">
        <f aca="false">J77-K77</f>
        <v>70896.0932129803</v>
      </c>
      <c r="N77" s="126" t="n">
        <v>2634189.12962541</v>
      </c>
      <c r="O77" s="7"/>
      <c r="P77" s="7"/>
      <c r="Q77" s="42" t="n">
        <f aca="false">I77*5.5017049523</f>
        <v>118748148.084439</v>
      </c>
      <c r="R77" s="42"/>
      <c r="S77" s="42"/>
      <c r="T77" s="7"/>
      <c r="U77" s="7"/>
      <c r="V77" s="42" t="n">
        <f aca="false">K77*5.5017049523</f>
        <v>12611596.8504909</v>
      </c>
      <c r="W77" s="42" t="n">
        <f aca="false">M77*5.5017049523</f>
        <v>390049.387128576</v>
      </c>
      <c r="X77" s="42" t="n">
        <f aca="false">N77*5.1890047538+L77*5.5017049523</f>
        <v>19108895.5369292</v>
      </c>
      <c r="Y77" s="42" t="n">
        <f aca="false">N77*5.1890047538</f>
        <v>13668819.9160345</v>
      </c>
      <c r="Z77" s="42" t="n">
        <f aca="false">L77*5.5017049523</f>
        <v>5440075.62089463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2"/>
      <c r="B78" s="5"/>
      <c r="C78" s="122" t="n">
        <f aca="false">C74+1</f>
        <v>2031</v>
      </c>
      <c r="D78" s="122" t="n">
        <f aca="false">D74</f>
        <v>1</v>
      </c>
      <c r="E78" s="122" t="n">
        <v>225</v>
      </c>
      <c r="F78" s="124" t="n">
        <v>25027363.058317</v>
      </c>
      <c r="G78" s="124" t="n">
        <v>23963455.6352879</v>
      </c>
      <c r="H78" s="8" t="n">
        <f aca="false">F78-J78</f>
        <v>22564654.2363442</v>
      </c>
      <c r="I78" s="8" t="n">
        <f aca="false">G78-K78</f>
        <v>21574628.0779743</v>
      </c>
      <c r="J78" s="124" t="n">
        <v>2462708.82197281</v>
      </c>
      <c r="K78" s="124" t="n">
        <v>2388827.55731362</v>
      </c>
      <c r="L78" s="8" t="n">
        <f aca="false">H78-I78</f>
        <v>990026.158369888</v>
      </c>
      <c r="M78" s="8" t="n">
        <f aca="false">J78-K78</f>
        <v>73881.2646591901</v>
      </c>
      <c r="N78" s="124" t="n">
        <v>3184760.17251569</v>
      </c>
      <c r="O78" s="5"/>
      <c r="P78" s="5"/>
      <c r="Q78" s="8" t="n">
        <f aca="false">I78*5.5017049523</f>
        <v>118697238.140622</v>
      </c>
      <c r="R78" s="8"/>
      <c r="S78" s="8"/>
      <c r="T78" s="5"/>
      <c r="U78" s="5"/>
      <c r="V78" s="8" t="n">
        <f aca="false">K78*5.5017049523</f>
        <v>13142624.4022631</v>
      </c>
      <c r="W78" s="8" t="n">
        <f aca="false">M78*5.5017049523</f>
        <v>406472.919657653</v>
      </c>
      <c r="X78" s="8" t="n">
        <f aca="false">N78*5.1890047538+L78*5.5017049523</f>
        <v>21972567.493307</v>
      </c>
      <c r="Y78" s="8" t="n">
        <f aca="false">N78*5.1890047538</f>
        <v>16525735.6748968</v>
      </c>
      <c r="Z78" s="8" t="n">
        <f aca="false">L78*5.5017049523</f>
        <v>5446831.81841015</v>
      </c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2"/>
      <c r="BA78" s="122"/>
      <c r="BB78" s="122"/>
      <c r="BC78" s="122"/>
      <c r="BD78" s="122"/>
      <c r="BE78" s="122"/>
      <c r="BF78" s="122"/>
      <c r="BG78" s="122"/>
      <c r="BH78" s="122"/>
      <c r="BI78" s="122"/>
      <c r="BJ78" s="122"/>
      <c r="BK78" s="122"/>
      <c r="BL78" s="122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6" t="n">
        <v>25144386.8243253</v>
      </c>
      <c r="G79" s="126" t="n">
        <v>24074988.7409029</v>
      </c>
      <c r="H79" s="42" t="n">
        <f aca="false">F79-J79</f>
        <v>22607732.1022409</v>
      </c>
      <c r="I79" s="42" t="n">
        <f aca="false">G79-K79</f>
        <v>21614433.660481</v>
      </c>
      <c r="J79" s="126" t="n">
        <v>2536654.72208443</v>
      </c>
      <c r="K79" s="126" t="n">
        <v>2460555.08042189</v>
      </c>
      <c r="L79" s="42" t="n">
        <f aca="false">H79-I79</f>
        <v>993298.441759873</v>
      </c>
      <c r="M79" s="42" t="n">
        <f aca="false">J79-K79</f>
        <v>76099.6416625399</v>
      </c>
      <c r="N79" s="126" t="n">
        <v>2640002.17855908</v>
      </c>
      <c r="O79" s="7"/>
      <c r="P79" s="7"/>
      <c r="Q79" s="42" t="n">
        <f aca="false">I79*5.5017049523</f>
        <v>118916236.711028</v>
      </c>
      <c r="R79" s="42"/>
      <c r="S79" s="42"/>
      <c r="T79" s="7"/>
      <c r="U79" s="7"/>
      <c r="V79" s="42" t="n">
        <f aca="false">K79*5.5017049523</f>
        <v>13537248.071364</v>
      </c>
      <c r="W79" s="42" t="n">
        <f aca="false">M79*5.5017049523</f>
        <v>418677.775403051</v>
      </c>
      <c r="X79" s="42" t="n">
        <f aca="false">N79*5.1890047538+L79*5.5017049523</f>
        <v>19163818.8107276</v>
      </c>
      <c r="Y79" s="42" t="n">
        <f aca="false">N79*5.1890047538</f>
        <v>13698983.8545854</v>
      </c>
      <c r="Z79" s="42" t="n">
        <f aca="false">L79*5.5017049523</f>
        <v>5464834.95614217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6" t="n">
        <v>25241314.6444962</v>
      </c>
      <c r="G80" s="126" t="n">
        <v>24167138.8473867</v>
      </c>
      <c r="H80" s="42" t="n">
        <f aca="false">F80-J80</f>
        <v>22634539.9154747</v>
      </c>
      <c r="I80" s="42" t="n">
        <f aca="false">G80-K80</f>
        <v>21638567.3602358</v>
      </c>
      <c r="J80" s="126" t="n">
        <v>2606774.72902154</v>
      </c>
      <c r="K80" s="126" t="n">
        <v>2528571.4871509</v>
      </c>
      <c r="L80" s="42" t="n">
        <f aca="false">H80-I80</f>
        <v>995972.555238862</v>
      </c>
      <c r="M80" s="42" t="n">
        <f aca="false">J80-K80</f>
        <v>78203.2418706398</v>
      </c>
      <c r="N80" s="126" t="n">
        <v>2532778.80353415</v>
      </c>
      <c r="O80" s="7"/>
      <c r="P80" s="7"/>
      <c r="Q80" s="42" t="n">
        <f aca="false">I80*5.5017049523</f>
        <v>119049013.206486</v>
      </c>
      <c r="R80" s="42"/>
      <c r="S80" s="42"/>
      <c r="T80" s="7"/>
      <c r="U80" s="7"/>
      <c r="V80" s="42" t="n">
        <f aca="false">K80*5.5017049523</f>
        <v>13911454.2731027</v>
      </c>
      <c r="W80" s="42" t="n">
        <f aca="false">M80*5.5017049523</f>
        <v>430251.163085614</v>
      </c>
      <c r="X80" s="42" t="n">
        <f aca="false">N80*5.1890047538+L80*5.5017049523</f>
        <v>18622148.3913751</v>
      </c>
      <c r="Y80" s="42" t="n">
        <f aca="false">N80*5.1890047538</f>
        <v>13142601.2518626</v>
      </c>
      <c r="Z80" s="42" t="n">
        <f aca="false">L80*5.5017049523</f>
        <v>5479547.13951253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6" t="n">
        <v>25337894.22478</v>
      </c>
      <c r="G81" s="126" t="n">
        <v>24258889.0724559</v>
      </c>
      <c r="H81" s="42" t="n">
        <f aca="false">F81-J81</f>
        <v>22674353.9313698</v>
      </c>
      <c r="I81" s="42" t="n">
        <f aca="false">G81-K81</f>
        <v>21675254.987848</v>
      </c>
      <c r="J81" s="126" t="n">
        <v>2663540.29341024</v>
      </c>
      <c r="K81" s="126" t="n">
        <v>2583634.08460793</v>
      </c>
      <c r="L81" s="42" t="n">
        <f aca="false">H81-I81</f>
        <v>999098.94352176</v>
      </c>
      <c r="M81" s="42" t="n">
        <f aca="false">J81-K81</f>
        <v>79906.2088023103</v>
      </c>
      <c r="N81" s="126" t="n">
        <v>2544302.08651083</v>
      </c>
      <c r="O81" s="7"/>
      <c r="P81" s="7"/>
      <c r="Q81" s="42" t="n">
        <f aca="false">I81*5.5017049523</f>
        <v>119250857.709008</v>
      </c>
      <c r="R81" s="42"/>
      <c r="S81" s="42"/>
      <c r="T81" s="7"/>
      <c r="U81" s="7"/>
      <c r="V81" s="42" t="n">
        <f aca="false">K81*5.5017049523</f>
        <v>14214392.4382185</v>
      </c>
      <c r="W81" s="42" t="n">
        <f aca="false">M81*5.5017049523</f>
        <v>439620.384687188</v>
      </c>
      <c r="X81" s="42" t="n">
        <f aca="false">N81*5.1890047538+L81*5.5017049523</f>
        <v>18699143.2274193</v>
      </c>
      <c r="Y81" s="42" t="n">
        <f aca="false">N81*5.1890047538</f>
        <v>13202395.622008</v>
      </c>
      <c r="Z81" s="42" t="n">
        <f aca="false">L81*5.5017049523</f>
        <v>5496747.60541137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2"/>
      <c r="B82" s="5"/>
      <c r="C82" s="122" t="n">
        <f aca="false">C78+1</f>
        <v>2032</v>
      </c>
      <c r="D82" s="122" t="n">
        <f aca="false">D78</f>
        <v>1</v>
      </c>
      <c r="E82" s="122" t="n">
        <v>229</v>
      </c>
      <c r="F82" s="124" t="n">
        <v>25511193.2034974</v>
      </c>
      <c r="G82" s="124" t="n">
        <v>24424175.0448657</v>
      </c>
      <c r="H82" s="8" t="n">
        <f aca="false">F82-J82</f>
        <v>22769463.7620917</v>
      </c>
      <c r="I82" s="8" t="n">
        <f aca="false">G82-K82</f>
        <v>21764697.4867022</v>
      </c>
      <c r="J82" s="124" t="n">
        <v>2741729.44140565</v>
      </c>
      <c r="K82" s="124" t="n">
        <v>2659477.55816348</v>
      </c>
      <c r="L82" s="8" t="n">
        <f aca="false">H82-I82</f>
        <v>1004766.27538955</v>
      </c>
      <c r="M82" s="8" t="n">
        <f aca="false">J82-K82</f>
        <v>82251.8832421703</v>
      </c>
      <c r="N82" s="124" t="n">
        <v>3020625.80610472</v>
      </c>
      <c r="O82" s="5"/>
      <c r="P82" s="5"/>
      <c r="Q82" s="8" t="n">
        <f aca="false">I82*5.5017049523</f>
        <v>119742943.947901</v>
      </c>
      <c r="R82" s="8"/>
      <c r="S82" s="8"/>
      <c r="T82" s="5"/>
      <c r="U82" s="5"/>
      <c r="V82" s="8" t="n">
        <f aca="false">K82*5.5017049523</f>
        <v>14631660.8522787</v>
      </c>
      <c r="W82" s="8" t="n">
        <f aca="false">M82*5.5017049523</f>
        <v>452525.59336945</v>
      </c>
      <c r="X82" s="8" t="n">
        <f aca="false">N82*5.1890047538+L82*5.5017049523</f>
        <v>21201969.2605431</v>
      </c>
      <c r="Y82" s="8" t="n">
        <f aca="false">N82*5.1890047538</f>
        <v>15674041.6673284</v>
      </c>
      <c r="Z82" s="8" t="n">
        <f aca="false">L82*5.5017049523</f>
        <v>5527927.5932147</v>
      </c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2"/>
      <c r="BA82" s="122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6" t="n">
        <v>25577211.4072181</v>
      </c>
      <c r="G83" s="126" t="n">
        <v>24486832.6537002</v>
      </c>
      <c r="H83" s="42" t="n">
        <f aca="false">F83-J83</f>
        <v>22749559.9198861</v>
      </c>
      <c r="I83" s="42" t="n">
        <f aca="false">G83-K83</f>
        <v>21744010.7109881</v>
      </c>
      <c r="J83" s="126" t="n">
        <v>2827651.48733202</v>
      </c>
      <c r="K83" s="126" t="n">
        <v>2742821.94271206</v>
      </c>
      <c r="L83" s="42" t="n">
        <f aca="false">H83-I83</f>
        <v>1005549.20889798</v>
      </c>
      <c r="M83" s="42" t="n">
        <f aca="false">J83-K83</f>
        <v>84829.5446199598</v>
      </c>
      <c r="N83" s="126" t="n">
        <v>2535322.93647683</v>
      </c>
      <c r="O83" s="7"/>
      <c r="P83" s="7"/>
      <c r="Q83" s="42" t="n">
        <f aca="false">I83*5.5017049523</f>
        <v>119629131.411508</v>
      </c>
      <c r="R83" s="42"/>
      <c r="S83" s="42"/>
      <c r="T83" s="7"/>
      <c r="U83" s="7"/>
      <c r="V83" s="42" t="n">
        <f aca="false">K83*5.5017049523</f>
        <v>15090197.065496</v>
      </c>
      <c r="W83" s="42" t="n">
        <f aca="false">M83*5.5017049523</f>
        <v>466707.125736987</v>
      </c>
      <c r="X83" s="42" t="n">
        <f aca="false">N83*5.1890047538+L83*5.5017049523</f>
        <v>18688037.8321718</v>
      </c>
      <c r="Y83" s="42" t="n">
        <f aca="false">N83*5.1890047538</f>
        <v>13155802.7697964</v>
      </c>
      <c r="Z83" s="42" t="n">
        <f aca="false">L83*5.5017049523</f>
        <v>5532235.06237535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6" t="n">
        <v>25783310.5501291</v>
      </c>
      <c r="G84" s="126" t="n">
        <v>24682326.9874708</v>
      </c>
      <c r="H84" s="42" t="n">
        <f aca="false">F84-J84</f>
        <v>22849006.2744808</v>
      </c>
      <c r="I84" s="42" t="n">
        <f aca="false">G84-K84</f>
        <v>21836051.8400919</v>
      </c>
      <c r="J84" s="126" t="n">
        <v>2934304.27564833</v>
      </c>
      <c r="K84" s="126" t="n">
        <v>2846275.14737888</v>
      </c>
      <c r="L84" s="42" t="n">
        <f aca="false">H84-I84</f>
        <v>1012954.43438887</v>
      </c>
      <c r="M84" s="42" t="n">
        <f aca="false">J84-K84</f>
        <v>88029.1282694498</v>
      </c>
      <c r="N84" s="126" t="n">
        <v>2510001.17306117</v>
      </c>
      <c r="O84" s="7"/>
      <c r="P84" s="7"/>
      <c r="Q84" s="42" t="n">
        <f aca="false">I84*5.5017049523</f>
        <v>120135514.547313</v>
      </c>
      <c r="R84" s="42"/>
      <c r="S84" s="42"/>
      <c r="T84" s="7"/>
      <c r="U84" s="7"/>
      <c r="V84" s="42" t="n">
        <f aca="false">K84*5.5017049523</f>
        <v>15659366.0739428</v>
      </c>
      <c r="W84" s="42" t="n">
        <f aca="false">M84*5.5017049523</f>
        <v>484310.290946684</v>
      </c>
      <c r="X84" s="42" t="n">
        <f aca="false">N84*5.1890047538+L84*5.5017049523</f>
        <v>18597384.4471895</v>
      </c>
      <c r="Y84" s="42" t="n">
        <f aca="false">N84*5.1890047538</f>
        <v>13024408.019058</v>
      </c>
      <c r="Z84" s="42" t="n">
        <f aca="false">L84*5.5017049523</f>
        <v>5572976.4281315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6" t="n">
        <v>25963728.659231</v>
      </c>
      <c r="G85" s="126" t="n">
        <v>24854241.9079521</v>
      </c>
      <c r="H85" s="42" t="n">
        <f aca="false">F85-J85</f>
        <v>22966790.2827914</v>
      </c>
      <c r="I85" s="42" t="n">
        <f aca="false">G85-K85</f>
        <v>21947211.6828057</v>
      </c>
      <c r="J85" s="126" t="n">
        <v>2996938.37643956</v>
      </c>
      <c r="K85" s="126" t="n">
        <v>2907030.22514638</v>
      </c>
      <c r="L85" s="42" t="n">
        <f aca="false">H85-I85</f>
        <v>1019578.59998574</v>
      </c>
      <c r="M85" s="42" t="n">
        <f aca="false">J85-K85</f>
        <v>89908.1512931804</v>
      </c>
      <c r="N85" s="126" t="n">
        <v>2531812.05596725</v>
      </c>
      <c r="O85" s="7"/>
      <c r="P85" s="7"/>
      <c r="Q85" s="42" t="n">
        <f aca="false">I85*5.5017049523</f>
        <v>120747083.204469</v>
      </c>
      <c r="R85" s="42"/>
      <c r="S85" s="42"/>
      <c r="T85" s="7"/>
      <c r="U85" s="7"/>
      <c r="V85" s="42" t="n">
        <f aca="false">K85*5.5017049523</f>
        <v>15993622.5861736</v>
      </c>
      <c r="W85" s="42" t="n">
        <f aca="false">M85*5.5017049523</f>
        <v>494648.121221828</v>
      </c>
      <c r="X85" s="42" t="n">
        <f aca="false">N85*5.1890047538+L85*5.5017049523</f>
        <v>18747005.4269429</v>
      </c>
      <c r="Y85" s="42" t="n">
        <f aca="false">N85*5.1890047538</f>
        <v>13137584.7941422</v>
      </c>
      <c r="Z85" s="42" t="n">
        <f aca="false">L85*5.5017049523</f>
        <v>5609420.63280065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2"/>
      <c r="B86" s="5"/>
      <c r="C86" s="122" t="n">
        <f aca="false">C82+1</f>
        <v>2033</v>
      </c>
      <c r="D86" s="122" t="n">
        <f aca="false">D82</f>
        <v>1</v>
      </c>
      <c r="E86" s="122" t="n">
        <v>233</v>
      </c>
      <c r="F86" s="124" t="n">
        <v>25969864.2917054</v>
      </c>
      <c r="G86" s="124" t="n">
        <v>24860121.3438042</v>
      </c>
      <c r="H86" s="8" t="n">
        <f aca="false">F86-J86</f>
        <v>22918185.3686707</v>
      </c>
      <c r="I86" s="8" t="n">
        <f aca="false">G86-K86</f>
        <v>21899992.7884606</v>
      </c>
      <c r="J86" s="124" t="n">
        <v>3051678.92303466</v>
      </c>
      <c r="K86" s="124" t="n">
        <v>2960128.55534362</v>
      </c>
      <c r="L86" s="8" t="n">
        <f aca="false">H86-I86</f>
        <v>1018192.58021014</v>
      </c>
      <c r="M86" s="8" t="n">
        <f aca="false">J86-K86</f>
        <v>91550.36769104</v>
      </c>
      <c r="N86" s="124" t="n">
        <v>3037863.03945803</v>
      </c>
      <c r="O86" s="5"/>
      <c r="P86" s="5"/>
      <c r="Q86" s="8" t="n">
        <f aca="false">I86*5.5017049523</f>
        <v>120487298.779608</v>
      </c>
      <c r="R86" s="8"/>
      <c r="S86" s="8"/>
      <c r="T86" s="5"/>
      <c r="U86" s="5"/>
      <c r="V86" s="8" t="n">
        <f aca="false">K86*5.5017049523</f>
        <v>16285753.9323786</v>
      </c>
      <c r="W86" s="8" t="n">
        <f aca="false">M86*5.5017049523</f>
        <v>503683.111310681</v>
      </c>
      <c r="X86" s="8" t="n">
        <f aca="false">N86*5.1890047538+L86*5.5017049523</f>
        <v>21365280.9140783</v>
      </c>
      <c r="Y86" s="8" t="n">
        <f aca="false">N86*5.1890047538</f>
        <v>15763485.753141</v>
      </c>
      <c r="Z86" s="8" t="n">
        <f aca="false">L86*5.5017049523</f>
        <v>5601795.16093723</v>
      </c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6" t="n">
        <v>26110865.2666192</v>
      </c>
      <c r="G87" s="126" t="n">
        <v>24994656.8479129</v>
      </c>
      <c r="H87" s="42" t="n">
        <f aca="false">F87-J87</f>
        <v>22971241.1091717</v>
      </c>
      <c r="I87" s="42" t="n">
        <f aca="false">G87-K87</f>
        <v>21949221.4151889</v>
      </c>
      <c r="J87" s="126" t="n">
        <v>3139624.15744746</v>
      </c>
      <c r="K87" s="126" t="n">
        <v>3045435.43272404</v>
      </c>
      <c r="L87" s="42" t="n">
        <f aca="false">H87-I87</f>
        <v>1022019.69398284</v>
      </c>
      <c r="M87" s="42" t="n">
        <f aca="false">J87-K87</f>
        <v>94188.7247234201</v>
      </c>
      <c r="N87" s="126" t="n">
        <v>2577401.94981469</v>
      </c>
      <c r="O87" s="7"/>
      <c r="P87" s="7"/>
      <c r="Q87" s="42" t="n">
        <f aca="false">I87*5.5017049523</f>
        <v>120758140.159074</v>
      </c>
      <c r="R87" s="42"/>
      <c r="S87" s="42"/>
      <c r="T87" s="7"/>
      <c r="U87" s="7"/>
      <c r="V87" s="42" t="n">
        <f aca="false">K87*5.5017049523</f>
        <v>16755087.2021277</v>
      </c>
      <c r="W87" s="42" t="n">
        <f aca="false">M87*5.5017049523</f>
        <v>518198.573261662</v>
      </c>
      <c r="X87" s="42" t="n">
        <f aca="false">N87*5.1890047538+L87*5.5017049523</f>
        <v>18997001.7817753</v>
      </c>
      <c r="Y87" s="42" t="n">
        <f aca="false">N87*5.1890047538</f>
        <v>13374150.9700418</v>
      </c>
      <c r="Z87" s="42" t="n">
        <f aca="false">L87*5.5017049523</f>
        <v>5622850.81173352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6" t="n">
        <v>26218927.6210589</v>
      </c>
      <c r="G88" s="126" t="n">
        <v>25098456.6949867</v>
      </c>
      <c r="H88" s="42" t="n">
        <f aca="false">F88-J88</f>
        <v>23011422.2141921</v>
      </c>
      <c r="I88" s="42" t="n">
        <f aca="false">G88-K88</f>
        <v>21987176.450326</v>
      </c>
      <c r="J88" s="126" t="n">
        <v>3207505.40686675</v>
      </c>
      <c r="K88" s="126" t="n">
        <v>3111280.24466074</v>
      </c>
      <c r="L88" s="42" t="n">
        <f aca="false">H88-I88</f>
        <v>1024245.76386615</v>
      </c>
      <c r="M88" s="42" t="n">
        <f aca="false">J88-K88</f>
        <v>96225.1622060104</v>
      </c>
      <c r="N88" s="126" t="n">
        <v>2501254.38712916</v>
      </c>
      <c r="O88" s="7"/>
      <c r="P88" s="7"/>
      <c r="Q88" s="42" t="n">
        <f aca="false">I88*5.5017049523</f>
        <v>120966957.563852</v>
      </c>
      <c r="R88" s="42"/>
      <c r="S88" s="42"/>
      <c r="T88" s="7"/>
      <c r="U88" s="7"/>
      <c r="V88" s="42" t="n">
        <f aca="false">K88*5.5017049523</f>
        <v>17117345.9300431</v>
      </c>
      <c r="W88" s="42" t="n">
        <f aca="false">M88*5.5017049523</f>
        <v>529402.451444678</v>
      </c>
      <c r="X88" s="42" t="n">
        <f aca="false">N88*5.1890047538+L88*5.5017049523</f>
        <v>18614118.896711</v>
      </c>
      <c r="Y88" s="42" t="n">
        <f aca="false">N88*5.1890047538</f>
        <v>12979020.9052763</v>
      </c>
      <c r="Z88" s="42" t="n">
        <f aca="false">L88*5.5017049523</f>
        <v>5635097.99143469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6" t="n">
        <v>26366093.4372974</v>
      </c>
      <c r="G89" s="126" t="n">
        <v>25238333.12791</v>
      </c>
      <c r="H89" s="42" t="n">
        <f aca="false">F89-J89</f>
        <v>23077149.4399829</v>
      </c>
      <c r="I89" s="42" t="n">
        <f aca="false">G89-K89</f>
        <v>22048057.4505149</v>
      </c>
      <c r="J89" s="126" t="n">
        <v>3288943.99731448</v>
      </c>
      <c r="K89" s="126" t="n">
        <v>3190275.67739505</v>
      </c>
      <c r="L89" s="42" t="n">
        <f aca="false">H89-I89</f>
        <v>1029091.98946802</v>
      </c>
      <c r="M89" s="42" t="n">
        <f aca="false">J89-K89</f>
        <v>98668.3199194302</v>
      </c>
      <c r="N89" s="126" t="n">
        <v>2510890.87618823</v>
      </c>
      <c r="O89" s="7"/>
      <c r="P89" s="7"/>
      <c r="Q89" s="42" t="n">
        <f aca="false">I89*5.5017049523</f>
        <v>121301906.864093</v>
      </c>
      <c r="R89" s="42"/>
      <c r="S89" s="42"/>
      <c r="T89" s="7"/>
      <c r="U89" s="7"/>
      <c r="V89" s="42" t="n">
        <f aca="false">K89*5.5017049523</f>
        <v>17551955.4935266</v>
      </c>
      <c r="W89" s="42" t="n">
        <f aca="false">M89*5.5017049523</f>
        <v>542843.98433585</v>
      </c>
      <c r="X89" s="42" t="n">
        <f aca="false">N89*5.1890047538+L89*5.5017049523</f>
        <v>18690785.1876422</v>
      </c>
      <c r="Y89" s="42" t="n">
        <f aca="false">N89*5.1890047538</f>
        <v>13029024.6928138</v>
      </c>
      <c r="Z89" s="42" t="n">
        <f aca="false">L89*5.5017049523</f>
        <v>5661760.49482846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2"/>
      <c r="B90" s="5"/>
      <c r="C90" s="122" t="n">
        <f aca="false">C86+1</f>
        <v>2034</v>
      </c>
      <c r="D90" s="122" t="n">
        <f aca="false">D86</f>
        <v>1</v>
      </c>
      <c r="E90" s="122" t="n">
        <v>237</v>
      </c>
      <c r="F90" s="124" t="n">
        <v>26435660.7000046</v>
      </c>
      <c r="G90" s="124" t="n">
        <v>25305357.7986008</v>
      </c>
      <c r="H90" s="8" t="n">
        <f aca="false">F90-J90</f>
        <v>23087401.0900111</v>
      </c>
      <c r="I90" s="8" t="n">
        <f aca="false">G90-K90</f>
        <v>22057545.9769071</v>
      </c>
      <c r="J90" s="124" t="n">
        <v>3348259.60999354</v>
      </c>
      <c r="K90" s="124" t="n">
        <v>3247811.82169374</v>
      </c>
      <c r="L90" s="8" t="n">
        <f aca="false">H90-I90</f>
        <v>1029855.11310396</v>
      </c>
      <c r="M90" s="8" t="n">
        <f aca="false">J90-K90</f>
        <v>100447.7882998</v>
      </c>
      <c r="N90" s="124" t="n">
        <v>3022285.72324252</v>
      </c>
      <c r="O90" s="5"/>
      <c r="P90" s="5"/>
      <c r="Q90" s="8" t="n">
        <f aca="false">I90*5.5017049523</f>
        <v>121354109.936735</v>
      </c>
      <c r="R90" s="8"/>
      <c r="S90" s="8"/>
      <c r="T90" s="5"/>
      <c r="U90" s="5"/>
      <c r="V90" s="8" t="n">
        <f aca="false">K90*5.5017049523</f>
        <v>17868502.3835509</v>
      </c>
      <c r="W90" s="8" t="n">
        <f aca="false">M90*5.5017049523</f>
        <v>552634.094336594</v>
      </c>
      <c r="X90" s="8" t="n">
        <f aca="false">N90*5.1890047538+L90*5.5017049523</f>
        <v>21348613.9611628</v>
      </c>
      <c r="Y90" s="8" t="n">
        <f aca="false">N90*5.1890047538</f>
        <v>15682654.9852473</v>
      </c>
      <c r="Z90" s="8" t="n">
        <f aca="false">L90*5.5017049523</f>
        <v>5665958.97591553</v>
      </c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  <c r="BH90" s="122"/>
      <c r="BI90" s="122"/>
      <c r="BJ90" s="122"/>
      <c r="BK90" s="122"/>
      <c r="BL90" s="122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6" t="n">
        <v>26662160.751262</v>
      </c>
      <c r="G91" s="126" t="n">
        <v>25522047.2871366</v>
      </c>
      <c r="H91" s="42" t="n">
        <f aca="false">F91-J91</f>
        <v>23258489.9147034</v>
      </c>
      <c r="I91" s="42" t="n">
        <f aca="false">G91-K91</f>
        <v>22220486.5756747</v>
      </c>
      <c r="J91" s="126" t="n">
        <v>3403670.83655864</v>
      </c>
      <c r="K91" s="126" t="n">
        <v>3301560.71146188</v>
      </c>
      <c r="L91" s="42" t="n">
        <f aca="false">H91-I91</f>
        <v>1038003.33902866</v>
      </c>
      <c r="M91" s="42" t="n">
        <f aca="false">J91-K91</f>
        <v>102110.12509676</v>
      </c>
      <c r="N91" s="126" t="n">
        <v>2469371.36484019</v>
      </c>
      <c r="O91" s="7"/>
      <c r="P91" s="7"/>
      <c r="Q91" s="42" t="n">
        <f aca="false">I91*5.5017049523</f>
        <v>122250561.035905</v>
      </c>
      <c r="R91" s="42"/>
      <c r="S91" s="42"/>
      <c r="T91" s="7"/>
      <c r="U91" s="7"/>
      <c r="V91" s="42" t="n">
        <f aca="false">K91*5.5017049523</f>
        <v>18164212.9165689</v>
      </c>
      <c r="W91" s="42" t="n">
        <f aca="false">M91*5.5017049523</f>
        <v>561779.780924818</v>
      </c>
      <c r="X91" s="42" t="n">
        <f aca="false">N91*5.1890047538+L91*5.5017049523</f>
        <v>18524367.8618913</v>
      </c>
      <c r="Y91" s="42" t="n">
        <f aca="false">N91*5.1890047538</f>
        <v>12813579.7510533</v>
      </c>
      <c r="Z91" s="42" t="n">
        <f aca="false">L91*5.5017049523</f>
        <v>5710788.11083792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6" t="n">
        <v>26781929.3822292</v>
      </c>
      <c r="G92" s="126" t="n">
        <v>25636374.1301895</v>
      </c>
      <c r="H92" s="42" t="n">
        <f aca="false">F92-J92</f>
        <v>23357591.3057775</v>
      </c>
      <c r="I92" s="42" t="n">
        <f aca="false">G92-K92</f>
        <v>22314766.1960314</v>
      </c>
      <c r="J92" s="126" t="n">
        <v>3424338.0764517</v>
      </c>
      <c r="K92" s="126" t="n">
        <v>3321607.93415815</v>
      </c>
      <c r="L92" s="42" t="n">
        <f aca="false">H92-I92</f>
        <v>1042825.1097461</v>
      </c>
      <c r="M92" s="42" t="n">
        <f aca="false">J92-K92</f>
        <v>102730.14229355</v>
      </c>
      <c r="N92" s="126" t="n">
        <v>2514139.02187929</v>
      </c>
      <c r="O92" s="7"/>
      <c r="P92" s="7"/>
      <c r="Q92" s="42" t="n">
        <f aca="false">I92*5.5017049523</f>
        <v>122769259.690122</v>
      </c>
      <c r="R92" s="42"/>
      <c r="S92" s="42"/>
      <c r="T92" s="7"/>
      <c r="U92" s="7"/>
      <c r="V92" s="42" t="n">
        <f aca="false">K92*5.5017049523</f>
        <v>18274506.8209569</v>
      </c>
      <c r="W92" s="42" t="n">
        <f aca="false">M92*5.5017049523</f>
        <v>565190.932606908</v>
      </c>
      <c r="X92" s="42" t="n">
        <f aca="false">N92*5.1890047538+L92*5.5017049523</f>
        <v>18783195.4069186</v>
      </c>
      <c r="Y92" s="42" t="n">
        <f aca="false">N92*5.1890047538</f>
        <v>13045879.3362457</v>
      </c>
      <c r="Z92" s="42" t="n">
        <f aca="false">L92*5.5017049523</f>
        <v>5737316.07067292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6" t="n">
        <v>26854304.808513</v>
      </c>
      <c r="G93" s="126" t="n">
        <v>25705793.5871236</v>
      </c>
      <c r="H93" s="42" t="n">
        <f aca="false">F93-J93</f>
        <v>23406339.6289307</v>
      </c>
      <c r="I93" s="42" t="n">
        <f aca="false">G93-K93</f>
        <v>22361267.3629288</v>
      </c>
      <c r="J93" s="126" t="n">
        <v>3447965.17958226</v>
      </c>
      <c r="K93" s="126" t="n">
        <v>3344526.22419479</v>
      </c>
      <c r="L93" s="42" t="n">
        <f aca="false">H93-I93</f>
        <v>1045072.26600194</v>
      </c>
      <c r="M93" s="42" t="n">
        <f aca="false">J93-K93</f>
        <v>103438.95538747</v>
      </c>
      <c r="N93" s="126" t="n">
        <v>2525735.05639902</v>
      </c>
      <c r="O93" s="7"/>
      <c r="P93" s="7"/>
      <c r="Q93" s="42" t="n">
        <f aca="false">I93*5.5017049523</f>
        <v>123025095.39033</v>
      </c>
      <c r="R93" s="42"/>
      <c r="S93" s="42"/>
      <c r="T93" s="7"/>
      <c r="U93" s="7"/>
      <c r="V93" s="42" t="n">
        <f aca="false">K93*5.5017049523</f>
        <v>18400596.4907497</v>
      </c>
      <c r="W93" s="42" t="n">
        <f aca="false">M93*5.5017049523</f>
        <v>569090.613115984</v>
      </c>
      <c r="X93" s="42" t="n">
        <f aca="false">N93*5.1890047538+L93*5.5017049523</f>
        <v>18855730.4758681</v>
      </c>
      <c r="Y93" s="42" t="n">
        <f aca="false">N93*5.1890047538</f>
        <v>13106051.2144938</v>
      </c>
      <c r="Z93" s="42" t="n">
        <f aca="false">L93*5.5017049523</f>
        <v>5749679.26137426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2"/>
      <c r="B94" s="5"/>
      <c r="C94" s="122" t="n">
        <f aca="false">C90+1</f>
        <v>2035</v>
      </c>
      <c r="D94" s="122" t="n">
        <f aca="false">D90</f>
        <v>1</v>
      </c>
      <c r="E94" s="122" t="n">
        <v>241</v>
      </c>
      <c r="F94" s="124" t="n">
        <v>27034696.7081098</v>
      </c>
      <c r="G94" s="124" t="n">
        <v>25877960.5599854</v>
      </c>
      <c r="H94" s="8" t="n">
        <f aca="false">F94-J94</f>
        <v>23525511.3498602</v>
      </c>
      <c r="I94" s="8" t="n">
        <f aca="false">G94-K94</f>
        <v>22474050.7624833</v>
      </c>
      <c r="J94" s="124" t="n">
        <v>3509185.35824955</v>
      </c>
      <c r="K94" s="124" t="n">
        <v>3403909.79750206</v>
      </c>
      <c r="L94" s="8" t="n">
        <f aca="false">H94-I94</f>
        <v>1051460.58737695</v>
      </c>
      <c r="M94" s="8" t="n">
        <f aca="false">J94-K94</f>
        <v>105275.56074749</v>
      </c>
      <c r="N94" s="124" t="n">
        <v>3098664.49544236</v>
      </c>
      <c r="O94" s="5"/>
      <c r="P94" s="5"/>
      <c r="Q94" s="8" t="n">
        <f aca="false">I94*5.5017049523</f>
        <v>123645596.378196</v>
      </c>
      <c r="R94" s="8"/>
      <c r="S94" s="8"/>
      <c r="T94" s="5"/>
      <c r="U94" s="5"/>
      <c r="V94" s="8" t="n">
        <f aca="false">K94*5.5017049523</f>
        <v>18727307.3900996</v>
      </c>
      <c r="W94" s="8" t="n">
        <f aca="false">M94*5.5017049523</f>
        <v>579195.073920627</v>
      </c>
      <c r="X94" s="8" t="n">
        <f aca="false">N94*5.1890047538+L94*5.5017049523</f>
        <v>21863810.7180017</v>
      </c>
      <c r="Y94" s="8" t="n">
        <f aca="false">N94*5.1890047538</f>
        <v>16078984.7972817</v>
      </c>
      <c r="Z94" s="8" t="n">
        <f aca="false">L94*5.5017049523</f>
        <v>5784825.92072005</v>
      </c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6" t="n">
        <v>27132540.3560927</v>
      </c>
      <c r="G95" s="126" t="n">
        <v>25971075.2858608</v>
      </c>
      <c r="H95" s="42" t="n">
        <f aca="false">F95-J95</f>
        <v>23575156.1614077</v>
      </c>
      <c r="I95" s="42" t="n">
        <f aca="false">G95-K95</f>
        <v>22520412.6170164</v>
      </c>
      <c r="J95" s="126" t="n">
        <v>3557384.19468496</v>
      </c>
      <c r="K95" s="126" t="n">
        <v>3450662.66884441</v>
      </c>
      <c r="L95" s="42" t="n">
        <f aca="false">H95-I95</f>
        <v>1054743.54439134</v>
      </c>
      <c r="M95" s="42" t="n">
        <f aca="false">J95-K95</f>
        <v>106721.52584055</v>
      </c>
      <c r="N95" s="126" t="n">
        <v>2504770.67928189</v>
      </c>
      <c r="O95" s="7"/>
      <c r="P95" s="7"/>
      <c r="Q95" s="42" t="n">
        <f aca="false">I95*5.5017049523</f>
        <v>123900665.622878</v>
      </c>
      <c r="R95" s="42"/>
      <c r="S95" s="42"/>
      <c r="T95" s="7"/>
      <c r="U95" s="7"/>
      <c r="V95" s="42" t="n">
        <f aca="false">K95*5.5017049523</f>
        <v>18984527.893898</v>
      </c>
      <c r="W95" s="42" t="n">
        <f aca="false">M95*5.5017049523</f>
        <v>587150.347233965</v>
      </c>
      <c r="X95" s="42" t="n">
        <f aca="false">N95*5.1890047538+L95*5.5017049523</f>
        <v>18800154.7435569</v>
      </c>
      <c r="Y95" s="42" t="n">
        <f aca="false">N95*5.1890047538</f>
        <v>12997266.9619726</v>
      </c>
      <c r="Z95" s="42" t="n">
        <f aca="false">L95*5.5017049523</f>
        <v>5802887.78158428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6" t="n">
        <v>27276403.6375848</v>
      </c>
      <c r="G96" s="126" t="n">
        <v>26108196.5715969</v>
      </c>
      <c r="H96" s="42" t="n">
        <f aca="false">F96-J96</f>
        <v>23639113.42735</v>
      </c>
      <c r="I96" s="42" t="n">
        <f aca="false">G96-K96</f>
        <v>22580025.0676692</v>
      </c>
      <c r="J96" s="126" t="n">
        <v>3637290.21023478</v>
      </c>
      <c r="K96" s="126" t="n">
        <v>3528171.50392774</v>
      </c>
      <c r="L96" s="42" t="n">
        <f aca="false">H96-I96</f>
        <v>1059088.35968082</v>
      </c>
      <c r="M96" s="42" t="n">
        <f aca="false">J96-K96</f>
        <v>109118.70630704</v>
      </c>
      <c r="N96" s="126" t="n">
        <v>2538114.69866959</v>
      </c>
      <c r="O96" s="7"/>
      <c r="P96" s="7"/>
      <c r="Q96" s="42" t="n">
        <f aca="false">I96*5.5017049523</f>
        <v>124228635.737854</v>
      </c>
      <c r="R96" s="42"/>
      <c r="S96" s="42"/>
      <c r="T96" s="7"/>
      <c r="U96" s="7"/>
      <c r="V96" s="42" t="n">
        <f aca="false">K96*5.5017049523</f>
        <v>19410958.635723</v>
      </c>
      <c r="W96" s="42" t="n">
        <f aca="false">M96*5.5017049523</f>
        <v>600338.926878012</v>
      </c>
      <c r="X96" s="42" t="n">
        <f aca="false">N96*5.1890047538+L96*5.5017049523</f>
        <v>18997080.9104654</v>
      </c>
      <c r="Y96" s="42" t="n">
        <f aca="false">N96*5.1890047538</f>
        <v>13170289.2370862</v>
      </c>
      <c r="Z96" s="42" t="n">
        <f aca="false">L96*5.5017049523</f>
        <v>5826791.67337925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6" t="n">
        <v>27313953.9629455</v>
      </c>
      <c r="G97" s="126" t="n">
        <v>26143773.5990365</v>
      </c>
      <c r="H97" s="42" t="n">
        <f aca="false">F97-J97</f>
        <v>23597003.0620796</v>
      </c>
      <c r="I97" s="42" t="n">
        <f aca="false">G97-K97</f>
        <v>22538331.2251966</v>
      </c>
      <c r="J97" s="126" t="n">
        <v>3716950.90086585</v>
      </c>
      <c r="K97" s="126" t="n">
        <v>3605442.37383987</v>
      </c>
      <c r="L97" s="42" t="n">
        <f aca="false">H97-I97</f>
        <v>1058671.83688305</v>
      </c>
      <c r="M97" s="42" t="n">
        <f aca="false">J97-K97</f>
        <v>111508.52702598</v>
      </c>
      <c r="N97" s="126" t="n">
        <v>2479228.72386588</v>
      </c>
      <c r="O97" s="7"/>
      <c r="P97" s="7"/>
      <c r="Q97" s="42" t="n">
        <f aca="false">I97*5.5017049523</f>
        <v>123999248.518242</v>
      </c>
      <c r="R97" s="42"/>
      <c r="S97" s="42"/>
      <c r="T97" s="7"/>
      <c r="U97" s="7"/>
      <c r="V97" s="42" t="n">
        <f aca="false">K97*5.5017049523</f>
        <v>19836080.1633871</v>
      </c>
      <c r="W97" s="42" t="n">
        <f aca="false">M97*5.5017049523</f>
        <v>613487.015362512</v>
      </c>
      <c r="X97" s="42" t="n">
        <f aca="false">N97*5.1890047538+L97*5.5017049523</f>
        <v>18689229.7217376</v>
      </c>
      <c r="Y97" s="42" t="n">
        <f aca="false">N97*5.1890047538</f>
        <v>12864729.6338976</v>
      </c>
      <c r="Z97" s="42" t="n">
        <f aca="false">L97*5.5017049523</f>
        <v>5824500.08784001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2"/>
      <c r="B98" s="5"/>
      <c r="C98" s="122" t="n">
        <f aca="false">C94+1</f>
        <v>2036</v>
      </c>
      <c r="D98" s="122" t="n">
        <f aca="false">D94</f>
        <v>1</v>
      </c>
      <c r="E98" s="122" t="n">
        <v>245</v>
      </c>
      <c r="F98" s="124" t="n">
        <v>27407041.5085892</v>
      </c>
      <c r="G98" s="124" t="n">
        <v>26232172.7455406</v>
      </c>
      <c r="H98" s="8" t="n">
        <f aca="false">F98-J98</f>
        <v>23625284.8497511</v>
      </c>
      <c r="I98" s="8" t="n">
        <f aca="false">G98-K98</f>
        <v>22563868.7864676</v>
      </c>
      <c r="J98" s="124" t="n">
        <v>3781756.65883813</v>
      </c>
      <c r="K98" s="124" t="n">
        <v>3668303.95907299</v>
      </c>
      <c r="L98" s="8" t="n">
        <f aca="false">H98-I98</f>
        <v>1061416.06328347</v>
      </c>
      <c r="M98" s="8" t="n">
        <f aca="false">J98-K98</f>
        <v>113452.69976514</v>
      </c>
      <c r="N98" s="124" t="n">
        <v>2909343.64480283</v>
      </c>
      <c r="O98" s="5"/>
      <c r="P98" s="5"/>
      <c r="Q98" s="8" t="n">
        <f aca="false">I98*5.5017049523</f>
        <v>124139748.645556</v>
      </c>
      <c r="R98" s="8"/>
      <c r="S98" s="8"/>
      <c r="T98" s="5"/>
      <c r="U98" s="5"/>
      <c r="V98" s="8" t="n">
        <f aca="false">K98*5.5017049523</f>
        <v>20181926.0581736</v>
      </c>
      <c r="W98" s="8" t="n">
        <f aca="false">M98*5.5017049523</f>
        <v>624183.280149677</v>
      </c>
      <c r="X98" s="8" t="n">
        <f aca="false">N98*5.1890047538+L98*5.5017049523</f>
        <v>20936196.0151371</v>
      </c>
      <c r="Y98" s="8" t="n">
        <f aca="false">N98*5.1890047538</f>
        <v>15096598.0033197</v>
      </c>
      <c r="Z98" s="8" t="n">
        <f aca="false">L98*5.5017049523</f>
        <v>5839598.01181743</v>
      </c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6" t="n">
        <v>27536578.5632121</v>
      </c>
      <c r="G99" s="126" t="n">
        <v>26356731.7952032</v>
      </c>
      <c r="H99" s="42" t="n">
        <f aca="false">F99-J99</f>
        <v>23666006.7039501</v>
      </c>
      <c r="I99" s="42" t="n">
        <f aca="false">G99-K99</f>
        <v>22602277.091719</v>
      </c>
      <c r="J99" s="126" t="n">
        <v>3870571.85926202</v>
      </c>
      <c r="K99" s="126" t="n">
        <v>3754454.70348416</v>
      </c>
      <c r="L99" s="42" t="n">
        <f aca="false">H99-I99</f>
        <v>1063729.61223108</v>
      </c>
      <c r="M99" s="42" t="n">
        <f aca="false">J99-K99</f>
        <v>116117.15577786</v>
      </c>
      <c r="N99" s="126" t="n">
        <v>2435934.47914083</v>
      </c>
      <c r="O99" s="7"/>
      <c r="P99" s="7"/>
      <c r="Q99" s="42" t="n">
        <f aca="false">I99*5.5017049523</f>
        <v>124351059.808768</v>
      </c>
      <c r="R99" s="42"/>
      <c r="S99" s="42"/>
      <c r="T99" s="7"/>
      <c r="U99" s="7"/>
      <c r="V99" s="42" t="n">
        <f aca="false">K99*5.5017049523</f>
        <v>20655902.0353448</v>
      </c>
      <c r="W99" s="42" t="n">
        <f aca="false">M99*5.5017049523</f>
        <v>638842.330990043</v>
      </c>
      <c r="X99" s="42" t="n">
        <f aca="false">N99*5.1890047538+L99*5.5017049523</f>
        <v>18492402.067727</v>
      </c>
      <c r="Y99" s="42" t="n">
        <f aca="false">N99*5.1890047538</f>
        <v>12640075.5922071</v>
      </c>
      <c r="Z99" s="42" t="n">
        <f aca="false">L99*5.5017049523</f>
        <v>5852326.47551989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6" t="n">
        <v>27601679.3590406</v>
      </c>
      <c r="G100" s="126" t="n">
        <v>26418828.080242</v>
      </c>
      <c r="H100" s="42" t="n">
        <f aca="false">F100-J100</f>
        <v>23677796.3816003</v>
      </c>
      <c r="I100" s="42" t="n">
        <f aca="false">G100-K100</f>
        <v>22612661.592125</v>
      </c>
      <c r="J100" s="126" t="n">
        <v>3923882.97744026</v>
      </c>
      <c r="K100" s="126" t="n">
        <v>3806166.48811705</v>
      </c>
      <c r="L100" s="42" t="n">
        <f aca="false">H100-I100</f>
        <v>1065134.78947534</v>
      </c>
      <c r="M100" s="42" t="n">
        <f aca="false">J100-K100</f>
        <v>117716.48932321</v>
      </c>
      <c r="N100" s="126" t="n">
        <v>2427398.6019297</v>
      </c>
      <c r="O100" s="7"/>
      <c r="P100" s="7"/>
      <c r="Q100" s="42" t="n">
        <f aca="false">I100*5.5017049523</f>
        <v>124408192.266078</v>
      </c>
      <c r="R100" s="42"/>
      <c r="S100" s="42"/>
      <c r="T100" s="7"/>
      <c r="U100" s="7"/>
      <c r="V100" s="42" t="n">
        <f aca="false">K100*5.5017049523</f>
        <v>20940405.0169519</v>
      </c>
      <c r="W100" s="42" t="n">
        <f aca="false">M100*5.5017049523</f>
        <v>647641.392276874</v>
      </c>
      <c r="X100" s="42" t="n">
        <f aca="false">N100*5.1890047538+L100*5.5017049523</f>
        <v>18455840.2309042</v>
      </c>
      <c r="Y100" s="42" t="n">
        <f aca="false">N100*5.1890047538</f>
        <v>12595782.8847807</v>
      </c>
      <c r="Z100" s="42" t="n">
        <f aca="false">L100*5.5017049523</f>
        <v>5860057.3461235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6" t="n">
        <v>27764210.1883626</v>
      </c>
      <c r="G101" s="126" t="n">
        <v>26573800.9427186</v>
      </c>
      <c r="H101" s="42" t="n">
        <f aca="false">F101-J101</f>
        <v>23789199.1230717</v>
      </c>
      <c r="I101" s="42" t="n">
        <f aca="false">G101-K101</f>
        <v>22718040.2093864</v>
      </c>
      <c r="J101" s="126" t="n">
        <v>3975011.06529092</v>
      </c>
      <c r="K101" s="126" t="n">
        <v>3855760.73333219</v>
      </c>
      <c r="L101" s="42" t="n">
        <f aca="false">H101-I101</f>
        <v>1071158.91368528</v>
      </c>
      <c r="M101" s="42" t="n">
        <f aca="false">J101-K101</f>
        <v>119250.33195873</v>
      </c>
      <c r="N101" s="126" t="n">
        <v>2405731.19398376</v>
      </c>
      <c r="O101" s="7"/>
      <c r="P101" s="7"/>
      <c r="Q101" s="42" t="n">
        <f aca="false">I101*5.5017049523</f>
        <v>124987954.326532</v>
      </c>
      <c r="R101" s="42"/>
      <c r="S101" s="42"/>
      <c r="T101" s="7"/>
      <c r="U101" s="7"/>
      <c r="V101" s="42" t="n">
        <f aca="false">K101*5.5017049523</f>
        <v>21213257.9214576</v>
      </c>
      <c r="W101" s="42" t="n">
        <f aca="false">M101*5.5017049523</f>
        <v>656080.141900763</v>
      </c>
      <c r="X101" s="42" t="n">
        <f aca="false">N101*5.1890047538+L101*5.5017049523</f>
        <v>18376550.9020693</v>
      </c>
      <c r="Y101" s="42" t="n">
        <f aca="false">N101*5.1890047538</f>
        <v>12483350.6019467</v>
      </c>
      <c r="Z101" s="42" t="n">
        <f aca="false">L101*5.5017049523</f>
        <v>5893200.30012258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2"/>
      <c r="B102" s="5"/>
      <c r="C102" s="122" t="n">
        <f aca="false">C98+1</f>
        <v>2037</v>
      </c>
      <c r="D102" s="122" t="n">
        <f aca="false">D98</f>
        <v>1</v>
      </c>
      <c r="E102" s="122" t="n">
        <v>249</v>
      </c>
      <c r="F102" s="124" t="n">
        <v>27823139.0576381</v>
      </c>
      <c r="G102" s="124" t="n">
        <v>26630956.3581516</v>
      </c>
      <c r="H102" s="8" t="n">
        <f aca="false">F102-J102</f>
        <v>23806770.2809948</v>
      </c>
      <c r="I102" s="8" t="n">
        <f aca="false">G102-K102</f>
        <v>22735078.6448076</v>
      </c>
      <c r="J102" s="124" t="n">
        <v>4016368.77664333</v>
      </c>
      <c r="K102" s="124" t="n">
        <v>3895877.71334403</v>
      </c>
      <c r="L102" s="8" t="n">
        <f aca="false">H102-I102</f>
        <v>1071691.63618717</v>
      </c>
      <c r="M102" s="8" t="n">
        <f aca="false">J102-K102</f>
        <v>120491.0632993</v>
      </c>
      <c r="N102" s="124" t="n">
        <v>2910095.77500842</v>
      </c>
      <c r="O102" s="5"/>
      <c r="P102" s="5"/>
      <c r="Q102" s="8" t="n">
        <f aca="false">I102*5.5017049523</f>
        <v>125081694.771068</v>
      </c>
      <c r="R102" s="8"/>
      <c r="S102" s="8"/>
      <c r="T102" s="5"/>
      <c r="U102" s="5"/>
      <c r="V102" s="8" t="n">
        <f aca="false">K102*5.5017049523</f>
        <v>21433969.70906</v>
      </c>
      <c r="W102" s="8" t="n">
        <f aca="false">M102*5.5017049523</f>
        <v>662906.279661652</v>
      </c>
      <c r="X102" s="8" t="n">
        <f aca="false">N102*5.1890047538+L102*5.5017049523</f>
        <v>20996631.9926814</v>
      </c>
      <c r="Y102" s="8" t="n">
        <f aca="false">N102*5.1890047538</f>
        <v>15100500.810532</v>
      </c>
      <c r="Z102" s="8" t="n">
        <f aca="false">L102*5.5017049523</f>
        <v>5896131.18214946</v>
      </c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6" t="n">
        <v>27969382.1592591</v>
      </c>
      <c r="G103" s="126" t="n">
        <v>26771348.1071804</v>
      </c>
      <c r="H103" s="42" t="n">
        <f aca="false">F103-J103</f>
        <v>23874271.8252714</v>
      </c>
      <c r="I103" s="42" t="n">
        <f aca="false">G103-K103</f>
        <v>22799091.0832123</v>
      </c>
      <c r="J103" s="126" t="n">
        <v>4095110.33398771</v>
      </c>
      <c r="K103" s="126" t="n">
        <v>3972257.02396808</v>
      </c>
      <c r="L103" s="42" t="n">
        <f aca="false">H103-I103</f>
        <v>1075180.74205909</v>
      </c>
      <c r="M103" s="42" t="n">
        <f aca="false">J103-K103</f>
        <v>122853.31001963</v>
      </c>
      <c r="N103" s="126" t="n">
        <v>2341989.71721329</v>
      </c>
      <c r="O103" s="7"/>
      <c r="P103" s="7"/>
      <c r="Q103" s="42" t="n">
        <f aca="false">I103*5.5017049523</f>
        <v>125433872.320448</v>
      </c>
      <c r="R103" s="42"/>
      <c r="S103" s="42"/>
      <c r="T103" s="7"/>
      <c r="U103" s="7"/>
      <c r="V103" s="42" t="n">
        <f aca="false">K103*5.5017049523</f>
        <v>21854186.1405736</v>
      </c>
      <c r="W103" s="42" t="n">
        <f aca="false">M103*5.5017049523</f>
        <v>675902.664141446</v>
      </c>
      <c r="X103" s="42" t="n">
        <f aca="false">N103*5.1890047538+L103*5.5017049523</f>
        <v>18067922.9891746</v>
      </c>
      <c r="Y103" s="42" t="n">
        <f aca="false">N103*5.1890047538</f>
        <v>12152595.7759705</v>
      </c>
      <c r="Z103" s="42" t="n">
        <f aca="false">L103*5.5017049523</f>
        <v>5915327.21320408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6" t="n">
        <v>28056435.6440927</v>
      </c>
      <c r="G104" s="126" t="n">
        <v>26855636.2588995</v>
      </c>
      <c r="H104" s="42" t="n">
        <f aca="false">F104-J104</f>
        <v>23842502.6290347</v>
      </c>
      <c r="I104" s="42" t="n">
        <f aca="false">G104-K104</f>
        <v>22768121.2342933</v>
      </c>
      <c r="J104" s="126" t="n">
        <v>4213933.01505798</v>
      </c>
      <c r="K104" s="126" t="n">
        <v>4087515.02460624</v>
      </c>
      <c r="L104" s="42" t="n">
        <f aca="false">H104-I104</f>
        <v>1074381.39474142</v>
      </c>
      <c r="M104" s="42" t="n">
        <f aca="false">J104-K104</f>
        <v>126417.99045174</v>
      </c>
      <c r="N104" s="126" t="n">
        <v>2400723.21086455</v>
      </c>
      <c r="O104" s="7"/>
      <c r="P104" s="7"/>
      <c r="Q104" s="42" t="n">
        <f aca="false">I104*5.5017049523</f>
        <v>125263485.349278</v>
      </c>
      <c r="R104" s="42"/>
      <c r="S104" s="42"/>
      <c r="T104" s="7"/>
      <c r="U104" s="7"/>
      <c r="V104" s="42" t="n">
        <f aca="false">K104*5.5017049523</f>
        <v>22488301.6534768</v>
      </c>
      <c r="W104" s="42" t="n">
        <f aca="false">M104*5.5017049523</f>
        <v>695514.484128153</v>
      </c>
      <c r="X104" s="42" t="n">
        <f aca="false">N104*5.1890047538+L104*5.5017049523</f>
        <v>18368293.593842</v>
      </c>
      <c r="Y104" s="42" t="n">
        <f aca="false">N104*5.1890047538</f>
        <v>12457364.1537342</v>
      </c>
      <c r="Z104" s="42" t="n">
        <f aca="false">L104*5.5017049523</f>
        <v>5910929.44010785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6" t="n">
        <v>28239424.0675027</v>
      </c>
      <c r="G105" s="126" t="n">
        <v>27030703.5559412</v>
      </c>
      <c r="H105" s="42" t="n">
        <f aca="false">F105-J105</f>
        <v>23923723.1263665</v>
      </c>
      <c r="I105" s="42" t="n">
        <f aca="false">G105-K105</f>
        <v>22844473.643039</v>
      </c>
      <c r="J105" s="126" t="n">
        <v>4315700.94113624</v>
      </c>
      <c r="K105" s="126" t="n">
        <v>4186229.91290216</v>
      </c>
      <c r="L105" s="42" t="n">
        <f aca="false">H105-I105</f>
        <v>1079249.48332746</v>
      </c>
      <c r="M105" s="42" t="n">
        <f aca="false">J105-K105</f>
        <v>129471.02823408</v>
      </c>
      <c r="N105" s="126" t="n">
        <v>2388656.99328918</v>
      </c>
      <c r="O105" s="7"/>
      <c r="P105" s="7"/>
      <c r="Q105" s="42" t="n">
        <f aca="false">I105*5.5017049523</f>
        <v>125683553.774595</v>
      </c>
      <c r="R105" s="42"/>
      <c r="S105" s="42"/>
      <c r="T105" s="7"/>
      <c r="U105" s="7"/>
      <c r="V105" s="42" t="n">
        <f aca="false">K105*5.5017049523</f>
        <v>23031401.8432802</v>
      </c>
      <c r="W105" s="42" t="n">
        <f aca="false">M105*5.5017049523</f>
        <v>712311.397214811</v>
      </c>
      <c r="X105" s="42" t="n">
        <f aca="false">N105*5.1890047538+L105*5.5017049523</f>
        <v>18332464.7205651</v>
      </c>
      <c r="Y105" s="42" t="n">
        <f aca="false">N105*5.1890047538</f>
        <v>12394752.4933752</v>
      </c>
      <c r="Z105" s="42" t="n">
        <f aca="false">L105*5.5017049523</f>
        <v>5937712.2271899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2"/>
      <c r="B106" s="5"/>
      <c r="C106" s="122" t="n">
        <f aca="false">C102+1</f>
        <v>2038</v>
      </c>
      <c r="D106" s="122" t="n">
        <f aca="false">D102</f>
        <v>1</v>
      </c>
      <c r="E106" s="122" t="n">
        <v>253</v>
      </c>
      <c r="F106" s="124" t="n">
        <v>28417462.5148648</v>
      </c>
      <c r="G106" s="124" t="n">
        <v>27200913.801094</v>
      </c>
      <c r="H106" s="8" t="n">
        <f aca="false">F106-J106</f>
        <v>24025442.3481579</v>
      </c>
      <c r="I106" s="8" t="n">
        <f aca="false">G106-K106</f>
        <v>22940654.2393884</v>
      </c>
      <c r="J106" s="124" t="n">
        <v>4392020.16670685</v>
      </c>
      <c r="K106" s="124" t="n">
        <v>4260259.56170564</v>
      </c>
      <c r="L106" s="8" t="n">
        <f aca="false">H106-I106</f>
        <v>1084788.10876955</v>
      </c>
      <c r="M106" s="8" t="n">
        <f aca="false">J106-K106</f>
        <v>131760.60500121</v>
      </c>
      <c r="N106" s="124" t="n">
        <v>2920596.37001346</v>
      </c>
      <c r="O106" s="5"/>
      <c r="P106" s="5"/>
      <c r="Q106" s="8" t="n">
        <f aca="false">I106*5.5017049523</f>
        <v>126212711.037845</v>
      </c>
      <c r="R106" s="8"/>
      <c r="S106" s="8"/>
      <c r="T106" s="5"/>
      <c r="U106" s="5"/>
      <c r="V106" s="8" t="n">
        <f aca="false">K106*5.5017049523</f>
        <v>23438691.1287193</v>
      </c>
      <c r="W106" s="8" t="n">
        <f aca="false">M106*5.5017049523</f>
        <v>724907.973053203</v>
      </c>
      <c r="X106" s="8" t="n">
        <f aca="false">N106*5.1890047538+L106*5.5017049523</f>
        <v>21123172.5581445</v>
      </c>
      <c r="Y106" s="8" t="n">
        <f aca="false">N106*5.1890047538</f>
        <v>15154988.4479309</v>
      </c>
      <c r="Z106" s="8" t="n">
        <f aca="false">L106*5.5017049523</f>
        <v>5968184.11021359</v>
      </c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6" t="n">
        <v>28482606.3668752</v>
      </c>
      <c r="G107" s="126" t="n">
        <v>27262861.3476627</v>
      </c>
      <c r="H107" s="42" t="n">
        <f aca="false">F107-J107</f>
        <v>24029658.4830262</v>
      </c>
      <c r="I107" s="42" t="n">
        <f aca="false">G107-K107</f>
        <v>22943501.9003291</v>
      </c>
      <c r="J107" s="126" t="n">
        <v>4452947.88384905</v>
      </c>
      <c r="K107" s="126" t="n">
        <v>4319359.44733357</v>
      </c>
      <c r="L107" s="42" t="n">
        <f aca="false">H107-I107</f>
        <v>1086156.58269705</v>
      </c>
      <c r="M107" s="42" t="n">
        <f aca="false">J107-K107</f>
        <v>133588.43651548</v>
      </c>
      <c r="N107" s="126" t="n">
        <v>2389979.13387607</v>
      </c>
      <c r="O107" s="7"/>
      <c r="P107" s="7"/>
      <c r="Q107" s="42" t="n">
        <f aca="false">I107*5.5017049523</f>
        <v>126228378.028145</v>
      </c>
      <c r="R107" s="42"/>
      <c r="S107" s="42"/>
      <c r="T107" s="7"/>
      <c r="U107" s="7"/>
      <c r="V107" s="42" t="n">
        <f aca="false">K107*5.5017049523</f>
        <v>23763841.2621589</v>
      </c>
      <c r="W107" s="42" t="n">
        <f aca="false">M107*5.5017049523</f>
        <v>734964.162747232</v>
      </c>
      <c r="X107" s="42" t="n">
        <f aca="false">N107*5.1890047538+L107*5.5017049523</f>
        <v>18377326.1371633</v>
      </c>
      <c r="Y107" s="42" t="n">
        <f aca="false">N107*5.1890047538</f>
        <v>12401613.0871657</v>
      </c>
      <c r="Z107" s="42" t="n">
        <f aca="false">L107*5.5017049523</f>
        <v>5975713.0499976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6" t="n">
        <v>28570264.0269653</v>
      </c>
      <c r="G108" s="126" t="n">
        <v>27346198.090116</v>
      </c>
      <c r="H108" s="42" t="n">
        <f aca="false">F108-J108</f>
        <v>24025279.3734946</v>
      </c>
      <c r="I108" s="42" t="n">
        <f aca="false">G108-K108</f>
        <v>22937562.9762494</v>
      </c>
      <c r="J108" s="126" t="n">
        <v>4544984.6534707</v>
      </c>
      <c r="K108" s="126" t="n">
        <v>4408635.11386658</v>
      </c>
      <c r="L108" s="42" t="n">
        <f aca="false">H108-I108</f>
        <v>1087716.3972452</v>
      </c>
      <c r="M108" s="42" t="n">
        <f aca="false">J108-K108</f>
        <v>136349.53960412</v>
      </c>
      <c r="N108" s="126" t="n">
        <v>2400661.1325723</v>
      </c>
      <c r="O108" s="7"/>
      <c r="P108" s="7"/>
      <c r="Q108" s="42" t="n">
        <f aca="false">I108*5.5017049523</f>
        <v>126195703.820125</v>
      </c>
      <c r="R108" s="42"/>
      <c r="S108" s="42"/>
      <c r="T108" s="7"/>
      <c r="U108" s="7"/>
      <c r="V108" s="42" t="n">
        <f aca="false">K108*5.5017049523</f>
        <v>24255009.6388434</v>
      </c>
      <c r="W108" s="42" t="n">
        <f aca="false">M108*5.5017049523</f>
        <v>750154.937283812</v>
      </c>
      <c r="X108" s="42" t="n">
        <f aca="false">N108*5.1890047538+L108*5.5017049523</f>
        <v>18441336.7186024</v>
      </c>
      <c r="Y108" s="42" t="n">
        <f aca="false">N108*5.1890047538</f>
        <v>12457042.0291806</v>
      </c>
      <c r="Z108" s="42" t="n">
        <f aca="false">L108*5.5017049523</f>
        <v>5984294.68942184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6" t="n">
        <v>28598053.9198359</v>
      </c>
      <c r="G109" s="126" t="n">
        <v>27372810.1449284</v>
      </c>
      <c r="H109" s="42" t="n">
        <f aca="false">F109-J109</f>
        <v>24017321.3302369</v>
      </c>
      <c r="I109" s="42" t="n">
        <f aca="false">G109-K109</f>
        <v>22929499.5330174</v>
      </c>
      <c r="J109" s="126" t="n">
        <v>4580732.58959896</v>
      </c>
      <c r="K109" s="126" t="n">
        <v>4443310.61191099</v>
      </c>
      <c r="L109" s="42" t="n">
        <f aca="false">H109-I109</f>
        <v>1087821.79721954</v>
      </c>
      <c r="M109" s="42" t="n">
        <f aca="false">J109-K109</f>
        <v>137421.97768797</v>
      </c>
      <c r="N109" s="126" t="n">
        <v>2350179.49494014</v>
      </c>
      <c r="O109" s="7"/>
      <c r="P109" s="7"/>
      <c r="Q109" s="42" t="n">
        <f aca="false">I109*5.5017049523</f>
        <v>126151341.134562</v>
      </c>
      <c r="R109" s="42"/>
      <c r="S109" s="42"/>
      <c r="T109" s="7"/>
      <c r="U109" s="7"/>
      <c r="V109" s="42" t="n">
        <f aca="false">K109*5.5017049523</f>
        <v>24445783.9981578</v>
      </c>
      <c r="W109" s="42" t="n">
        <f aca="false">M109*5.5017049523</f>
        <v>756055.175200764</v>
      </c>
      <c r="X109" s="42" t="n">
        <f aca="false">N109*5.1890047538+L109*5.5017049523</f>
        <v>18179967.1405103</v>
      </c>
      <c r="Y109" s="42" t="n">
        <f aca="false">N109*5.1890047538</f>
        <v>12195092.5715277</v>
      </c>
      <c r="Z109" s="42" t="n">
        <f aca="false">L109*5.5017049523</f>
        <v>5984874.56898261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2"/>
      <c r="B110" s="5"/>
      <c r="C110" s="122" t="n">
        <f aca="false">C106+1</f>
        <v>2039</v>
      </c>
      <c r="D110" s="122" t="n">
        <f aca="false">D106</f>
        <v>1</v>
      </c>
      <c r="E110" s="122" t="n">
        <v>257</v>
      </c>
      <c r="F110" s="124" t="n">
        <v>28741559.4829577</v>
      </c>
      <c r="G110" s="124" t="n">
        <v>27511671.9162574</v>
      </c>
      <c r="H110" s="8" t="n">
        <f aca="false">F110-J110</f>
        <v>24095788.8424928</v>
      </c>
      <c r="I110" s="8" t="n">
        <f aca="false">G110-K110</f>
        <v>23005274.3950065</v>
      </c>
      <c r="J110" s="124" t="n">
        <v>4645770.64046485</v>
      </c>
      <c r="K110" s="124" t="n">
        <v>4506397.5212509</v>
      </c>
      <c r="L110" s="8" t="n">
        <f aca="false">H110-I110</f>
        <v>1090514.44748635</v>
      </c>
      <c r="M110" s="8" t="n">
        <f aca="false">J110-K110</f>
        <v>139373.11921395</v>
      </c>
      <c r="N110" s="124" t="n">
        <v>2906953.97103702</v>
      </c>
      <c r="O110" s="5"/>
      <c r="P110" s="5"/>
      <c r="Q110" s="8" t="n">
        <f aca="false">I110*5.5017049523</f>
        <v>126568232.068028</v>
      </c>
      <c r="R110" s="8"/>
      <c r="S110" s="8"/>
      <c r="T110" s="5"/>
      <c r="U110" s="5"/>
      <c r="V110" s="8" t="n">
        <f aca="false">K110*5.5017049523</f>
        <v>24792869.5596985</v>
      </c>
      <c r="W110" s="8" t="n">
        <f aca="false">M110*5.5017049523</f>
        <v>766789.780196886</v>
      </c>
      <c r="X110" s="8" t="n">
        <f aca="false">N110*5.1890047538+L110*5.5017049523</f>
        <v>21083886.7110792</v>
      </c>
      <c r="Y110" s="8" t="n">
        <f aca="false">N110*5.1890047538</f>
        <v>15084197.9747889</v>
      </c>
      <c r="Z110" s="8" t="n">
        <f aca="false">L110*5.5017049523</f>
        <v>5999688.73629034</v>
      </c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122"/>
      <c r="BC110" s="122"/>
      <c r="BD110" s="122"/>
      <c r="BE110" s="122"/>
      <c r="BF110" s="122"/>
      <c r="BG110" s="122"/>
      <c r="BH110" s="122"/>
      <c r="BI110" s="122"/>
      <c r="BJ110" s="122"/>
      <c r="BK110" s="122"/>
      <c r="BL110" s="122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6" t="n">
        <v>28857932.2895002</v>
      </c>
      <c r="G111" s="126" t="n">
        <v>27622348.4520591</v>
      </c>
      <c r="H111" s="42" t="n">
        <f aca="false">F111-J111</f>
        <v>24181041.8131483</v>
      </c>
      <c r="I111" s="42" t="n">
        <f aca="false">G111-K111</f>
        <v>23085764.6899977</v>
      </c>
      <c r="J111" s="126" t="n">
        <v>4676890.47635192</v>
      </c>
      <c r="K111" s="126" t="n">
        <v>4536583.76206136</v>
      </c>
      <c r="L111" s="42" t="n">
        <f aca="false">H111-I111</f>
        <v>1095277.12315058</v>
      </c>
      <c r="M111" s="42" t="n">
        <f aca="false">J111-K111</f>
        <v>140306.714290559</v>
      </c>
      <c r="N111" s="126" t="n">
        <v>2376362.83682068</v>
      </c>
      <c r="O111" s="7"/>
      <c r="P111" s="7"/>
      <c r="Q111" s="42" t="n">
        <f aca="false">I111*5.5017049523</f>
        <v>127011065.922593</v>
      </c>
      <c r="R111" s="42"/>
      <c r="S111" s="42"/>
      <c r="T111" s="7"/>
      <c r="U111" s="7"/>
      <c r="V111" s="42" t="n">
        <f aca="false">K111*5.5017049523</f>
        <v>24958945.3502567</v>
      </c>
      <c r="W111" s="42" t="n">
        <f aca="false">M111*5.5017049523</f>
        <v>771926.144853311</v>
      </c>
      <c r="X111" s="42" t="n">
        <f aca="false">N111*5.1890047538+L111*5.5017049523</f>
        <v>18356849.6295946</v>
      </c>
      <c r="Y111" s="42" t="n">
        <f aca="false">N111*5.1890047538</f>
        <v>12330958.0570162</v>
      </c>
      <c r="Z111" s="42" t="n">
        <f aca="false">L111*5.5017049523</f>
        <v>6025891.57257844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6" t="n">
        <v>28968442.7132229</v>
      </c>
      <c r="G112" s="126" t="n">
        <v>27727485.5375598</v>
      </c>
      <c r="H112" s="42" t="n">
        <f aca="false">F112-J112</f>
        <v>24213506.2242327</v>
      </c>
      <c r="I112" s="42" t="n">
        <f aca="false">G112-K112</f>
        <v>23115197.1432393</v>
      </c>
      <c r="J112" s="126" t="n">
        <v>4754936.48899021</v>
      </c>
      <c r="K112" s="126" t="n">
        <v>4612288.39432051</v>
      </c>
      <c r="L112" s="42" t="n">
        <f aca="false">H112-I112</f>
        <v>1098309.08099339</v>
      </c>
      <c r="M112" s="42" t="n">
        <f aca="false">J112-K112</f>
        <v>142648.0946697</v>
      </c>
      <c r="N112" s="126" t="n">
        <v>2379078.83800215</v>
      </c>
      <c r="O112" s="7"/>
      <c r="P112" s="7"/>
      <c r="Q112" s="42" t="n">
        <f aca="false">I112*5.5017049523</f>
        <v>127172994.59635</v>
      </c>
      <c r="R112" s="42"/>
      <c r="S112" s="42"/>
      <c r="T112" s="7"/>
      <c r="U112" s="7"/>
      <c r="V112" s="42" t="n">
        <f aca="false">K112*5.5017049523</f>
        <v>25375449.900469</v>
      </c>
      <c r="W112" s="42" t="n">
        <f aca="false">M112*5.5017049523</f>
        <v>784807.728880446</v>
      </c>
      <c r="X112" s="42" t="n">
        <f aca="false">N112*5.1890047538+L112*5.5017049523</f>
        <v>18387623.9101155</v>
      </c>
      <c r="Y112" s="42" t="n">
        <f aca="false">N112*5.1890047538</f>
        <v>12345051.4000581</v>
      </c>
      <c r="Z112" s="42" t="n">
        <f aca="false">L112*5.5017049523</f>
        <v>6042572.51005738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6" t="n">
        <v>29128444.1233757</v>
      </c>
      <c r="G113" s="126" t="n">
        <v>27880906.8760901</v>
      </c>
      <c r="H113" s="42" t="n">
        <f aca="false">F113-J113</f>
        <v>24300321.1741249</v>
      </c>
      <c r="I113" s="42" t="n">
        <f aca="false">G113-K113</f>
        <v>23197627.6153169</v>
      </c>
      <c r="J113" s="126" t="n">
        <v>4828122.94925075</v>
      </c>
      <c r="K113" s="126" t="n">
        <v>4683279.26077323</v>
      </c>
      <c r="L113" s="42" t="n">
        <f aca="false">H113-I113</f>
        <v>1102693.55880805</v>
      </c>
      <c r="M113" s="42" t="n">
        <f aca="false">J113-K113</f>
        <v>144843.68847752</v>
      </c>
      <c r="N113" s="126" t="n">
        <v>2391701.57970285</v>
      </c>
      <c r="O113" s="7"/>
      <c r="P113" s="7"/>
      <c r="Q113" s="42" t="n">
        <f aca="false">I113*5.5017049523</f>
        <v>127626502.7328</v>
      </c>
      <c r="R113" s="42"/>
      <c r="S113" s="42"/>
      <c r="T113" s="7"/>
      <c r="U113" s="7"/>
      <c r="V113" s="42" t="n">
        <f aca="false">K113*5.5017049523</f>
        <v>25766020.702</v>
      </c>
      <c r="W113" s="42" t="n">
        <f aca="false">M113*5.5017049523</f>
        <v>796887.23820617</v>
      </c>
      <c r="X113" s="42" t="n">
        <f aca="false">N113*5.1890047538+L113*5.5017049523</f>
        <v>18477245.4801126</v>
      </c>
      <c r="Y113" s="42" t="n">
        <f aca="false">N113*5.1890047538</f>
        <v>12410550.8667491</v>
      </c>
      <c r="Z113" s="42" t="n">
        <f aca="false">L113*5.5017049523</f>
        <v>6066694.61336355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2"/>
      <c r="B114" s="5"/>
      <c r="C114" s="122" t="n">
        <f aca="false">C110+1</f>
        <v>2040</v>
      </c>
      <c r="D114" s="122" t="n">
        <f aca="false">D110</f>
        <v>1</v>
      </c>
      <c r="E114" s="122" t="n">
        <v>261</v>
      </c>
      <c r="F114" s="124" t="n">
        <v>29217625.7175245</v>
      </c>
      <c r="G114" s="124" t="n">
        <v>27966344.3869377</v>
      </c>
      <c r="H114" s="8" t="n">
        <f aca="false">F114-J114</f>
        <v>24334215.9983269</v>
      </c>
      <c r="I114" s="8" t="n">
        <f aca="false">G114-K114</f>
        <v>23229436.959316</v>
      </c>
      <c r="J114" s="124" t="n">
        <v>4883409.71919761</v>
      </c>
      <c r="K114" s="124" t="n">
        <v>4736907.42762168</v>
      </c>
      <c r="L114" s="8" t="n">
        <f aca="false">H114-I114</f>
        <v>1104779.03901089</v>
      </c>
      <c r="M114" s="8" t="n">
        <f aca="false">J114-K114</f>
        <v>146502.29157593</v>
      </c>
      <c r="N114" s="124" t="n">
        <v>2909959.04715159</v>
      </c>
      <c r="O114" s="5"/>
      <c r="P114" s="5"/>
      <c r="Q114" s="8" t="n">
        <f aca="false">I114*5.5017049523</f>
        <v>127801508.35821</v>
      </c>
      <c r="R114" s="8"/>
      <c r="S114" s="8"/>
      <c r="T114" s="5"/>
      <c r="U114" s="5"/>
      <c r="V114" s="8" t="n">
        <f aca="false">K114*5.5017049523</f>
        <v>26061067.0531329</v>
      </c>
      <c r="W114" s="8" t="n">
        <f aca="false">M114*5.5017049523</f>
        <v>806012.383086593</v>
      </c>
      <c r="X114" s="8" t="n">
        <f aca="false">N114*5.1890047538+L114*5.5017049523</f>
        <v>21177959.6391564</v>
      </c>
      <c r="Y114" s="8" t="n">
        <f aca="false">N114*5.1890047538</f>
        <v>15099791.3290329</v>
      </c>
      <c r="Z114" s="8" t="n">
        <f aca="false">L114*5.5017049523</f>
        <v>6078168.31012345</v>
      </c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  <c r="BL114" s="122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6" t="n">
        <v>29174579.4938048</v>
      </c>
      <c r="G115" s="126" t="n">
        <v>27925869.5062519</v>
      </c>
      <c r="H115" s="42" t="n">
        <f aca="false">F115-J115</f>
        <v>24233969.4075231</v>
      </c>
      <c r="I115" s="42" t="n">
        <f aca="false">G115-K115</f>
        <v>23133477.7225586</v>
      </c>
      <c r="J115" s="126" t="n">
        <v>4940610.08628174</v>
      </c>
      <c r="K115" s="126" t="n">
        <v>4792391.78369329</v>
      </c>
      <c r="L115" s="42" t="n">
        <f aca="false">H115-I115</f>
        <v>1100491.68496446</v>
      </c>
      <c r="M115" s="42" t="n">
        <f aca="false">J115-K115</f>
        <v>148218.30258845</v>
      </c>
      <c r="N115" s="126" t="n">
        <v>2431200.86202966</v>
      </c>
      <c r="O115" s="7"/>
      <c r="P115" s="7"/>
      <c r="Q115" s="42" t="n">
        <f aca="false">I115*5.5017049523</f>
        <v>127273568.950122</v>
      </c>
      <c r="R115" s="42"/>
      <c r="S115" s="42"/>
      <c r="T115" s="7"/>
      <c r="U115" s="7"/>
      <c r="V115" s="42" t="n">
        <f aca="false">K115*5.5017049523</f>
        <v>26366325.6097072</v>
      </c>
      <c r="W115" s="42" t="n">
        <f aca="false">M115*5.5017049523</f>
        <v>815453.369372374</v>
      </c>
      <c r="X115" s="42" t="n">
        <f aca="false">N115*5.1890047538+L115*5.5017049523</f>
        <v>18670093.3836485</v>
      </c>
      <c r="Y115" s="42" t="n">
        <f aca="false">N115*5.1890047538</f>
        <v>12615512.8305146</v>
      </c>
      <c r="Z115" s="42" t="n">
        <f aca="false">L115*5.5017049523</f>
        <v>6054580.55313396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6" t="n">
        <v>29326101.369065</v>
      </c>
      <c r="G116" s="126" t="n">
        <v>28071902.3986991</v>
      </c>
      <c r="H116" s="42" t="n">
        <f aca="false">F116-J116</f>
        <v>24283806.3567059</v>
      </c>
      <c r="I116" s="42" t="n">
        <f aca="false">G116-K116</f>
        <v>23180876.2367108</v>
      </c>
      <c r="J116" s="126" t="n">
        <v>5042295.0123591</v>
      </c>
      <c r="K116" s="126" t="n">
        <v>4891026.16198833</v>
      </c>
      <c r="L116" s="42" t="n">
        <f aca="false">H116-I116</f>
        <v>1102930.1199951</v>
      </c>
      <c r="M116" s="42" t="n">
        <f aca="false">J116-K116</f>
        <v>151268.85037077</v>
      </c>
      <c r="N116" s="126" t="n">
        <v>2423723.33418934</v>
      </c>
      <c r="O116" s="7"/>
      <c r="P116" s="7"/>
      <c r="Q116" s="42" t="n">
        <f aca="false">I116*5.5017049523</f>
        <v>127534341.590165</v>
      </c>
      <c r="R116" s="42"/>
      <c r="S116" s="42"/>
      <c r="T116" s="7"/>
      <c r="U116" s="7"/>
      <c r="V116" s="42" t="n">
        <f aca="false">K116*5.5017049523</f>
        <v>26908982.8572401</v>
      </c>
      <c r="W116" s="42" t="n">
        <f aca="false">M116*5.5017049523</f>
        <v>832236.583213595</v>
      </c>
      <c r="X116" s="42" t="n">
        <f aca="false">N116*5.1890047538+L116*5.5017049523</f>
        <v>18644708.0062223</v>
      </c>
      <c r="Y116" s="42" t="n">
        <f aca="false">N116*5.1890047538</f>
        <v>12576711.9030045</v>
      </c>
      <c r="Z116" s="42" t="n">
        <f aca="false">L116*5.5017049523</f>
        <v>6067996.10321787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6" t="n">
        <v>29608579.4981755</v>
      </c>
      <c r="G117" s="126" t="n">
        <v>28341257.5824151</v>
      </c>
      <c r="H117" s="42" t="n">
        <f aca="false">F117-J117</f>
        <v>24427968.9981812</v>
      </c>
      <c r="I117" s="42" t="n">
        <f aca="false">G117-K117</f>
        <v>23316065.3974206</v>
      </c>
      <c r="J117" s="126" t="n">
        <v>5180610.49999429</v>
      </c>
      <c r="K117" s="126" t="n">
        <v>5025192.18499446</v>
      </c>
      <c r="L117" s="42" t="n">
        <f aca="false">H117-I117</f>
        <v>1111903.60076061</v>
      </c>
      <c r="M117" s="42" t="n">
        <f aca="false">J117-K117</f>
        <v>155418.31499983</v>
      </c>
      <c r="N117" s="126" t="n">
        <v>2370345.06700043</v>
      </c>
      <c r="O117" s="7"/>
      <c r="P117" s="7"/>
      <c r="Q117" s="42" t="n">
        <f aca="false">I117*5.5017049523</f>
        <v>128278112.46514</v>
      </c>
      <c r="R117" s="42"/>
      <c r="S117" s="42"/>
      <c r="T117" s="7"/>
      <c r="U117" s="7"/>
      <c r="V117" s="42" t="n">
        <f aca="false">K117*5.5017049523</f>
        <v>27647124.7304433</v>
      </c>
      <c r="W117" s="42" t="n">
        <f aca="false">M117*5.5017049523</f>
        <v>855065.713312686</v>
      </c>
      <c r="X117" s="42" t="n">
        <f aca="false">N117*5.1890047538+L117*5.5017049523</f>
        <v>18417097.3675965</v>
      </c>
      <c r="Y117" s="42" t="n">
        <f aca="false">N117*5.1890047538</f>
        <v>12299731.8208116</v>
      </c>
      <c r="Z117" s="42" t="n">
        <f aca="false">L117*5.5017049523</f>
        <v>6117365.54678487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2020-01-06T19:13:28Z</dcterms:modified>
  <cp:revision>256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