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media/image17.png" ContentType="image/png"/>
  <Override PartName="/xl/media/image22.png" ContentType="image/png"/>
  <Override PartName="/xl/media/image18.png" ContentType="image/png"/>
  <Override PartName="/xl/media/image19.png" ContentType="image/png"/>
  <Override PartName="/xl/media/image20.png" ContentType="image/png"/>
  <Override PartName="/xl/media/image2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.1.1 CONSOLIDADO" sheetId="1" state="visible" r:id="rId2"/>
    <sheet name="A.1.2 SENTENCIAS SIN FGS" sheetId="2" state="visible" r:id="rId3"/>
    <sheet name="A.2." sheetId="3" state="visible" r:id="rId4"/>
    <sheet name="A.3." sheetId="4" state="visible" r:id="rId5"/>
    <sheet name="A.4." sheetId="5" state="visible" r:id="rId6"/>
    <sheet name="A.5." sheetId="6" state="visible" r:id="rId7"/>
  </sheets>
  <externalReferences>
    <externalReference r:id="rId8"/>
  </externalReferences>
  <definedNames>
    <definedName function="false" hidden="false" localSheetId="0" name="_xlnm.Print_Area" vbProcedure="false">'A.1.1 CONSOLIDADO'!$A$1:$I$94</definedName>
    <definedName function="false" hidden="false" localSheetId="1" name="_xlnm.Print_Area" vbProcedure="false">'A.1.2 SENTENCIAS SIN FGS'!$A$1:$I$91</definedName>
    <definedName function="false" hidden="false" localSheetId="2" name="_xlnm.Print_Area" vbProcedure="false">'A.2.'!$A$1:$G$42</definedName>
    <definedName function="false" hidden="false" localSheetId="3" name="_xlnm.Print_Area" vbProcedure="false">'A.3.'!$A$1:$R$42</definedName>
    <definedName function="false" hidden="false" localSheetId="4" name="_xlnm.Print_Area" vbProcedure="false">'A.4.'!$A$1:$D$45</definedName>
    <definedName function="false" hidden="false" localSheetId="5" name="_xlnm.Print_Area" vbProcedure="false">'A.5.'!$A$1:$K$44</definedName>
    <definedName function="false" hidden="false" localSheetId="4" name="_xlnm._FilterDatabase" vbProcedure="false">'A.4.'!$A$45:$A$52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<sst xmlns="http://schemas.openxmlformats.org/spreadsheetml/2006/main" count="333" uniqueCount="148">
  <si>
    <t xml:space="preserve">Esquema Ahorro Inversión Financiamiento (2011 - 2018). En millones de pesos.</t>
  </si>
  <si>
    <t xml:space="preserve">Cuadro A.1.1</t>
  </si>
  <si>
    <t xml:space="preserve">2018 (*)</t>
  </si>
  <si>
    <t xml:space="preserve">I RECURSOS CTES.Y DE CAPITAL</t>
  </si>
  <si>
    <t xml:space="preserve">APORTES Y CONTRIBUCIONES</t>
  </si>
  <si>
    <t xml:space="preserve">Contribuciones a la Seg.Soc.</t>
  </si>
  <si>
    <t xml:space="preserve">Ex-Cajas Pciales.</t>
  </si>
  <si>
    <t xml:space="preserve">TRIBUTARIOS</t>
  </si>
  <si>
    <t xml:space="preserve">Ganancias</t>
  </si>
  <si>
    <t xml:space="preserve">IVA</t>
  </si>
  <si>
    <t xml:space="preserve">Bienes Personales</t>
  </si>
  <si>
    <t xml:space="preserve">Internos Unificados</t>
  </si>
  <si>
    <t xml:space="preserve">Combustibles líquidos e Internos Unificados</t>
  </si>
  <si>
    <t xml:space="preserve">Monotributo</t>
  </si>
  <si>
    <t xml:space="preserve">Adicional Cigarrillos</t>
  </si>
  <si>
    <t xml:space="preserve">Sinceramiento Fiscal</t>
  </si>
  <si>
    <t xml:space="preserve">Débitos Bancarios</t>
  </si>
  <si>
    <t xml:space="preserve">INGRESOS NO TRIBUTARIOS</t>
  </si>
  <si>
    <t xml:space="preserve">RENTAS DE LA PROPIEDAD</t>
  </si>
  <si>
    <t xml:space="preserve">RECURSOS DE CAPITAL</t>
  </si>
  <si>
    <t xml:space="preserve">TRANSFERENCIAS CORRIENTES</t>
  </si>
  <si>
    <t xml:space="preserve">II EROGACIONES CTES. Y DE CAPITAL</t>
  </si>
  <si>
    <t xml:space="preserve">PRESTACIONES DE LA SEGURIDAD SOCIAL</t>
  </si>
  <si>
    <t xml:space="preserve">Jubilaciones y Pensiones</t>
  </si>
  <si>
    <t xml:space="preserve">Sistema Nacional</t>
  </si>
  <si>
    <t xml:space="preserve">     Capitalización</t>
  </si>
  <si>
    <t xml:space="preserve">Moratoria</t>
  </si>
  <si>
    <t xml:space="preserve">Justicia</t>
  </si>
  <si>
    <t xml:space="preserve">Comisiones OPP</t>
  </si>
  <si>
    <t xml:space="preserve">Ex-Combatientes de Malvinas</t>
  </si>
  <si>
    <t xml:space="preserve">Ex-Presos Políticos</t>
  </si>
  <si>
    <t xml:space="preserve">PUAM</t>
  </si>
  <si>
    <t xml:space="preserve">PNC</t>
  </si>
  <si>
    <t xml:space="preserve">TRANSFERENCIAS CTES.Y DE CAPITAL</t>
  </si>
  <si>
    <t xml:space="preserve">Subsidios</t>
  </si>
  <si>
    <t xml:space="preserve">Asignaciones Familiares</t>
  </si>
  <si>
    <t xml:space="preserve">   Asignaciones Familiares Contributivas</t>
  </si>
  <si>
    <t xml:space="preserve">   Asignaciones Familiares No Contributivas</t>
  </si>
  <si>
    <t xml:space="preserve">   Asignación Universal por Hijo para la Protección Social</t>
  </si>
  <si>
    <t xml:space="preserve">Asignaciones Familiares para Organismos Públicos</t>
  </si>
  <si>
    <t xml:space="preserve">Progresar</t>
  </si>
  <si>
    <t xml:space="preserve">Fondo Nacional de Empleo</t>
  </si>
  <si>
    <t xml:space="preserve">INSSJyP</t>
  </si>
  <si>
    <t xml:space="preserve">Devolución coparticipación a provincias</t>
  </si>
  <si>
    <t xml:space="preserve">Transferencias a gobiernos provinciales</t>
  </si>
  <si>
    <t xml:space="preserve">Transferencias al exterior y Otras instituciones</t>
  </si>
  <si>
    <t xml:space="preserve">Otras instituciones</t>
  </si>
  <si>
    <t xml:space="preserve">Comisiones por recaudación</t>
  </si>
  <si>
    <t xml:space="preserve">GASTOS DE OPERACIÓN Y DE CAPITAL</t>
  </si>
  <si>
    <t xml:space="preserve">Personal</t>
  </si>
  <si>
    <t xml:space="preserve">Bienes de Consumo</t>
  </si>
  <si>
    <t xml:space="preserve">Serv. No Personales</t>
  </si>
  <si>
    <t xml:space="preserve">Bienes de Uso</t>
  </si>
  <si>
    <t xml:space="preserve">Conectar Igualdad</t>
  </si>
  <si>
    <t xml:space="preserve">Honorarios Homologación</t>
  </si>
  <si>
    <t xml:space="preserve">INTERESES</t>
  </si>
  <si>
    <t xml:space="preserve">III SUPERAVIT ANTES CONTRIBUCIONES</t>
  </si>
  <si>
    <t xml:space="preserve">IV CONTRIBUCIONES FIGURATIVAS</t>
  </si>
  <si>
    <t xml:space="preserve">V  GASTOS FIGURATIVOS</t>
  </si>
  <si>
    <t xml:space="preserve"> </t>
  </si>
  <si>
    <t xml:space="preserve">VI TOTAL DE RECURSOS</t>
  </si>
  <si>
    <t xml:space="preserve">VII TOTAL DE GASTOS</t>
  </si>
  <si>
    <t xml:space="preserve">VII RESULTADO FINANCIERO TOTAL</t>
  </si>
  <si>
    <t xml:space="preserve">IX FUENTES FINANCIERAS</t>
  </si>
  <si>
    <t xml:space="preserve">X  APLICACIONES FINANCIERAS</t>
  </si>
  <si>
    <t xml:space="preserve">(*) Los valores correspondientes a 2018 son provisorios. </t>
  </si>
  <si>
    <t xml:space="preserve">Nota: las contribuciones figurativas incluyen los aportes adicionales del Tesoro Nacional.</t>
  </si>
  <si>
    <t xml:space="preserve">Fuente: ANSES</t>
  </si>
  <si>
    <t xml:space="preserve">Esquema Ahorro Inversión (2011 - 2018). En millones de pesos. Sin FGS.</t>
  </si>
  <si>
    <t xml:space="preserve">Cuadro A.1.2</t>
  </si>
  <si>
    <t xml:space="preserve">Combustibles líquidos</t>
  </si>
  <si>
    <t xml:space="preserve">Honorarios por Homologación</t>
  </si>
  <si>
    <t xml:space="preserve">VIII CANCELACIÓN DEUDA PREVISIONAL</t>
  </si>
  <si>
    <t xml:space="preserve">IX RESULTADO NETO DE CANCELACION DEUDA PREVISIONAL</t>
  </si>
  <si>
    <t xml:space="preserve">Recursos corrientes y de capital de ANSES.</t>
  </si>
  <si>
    <t xml:space="preserve">En millones de pesos.</t>
  </si>
  <si>
    <t xml:space="preserve">Cuadro A.2.</t>
  </si>
  <si>
    <t xml:space="preserve">Período</t>
  </si>
  <si>
    <t xml:space="preserve">Aportes y Contribuciones</t>
  </si>
  <si>
    <t xml:space="preserve">Tributarios</t>
  </si>
  <si>
    <t xml:space="preserve">Rentas de la propiedad</t>
  </si>
  <si>
    <t xml:space="preserve">Otros Ingresos</t>
  </si>
  <si>
    <t xml:space="preserve">De Capital</t>
  </si>
  <si>
    <t xml:space="preserve">Total</t>
  </si>
  <si>
    <t xml:space="preserve">1T 2011</t>
  </si>
  <si>
    <t xml:space="preserve">2T 2011</t>
  </si>
  <si>
    <t xml:space="preserve">3T 2011</t>
  </si>
  <si>
    <t xml:space="preserve">4T 2011</t>
  </si>
  <si>
    <t xml:space="preserve">1T 2012</t>
  </si>
  <si>
    <t xml:space="preserve">2T 2012</t>
  </si>
  <si>
    <t xml:space="preserve">3T 2012</t>
  </si>
  <si>
    <t xml:space="preserve">4T 2012</t>
  </si>
  <si>
    <t xml:space="preserve">1T 2013</t>
  </si>
  <si>
    <t xml:space="preserve">2T 2013</t>
  </si>
  <si>
    <t xml:space="preserve">3T 2013</t>
  </si>
  <si>
    <t xml:space="preserve">4T 2013</t>
  </si>
  <si>
    <t xml:space="preserve">1T 2014</t>
  </si>
  <si>
    <t xml:space="preserve">2T 2014</t>
  </si>
  <si>
    <t xml:space="preserve">3T 2014</t>
  </si>
  <si>
    <t xml:space="preserve">4T 2014</t>
  </si>
  <si>
    <t xml:space="preserve">1T 2015</t>
  </si>
  <si>
    <t xml:space="preserve">2T 2015</t>
  </si>
  <si>
    <t xml:space="preserve">3T 2015</t>
  </si>
  <si>
    <t xml:space="preserve">4T 2015</t>
  </si>
  <si>
    <t xml:space="preserve">1T 2016</t>
  </si>
  <si>
    <t xml:space="preserve">2T 2016</t>
  </si>
  <si>
    <t xml:space="preserve">3T 2016</t>
  </si>
  <si>
    <t xml:space="preserve">4T 2016</t>
  </si>
  <si>
    <t xml:space="preserve">1T 2017</t>
  </si>
  <si>
    <t xml:space="preserve">2T 2017</t>
  </si>
  <si>
    <t xml:space="preserve">3T 2017</t>
  </si>
  <si>
    <t xml:space="preserve">4T 2017</t>
  </si>
  <si>
    <t xml:space="preserve">1T 2018</t>
  </si>
  <si>
    <t xml:space="preserve">2T 2018</t>
  </si>
  <si>
    <t xml:space="preserve">3T 2018</t>
  </si>
  <si>
    <t xml:space="preserve">4T 2018</t>
  </si>
  <si>
    <t xml:space="preserve">Nota: Los valores correspondientes a 2018 son provisorios.</t>
  </si>
  <si>
    <t xml:space="preserve">Erogaciones corrientes y de capital devengadas de ANSES.</t>
  </si>
  <si>
    <t xml:space="preserve">Cuadro A.3.</t>
  </si>
  <si>
    <t xml:space="preserve">Ex Cajas Provinciales</t>
  </si>
  <si>
    <t xml:space="preserve">Ex Combatientes y Ex Presos Políticos</t>
  </si>
  <si>
    <t xml:space="preserve">Asignaciones Familiares Activos</t>
  </si>
  <si>
    <t xml:space="preserve">Asignaciones Familiares Pasivos</t>
  </si>
  <si>
    <t xml:space="preserve">Asignación Universal por Hijo</t>
  </si>
  <si>
    <t xml:space="preserve">Dev. Copart. y Armonización</t>
  </si>
  <si>
    <t xml:space="preserve">Gasto Operativo</t>
  </si>
  <si>
    <t xml:space="preserve">Otros</t>
  </si>
  <si>
    <t xml:space="preserve">Contribuciones Figurativas.</t>
  </si>
  <si>
    <t xml:space="preserve">Cuadro A.4.</t>
  </si>
  <si>
    <t xml:space="preserve">Contribuciones Figurativas para financiar gastos corrientes (*)</t>
  </si>
  <si>
    <t xml:space="preserve">Contribuciones Figurativas para financiar gastos de capital (**)</t>
  </si>
  <si>
    <t xml:space="preserve">             Total</t>
  </si>
  <si>
    <t xml:space="preserve">(*) Incluye los recursos destinados al Organismo de acuerdo a la cláusula primera del "Acuerdo entre el Gobierno nacional y los gobiernos provinciales", ratificado por la Ley 24.130; y las transferencias para financiar PROGRESAR, la prestación a Ex Presos Políticos (Ley 26913), asignaciones familiares a trabajadores del Sector Público Nacional, los gastos corrientes correspondientes al Programa Conectar Igualdad y aquellas destinadas a cubrir las necesidades financieras del Organismo.</t>
  </si>
  <si>
    <t xml:space="preserve">(**) Corresponde a las transferencias para financiar los gastos de capital relacionados con el Programa Conectar Igualdad.</t>
  </si>
  <si>
    <t xml:space="preserve">Gastos figurativos devengados por institución.</t>
  </si>
  <si>
    <t xml:space="preserve">Cuadro A.5.</t>
  </si>
  <si>
    <t xml:space="preserve">IAF</t>
  </si>
  <si>
    <t xml:space="preserve">Caja de Policía Federal</t>
  </si>
  <si>
    <t xml:space="preserve">Prefectura Naval</t>
  </si>
  <si>
    <t xml:space="preserve">Gendarmería Nacional</t>
  </si>
  <si>
    <t xml:space="preserve">Servicio Penitenciario</t>
  </si>
  <si>
    <t xml:space="preserve">Ministerio de Desarrollo Social</t>
  </si>
  <si>
    <t xml:space="preserve">ANADIS</t>
  </si>
  <si>
    <t xml:space="preserve">Ministerio de Salud</t>
  </si>
  <si>
    <t xml:space="preserve">Ministerio de Trabajo</t>
  </si>
  <si>
    <t xml:space="preserve">Otros (*)</t>
  </si>
  <si>
    <t xml:space="preserve">(*) Corresponde a Ministerio de Cultura, Jefatura de Gabinete de Ministros, Ministerio Público, Enacom, y Tesorería General de la Nación por servicios de deuda de títulos BOCON Previsional.</t>
  </si>
  <si>
    <t xml:space="preserve">A partir del mensual abril de 2018, los gastos relacionados al Ministerio de Salud pasaron a registrarse bajo el subparcial de la Agencia Nacional de Discapacidad (ANADIS).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</si>
</sst>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-* #,##0\ _p_t_a_-;\-* #,##0\ _p_t_a_-;_-* &quot;- &quot;_p_t_a_-;_-@_-"/>
    <numFmt numFmtId="166" formatCode="_-* #,##0.00\ _p_t_a_-;\-* #,##0.00\ _p_t_a_-;_-* \-??\ _p_t_a_-;_-@_-"/>
    <numFmt numFmtId="167" formatCode="_-* #,##0.00\ _P_t_s_-;\-* #,##0.00\ _P_t_s_-;_-* \-??\ _P_t_s_-;_-@_-"/>
    <numFmt numFmtId="168" formatCode="#,##0.0_);[RED]\(#,##0.0\)"/>
    <numFmt numFmtId="169" formatCode="0"/>
    <numFmt numFmtId="170" formatCode="#,##0.0"/>
    <numFmt numFmtId="171" formatCode="_(* #,##0.00_);_(* \(#,##0.00\);_(* \-??_);_(@_)"/>
    <numFmt numFmtId="172" formatCode="_(* #,##0.0_);_(* \(#,##0.0\);_(* \-??_);_(@_)"/>
    <numFmt numFmtId="173" formatCode="[$-409]MMM\-YY"/>
    <numFmt numFmtId="174" formatCode="_(* #,##0_);_(* \(#,##0\);_(* \-_);_(@_)"/>
    <numFmt numFmtId="175" formatCode="_-* #,##0.0\ _P_t_s_-;\-* #,##0.0\ _P_t_s_-;_-* &quot;- &quot;_P_t_s_-;_-@_-"/>
    <numFmt numFmtId="176" formatCode="_ * #,##0.0_ ;_ * \-#,##0.0_ ;_ * \-?_ ;_ @_ "/>
    <numFmt numFmtId="177" formatCode="0%"/>
    <numFmt numFmtId="178" formatCode="_-* #,##0.0\ _P_t_s_-;\-* #,##0.0\ _P_t_s_-;_-* \-??\ _P_t_s_-;_-@_-"/>
    <numFmt numFmtId="179" formatCode="0.00"/>
    <numFmt numFmtId="180" formatCode="#,##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26"/>
      <name val="Arial"/>
      <family val="2"/>
      <charset val="1"/>
    </font>
    <font>
      <sz val="10"/>
      <name val="Garamond"/>
      <family val="1"/>
      <charset val="1"/>
    </font>
    <font>
      <b val="true"/>
      <sz val="12"/>
      <color rgb="FFFFFFFF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sz val="14"/>
      <name val="Garamond"/>
      <family val="1"/>
      <charset val="1"/>
    </font>
    <font>
      <b val="true"/>
      <sz val="9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8"/>
      <name val="Garamond"/>
      <family val="1"/>
      <charset val="1"/>
    </font>
    <font>
      <b val="true"/>
      <sz val="11"/>
      <name val="Arial"/>
      <family val="2"/>
      <charset val="1"/>
    </font>
    <font>
      <b val="true"/>
      <sz val="10"/>
      <name val="Garamond"/>
      <family val="1"/>
      <charset val="1"/>
    </font>
    <font>
      <sz val="9"/>
      <name val="Garamond"/>
      <family val="1"/>
      <charset val="1"/>
    </font>
    <font>
      <b val="true"/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72BC"/>
        <bgColor rgb="FF008080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BFBFB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4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7" fillId="3" borderId="0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8" fillId="3" borderId="0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8" fillId="3" borderId="0" xfId="2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7" fillId="3" borderId="0" xfId="2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2" borderId="0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0" fillId="2" borderId="1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0" fillId="2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2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1" fillId="4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1" fillId="4" borderId="0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2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2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13" fillId="2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14" fillId="2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13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4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4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2" borderId="0" xfId="21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7" fontId="13" fillId="2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13" fillId="2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12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2" borderId="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2" fillId="2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2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2" borderId="0" xfId="24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6" fillId="2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6" fillId="2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4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2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2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2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9" fillId="2" borderId="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9" fillId="2" borderId="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3" fillId="2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3" fillId="2" borderId="1" xfId="2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13" fillId="5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3" fillId="5" borderId="1" xfId="2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2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3" fontId="13" fillId="2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2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14" fillId="2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13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13" fillId="5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1" fillId="2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21" fillId="2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2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6" fillId="2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12" fillId="2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2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21" fillId="2" borderId="1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21" fillId="2" borderId="1" xfId="15" applyFont="true" applyBorder="true" applyAlignment="true" applyProtection="true">
      <alignment horizontal="right" vertical="center" textRotation="0" wrapText="true" indent="3" shrinkToFit="false"/>
      <protection locked="true" hidden="false"/>
    </xf>
    <xf numFmtId="173" fontId="21" fillId="5" borderId="1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21" fillId="5" borderId="1" xfId="15" applyFont="true" applyBorder="true" applyAlignment="true" applyProtection="true">
      <alignment horizontal="right" vertical="center" textRotation="0" wrapText="true" indent="3" shrinkToFit="false"/>
      <protection locked="true" hidden="false"/>
    </xf>
    <xf numFmtId="17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1" fillId="2" borderId="0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21" fillId="2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3" fillId="2" borderId="0" xfId="24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8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1" fillId="2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2" fillId="2" borderId="3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73" fontId="21" fillId="5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2" fillId="5" borderId="3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4" fontId="4" fillId="2" borderId="0" xfId="24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2" borderId="0" xfId="24" applyFont="true" applyBorder="true" applyAlignment="true" applyProtection="true">
      <alignment horizontal="left" vertical="center" textRotation="0" wrapText="true" indent="5" shrinkToFit="false"/>
      <protection locked="true" hidden="false"/>
    </xf>
    <xf numFmtId="173" fontId="4" fillId="2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ares [0]_aifes" xfId="20"/>
    <cellStyle name="Millares_aifes" xfId="21"/>
    <cellStyle name="Millares_medio informe" xfId="22"/>
    <cellStyle name="Normal_aifes" xfId="23"/>
    <cellStyle name="Normal_Informe 3" xfId="24"/>
    <cellStyle name="Excel Built-in Comma [0]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2B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9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0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2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0</xdr:row>
      <xdr:rowOff>95400</xdr:rowOff>
    </xdr:from>
    <xdr:to>
      <xdr:col>2</xdr:col>
      <xdr:colOff>1236240</xdr:colOff>
      <xdr:row>3</xdr:row>
      <xdr:rowOff>97200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95400" y="95400"/>
          <a:ext cx="1977480" cy="573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0</xdr:row>
      <xdr:rowOff>95400</xdr:rowOff>
    </xdr:from>
    <xdr:to>
      <xdr:col>2</xdr:col>
      <xdr:colOff>1236240</xdr:colOff>
      <xdr:row>3</xdr:row>
      <xdr:rowOff>97200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95400" y="95400"/>
          <a:ext cx="1977480" cy="573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0</xdr:row>
      <xdr:rowOff>95400</xdr:rowOff>
    </xdr:from>
    <xdr:to>
      <xdr:col>2</xdr:col>
      <xdr:colOff>452880</xdr:colOff>
      <xdr:row>3</xdr:row>
      <xdr:rowOff>97200</xdr:rowOff>
    </xdr:to>
    <xdr:pic>
      <xdr:nvPicPr>
        <xdr:cNvPr id="2" name="Picture 2" descr=""/>
        <xdr:cNvPicPr/>
      </xdr:nvPicPr>
      <xdr:blipFill>
        <a:blip r:embed="rId1"/>
        <a:stretch/>
      </xdr:blipFill>
      <xdr:spPr>
        <a:xfrm>
          <a:off x="95400" y="95400"/>
          <a:ext cx="2020320" cy="573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0</xdr:row>
      <xdr:rowOff>95400</xdr:rowOff>
    </xdr:from>
    <xdr:to>
      <xdr:col>2</xdr:col>
      <xdr:colOff>611640</xdr:colOff>
      <xdr:row>3</xdr:row>
      <xdr:rowOff>97200</xdr:rowOff>
    </xdr:to>
    <xdr:pic>
      <xdr:nvPicPr>
        <xdr:cNvPr id="3" name="Picture 2" descr=""/>
        <xdr:cNvPicPr/>
      </xdr:nvPicPr>
      <xdr:blipFill>
        <a:blip r:embed="rId1"/>
        <a:stretch/>
      </xdr:blipFill>
      <xdr:spPr>
        <a:xfrm>
          <a:off x="95400" y="95400"/>
          <a:ext cx="2017080" cy="573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107280</xdr:colOff>
      <xdr:row>0</xdr:row>
      <xdr:rowOff>107280</xdr:rowOff>
    </xdr:from>
    <xdr:to>
      <xdr:col>1</xdr:col>
      <xdr:colOff>648720</xdr:colOff>
      <xdr:row>3</xdr:row>
      <xdr:rowOff>109080</xdr:rowOff>
    </xdr:to>
    <xdr:pic>
      <xdr:nvPicPr>
        <xdr:cNvPr id="4" name="Picture 2" descr=""/>
        <xdr:cNvPicPr/>
      </xdr:nvPicPr>
      <xdr:blipFill>
        <a:blip r:embed="rId1"/>
        <a:stretch/>
      </xdr:blipFill>
      <xdr:spPr>
        <a:xfrm>
          <a:off x="107280" y="107280"/>
          <a:ext cx="2013120" cy="573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149760</xdr:colOff>
      <xdr:row>0</xdr:row>
      <xdr:rowOff>108720</xdr:rowOff>
    </xdr:from>
    <xdr:to>
      <xdr:col>2</xdr:col>
      <xdr:colOff>83880</xdr:colOff>
      <xdr:row>3</xdr:row>
      <xdr:rowOff>110520</xdr:rowOff>
    </xdr:to>
    <xdr:pic>
      <xdr:nvPicPr>
        <xdr:cNvPr id="5" name="Picture 2" descr=""/>
        <xdr:cNvPicPr/>
      </xdr:nvPicPr>
      <xdr:blipFill>
        <a:blip r:embed="rId1"/>
        <a:stretch/>
      </xdr:blipFill>
      <xdr:spPr>
        <a:xfrm>
          <a:off x="149760" y="108720"/>
          <a:ext cx="2050560" cy="57312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A%20I%20F%202002/Presup%202018/Presentacion/Gasto%20consolidado%202018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_com.sap.ip.bi.xl.hiddensheet"/>
      <sheetName val="rec inicial"/>
      <sheetName val="cred inicial"/>
      <sheetName val="Tabla inicial"/>
      <sheetName val="Ejec-Proy "/>
      <sheetName val="modi-credi"/>
      <sheetName val="Tabla dinámica"/>
      <sheetName val="Base datos"/>
      <sheetName val="Instrucciones"/>
      <sheetName val="Hoja1"/>
      <sheetName val="rec 21-03-19"/>
      <sheetName val="gast-ajust FF11"/>
      <sheetName val="gast 21-03-19"/>
      <sheetName val="Base"/>
      <sheetName val="Base gastos"/>
      <sheetName val="Tabla gastos"/>
      <sheetName val="Recursos"/>
      <sheetName val="Recursos e-sidif al 24-10"/>
      <sheetName val="Gastos e-sidif al 25-10"/>
    </sheetNames>
    <sheetDataSet>
      <sheetData sheetId="0"/>
      <sheetData sheetId="1"/>
      <sheetData sheetId="2"/>
      <sheetData sheetId="3"/>
      <sheetData sheetId="4"/>
      <sheetData sheetId="5">
        <row r="25">
          <cell r="G25">
            <v>1442478894.47</v>
          </cell>
        </row>
        <row r="26">
          <cell r="G26">
            <v>817396792.39</v>
          </cell>
        </row>
        <row r="27">
          <cell r="G27">
            <v>138285043388.29</v>
          </cell>
        </row>
        <row r="28">
          <cell r="G28">
            <v>27323320.56</v>
          </cell>
        </row>
        <row r="29">
          <cell r="G29">
            <v>44128657151.4</v>
          </cell>
        </row>
        <row r="42">
          <cell r="G42">
            <v>387898073195.48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L9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3" ySplit="6" topLeftCell="D93" activePane="bottomRight" state="frozen"/>
      <selection pane="topLeft" activeCell="A1" activeCellId="0" sqref="A1"/>
      <selection pane="topRight" activeCell="D1" activeCellId="0" sqref="D1"/>
      <selection pane="bottomLeft" activeCell="A93" activeCellId="0" sqref="A93"/>
      <selection pane="bottomRight" activeCell="A120" activeCellId="0" sqref="A120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1" width="3.57"/>
    <col collapsed="false" customWidth="true" hidden="false" outlineLevel="0" max="3" min="3" style="1" width="46.71"/>
    <col collapsed="false" customWidth="true" hidden="false" outlineLevel="0" max="8" min="4" style="1" width="11.57"/>
    <col collapsed="false" customWidth="true" hidden="false" outlineLevel="0" max="9" min="9" style="1" width="13.57"/>
    <col collapsed="false" customWidth="false" hidden="false" outlineLevel="0" max="1025" min="10" style="1" width="11.42"/>
  </cols>
  <sheetData>
    <row r="2" customFormat="false" ht="15" hidden="false" customHeight="true" outlineLevel="0" collapsed="false">
      <c r="A2" s="2"/>
      <c r="B2" s="2"/>
      <c r="C2" s="2"/>
      <c r="D2" s="3"/>
    </row>
    <row r="3" customFormat="false" ht="15" hidden="false" customHeight="true" outlineLevel="0" collapsed="false">
      <c r="A3" s="2"/>
      <c r="B3" s="2"/>
      <c r="C3" s="2"/>
      <c r="D3" s="3"/>
    </row>
    <row r="4" customFormat="false" ht="15" hidden="false" customHeight="true" outlineLevel="0" collapsed="false">
      <c r="A4" s="2"/>
      <c r="B4" s="2"/>
      <c r="C4" s="2"/>
      <c r="D4" s="3"/>
    </row>
    <row r="5" s="8" customFormat="true" ht="24.75" hidden="false" customHeight="true" outlineLevel="0" collapsed="false">
      <c r="A5" s="4" t="s">
        <v>0</v>
      </c>
      <c r="B5" s="5"/>
      <c r="C5" s="5"/>
      <c r="D5" s="6"/>
      <c r="E5" s="6"/>
      <c r="F5" s="6"/>
      <c r="G5" s="7"/>
      <c r="H5" s="7"/>
      <c r="I5" s="7"/>
      <c r="J5" s="7"/>
      <c r="K5" s="7" t="s">
        <v>1</v>
      </c>
    </row>
    <row r="6" customFormat="false" ht="33.75" hidden="false" customHeight="true" outlineLevel="0" collapsed="false">
      <c r="A6" s="9"/>
      <c r="B6" s="10"/>
      <c r="C6" s="10"/>
      <c r="D6" s="11" t="n">
        <v>2011</v>
      </c>
      <c r="E6" s="11" t="n">
        <v>2012</v>
      </c>
      <c r="F6" s="11" t="n">
        <v>2013</v>
      </c>
      <c r="G6" s="11" t="n">
        <v>2014</v>
      </c>
      <c r="H6" s="11" t="n">
        <v>2015</v>
      </c>
      <c r="I6" s="11" t="n">
        <v>2016</v>
      </c>
      <c r="J6" s="11" t="n">
        <v>2017</v>
      </c>
      <c r="K6" s="11" t="s">
        <v>2</v>
      </c>
    </row>
    <row r="7" customFormat="false" ht="15" hidden="false" customHeight="false" outlineLevel="0" collapsed="false">
      <c r="A7" s="12" t="s">
        <v>3</v>
      </c>
      <c r="B7" s="12"/>
      <c r="C7" s="13"/>
      <c r="D7" s="13" t="n">
        <f aca="false">+D9+D13+D24+D26+D28+D30</f>
        <v>169272.43432146</v>
      </c>
      <c r="E7" s="13" t="n">
        <f aca="false">+E9+E13+E24+E26+E28+E30</f>
        <v>223683.86993831</v>
      </c>
      <c r="F7" s="13" t="n">
        <f aca="false">+F9+F13+F24+F26+F28+F30</f>
        <v>290749.80932999</v>
      </c>
      <c r="G7" s="13" t="n">
        <f aca="false">+G9+G13+G24+G26+G28+G30</f>
        <v>390009.90449264</v>
      </c>
      <c r="H7" s="13" t="n">
        <f aca="false">+H9+H13+H24+H26+H28+H30</f>
        <v>529972.68284018</v>
      </c>
      <c r="I7" s="13" t="n">
        <f aca="false">+I9+I13+I24+I26+I28+I30</f>
        <v>800661.89737502</v>
      </c>
      <c r="J7" s="13" t="n">
        <f aca="false">+J9+J13+J24+J26+J28+J30</f>
        <v>973638.46115914</v>
      </c>
      <c r="K7" s="13" t="n">
        <v>1311075.68719056</v>
      </c>
    </row>
    <row r="8" customFormat="false" ht="15" hidden="false" customHeight="false" outlineLevel="0" collapsed="false">
      <c r="A8" s="14"/>
      <c r="B8" s="14"/>
      <c r="C8" s="14"/>
      <c r="D8" s="15"/>
      <c r="E8" s="15"/>
      <c r="F8" s="15"/>
      <c r="G8" s="15"/>
      <c r="H8" s="15"/>
      <c r="I8" s="15"/>
      <c r="J8" s="15"/>
      <c r="K8" s="15"/>
    </row>
    <row r="9" customFormat="false" ht="15" hidden="false" customHeight="false" outlineLevel="0" collapsed="false">
      <c r="A9" s="16"/>
      <c r="B9" s="17" t="s">
        <v>4</v>
      </c>
      <c r="C9" s="17"/>
      <c r="D9" s="18" t="n">
        <f aca="false">SUM(D10:D11)</f>
        <v>112489.82485801</v>
      </c>
      <c r="E9" s="18" t="n">
        <f aca="false">SUM(E10:E11)</f>
        <v>147138.29266565</v>
      </c>
      <c r="F9" s="18" t="n">
        <f aca="false">SUM(F10:F11)</f>
        <v>193103.32159445</v>
      </c>
      <c r="G9" s="18" t="n">
        <f aca="false">SUM(G10:G11)</f>
        <v>248231.39074095</v>
      </c>
      <c r="H9" s="18" t="n">
        <f aca="false">SUM(H10:H11)</f>
        <v>336011.35775006</v>
      </c>
      <c r="I9" s="18" t="n">
        <f aca="false">SUM(I10:I11)</f>
        <v>449977.70198524</v>
      </c>
      <c r="J9" s="18" t="n">
        <f aca="false">SUM(J10:J11)</f>
        <v>591744.27594887</v>
      </c>
      <c r="K9" s="18" t="n">
        <v>738595.1325425</v>
      </c>
    </row>
    <row r="10" customFormat="false" ht="15" hidden="false" customHeight="false" outlineLevel="0" collapsed="false">
      <c r="A10" s="14"/>
      <c r="B10" s="14"/>
      <c r="C10" s="14" t="s">
        <v>5</v>
      </c>
      <c r="D10" s="19" t="n">
        <v>106561.97487318</v>
      </c>
      <c r="E10" s="19" t="n">
        <v>138983.80753925</v>
      </c>
      <c r="F10" s="19" t="n">
        <v>182323.48868362</v>
      </c>
      <c r="G10" s="19" t="n">
        <v>233844.33713761</v>
      </c>
      <c r="H10" s="19" t="n">
        <v>315694.410495777</v>
      </c>
      <c r="I10" s="19" t="n">
        <v>423131.32057486</v>
      </c>
      <c r="J10" s="19" t="n">
        <v>550662.918045051</v>
      </c>
      <c r="K10" s="19" t="n">
        <v>695437.74154149</v>
      </c>
    </row>
    <row r="11" customFormat="false" ht="15" hidden="false" customHeight="false" outlineLevel="0" collapsed="false">
      <c r="A11" s="14"/>
      <c r="B11" s="14"/>
      <c r="C11" s="14" t="s">
        <v>6</v>
      </c>
      <c r="D11" s="19" t="n">
        <v>5927.84998483</v>
      </c>
      <c r="E11" s="19" t="n">
        <v>8154.4851264</v>
      </c>
      <c r="F11" s="19" t="n">
        <v>10779.83291083</v>
      </c>
      <c r="G11" s="19" t="n">
        <v>14387.05360334</v>
      </c>
      <c r="H11" s="19" t="n">
        <v>20316.947254283</v>
      </c>
      <c r="I11" s="19" t="n">
        <v>26846.38141038</v>
      </c>
      <c r="J11" s="19" t="n">
        <v>41081.3579038191</v>
      </c>
      <c r="K11" s="19" t="n">
        <v>43157.39100101</v>
      </c>
    </row>
    <row r="12" customFormat="false" ht="15" hidden="false" customHeight="false" outlineLevel="0" collapsed="false">
      <c r="A12" s="14"/>
      <c r="B12" s="14"/>
      <c r="C12" s="14"/>
      <c r="D12" s="15"/>
      <c r="E12" s="15"/>
      <c r="F12" s="15"/>
      <c r="G12" s="15"/>
      <c r="H12" s="15"/>
      <c r="I12" s="15"/>
      <c r="J12" s="15"/>
      <c r="K12" s="15"/>
    </row>
    <row r="13" customFormat="false" ht="15" hidden="false" customHeight="false" outlineLevel="0" collapsed="false">
      <c r="A13" s="16"/>
      <c r="B13" s="17" t="s">
        <v>7</v>
      </c>
      <c r="C13" s="17"/>
      <c r="D13" s="18" t="n">
        <f aca="false">+SUM(D14:D21)</f>
        <v>45605.46572576</v>
      </c>
      <c r="E13" s="18" t="n">
        <f aca="false">+SUM(E14:E21)</f>
        <v>59048.50512606</v>
      </c>
      <c r="F13" s="18" t="n">
        <f aca="false">+SUM(F14:F21)</f>
        <v>74596.60819757</v>
      </c>
      <c r="G13" s="18" t="n">
        <f aca="false">+SUM(G14:G21)</f>
        <v>103109.69571248</v>
      </c>
      <c r="H13" s="18" t="n">
        <f aca="false">+SUM(H14:H21)</f>
        <v>140155.71171382</v>
      </c>
      <c r="I13" s="18" t="n">
        <f aca="false">+SUM(I14:I21)</f>
        <v>277235.94659346</v>
      </c>
      <c r="J13" s="18" t="n">
        <f aca="false">+SUM(J14:J21)</f>
        <v>271147.51455296</v>
      </c>
      <c r="K13" s="18" t="n">
        <v>387779.65510095</v>
      </c>
    </row>
    <row r="14" customFormat="false" ht="15" hidden="false" customHeight="false" outlineLevel="0" collapsed="false">
      <c r="A14" s="14"/>
      <c r="B14" s="14"/>
      <c r="C14" s="14" t="s">
        <v>8</v>
      </c>
      <c r="D14" s="19" t="n">
        <v>21562.24317099</v>
      </c>
      <c r="E14" s="19" t="n">
        <v>27594.3313664</v>
      </c>
      <c r="F14" s="19" t="n">
        <v>36576.35835</v>
      </c>
      <c r="G14" s="19" t="n">
        <v>53294.68466403</v>
      </c>
      <c r="H14" s="19" t="n">
        <v>75797.8091</v>
      </c>
      <c r="I14" s="19" t="n">
        <v>86485.9404164</v>
      </c>
      <c r="J14" s="19" t="n">
        <v>109245.83421693</v>
      </c>
      <c r="K14" s="19" t="n">
        <v>0</v>
      </c>
    </row>
    <row r="15" customFormat="false" ht="15" hidden="false" customHeight="false" outlineLevel="0" collapsed="false">
      <c r="A15" s="14"/>
      <c r="B15" s="14"/>
      <c r="C15" s="14" t="s">
        <v>9</v>
      </c>
      <c r="D15" s="19" t="n">
        <v>15229.48368477</v>
      </c>
      <c r="E15" s="19" t="n">
        <v>19313.79318966</v>
      </c>
      <c r="F15" s="19" t="n">
        <v>24906.84791742</v>
      </c>
      <c r="G15" s="19" t="n">
        <v>32721.57871845</v>
      </c>
      <c r="H15" s="19" t="n">
        <v>43272.39281247</v>
      </c>
      <c r="I15" s="19" t="n">
        <v>58259.51068086</v>
      </c>
      <c r="J15" s="19" t="n">
        <v>74727.53313785</v>
      </c>
      <c r="K15" s="19" t="n">
        <v>106984.44163282</v>
      </c>
    </row>
    <row r="16" customFormat="false" ht="15" hidden="true" customHeight="false" outlineLevel="0" collapsed="false">
      <c r="A16" s="14"/>
      <c r="B16" s="14"/>
      <c r="C16" s="14" t="s">
        <v>10</v>
      </c>
      <c r="D16" s="19"/>
      <c r="E16" s="19"/>
      <c r="F16" s="19"/>
      <c r="G16" s="19"/>
      <c r="H16" s="19"/>
      <c r="I16" s="19"/>
      <c r="J16" s="19"/>
      <c r="K16" s="19" t="n">
        <v>30341.0779158</v>
      </c>
    </row>
    <row r="17" customFormat="false" ht="15" hidden="true" customHeight="false" outlineLevel="0" collapsed="false">
      <c r="A17" s="14"/>
      <c r="B17" s="14"/>
      <c r="C17" s="14" t="s">
        <v>11</v>
      </c>
      <c r="D17" s="19"/>
      <c r="E17" s="19"/>
      <c r="F17" s="19"/>
      <c r="G17" s="19"/>
      <c r="H17" s="19"/>
      <c r="I17" s="19"/>
      <c r="J17" s="19"/>
      <c r="K17" s="19" t="n">
        <v>11016.8905</v>
      </c>
    </row>
    <row r="18" customFormat="false" ht="15" hidden="false" customHeight="false" outlineLevel="0" collapsed="false">
      <c r="A18" s="14"/>
      <c r="B18" s="14"/>
      <c r="C18" s="14" t="s">
        <v>12</v>
      </c>
      <c r="D18" s="19" t="n">
        <v>5715.03577</v>
      </c>
      <c r="E18" s="19" t="n">
        <v>8238.55937</v>
      </c>
      <c r="F18" s="19" t="n">
        <v>8681.96724</v>
      </c>
      <c r="G18" s="19" t="n">
        <v>12167.67493</v>
      </c>
      <c r="H18" s="19" t="n">
        <v>14199.75084</v>
      </c>
      <c r="I18" s="19" t="n">
        <v>19961.99477</v>
      </c>
      <c r="J18" s="19" t="n">
        <v>29455.686933</v>
      </c>
      <c r="K18" s="19" t="n">
        <v>30341.0779158</v>
      </c>
    </row>
    <row r="19" customFormat="false" ht="15" hidden="false" customHeight="false" outlineLevel="0" collapsed="false">
      <c r="A19" s="14"/>
      <c r="B19" s="14"/>
      <c r="C19" s="14" t="s">
        <v>13</v>
      </c>
      <c r="D19" s="19" t="n">
        <v>2085.5681</v>
      </c>
      <c r="E19" s="19" t="n">
        <v>2672.7652</v>
      </c>
      <c r="F19" s="19" t="n">
        <v>3099.02869015</v>
      </c>
      <c r="G19" s="19" t="n">
        <v>2940.8134</v>
      </c>
      <c r="H19" s="19" t="n">
        <v>3969.32906135</v>
      </c>
      <c r="I19" s="19" t="n">
        <v>4810.1027262</v>
      </c>
      <c r="J19" s="19" t="n">
        <v>7282.2256</v>
      </c>
      <c r="K19" s="19" t="n">
        <v>11016.8905</v>
      </c>
    </row>
    <row r="20" customFormat="false" ht="13.8" hidden="false" customHeight="false" outlineLevel="0" collapsed="false">
      <c r="A20" s="14"/>
      <c r="B20" s="14"/>
      <c r="C20" s="14" t="s">
        <v>14</v>
      </c>
      <c r="D20" s="19" t="n">
        <v>1013.135</v>
      </c>
      <c r="E20" s="19" t="n">
        <v>1229.056</v>
      </c>
      <c r="F20" s="19" t="n">
        <v>1332.406</v>
      </c>
      <c r="G20" s="19" t="n">
        <v>1984.944</v>
      </c>
      <c r="H20" s="19" t="n">
        <v>2916.4299</v>
      </c>
      <c r="I20" s="19" t="n">
        <v>4187.608</v>
      </c>
      <c r="J20" s="19" t="n">
        <v>5625.587</v>
      </c>
      <c r="K20" s="19" t="n">
        <v>6845.924</v>
      </c>
    </row>
    <row r="21" customFormat="false" ht="15" hidden="false" customHeight="false" outlineLevel="0" collapsed="false">
      <c r="A21" s="14"/>
      <c r="B21" s="14"/>
      <c r="C21" s="14" t="s">
        <v>15</v>
      </c>
      <c r="D21" s="19"/>
      <c r="E21" s="19"/>
      <c r="F21" s="19"/>
      <c r="G21" s="19"/>
      <c r="H21" s="19"/>
      <c r="I21" s="19" t="n">
        <v>103530.79</v>
      </c>
      <c r="J21" s="19" t="n">
        <v>44810.64766518</v>
      </c>
      <c r="K21" s="19" t="n">
        <v>0</v>
      </c>
    </row>
    <row r="22" customFormat="false" ht="15" hidden="false" customHeight="false" outlineLevel="0" collapsed="false">
      <c r="A22" s="14"/>
      <c r="B22" s="14"/>
      <c r="C22" s="14" t="s">
        <v>16</v>
      </c>
      <c r="D22" s="19"/>
      <c r="E22" s="19"/>
      <c r="F22" s="19"/>
      <c r="G22" s="19"/>
      <c r="H22" s="19"/>
      <c r="I22" s="19"/>
      <c r="J22" s="19"/>
      <c r="K22" s="19" t="n">
        <v>232591.32105233</v>
      </c>
    </row>
    <row r="23" customFormat="false" ht="15" hidden="false" customHeight="false" outlineLevel="0" collapsed="false">
      <c r="A23" s="14"/>
      <c r="B23" s="14"/>
      <c r="C23" s="14"/>
      <c r="D23" s="19"/>
      <c r="E23" s="19"/>
      <c r="F23" s="19"/>
      <c r="G23" s="19"/>
      <c r="H23" s="19"/>
      <c r="I23" s="19"/>
      <c r="J23" s="19"/>
      <c r="K23" s="19"/>
    </row>
    <row r="24" customFormat="false" ht="15" hidden="false" customHeight="false" outlineLevel="0" collapsed="false">
      <c r="A24" s="16"/>
      <c r="B24" s="17" t="s">
        <v>17</v>
      </c>
      <c r="C24" s="17"/>
      <c r="D24" s="18" t="n">
        <v>137.51597859</v>
      </c>
      <c r="E24" s="18" t="n">
        <v>146.54255065</v>
      </c>
      <c r="F24" s="18" t="n">
        <v>176.62486499</v>
      </c>
      <c r="G24" s="18" t="n">
        <v>283.21421395</v>
      </c>
      <c r="H24" s="18" t="n">
        <v>624.43894006</v>
      </c>
      <c r="I24" s="18" t="n">
        <v>973.43413132</v>
      </c>
      <c r="J24" s="18" t="n">
        <v>1090.9538097</v>
      </c>
      <c r="K24" s="18" t="n">
        <f aca="false">'[1]modi-credi'!$G$25/1000000</f>
        <v>1442.47889447</v>
      </c>
    </row>
    <row r="25" customFormat="false" ht="15" hidden="false" customHeight="false" outlineLevel="0" collapsed="false">
      <c r="A25" s="16"/>
      <c r="B25" s="16"/>
      <c r="C25" s="14"/>
      <c r="D25" s="19"/>
      <c r="E25" s="19"/>
      <c r="F25" s="19"/>
      <c r="G25" s="19"/>
      <c r="H25" s="19"/>
      <c r="I25" s="19"/>
      <c r="J25" s="19"/>
      <c r="K25" s="19"/>
    </row>
    <row r="26" customFormat="false" ht="15" hidden="false" customHeight="false" outlineLevel="0" collapsed="false">
      <c r="A26" s="16"/>
      <c r="B26" s="17" t="s">
        <v>18</v>
      </c>
      <c r="C26" s="17"/>
      <c r="D26" s="18" t="n">
        <v>11038.67915411</v>
      </c>
      <c r="E26" s="18" t="n">
        <v>17349.28677895</v>
      </c>
      <c r="F26" s="18" t="n">
        <v>22873.12148436</v>
      </c>
      <c r="G26" s="18" t="n">
        <v>38383.80398011</v>
      </c>
      <c r="H26" s="18" t="n">
        <v>53180.98323675</v>
      </c>
      <c r="I26" s="18" t="n">
        <v>72470.21443759</v>
      </c>
      <c r="J26" s="18" t="n">
        <v>109654.27260958</v>
      </c>
      <c r="K26" s="18" t="n">
        <f aca="false">('[1]modi-credi'!$G$26+'[1]modi-credi'!$G$27+'[1]modi-credi'!$G$29)/1000000</f>
        <v>183231.09733208</v>
      </c>
    </row>
    <row r="27" customFormat="false" ht="15" hidden="false" customHeight="false" outlineLevel="0" collapsed="false">
      <c r="A27" s="16"/>
      <c r="B27" s="16"/>
      <c r="C27" s="14"/>
      <c r="D27" s="19"/>
      <c r="E27" s="19"/>
      <c r="F27" s="19"/>
      <c r="G27" s="19"/>
      <c r="H27" s="19"/>
      <c r="I27" s="19"/>
      <c r="J27" s="19"/>
      <c r="K27" s="19"/>
    </row>
    <row r="28" customFormat="false" ht="15" hidden="false" customHeight="false" outlineLevel="0" collapsed="false">
      <c r="A28" s="16"/>
      <c r="B28" s="17" t="s">
        <v>19</v>
      </c>
      <c r="C28" s="17"/>
      <c r="D28" s="18" t="n">
        <v>0.94860499</v>
      </c>
      <c r="E28" s="18" t="n">
        <v>1.242817</v>
      </c>
      <c r="F28" s="18" t="n">
        <v>0.13318862</v>
      </c>
      <c r="G28" s="18" t="n">
        <v>1.79984515</v>
      </c>
      <c r="H28" s="18" t="n">
        <v>0.19119949</v>
      </c>
      <c r="I28" s="18" t="n">
        <v>4.60022741</v>
      </c>
      <c r="J28" s="18" t="n">
        <v>1.44423803</v>
      </c>
      <c r="K28" s="18" t="n">
        <f aca="false">'[1]modi-credi'!$G$28/1000000</f>
        <v>27.32332056</v>
      </c>
    </row>
    <row r="29" customFormat="false" ht="15" hidden="false" customHeight="false" outlineLevel="0" collapsed="false">
      <c r="A29" s="16"/>
      <c r="B29" s="16"/>
      <c r="C29" s="16"/>
      <c r="D29" s="20"/>
      <c r="E29" s="20"/>
      <c r="F29" s="20"/>
      <c r="G29" s="20"/>
      <c r="H29" s="20"/>
      <c r="I29" s="20"/>
      <c r="J29" s="20"/>
      <c r="K29" s="20"/>
    </row>
    <row r="30" customFormat="false" ht="15" hidden="false" customHeight="false" outlineLevel="0" collapsed="false">
      <c r="A30" s="16"/>
      <c r="B30" s="17" t="s">
        <v>20</v>
      </c>
      <c r="C30" s="17"/>
      <c r="D30" s="18" t="n">
        <v>0</v>
      </c>
      <c r="E30" s="18" t="n">
        <v>0</v>
      </c>
      <c r="F30" s="18" t="n">
        <v>0</v>
      </c>
      <c r="G30" s="18" t="n">
        <v>0</v>
      </c>
      <c r="H30" s="18" t="n">
        <v>0</v>
      </c>
      <c r="I30" s="18" t="n">
        <v>0</v>
      </c>
      <c r="J30" s="18" t="n">
        <v>0</v>
      </c>
      <c r="K30" s="18" t="n">
        <v>0</v>
      </c>
    </row>
    <row r="31" customFormat="false" ht="15" hidden="false" customHeight="false" outlineLevel="0" collapsed="false">
      <c r="A31" s="14"/>
      <c r="B31" s="14"/>
      <c r="C31" s="14"/>
      <c r="D31" s="19"/>
      <c r="E31" s="19"/>
      <c r="F31" s="19"/>
      <c r="G31" s="19"/>
      <c r="H31" s="19"/>
      <c r="I31" s="19"/>
      <c r="J31" s="19"/>
      <c r="K31" s="19"/>
    </row>
    <row r="32" customFormat="false" ht="15" hidden="false" customHeight="false" outlineLevel="0" collapsed="false">
      <c r="A32" s="9"/>
      <c r="B32" s="10"/>
      <c r="C32" s="10"/>
      <c r="D32" s="21"/>
      <c r="E32" s="21"/>
      <c r="F32" s="21"/>
      <c r="G32" s="21"/>
      <c r="H32" s="21"/>
      <c r="I32" s="21"/>
      <c r="J32" s="21"/>
      <c r="K32" s="21"/>
    </row>
    <row r="33" customFormat="false" ht="15" hidden="false" customHeight="false" outlineLevel="0" collapsed="false">
      <c r="A33" s="22" t="s">
        <v>21</v>
      </c>
      <c r="B33" s="22"/>
      <c r="C33" s="22"/>
      <c r="D33" s="23" t="n">
        <f aca="false">+D35+D48+D64</f>
        <v>158508.32348953</v>
      </c>
      <c r="E33" s="23" t="n">
        <f aca="false">+E35+E48+E64</f>
        <v>208046.72003285</v>
      </c>
      <c r="F33" s="23" t="n">
        <f aca="false">+F35+F48+F64</f>
        <v>277858.12888313</v>
      </c>
      <c r="G33" s="23" t="n">
        <f aca="false">+G35+G48+G64</f>
        <v>371857.83580758</v>
      </c>
      <c r="H33" s="23" t="n">
        <f aca="false">+H35+H48+H64</f>
        <v>540873.72161095</v>
      </c>
      <c r="I33" s="23" t="n">
        <f aca="false">+I35+I48+I64</f>
        <v>788796.13161392</v>
      </c>
      <c r="J33" s="23" t="n">
        <f aca="false">+J35+J48+J64</f>
        <v>1075607.7502801</v>
      </c>
      <c r="K33" s="23" t="n">
        <v>1407378.99314262</v>
      </c>
    </row>
    <row r="34" customFormat="false" ht="15" hidden="false" customHeight="false" outlineLevel="0" collapsed="false">
      <c r="A34" s="14"/>
      <c r="B34" s="14"/>
      <c r="C34" s="14"/>
      <c r="D34" s="15"/>
      <c r="E34" s="15"/>
      <c r="F34" s="15"/>
      <c r="G34" s="15"/>
      <c r="H34" s="15"/>
      <c r="I34" s="15"/>
      <c r="J34" s="15"/>
      <c r="K34" s="15"/>
    </row>
    <row r="35" customFormat="false" ht="15" hidden="false" customHeight="false" outlineLevel="0" collapsed="false">
      <c r="A35" s="14"/>
      <c r="B35" s="17" t="s">
        <v>22</v>
      </c>
      <c r="C35" s="17"/>
      <c r="D35" s="18" t="n">
        <f aca="false">+SUM(D42:D43)+D36</f>
        <v>122008.6811515</v>
      </c>
      <c r="E35" s="18" t="n">
        <f aca="false">+SUM(E42:E43)+E36</f>
        <v>168714.86937028</v>
      </c>
      <c r="F35" s="18" t="n">
        <f aca="false">+SUM(F42:F43)+F36</f>
        <v>222971.54492064</v>
      </c>
      <c r="G35" s="18" t="n">
        <f aca="false">+SUM(G42:G44)+G36</f>
        <v>295607.14989466</v>
      </c>
      <c r="H35" s="18" t="n">
        <f aca="false">+SUM(H42:H44)+H36</f>
        <v>433431.68365663</v>
      </c>
      <c r="I35" s="18" t="n">
        <f aca="false">+SUM(I42:I45)+I36</f>
        <v>603990.10593185</v>
      </c>
      <c r="J35" s="18" t="n">
        <f aca="false">+SUM(J42:J46)+J36</f>
        <v>854575.91998315</v>
      </c>
      <c r="K35" s="18" t="n">
        <v>1122621.49916477</v>
      </c>
    </row>
    <row r="36" customFormat="false" ht="15" hidden="false" customHeight="false" outlineLevel="0" collapsed="false">
      <c r="A36" s="14"/>
      <c r="B36" s="16"/>
      <c r="C36" s="14" t="s">
        <v>23</v>
      </c>
      <c r="D36" s="19" t="n">
        <f aca="false">D37+D38+D39</f>
        <v>113506.29059432</v>
      </c>
      <c r="E36" s="19" t="n">
        <f aca="false">E37+E38+E39</f>
        <v>157512.24035282</v>
      </c>
      <c r="F36" s="19" t="n">
        <f aca="false">F37+F38+F39</f>
        <v>209172.22027552</v>
      </c>
      <c r="G36" s="19" t="n">
        <f aca="false">G37+G38+G39</f>
        <v>277842.90630173</v>
      </c>
      <c r="H36" s="19" t="n">
        <f aca="false">H37+H38+H39</f>
        <v>410069.2314661</v>
      </c>
      <c r="I36" s="19" t="n">
        <f aca="false">I37+I38+I39</f>
        <v>572659.04561476</v>
      </c>
      <c r="J36" s="19" t="n">
        <f aca="false">J37+J38+J39</f>
        <v>803484.3339171</v>
      </c>
      <c r="K36" s="19" t="n">
        <v>1028292.73236669</v>
      </c>
    </row>
    <row r="37" customFormat="false" ht="15" hidden="false" customHeight="false" outlineLevel="0" collapsed="false">
      <c r="A37" s="14"/>
      <c r="B37" s="16"/>
      <c r="C37" s="24" t="s">
        <v>24</v>
      </c>
      <c r="D37" s="19" t="n">
        <v>70902.47281704</v>
      </c>
      <c r="E37" s="19" t="n">
        <v>99613.87449403</v>
      </c>
      <c r="F37" s="19" t="n">
        <v>133475.76176389</v>
      </c>
      <c r="G37" s="19" t="n">
        <v>177944.67844494</v>
      </c>
      <c r="H37" s="19" t="n">
        <v>247068.95790363</v>
      </c>
      <c r="I37" s="19" t="n">
        <v>339671.18536907</v>
      </c>
      <c r="J37" s="19" t="n">
        <v>489836.58164571</v>
      </c>
      <c r="K37" s="19" t="n">
        <v>640394.65917121</v>
      </c>
    </row>
    <row r="38" customFormat="false" ht="15" hidden="true" customHeight="false" outlineLevel="0" collapsed="false">
      <c r="A38" s="14"/>
      <c r="B38" s="16"/>
      <c r="C38" s="14" t="s">
        <v>25</v>
      </c>
      <c r="D38" s="25"/>
      <c r="E38" s="25"/>
      <c r="F38" s="25"/>
      <c r="G38" s="25"/>
      <c r="H38" s="25"/>
      <c r="I38" s="25"/>
      <c r="J38" s="25"/>
      <c r="K38" s="25" t="n">
        <v>387898.07319548</v>
      </c>
    </row>
    <row r="39" customFormat="false" ht="15" hidden="false" customHeight="false" outlineLevel="0" collapsed="false">
      <c r="A39" s="14"/>
      <c r="B39" s="16"/>
      <c r="C39" s="24" t="s">
        <v>26</v>
      </c>
      <c r="D39" s="19" t="n">
        <v>42603.81777728</v>
      </c>
      <c r="E39" s="19" t="n">
        <v>57898.36585879</v>
      </c>
      <c r="F39" s="19" t="n">
        <v>75696.45851163</v>
      </c>
      <c r="G39" s="19" t="n">
        <v>99898.22785679</v>
      </c>
      <c r="H39" s="19" t="n">
        <v>163000.27356247</v>
      </c>
      <c r="I39" s="19" t="n">
        <v>232987.86024569</v>
      </c>
      <c r="J39" s="19" t="n">
        <v>313647.75227139</v>
      </c>
      <c r="K39" s="19" t="n">
        <f aca="false">+'[1]modi-credi'!$G$42/1000000</f>
        <v>387898.07319548</v>
      </c>
    </row>
    <row r="40" customFormat="false" ht="15" hidden="true" customHeight="false" outlineLevel="0" collapsed="false">
      <c r="A40" s="14"/>
      <c r="B40" s="14"/>
      <c r="C40" s="14" t="s">
        <v>27</v>
      </c>
      <c r="D40" s="19" t="n">
        <v>1026.98441065</v>
      </c>
      <c r="E40" s="19" t="n">
        <v>1418.10122564</v>
      </c>
      <c r="F40" s="19" t="n">
        <v>1884.02661899</v>
      </c>
      <c r="G40" s="19" t="n">
        <v>2607.58451252</v>
      </c>
      <c r="H40" s="19" t="n">
        <v>3682.22973398</v>
      </c>
      <c r="I40" s="19" t="n">
        <v>5257.80104145</v>
      </c>
      <c r="J40" s="19" t="n">
        <v>7203.71509437</v>
      </c>
      <c r="K40" s="19" t="n">
        <v>6993.00510124</v>
      </c>
    </row>
    <row r="41" customFormat="false" ht="15" hidden="true" customHeight="false" outlineLevel="0" collapsed="false">
      <c r="A41" s="14"/>
      <c r="B41" s="14"/>
      <c r="C41" s="14" t="s">
        <v>28</v>
      </c>
      <c r="D41" s="26"/>
      <c r="E41" s="26"/>
      <c r="F41" s="26"/>
      <c r="G41" s="26"/>
      <c r="H41" s="26"/>
      <c r="I41" s="26"/>
      <c r="J41" s="26"/>
      <c r="K41" s="26" t="n">
        <v>1247.04322806</v>
      </c>
    </row>
    <row r="42" customFormat="false" ht="15" hidden="false" customHeight="false" outlineLevel="0" collapsed="false">
      <c r="A42" s="14"/>
      <c r="B42" s="14"/>
      <c r="C42" s="14" t="s">
        <v>6</v>
      </c>
      <c r="D42" s="19" t="n">
        <v>7476.95312177</v>
      </c>
      <c r="E42" s="19" t="n">
        <v>9798.62227354</v>
      </c>
      <c r="F42" s="19" t="n">
        <v>11954.79334539</v>
      </c>
      <c r="G42" s="19" t="n">
        <v>15360.40214958</v>
      </c>
      <c r="H42" s="19" t="n">
        <v>19902.76496816</v>
      </c>
      <c r="I42" s="19" t="n">
        <v>26501.6952396</v>
      </c>
      <c r="J42" s="19" t="n">
        <v>32353.39405716</v>
      </c>
      <c r="K42" s="19" t="n">
        <v>39286.18711612</v>
      </c>
    </row>
    <row r="43" customFormat="false" ht="15" hidden="false" customHeight="false" outlineLevel="0" collapsed="false">
      <c r="A43" s="14"/>
      <c r="B43" s="14"/>
      <c r="C43" s="14" t="s">
        <v>29</v>
      </c>
      <c r="D43" s="19" t="n">
        <v>1025.43743541</v>
      </c>
      <c r="E43" s="19" t="n">
        <v>1404.00674392</v>
      </c>
      <c r="F43" s="19" t="n">
        <v>1844.53129973</v>
      </c>
      <c r="G43" s="19" t="n">
        <v>2403.08513685</v>
      </c>
      <c r="H43" s="19" t="n">
        <v>3260.58890153</v>
      </c>
      <c r="I43" s="19" t="n">
        <v>4356.05058324</v>
      </c>
      <c r="J43" s="27" t="n">
        <v>5546.56378736</v>
      </c>
      <c r="K43" s="27" t="n">
        <v>6993.00510124</v>
      </c>
    </row>
    <row r="44" customFormat="false" ht="15" hidden="false" customHeight="false" outlineLevel="0" collapsed="false">
      <c r="A44" s="14"/>
      <c r="B44" s="14"/>
      <c r="C44" s="14" t="s">
        <v>30</v>
      </c>
      <c r="D44" s="19"/>
      <c r="E44" s="19"/>
      <c r="F44" s="19"/>
      <c r="G44" s="19" t="n">
        <v>0.7563065</v>
      </c>
      <c r="H44" s="19" t="n">
        <v>199.09832084</v>
      </c>
      <c r="I44" s="19" t="n">
        <v>455.13748856</v>
      </c>
      <c r="J44" s="27" t="n">
        <v>847.67307156</v>
      </c>
      <c r="K44" s="27" t="n">
        <v>1247.04322806</v>
      </c>
    </row>
    <row r="45" customFormat="false" ht="15" hidden="false" customHeight="false" outlineLevel="0" collapsed="false">
      <c r="A45" s="14"/>
      <c r="B45" s="14"/>
      <c r="C45" s="14" t="s">
        <v>31</v>
      </c>
      <c r="D45" s="27"/>
      <c r="E45" s="27"/>
      <c r="F45" s="27"/>
      <c r="G45" s="27"/>
      <c r="H45" s="27"/>
      <c r="I45" s="27" t="n">
        <v>18.17700569</v>
      </c>
      <c r="J45" s="27" t="n">
        <v>2970.22703802</v>
      </c>
      <c r="K45" s="27" t="n">
        <v>8603.98008064</v>
      </c>
    </row>
    <row r="46" customFormat="false" ht="15" hidden="false" customHeight="false" outlineLevel="0" collapsed="false">
      <c r="A46" s="14"/>
      <c r="B46" s="14"/>
      <c r="C46" s="14" t="s">
        <v>32</v>
      </c>
      <c r="D46" s="27"/>
      <c r="E46" s="27"/>
      <c r="F46" s="27"/>
      <c r="G46" s="27"/>
      <c r="H46" s="27"/>
      <c r="I46" s="27"/>
      <c r="J46" s="27" t="n">
        <v>9373.72811195</v>
      </c>
      <c r="K46" s="27" t="n">
        <v>38198.55127202</v>
      </c>
    </row>
    <row r="47" customFormat="false" ht="15" hidden="false" customHeight="false" outlineLevel="0" collapsed="false">
      <c r="A47" s="14"/>
      <c r="B47" s="14"/>
      <c r="C47" s="14"/>
      <c r="D47" s="27"/>
      <c r="E47" s="27"/>
      <c r="F47" s="27"/>
      <c r="G47" s="27"/>
      <c r="H47" s="27"/>
      <c r="I47" s="27"/>
      <c r="J47" s="27"/>
      <c r="K47" s="27"/>
    </row>
    <row r="48" customFormat="false" ht="15" hidden="false" customHeight="false" outlineLevel="0" collapsed="false">
      <c r="A48" s="14"/>
      <c r="B48" s="17" t="s">
        <v>33</v>
      </c>
      <c r="C48" s="17"/>
      <c r="D48" s="18" t="n">
        <f aca="false">+D49+D50+D56+D57+D59+D60+D61+D62</f>
        <v>28298.80500605</v>
      </c>
      <c r="E48" s="18" t="n">
        <f aca="false">+E49+E50+E56+E57+E59+E60+E61+E62</f>
        <v>32306.32846461</v>
      </c>
      <c r="F48" s="18" t="n">
        <f aca="false">+F49+F50+F56+F57+F59+F60+F61+F62</f>
        <v>43863.81909625</v>
      </c>
      <c r="G48" s="18" t="n">
        <f aca="false">+G49+G50+G56+G57+G59+G60+G61+G62+G55</f>
        <v>62895.02692646</v>
      </c>
      <c r="H48" s="18" t="n">
        <f aca="false">+H49+H50+H56+H57+H59+H60+H62+H55</f>
        <v>92783.2718156</v>
      </c>
      <c r="I48" s="18" t="n">
        <f aca="false">+I49+I50+I56+I57+I59+I60+I62+I55+I58</f>
        <v>167993.7397493</v>
      </c>
      <c r="J48" s="18" t="n">
        <f aca="false">+J49+J50+J56+J57+J59+J60+J62+J55+J58</f>
        <v>202141.9760259</v>
      </c>
      <c r="K48" s="18" t="n">
        <v>262376.44394428</v>
      </c>
    </row>
    <row r="49" customFormat="false" ht="15" hidden="false" customHeight="false" outlineLevel="0" collapsed="false">
      <c r="A49" s="14"/>
      <c r="B49" s="14"/>
      <c r="C49" s="14" t="s">
        <v>34</v>
      </c>
      <c r="D49" s="19" t="n">
        <v>390.21852758</v>
      </c>
      <c r="E49" s="19" t="n">
        <v>344.44890986</v>
      </c>
      <c r="F49" s="19" t="n">
        <v>646.11519809</v>
      </c>
      <c r="G49" s="19" t="n">
        <v>816.12661944</v>
      </c>
      <c r="H49" s="19" t="n">
        <v>2250.04624116</v>
      </c>
      <c r="I49" s="19" t="n">
        <v>5901.80685259</v>
      </c>
      <c r="J49" s="19" t="n">
        <v>1210.42136679</v>
      </c>
      <c r="K49" s="19" t="n">
        <v>3572.61775184</v>
      </c>
    </row>
    <row r="50" customFormat="false" ht="15" hidden="false" customHeight="false" outlineLevel="0" collapsed="false">
      <c r="A50" s="14"/>
      <c r="B50" s="14"/>
      <c r="C50" s="14" t="s">
        <v>35</v>
      </c>
      <c r="D50" s="19" t="n">
        <f aca="false">D51+D52+D53</f>
        <v>21504.84976898</v>
      </c>
      <c r="E50" s="19" t="n">
        <f aca="false">E51+E52+E53</f>
        <v>24385.57995162</v>
      </c>
      <c r="F50" s="19" t="n">
        <f aca="false">F51+F52+F53+F54</f>
        <v>33465.20616047</v>
      </c>
      <c r="G50" s="19" t="n">
        <f aca="false">G51+G52+G53+G54</f>
        <v>47024.00316685</v>
      </c>
      <c r="H50" s="19" t="n">
        <f aca="false">H51+H52+H53+H54</f>
        <v>65642.53259758</v>
      </c>
      <c r="I50" s="19" t="n">
        <f aca="false">I51+I52+I53+I54</f>
        <v>107628.1258949</v>
      </c>
      <c r="J50" s="19" t="n">
        <f aca="false">J51+J52+J53+J54</f>
        <v>141911.23565067</v>
      </c>
      <c r="K50" s="19" t="n">
        <v>187301.59586879</v>
      </c>
    </row>
    <row r="51" customFormat="false" ht="15" hidden="false" customHeight="false" outlineLevel="0" collapsed="false">
      <c r="A51" s="14"/>
      <c r="B51" s="14"/>
      <c r="C51" s="14" t="s">
        <v>36</v>
      </c>
      <c r="D51" s="19" t="n">
        <v>10597.95331598</v>
      </c>
      <c r="E51" s="19" t="n">
        <v>11153.84514249</v>
      </c>
      <c r="F51" s="19" t="n">
        <v>14671.004222</v>
      </c>
      <c r="G51" s="19" t="n">
        <v>20184.3031506</v>
      </c>
      <c r="H51" s="19" t="n">
        <v>25160.07639779</v>
      </c>
      <c r="I51" s="19" t="n">
        <v>46243.4394547</v>
      </c>
      <c r="J51" s="19" t="n">
        <v>66815.89767069</v>
      </c>
      <c r="K51" s="19" t="n">
        <v>78944.45675089</v>
      </c>
    </row>
    <row r="52" customFormat="false" ht="15" hidden="false" customHeight="false" outlineLevel="0" collapsed="false">
      <c r="A52" s="14"/>
      <c r="B52" s="14"/>
      <c r="C52" s="14" t="s">
        <v>37</v>
      </c>
      <c r="D52" s="19" t="n">
        <v>1870.23988554</v>
      </c>
      <c r="E52" s="19" t="n">
        <v>2063.16112909</v>
      </c>
      <c r="F52" s="19" t="n">
        <v>2660.01861617</v>
      </c>
      <c r="G52" s="19" t="n">
        <v>3726.7303748</v>
      </c>
      <c r="H52" s="19" t="n">
        <v>5222.59040184</v>
      </c>
      <c r="I52" s="19" t="n">
        <v>8152.10701676</v>
      </c>
      <c r="J52" s="19" t="n">
        <v>11370.3945638</v>
      </c>
      <c r="K52" s="19" t="n">
        <v>15116.02883678</v>
      </c>
    </row>
    <row r="53" customFormat="false" ht="15" hidden="false" customHeight="false" outlineLevel="0" collapsed="false">
      <c r="A53" s="14"/>
      <c r="B53" s="14"/>
      <c r="C53" s="14" t="s">
        <v>38</v>
      </c>
      <c r="D53" s="19" t="n">
        <v>9036.65656746</v>
      </c>
      <c r="E53" s="19" t="n">
        <v>11168.57368004</v>
      </c>
      <c r="F53" s="19" t="n">
        <v>15804.79031359</v>
      </c>
      <c r="G53" s="19" t="n">
        <v>22114.87698905</v>
      </c>
      <c r="H53" s="19" t="n">
        <v>34035.47798565</v>
      </c>
      <c r="I53" s="19" t="n">
        <v>50474.55874455</v>
      </c>
      <c r="J53" s="19" t="n">
        <v>60115.56500729</v>
      </c>
      <c r="K53" s="19" t="n">
        <v>89219.46806753</v>
      </c>
    </row>
    <row r="54" customFormat="false" ht="15" hidden="false" customHeight="false" outlineLevel="0" collapsed="false">
      <c r="A54" s="14"/>
      <c r="B54" s="14"/>
      <c r="C54" s="24" t="s">
        <v>39</v>
      </c>
      <c r="D54" s="19"/>
      <c r="E54" s="19"/>
      <c r="F54" s="19" t="n">
        <v>329.39300871</v>
      </c>
      <c r="G54" s="19" t="n">
        <v>998.0926524</v>
      </c>
      <c r="H54" s="19" t="n">
        <v>1224.3878123</v>
      </c>
      <c r="I54" s="19" t="n">
        <v>2758.02067889</v>
      </c>
      <c r="J54" s="19" t="n">
        <v>3609.37840889</v>
      </c>
      <c r="K54" s="19" t="n">
        <v>4021.64221359</v>
      </c>
    </row>
    <row r="55" customFormat="false" ht="15" hidden="false" customHeight="false" outlineLevel="0" collapsed="false">
      <c r="A55" s="14"/>
      <c r="B55" s="14"/>
      <c r="C55" s="14" t="s">
        <v>40</v>
      </c>
      <c r="D55" s="19"/>
      <c r="E55" s="19"/>
      <c r="F55" s="19"/>
      <c r="G55" s="19" t="n">
        <v>2358.01021</v>
      </c>
      <c r="H55" s="19" t="n">
        <v>6868.29492722</v>
      </c>
      <c r="I55" s="19" t="n">
        <v>9045.3012216</v>
      </c>
      <c r="J55" s="19" t="n">
        <v>8156.8773</v>
      </c>
      <c r="K55" s="19" t="n">
        <v>678.2574888</v>
      </c>
    </row>
    <row r="56" customFormat="false" ht="15" hidden="false" customHeight="false" outlineLevel="0" collapsed="false">
      <c r="A56" s="14"/>
      <c r="B56" s="14"/>
      <c r="C56" s="14" t="s">
        <v>41</v>
      </c>
      <c r="D56" s="19" t="n">
        <v>581.76683718</v>
      </c>
      <c r="E56" s="19" t="n">
        <v>574.68624349</v>
      </c>
      <c r="F56" s="19" t="n">
        <v>507.91814888</v>
      </c>
      <c r="G56" s="19" t="n">
        <v>429.69165362</v>
      </c>
      <c r="H56" s="19" t="n">
        <v>319.04480202</v>
      </c>
      <c r="I56" s="19" t="n">
        <v>1636.21971523</v>
      </c>
      <c r="J56" s="19" t="n">
        <v>3369.71491891</v>
      </c>
      <c r="K56" s="19" t="n">
        <v>3980.01910462</v>
      </c>
    </row>
    <row r="57" customFormat="false" ht="15" hidden="false" customHeight="false" outlineLevel="0" collapsed="false">
      <c r="A57" s="14"/>
      <c r="B57" s="14"/>
      <c r="C57" s="14" t="s">
        <v>42</v>
      </c>
      <c r="D57" s="19" t="n">
        <v>4372.33497408</v>
      </c>
      <c r="E57" s="19" t="n">
        <v>6044.47422639</v>
      </c>
      <c r="F57" s="19" t="n">
        <v>7986.6988921</v>
      </c>
      <c r="G57" s="19" t="n">
        <v>10655.08527011</v>
      </c>
      <c r="H57" s="19" t="n">
        <v>15520.63059365</v>
      </c>
      <c r="I57" s="19" t="n">
        <v>21689.72503649</v>
      </c>
      <c r="J57" s="19" t="n">
        <v>31623.48045361</v>
      </c>
      <c r="K57" s="19" t="n">
        <v>41041.73200194</v>
      </c>
    </row>
    <row r="58" customFormat="false" ht="15" hidden="false" customHeight="false" outlineLevel="0" collapsed="false">
      <c r="A58" s="14"/>
      <c r="B58" s="14"/>
      <c r="C58" s="14" t="s">
        <v>43</v>
      </c>
      <c r="D58" s="19"/>
      <c r="E58" s="19"/>
      <c r="F58" s="19"/>
      <c r="G58" s="19"/>
      <c r="H58" s="19"/>
      <c r="I58" s="19" t="n">
        <v>7072.08462783</v>
      </c>
      <c r="J58" s="19" t="n">
        <v>0</v>
      </c>
      <c r="K58" s="19" t="n">
        <v>0</v>
      </c>
    </row>
    <row r="59" customFormat="false" ht="15" hidden="false" customHeight="false" outlineLevel="0" collapsed="false">
      <c r="A59" s="14"/>
      <c r="B59" s="14"/>
      <c r="C59" s="14" t="s">
        <v>44</v>
      </c>
      <c r="D59" s="19" t="n">
        <v>716.74391666</v>
      </c>
      <c r="E59" s="19" t="n">
        <v>0</v>
      </c>
      <c r="F59" s="19" t="n">
        <v>0</v>
      </c>
      <c r="G59" s="19" t="n">
        <v>0</v>
      </c>
      <c r="H59" s="19" t="n">
        <v>0</v>
      </c>
      <c r="I59" s="19" t="n">
        <v>12099.37574798</v>
      </c>
      <c r="J59" s="19" t="n">
        <v>10845.031919</v>
      </c>
      <c r="K59" s="19" t="n">
        <v>19529.490082</v>
      </c>
    </row>
    <row r="60" customFormat="false" ht="15" hidden="false" customHeight="false" outlineLevel="0" collapsed="false">
      <c r="A60" s="14"/>
      <c r="B60" s="14"/>
      <c r="C60" s="14" t="s">
        <v>45</v>
      </c>
      <c r="D60" s="19" t="n">
        <v>3.21223496</v>
      </c>
      <c r="E60" s="19" t="n">
        <v>3.37621161</v>
      </c>
      <c r="F60" s="19" t="n">
        <v>4.30656711</v>
      </c>
      <c r="G60" s="19" t="n">
        <v>1.8642539</v>
      </c>
      <c r="H60" s="19" t="n">
        <v>4.11900849000015</v>
      </c>
      <c r="I60" s="19" t="n">
        <v>4.19056024</v>
      </c>
      <c r="J60" s="19" t="n">
        <v>7.64291575</v>
      </c>
      <c r="K60" s="19" t="n">
        <v>8.88795396</v>
      </c>
    </row>
    <row r="61" customFormat="false" ht="15" hidden="true" customHeight="false" outlineLevel="0" collapsed="false">
      <c r="A61" s="14"/>
      <c r="B61" s="14"/>
      <c r="C61" s="14" t="s">
        <v>46</v>
      </c>
      <c r="D61" s="19"/>
      <c r="E61" s="19"/>
      <c r="F61" s="19"/>
      <c r="G61" s="19"/>
      <c r="H61" s="19"/>
      <c r="I61" s="19"/>
      <c r="J61" s="19"/>
      <c r="K61" s="19" t="n">
        <v>8.88795396</v>
      </c>
    </row>
    <row r="62" customFormat="false" ht="15" hidden="false" customHeight="false" outlineLevel="0" collapsed="false">
      <c r="A62" s="14"/>
      <c r="B62" s="14"/>
      <c r="C62" s="14" t="s">
        <v>47</v>
      </c>
      <c r="D62" s="19" t="n">
        <v>729.67874661</v>
      </c>
      <c r="E62" s="19" t="n">
        <v>953.76292164</v>
      </c>
      <c r="F62" s="19" t="n">
        <v>1253.5741296</v>
      </c>
      <c r="G62" s="19" t="n">
        <v>1610.24575254</v>
      </c>
      <c r="H62" s="19" t="n">
        <v>2178.60364548</v>
      </c>
      <c r="I62" s="19" t="n">
        <v>2916.91009244</v>
      </c>
      <c r="J62" s="19" t="n">
        <v>5017.57150117</v>
      </c>
      <c r="K62" s="19" t="n">
        <v>6263.84369233</v>
      </c>
    </row>
    <row r="63" customFormat="false" ht="15" hidden="false" customHeight="false" outlineLevel="0" collapsed="false">
      <c r="A63" s="14"/>
      <c r="B63" s="14"/>
      <c r="C63" s="14"/>
      <c r="D63" s="15"/>
      <c r="E63" s="15"/>
      <c r="F63" s="15"/>
      <c r="G63" s="15"/>
      <c r="H63" s="15"/>
      <c r="I63" s="15"/>
      <c r="J63" s="15"/>
      <c r="K63" s="15"/>
    </row>
    <row r="64" customFormat="false" ht="15" hidden="false" customHeight="false" outlineLevel="0" collapsed="false">
      <c r="A64" s="14"/>
      <c r="B64" s="17" t="s">
        <v>48</v>
      </c>
      <c r="C64" s="17"/>
      <c r="D64" s="18" t="n">
        <f aca="false">+SUM(D65:D69)</f>
        <v>8200.83733198</v>
      </c>
      <c r="E64" s="18" t="n">
        <f aca="false">+SUM(E65:E69)</f>
        <v>7025.52219796</v>
      </c>
      <c r="F64" s="18" t="n">
        <f aca="false">+SUM(F65:F69)</f>
        <v>11022.76486624</v>
      </c>
      <c r="G64" s="18" t="n">
        <f aca="false">+SUM(G65:G69)</f>
        <v>13355.65898646</v>
      </c>
      <c r="H64" s="18" t="n">
        <f aca="false">+SUM(H65:H69)</f>
        <v>14658.76613872</v>
      </c>
      <c r="I64" s="18" t="n">
        <f aca="false">+SUM(I65:I69)</f>
        <v>16812.28593277</v>
      </c>
      <c r="J64" s="18" t="n">
        <f aca="false">+SUM(J65:J72)</f>
        <v>18889.85427105</v>
      </c>
      <c r="K64" s="18" t="n">
        <v>22381.05003357</v>
      </c>
    </row>
    <row r="65" customFormat="false" ht="15" hidden="false" customHeight="false" outlineLevel="0" collapsed="false">
      <c r="A65" s="14"/>
      <c r="B65" s="14"/>
      <c r="C65" s="14" t="s">
        <v>49</v>
      </c>
      <c r="D65" s="19" t="n">
        <v>2904.07358275</v>
      </c>
      <c r="E65" s="19" t="n">
        <v>4036.96362681</v>
      </c>
      <c r="F65" s="19" t="n">
        <v>4924.35426817</v>
      </c>
      <c r="G65" s="19" t="n">
        <v>6352.43858382</v>
      </c>
      <c r="H65" s="19" t="n">
        <v>8267.64428966</v>
      </c>
      <c r="I65" s="19" t="n">
        <v>10969.99710406</v>
      </c>
      <c r="J65" s="19" t="n">
        <v>13817.74805841</v>
      </c>
      <c r="K65" s="19" t="n">
        <v>16381.28180116</v>
      </c>
    </row>
    <row r="66" customFormat="false" ht="15" hidden="false" customHeight="false" outlineLevel="0" collapsed="false">
      <c r="A66" s="14"/>
      <c r="B66" s="14"/>
      <c r="C66" s="14" t="s">
        <v>50</v>
      </c>
      <c r="D66" s="19" t="n">
        <v>47.93969282</v>
      </c>
      <c r="E66" s="19" t="n">
        <v>31.05820283</v>
      </c>
      <c r="F66" s="19" t="n">
        <v>53.18431708</v>
      </c>
      <c r="G66" s="19" t="n">
        <v>128.5090073</v>
      </c>
      <c r="H66" s="19" t="n">
        <v>113.25949074</v>
      </c>
      <c r="I66" s="19" t="n">
        <v>77.00908168</v>
      </c>
      <c r="J66" s="19" t="n">
        <v>133.50659507</v>
      </c>
      <c r="K66" s="19" t="n">
        <v>109.20113769</v>
      </c>
    </row>
    <row r="67" customFormat="false" ht="15" hidden="false" customHeight="false" outlineLevel="0" collapsed="false">
      <c r="A67" s="14"/>
      <c r="B67" s="14"/>
      <c r="C67" s="14" t="s">
        <v>51</v>
      </c>
      <c r="D67" s="19" t="n">
        <v>1521.10578902</v>
      </c>
      <c r="E67" s="19" t="n">
        <v>1555.28157398</v>
      </c>
      <c r="F67" s="19" t="n">
        <v>1812.8102432</v>
      </c>
      <c r="G67" s="19" t="n">
        <v>2555.01890488</v>
      </c>
      <c r="H67" s="19" t="n">
        <v>3537.15980907</v>
      </c>
      <c r="I67" s="19" t="n">
        <v>3129.81382405</v>
      </c>
      <c r="J67" s="19" t="n">
        <v>4248.25733612</v>
      </c>
      <c r="K67" s="19" t="n">
        <v>4564.67124219</v>
      </c>
    </row>
    <row r="68" customFormat="false" ht="15" hidden="false" customHeight="false" outlineLevel="0" collapsed="false">
      <c r="A68" s="14"/>
      <c r="B68" s="14"/>
      <c r="C68" s="14" t="s">
        <v>52</v>
      </c>
      <c r="D68" s="19" t="n">
        <v>128.35111293</v>
      </c>
      <c r="E68" s="19" t="n">
        <v>144.50605655</v>
      </c>
      <c r="F68" s="19" t="n">
        <v>141.01931751</v>
      </c>
      <c r="G68" s="19" t="n">
        <v>199.46213581</v>
      </c>
      <c r="H68" s="19" t="n">
        <v>424.39340098</v>
      </c>
      <c r="I68" s="19" t="n">
        <v>363.7497415</v>
      </c>
      <c r="J68" s="19" t="n">
        <v>567.02685153</v>
      </c>
      <c r="K68" s="19" t="n">
        <v>855.58729952</v>
      </c>
    </row>
    <row r="69" customFormat="false" ht="15" hidden="false" customHeight="false" outlineLevel="0" collapsed="false">
      <c r="A69" s="14"/>
      <c r="B69" s="14"/>
      <c r="C69" s="14" t="s">
        <v>53</v>
      </c>
      <c r="D69" s="15" t="n">
        <v>3599.36715446</v>
      </c>
      <c r="E69" s="15" t="n">
        <v>1257.71273779</v>
      </c>
      <c r="F69" s="15" t="n">
        <v>4091.39672028</v>
      </c>
      <c r="G69" s="15" t="n">
        <v>4120.23035465</v>
      </c>
      <c r="H69" s="15" t="n">
        <v>2316.30914827</v>
      </c>
      <c r="I69" s="15" t="n">
        <v>2271.71618148</v>
      </c>
      <c r="J69" s="15" t="n">
        <v>0</v>
      </c>
      <c r="K69" s="15" t="n">
        <v>0</v>
      </c>
    </row>
    <row r="70" customFormat="false" ht="15" hidden="false" customHeight="false" outlineLevel="0" collapsed="false">
      <c r="A70" s="14"/>
      <c r="B70" s="14"/>
      <c r="C70" s="14" t="s">
        <v>54</v>
      </c>
      <c r="D70" s="15"/>
      <c r="E70" s="15"/>
      <c r="F70" s="15"/>
      <c r="G70" s="15"/>
      <c r="H70" s="15"/>
      <c r="I70" s="15"/>
      <c r="J70" s="15" t="n">
        <v>123.31542992</v>
      </c>
      <c r="K70" s="15" t="n">
        <v>470.30855301</v>
      </c>
    </row>
    <row r="71" customFormat="false" ht="15" hidden="true" customHeight="false" outlineLevel="0" collapsed="false">
      <c r="A71" s="16"/>
      <c r="B71" s="17" t="s">
        <v>55</v>
      </c>
      <c r="C71" s="17"/>
      <c r="D71" s="18" t="n">
        <v>0</v>
      </c>
      <c r="E71" s="18" t="n">
        <v>0</v>
      </c>
      <c r="F71" s="18" t="n">
        <v>0</v>
      </c>
      <c r="G71" s="18" t="n">
        <v>0</v>
      </c>
      <c r="H71" s="18" t="n">
        <v>0</v>
      </c>
      <c r="I71" s="18" t="n">
        <v>0</v>
      </c>
      <c r="J71" s="18" t="n">
        <v>0</v>
      </c>
      <c r="K71" s="18"/>
    </row>
    <row r="72" customFormat="false" ht="5.25" hidden="true" customHeight="true" outlineLevel="0" collapsed="false">
      <c r="A72" s="16"/>
      <c r="B72" s="16"/>
      <c r="C72" s="14"/>
      <c r="D72" s="19"/>
      <c r="E72" s="19"/>
      <c r="F72" s="19"/>
      <c r="G72" s="19"/>
      <c r="H72" s="19"/>
      <c r="I72" s="19"/>
      <c r="J72" s="19"/>
      <c r="K72" s="19" t="n">
        <v>382990.76633838</v>
      </c>
    </row>
    <row r="73" customFormat="false" ht="15" hidden="false" customHeight="false" outlineLevel="0" collapsed="false">
      <c r="A73" s="17"/>
      <c r="B73" s="17"/>
      <c r="C73" s="28"/>
      <c r="D73" s="21"/>
      <c r="E73" s="21"/>
      <c r="F73" s="21"/>
      <c r="G73" s="21"/>
      <c r="H73" s="21"/>
      <c r="I73" s="21"/>
      <c r="J73" s="21"/>
      <c r="K73" s="21"/>
    </row>
    <row r="74" customFormat="false" ht="15" hidden="false" customHeight="false" outlineLevel="0" collapsed="false">
      <c r="A74" s="12" t="s">
        <v>56</v>
      </c>
      <c r="B74" s="12"/>
      <c r="C74" s="12"/>
      <c r="D74" s="13" t="n">
        <f aca="false">+D7-D33</f>
        <v>10764.11083193</v>
      </c>
      <c r="E74" s="13" t="n">
        <f aca="false">+E7-E33</f>
        <v>15637.14990546</v>
      </c>
      <c r="F74" s="13" t="n">
        <f aca="false">+F7-F33</f>
        <v>12891.68044686</v>
      </c>
      <c r="G74" s="13" t="n">
        <f aca="false">+G7-G33</f>
        <v>18152.0686850599</v>
      </c>
      <c r="H74" s="13" t="n">
        <f aca="false">+H7-H33</f>
        <v>-10901.0387707701</v>
      </c>
      <c r="I74" s="13" t="n">
        <f aca="false">+I7-I33</f>
        <v>11865.7657610999</v>
      </c>
      <c r="J74" s="13" t="n">
        <f aca="false">+J7-J33</f>
        <v>-101969.28912096</v>
      </c>
      <c r="K74" s="13" t="n">
        <v>-96303.30595206</v>
      </c>
    </row>
    <row r="75" customFormat="false" ht="15" hidden="false" customHeight="false" outlineLevel="0" collapsed="false">
      <c r="A75" s="29"/>
      <c r="B75" s="29"/>
      <c r="C75" s="29"/>
      <c r="D75" s="30"/>
      <c r="E75" s="30"/>
      <c r="F75" s="30"/>
      <c r="G75" s="30"/>
      <c r="H75" s="30"/>
      <c r="I75" s="30"/>
      <c r="J75" s="30"/>
      <c r="K75" s="30"/>
    </row>
    <row r="76" customFormat="false" ht="15" hidden="false" customHeight="false" outlineLevel="0" collapsed="false">
      <c r="A76" s="12" t="s">
        <v>57</v>
      </c>
      <c r="B76" s="12"/>
      <c r="C76" s="12"/>
      <c r="D76" s="13" t="n">
        <v>35217.63412208</v>
      </c>
      <c r="E76" s="13" t="n">
        <v>42293.1454656</v>
      </c>
      <c r="F76" s="13" t="n">
        <v>57546.85763431</v>
      </c>
      <c r="G76" s="13" t="n">
        <v>101131.55931548</v>
      </c>
      <c r="H76" s="13" t="n">
        <v>156468.93820796</v>
      </c>
      <c r="I76" s="13" t="n">
        <v>292815.889687796</v>
      </c>
      <c r="J76" s="13" t="n">
        <v>377160.73908846</v>
      </c>
      <c r="K76" s="13" t="n">
        <v>382990.76633838</v>
      </c>
      <c r="L76" s="31"/>
    </row>
    <row r="77" customFormat="false" ht="15" hidden="false" customHeight="false" outlineLevel="0" collapsed="false">
      <c r="A77" s="29"/>
      <c r="B77" s="29"/>
      <c r="C77" s="29"/>
      <c r="D77" s="30"/>
      <c r="E77" s="30"/>
      <c r="F77" s="30"/>
      <c r="G77" s="30"/>
      <c r="H77" s="30"/>
      <c r="I77" s="30"/>
      <c r="J77" s="30"/>
      <c r="K77" s="30"/>
    </row>
    <row r="78" customFormat="false" ht="15" hidden="false" customHeight="false" outlineLevel="0" collapsed="false">
      <c r="A78" s="12" t="s">
        <v>58</v>
      </c>
      <c r="B78" s="12"/>
      <c r="C78" s="12"/>
      <c r="D78" s="13" t="n">
        <v>22933.03549316</v>
      </c>
      <c r="E78" s="13" t="n">
        <v>33290.07262423</v>
      </c>
      <c r="F78" s="13" t="n">
        <v>44978.40034817</v>
      </c>
      <c r="G78" s="13" t="n">
        <v>60915.07234434</v>
      </c>
      <c r="H78" s="13" t="n">
        <v>84400.13611337</v>
      </c>
      <c r="I78" s="13" t="n">
        <v>110817.43442827</v>
      </c>
      <c r="J78" s="13" t="n">
        <v>135544.26969089</v>
      </c>
      <c r="K78" s="13" t="n">
        <v>140567.10650375</v>
      </c>
    </row>
    <row r="79" customFormat="false" ht="15" hidden="false" customHeight="false" outlineLevel="0" collapsed="false">
      <c r="A79" s="29" t="s">
        <v>59</v>
      </c>
      <c r="B79" s="29"/>
      <c r="C79" s="29"/>
      <c r="D79" s="30"/>
      <c r="E79" s="30"/>
      <c r="F79" s="30"/>
      <c r="G79" s="30"/>
      <c r="H79" s="30"/>
      <c r="I79" s="30"/>
      <c r="J79" s="30"/>
      <c r="K79" s="30"/>
    </row>
    <row r="80" customFormat="false" ht="15" hidden="false" customHeight="false" outlineLevel="0" collapsed="false">
      <c r="A80" s="12" t="s">
        <v>60</v>
      </c>
      <c r="B80" s="12"/>
      <c r="C80" s="12"/>
      <c r="D80" s="13" t="n">
        <f aca="false">+D7+D76</f>
        <v>204490.06844354</v>
      </c>
      <c r="E80" s="13" t="n">
        <f aca="false">+E7+E76</f>
        <v>265977.01540391</v>
      </c>
      <c r="F80" s="13" t="n">
        <f aca="false">+F7+F76</f>
        <v>348296.6669643</v>
      </c>
      <c r="G80" s="13" t="n">
        <f aca="false">+G7+G76</f>
        <v>491141.46380812</v>
      </c>
      <c r="H80" s="13" t="n">
        <f aca="false">+H7+H76</f>
        <v>686441.62104814</v>
      </c>
      <c r="I80" s="13" t="n">
        <f aca="false">+I7+I76</f>
        <v>1093477.78706282</v>
      </c>
      <c r="J80" s="13" t="n">
        <f aca="false">+J7+J76</f>
        <v>1350799.2002476</v>
      </c>
      <c r="K80" s="13" t="n">
        <v>1694066.45352894</v>
      </c>
    </row>
    <row r="81" customFormat="false" ht="15" hidden="false" customHeight="false" outlineLevel="0" collapsed="false">
      <c r="A81" s="29"/>
      <c r="B81" s="29"/>
      <c r="C81" s="29"/>
      <c r="D81" s="30"/>
      <c r="E81" s="30"/>
      <c r="F81" s="30"/>
      <c r="G81" s="30"/>
      <c r="H81" s="30"/>
      <c r="I81" s="30"/>
      <c r="J81" s="30"/>
      <c r="K81" s="30"/>
    </row>
    <row r="82" customFormat="false" ht="15" hidden="false" customHeight="false" outlineLevel="0" collapsed="false">
      <c r="A82" s="12" t="s">
        <v>61</v>
      </c>
      <c r="B82" s="12"/>
      <c r="C82" s="12"/>
      <c r="D82" s="13" t="n">
        <f aca="false">+D33+D78</f>
        <v>181441.35898269</v>
      </c>
      <c r="E82" s="13" t="n">
        <f aca="false">+E33+E78</f>
        <v>241336.79265708</v>
      </c>
      <c r="F82" s="13" t="n">
        <f aca="false">+F33+F78</f>
        <v>322836.5292313</v>
      </c>
      <c r="G82" s="13" t="n">
        <f aca="false">+G33+G78</f>
        <v>432772.90815192</v>
      </c>
      <c r="H82" s="13" t="n">
        <f aca="false">+H33+H78</f>
        <v>625273.85772432</v>
      </c>
      <c r="I82" s="13" t="n">
        <f aca="false">+I33+I78</f>
        <v>899613.56604219</v>
      </c>
      <c r="J82" s="13" t="n">
        <f aca="false">+J33+J78</f>
        <v>1211152.01997099</v>
      </c>
      <c r="K82" s="13" t="n">
        <v>1547946.09964637</v>
      </c>
    </row>
    <row r="83" customFormat="false" ht="15" hidden="false" customHeight="false" outlineLevel="0" collapsed="false">
      <c r="A83" s="29"/>
      <c r="B83" s="29"/>
      <c r="C83" s="29"/>
      <c r="D83" s="30"/>
      <c r="E83" s="30"/>
      <c r="F83" s="30"/>
      <c r="G83" s="30"/>
      <c r="H83" s="30"/>
      <c r="I83" s="30"/>
      <c r="J83" s="30"/>
      <c r="K83" s="30"/>
    </row>
    <row r="84" customFormat="false" ht="15" hidden="false" customHeight="false" outlineLevel="0" collapsed="false">
      <c r="A84" s="12" t="s">
        <v>62</v>
      </c>
      <c r="B84" s="12"/>
      <c r="C84" s="12"/>
      <c r="D84" s="13" t="n">
        <f aca="false">+D80-D82</f>
        <v>23048.70946085</v>
      </c>
      <c r="E84" s="13" t="n">
        <f aca="false">+E80-E82</f>
        <v>24640.2227468299</v>
      </c>
      <c r="F84" s="13" t="n">
        <f aca="false">+F80-F82</f>
        <v>25460.137733</v>
      </c>
      <c r="G84" s="13" t="n">
        <f aca="false">+G80-G82</f>
        <v>58368.5556561999</v>
      </c>
      <c r="H84" s="13" t="n">
        <f aca="false">+H80-H82</f>
        <v>61167.76332382</v>
      </c>
      <c r="I84" s="13" t="n">
        <f aca="false">+I80-I82</f>
        <v>193864.221020626</v>
      </c>
      <c r="J84" s="13" t="n">
        <f aca="false">+J80-J82</f>
        <v>139647.18027661</v>
      </c>
      <c r="K84" s="13" t="n">
        <v>146120.35388257</v>
      </c>
    </row>
    <row r="85" customFormat="false" ht="15" hidden="false" customHeight="false" outlineLevel="0" collapsed="false">
      <c r="A85" s="29"/>
      <c r="B85" s="29"/>
      <c r="C85" s="29"/>
      <c r="D85" s="30"/>
      <c r="E85" s="30"/>
      <c r="F85" s="30"/>
      <c r="G85" s="30"/>
      <c r="H85" s="30"/>
      <c r="I85" s="30"/>
      <c r="J85" s="30"/>
      <c r="K85" s="30"/>
    </row>
    <row r="86" customFormat="false" ht="15" hidden="false" customHeight="false" outlineLevel="0" collapsed="false">
      <c r="A86" s="12" t="s">
        <v>63</v>
      </c>
      <c r="B86" s="12"/>
      <c r="C86" s="12"/>
      <c r="D86" s="13" t="n">
        <v>17546.34700182</v>
      </c>
      <c r="E86" s="13" t="n">
        <v>12801.87762686</v>
      </c>
      <c r="F86" s="13" t="n">
        <v>12560.8665531301</v>
      </c>
      <c r="G86" s="13" t="n">
        <v>24193.50994902</v>
      </c>
      <c r="H86" s="13" t="n">
        <v>40167.44543212</v>
      </c>
      <c r="I86" s="13" t="n">
        <v>14740.49506248</v>
      </c>
      <c r="J86" s="13" t="n">
        <v>31766.7956166401</v>
      </c>
      <c r="K86" s="13" t="n">
        <v>54335.20917535</v>
      </c>
    </row>
    <row r="87" customFormat="false" ht="15" hidden="false" customHeight="false" outlineLevel="0" collapsed="false">
      <c r="A87" s="29"/>
      <c r="B87" s="29"/>
      <c r="C87" s="29"/>
      <c r="D87" s="30"/>
      <c r="E87" s="30"/>
      <c r="F87" s="30"/>
      <c r="G87" s="30"/>
      <c r="H87" s="30"/>
      <c r="I87" s="30"/>
      <c r="J87" s="30"/>
      <c r="K87" s="30"/>
    </row>
    <row r="88" customFormat="false" ht="15" hidden="false" customHeight="false" outlineLevel="0" collapsed="false">
      <c r="A88" s="12" t="s">
        <v>64</v>
      </c>
      <c r="B88" s="12"/>
      <c r="C88" s="12"/>
      <c r="D88" s="13" t="n">
        <v>40595.05646267</v>
      </c>
      <c r="E88" s="13" t="n">
        <v>37442.10037369</v>
      </c>
      <c r="F88" s="13" t="n">
        <v>38021.00428613</v>
      </c>
      <c r="G88" s="13" t="n">
        <v>82562.0656052201</v>
      </c>
      <c r="H88" s="13" t="n">
        <v>101335.20875594</v>
      </c>
      <c r="I88" s="13" t="n">
        <v>208604.716083106</v>
      </c>
      <c r="J88" s="13" t="n">
        <v>171413.97589325</v>
      </c>
      <c r="K88" s="13" t="n">
        <v>200455.56305792</v>
      </c>
    </row>
    <row r="89" customFormat="false" ht="15" hidden="false" customHeight="false" outlineLevel="0" collapsed="false">
      <c r="A89" s="32"/>
      <c r="B89" s="32"/>
      <c r="C89" s="32"/>
      <c r="D89" s="33"/>
      <c r="E89" s="33"/>
      <c r="F89" s="33"/>
      <c r="G89" s="33"/>
      <c r="H89" s="33"/>
      <c r="I89" s="33"/>
      <c r="J89" s="33"/>
      <c r="K89" s="33"/>
    </row>
    <row r="90" customFormat="false" ht="15" hidden="false" customHeight="true" outlineLevel="0" collapsed="false">
      <c r="A90" s="34" t="s">
        <v>65</v>
      </c>
      <c r="B90" s="34"/>
      <c r="C90" s="34"/>
      <c r="D90" s="34"/>
      <c r="E90" s="34"/>
      <c r="F90" s="34"/>
      <c r="G90" s="34"/>
      <c r="H90" s="34"/>
      <c r="I90" s="34"/>
      <c r="J90" s="34"/>
      <c r="K90" s="35"/>
    </row>
    <row r="91" customFormat="false" ht="15" hidden="false" customHeight="false" outlineLevel="0" collapsed="false">
      <c r="A91" s="36" t="s">
        <v>66</v>
      </c>
      <c r="B91" s="35"/>
      <c r="C91" s="35"/>
      <c r="D91" s="37"/>
      <c r="E91" s="37"/>
      <c r="F91" s="37"/>
      <c r="G91" s="37"/>
      <c r="H91" s="37"/>
      <c r="I91" s="37"/>
      <c r="J91" s="37"/>
      <c r="K91" s="37"/>
    </row>
    <row r="92" customFormat="false" ht="15.75" hidden="false" customHeight="true" outlineLevel="0" collapsed="false">
      <c r="A92" s="36" t="s">
        <v>67</v>
      </c>
      <c r="B92" s="34"/>
      <c r="C92" s="34"/>
      <c r="D92" s="34"/>
      <c r="E92" s="34"/>
      <c r="F92" s="34"/>
      <c r="G92" s="34"/>
      <c r="H92" s="34"/>
      <c r="I92" s="34"/>
    </row>
  </sheetData>
  <mergeCells count="2">
    <mergeCell ref="A2:C4"/>
    <mergeCell ref="A90:J90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L9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6" topLeftCell="K51" activePane="bottomRight" state="frozen"/>
      <selection pane="topLeft" activeCell="A1" activeCellId="0" sqref="A1"/>
      <selection pane="topRight" activeCell="K1" activeCellId="0" sqref="K1"/>
      <selection pane="bottomLeft" activeCell="A51" activeCellId="0" sqref="A51"/>
      <selection pane="bottomRight" activeCell="L67" activeCellId="0" sqref="L67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1" width="3.57"/>
    <col collapsed="false" customWidth="true" hidden="false" outlineLevel="0" max="3" min="3" style="1" width="46.71"/>
    <col collapsed="false" customWidth="true" hidden="false" outlineLevel="0" max="8" min="4" style="1" width="11.57"/>
    <col collapsed="false" customWidth="true" hidden="false" outlineLevel="0" max="9" min="9" style="1" width="12.57"/>
    <col collapsed="false" customWidth="false" hidden="false" outlineLevel="0" max="1025" min="10" style="1" width="11.42"/>
  </cols>
  <sheetData>
    <row r="2" customFormat="false" ht="15" hidden="false" customHeight="false" outlineLevel="0" collapsed="false">
      <c r="A2" s="2"/>
      <c r="B2" s="2"/>
      <c r="C2" s="2"/>
      <c r="D2" s="3"/>
    </row>
    <row r="3" customFormat="false" ht="15" hidden="false" customHeight="false" outlineLevel="0" collapsed="false">
      <c r="A3" s="2"/>
      <c r="B3" s="2"/>
      <c r="C3" s="2"/>
      <c r="D3" s="3"/>
    </row>
    <row r="4" customFormat="false" ht="15" hidden="false" customHeight="false" outlineLevel="0" collapsed="false">
      <c r="A4" s="2"/>
      <c r="B4" s="2"/>
      <c r="C4" s="2"/>
      <c r="D4" s="3"/>
    </row>
    <row r="5" s="8" customFormat="true" ht="24.75" hidden="false" customHeight="true" outlineLevel="0" collapsed="false">
      <c r="A5" s="4" t="s">
        <v>68</v>
      </c>
      <c r="B5" s="5"/>
      <c r="C5" s="5"/>
      <c r="D5" s="6"/>
      <c r="E5" s="6"/>
      <c r="F5" s="6"/>
      <c r="G5" s="7"/>
      <c r="H5" s="7"/>
      <c r="I5" s="7"/>
      <c r="J5" s="7"/>
      <c r="K5" s="7" t="s">
        <v>69</v>
      </c>
    </row>
    <row r="6" customFormat="false" ht="33.75" hidden="false" customHeight="true" outlineLevel="0" collapsed="false">
      <c r="A6" s="9"/>
      <c r="B6" s="10"/>
      <c r="C6" s="10"/>
      <c r="D6" s="11" t="n">
        <v>2011</v>
      </c>
      <c r="E6" s="11" t="n">
        <v>2012</v>
      </c>
      <c r="F6" s="11" t="n">
        <v>2013</v>
      </c>
      <c r="G6" s="11" t="n">
        <v>2014</v>
      </c>
      <c r="H6" s="11" t="n">
        <v>2015</v>
      </c>
      <c r="I6" s="11" t="n">
        <v>2016</v>
      </c>
      <c r="J6" s="11" t="n">
        <v>2017</v>
      </c>
      <c r="K6" s="11" t="s">
        <v>2</v>
      </c>
    </row>
    <row r="7" customFormat="false" ht="15" hidden="false" customHeight="false" outlineLevel="0" collapsed="false">
      <c r="A7" s="12" t="s">
        <v>3</v>
      </c>
      <c r="B7" s="12"/>
      <c r="C7" s="13"/>
      <c r="D7" s="13" t="n">
        <f aca="false">+D9+D13+D24+D26+D28+D30</f>
        <v>158960.05921844</v>
      </c>
      <c r="E7" s="13" t="n">
        <f aca="false">+E9+E13+E24+E26+E28+E30</f>
        <v>207384.77572809</v>
      </c>
      <c r="F7" s="13" t="n">
        <f aca="false">+F9+F13+F24+F26+F28+F30</f>
        <v>268846.26154942</v>
      </c>
      <c r="G7" s="13" t="n">
        <f aca="false">+G9+G13+G24+G26+G28+G30</f>
        <v>352106.40167557</v>
      </c>
      <c r="H7" s="13" t="n">
        <f aca="false">+H9+H13+H24+H26+H28+H30</f>
        <v>477808.36073753</v>
      </c>
      <c r="I7" s="13" t="n">
        <f aca="false">+I9+I13+I24+I26+I28+I30</f>
        <v>730763.54554443</v>
      </c>
      <c r="J7" s="13" t="n">
        <f aca="false">+J9+J13+J24+J26+J28+J30</f>
        <v>897064.0971449</v>
      </c>
      <c r="K7" s="13" t="n">
        <v>1172790.64380227</v>
      </c>
    </row>
    <row r="8" customFormat="false" ht="15" hidden="false" customHeight="false" outlineLevel="0" collapsed="false">
      <c r="A8" s="14"/>
      <c r="B8" s="14"/>
      <c r="C8" s="14"/>
      <c r="D8" s="15"/>
      <c r="E8" s="15"/>
      <c r="F8" s="15"/>
      <c r="G8" s="15"/>
      <c r="H8" s="15"/>
      <c r="I8" s="15"/>
      <c r="J8" s="15"/>
      <c r="K8" s="15"/>
    </row>
    <row r="9" customFormat="false" ht="15" hidden="false" customHeight="false" outlineLevel="0" collapsed="false">
      <c r="A9" s="16"/>
      <c r="B9" s="17" t="s">
        <v>4</v>
      </c>
      <c r="C9" s="17"/>
      <c r="D9" s="18" t="n">
        <f aca="false">SUM(D10:D11)</f>
        <v>112489.82485801</v>
      </c>
      <c r="E9" s="18" t="n">
        <f aca="false">SUM(E10:E11)</f>
        <v>147138.29266565</v>
      </c>
      <c r="F9" s="18" t="n">
        <f aca="false">SUM(F10:F11)</f>
        <v>193103.32159445</v>
      </c>
      <c r="G9" s="18" t="n">
        <f aca="false">SUM(G10:G11)</f>
        <v>248231.39074095</v>
      </c>
      <c r="H9" s="18" t="n">
        <f aca="false">SUM(H10:H11)</f>
        <v>336011.35775006</v>
      </c>
      <c r="I9" s="18" t="n">
        <f aca="false">SUM(I10:I11)</f>
        <v>449977.70198524</v>
      </c>
      <c r="J9" s="18" t="n">
        <f aca="false">SUM(J10:J11)</f>
        <v>591744.27594887</v>
      </c>
      <c r="K9" s="18" t="n">
        <v>738595.1325425</v>
      </c>
    </row>
    <row r="10" customFormat="false" ht="15" hidden="false" customHeight="false" outlineLevel="0" collapsed="false">
      <c r="A10" s="14"/>
      <c r="B10" s="14"/>
      <c r="C10" s="14" t="s">
        <v>5</v>
      </c>
      <c r="D10" s="19" t="n">
        <v>106561.97487318</v>
      </c>
      <c r="E10" s="19" t="n">
        <v>138983.80753925</v>
      </c>
      <c r="F10" s="19" t="n">
        <v>182323.48868362</v>
      </c>
      <c r="G10" s="19" t="n">
        <v>233844.33713761</v>
      </c>
      <c r="H10" s="19" t="n">
        <v>315694.410495777</v>
      </c>
      <c r="I10" s="19" t="n">
        <v>423131.32057486</v>
      </c>
      <c r="J10" s="19" t="n">
        <v>550662.918045051</v>
      </c>
      <c r="K10" s="19" t="n">
        <v>695437.74154149</v>
      </c>
    </row>
    <row r="11" customFormat="false" ht="15" hidden="false" customHeight="false" outlineLevel="0" collapsed="false">
      <c r="A11" s="14"/>
      <c r="B11" s="14"/>
      <c r="C11" s="14" t="s">
        <v>6</v>
      </c>
      <c r="D11" s="19" t="n">
        <v>5927.84998483</v>
      </c>
      <c r="E11" s="19" t="n">
        <v>8154.4851264</v>
      </c>
      <c r="F11" s="19" t="n">
        <v>10779.83291083</v>
      </c>
      <c r="G11" s="19" t="n">
        <v>14387.05360334</v>
      </c>
      <c r="H11" s="19" t="n">
        <v>20316.947254283</v>
      </c>
      <c r="I11" s="19" t="n">
        <v>26846.38141038</v>
      </c>
      <c r="J11" s="19" t="n">
        <v>41081.3579038191</v>
      </c>
      <c r="K11" s="19" t="n">
        <v>43157.39100101</v>
      </c>
    </row>
    <row r="12" customFormat="false" ht="15" hidden="false" customHeight="false" outlineLevel="0" collapsed="false">
      <c r="A12" s="14"/>
      <c r="B12" s="14"/>
      <c r="C12" s="14"/>
      <c r="D12" s="15"/>
      <c r="E12" s="15"/>
      <c r="F12" s="15"/>
      <c r="G12" s="15"/>
      <c r="H12" s="15"/>
      <c r="I12" s="15"/>
      <c r="J12" s="15"/>
      <c r="K12" s="15"/>
    </row>
    <row r="13" customFormat="false" ht="15" hidden="false" customHeight="false" outlineLevel="0" collapsed="false">
      <c r="A13" s="16"/>
      <c r="B13" s="17" t="s">
        <v>7</v>
      </c>
      <c r="C13" s="17"/>
      <c r="D13" s="18" t="n">
        <f aca="false">+SUM(D14:D20)</f>
        <v>45605.46572576</v>
      </c>
      <c r="E13" s="18" t="n">
        <f aca="false">+SUM(E14:E20)</f>
        <v>59048.50512606</v>
      </c>
      <c r="F13" s="18" t="n">
        <f aca="false">+SUM(F14:F20)</f>
        <v>74596.60819757</v>
      </c>
      <c r="G13" s="18" t="n">
        <f aca="false">+SUM(G14:G20)</f>
        <v>103109.69571248</v>
      </c>
      <c r="H13" s="18" t="n">
        <f aca="false">+SUM(H14:H20)</f>
        <v>140155.71171382</v>
      </c>
      <c r="I13" s="18" t="n">
        <f aca="false">+SUM(I14:I21)</f>
        <v>277235.94659346</v>
      </c>
      <c r="J13" s="18" t="n">
        <f aca="false">+SUM(J14:J21)</f>
        <v>271147.51455296</v>
      </c>
      <c r="K13" s="18" t="n">
        <v>387779.65510095</v>
      </c>
    </row>
    <row r="14" customFormat="false" ht="15" hidden="false" customHeight="false" outlineLevel="0" collapsed="false">
      <c r="A14" s="14"/>
      <c r="B14" s="14"/>
      <c r="C14" s="14" t="s">
        <v>8</v>
      </c>
      <c r="D14" s="19" t="n">
        <v>21562.24317099</v>
      </c>
      <c r="E14" s="19" t="n">
        <v>27594.3313664</v>
      </c>
      <c r="F14" s="19" t="n">
        <v>36576.35835</v>
      </c>
      <c r="G14" s="19" t="n">
        <v>53294.68466403</v>
      </c>
      <c r="H14" s="19" t="n">
        <v>75797.8091</v>
      </c>
      <c r="I14" s="19" t="n">
        <v>86485.9404164</v>
      </c>
      <c r="J14" s="19" t="n">
        <v>109245.83421693</v>
      </c>
      <c r="K14" s="19" t="n">
        <v>0</v>
      </c>
    </row>
    <row r="15" customFormat="false" ht="15" hidden="false" customHeight="false" outlineLevel="0" collapsed="false">
      <c r="A15" s="14"/>
      <c r="B15" s="14"/>
      <c r="C15" s="14" t="s">
        <v>9</v>
      </c>
      <c r="D15" s="19" t="n">
        <v>15229.48368477</v>
      </c>
      <c r="E15" s="19" t="n">
        <v>19313.79318966</v>
      </c>
      <c r="F15" s="19" t="n">
        <v>24906.84791742</v>
      </c>
      <c r="G15" s="19" t="n">
        <v>32721.57871845</v>
      </c>
      <c r="H15" s="19" t="n">
        <v>43272.39281247</v>
      </c>
      <c r="I15" s="19" t="n">
        <v>58259.51068086</v>
      </c>
      <c r="J15" s="19" t="n">
        <v>74727.53313785</v>
      </c>
      <c r="K15" s="19" t="n">
        <v>106984.44163282</v>
      </c>
    </row>
    <row r="16" customFormat="false" ht="15" hidden="true" customHeight="false" outlineLevel="0" collapsed="false">
      <c r="A16" s="14"/>
      <c r="B16" s="14"/>
      <c r="C16" s="14" t="s">
        <v>10</v>
      </c>
      <c r="D16" s="19"/>
      <c r="E16" s="19"/>
      <c r="F16" s="19"/>
      <c r="G16" s="19"/>
      <c r="H16" s="19"/>
      <c r="I16" s="19"/>
      <c r="J16" s="19"/>
      <c r="K16" s="19" t="n">
        <v>30341.0779158</v>
      </c>
    </row>
    <row r="17" customFormat="false" ht="15" hidden="true" customHeight="false" outlineLevel="0" collapsed="false">
      <c r="A17" s="14"/>
      <c r="B17" s="14"/>
      <c r="C17" s="14" t="s">
        <v>11</v>
      </c>
      <c r="D17" s="19"/>
      <c r="E17" s="19"/>
      <c r="F17" s="19"/>
      <c r="G17" s="19"/>
      <c r="H17" s="19"/>
      <c r="I17" s="19"/>
      <c r="J17" s="19"/>
      <c r="K17" s="19" t="n">
        <v>11016.8905</v>
      </c>
    </row>
    <row r="18" customFormat="false" ht="15" hidden="false" customHeight="false" outlineLevel="0" collapsed="false">
      <c r="A18" s="14"/>
      <c r="B18" s="14"/>
      <c r="C18" s="14" t="s">
        <v>70</v>
      </c>
      <c r="D18" s="19" t="n">
        <v>5715.03577</v>
      </c>
      <c r="E18" s="19" t="n">
        <v>8238.55937</v>
      </c>
      <c r="F18" s="19" t="n">
        <v>8681.96724</v>
      </c>
      <c r="G18" s="19" t="n">
        <v>12167.67493</v>
      </c>
      <c r="H18" s="19" t="n">
        <v>14199.75084</v>
      </c>
      <c r="I18" s="19" t="n">
        <v>19961.99477</v>
      </c>
      <c r="J18" s="19" t="n">
        <v>29455.686933</v>
      </c>
      <c r="K18" s="19" t="n">
        <v>30341.0779158</v>
      </c>
    </row>
    <row r="19" customFormat="false" ht="15" hidden="false" customHeight="false" outlineLevel="0" collapsed="false">
      <c r="A19" s="14"/>
      <c r="B19" s="14"/>
      <c r="C19" s="14" t="s">
        <v>13</v>
      </c>
      <c r="D19" s="19" t="n">
        <v>2085.5681</v>
      </c>
      <c r="E19" s="19" t="n">
        <v>2672.7652</v>
      </c>
      <c r="F19" s="19" t="n">
        <v>3099.02869015</v>
      </c>
      <c r="G19" s="19" t="n">
        <v>2940.8134</v>
      </c>
      <c r="H19" s="19" t="n">
        <v>3969.32906135</v>
      </c>
      <c r="I19" s="19" t="n">
        <v>4810.1027262</v>
      </c>
      <c r="J19" s="19" t="n">
        <v>7282.2256</v>
      </c>
      <c r="K19" s="19" t="n">
        <v>11016.8905</v>
      </c>
    </row>
    <row r="20" customFormat="false" ht="15" hidden="false" customHeight="false" outlineLevel="0" collapsed="false">
      <c r="A20" s="14"/>
      <c r="B20" s="14"/>
      <c r="C20" s="14" t="s">
        <v>14</v>
      </c>
      <c r="D20" s="19" t="n">
        <v>1013.135</v>
      </c>
      <c r="E20" s="19" t="n">
        <v>1229.056</v>
      </c>
      <c r="F20" s="19" t="n">
        <v>1332.406</v>
      </c>
      <c r="G20" s="19" t="n">
        <v>1984.944</v>
      </c>
      <c r="H20" s="19" t="n">
        <v>2916.4299</v>
      </c>
      <c r="I20" s="19" t="n">
        <v>4187.608</v>
      </c>
      <c r="J20" s="19" t="n">
        <v>5625.587</v>
      </c>
      <c r="K20" s="19" t="n">
        <v>6845.924</v>
      </c>
    </row>
    <row r="21" customFormat="false" ht="15" hidden="false" customHeight="false" outlineLevel="0" collapsed="false">
      <c r="A21" s="14"/>
      <c r="B21" s="14"/>
      <c r="C21" s="14" t="s">
        <v>15</v>
      </c>
      <c r="D21" s="19"/>
      <c r="E21" s="19"/>
      <c r="F21" s="19"/>
      <c r="G21" s="19"/>
      <c r="H21" s="19"/>
      <c r="I21" s="19" t="n">
        <v>103530.79</v>
      </c>
      <c r="J21" s="19" t="n">
        <v>44810.64766518</v>
      </c>
      <c r="K21" s="19" t="n">
        <v>0</v>
      </c>
    </row>
    <row r="22" customFormat="false" ht="15" hidden="false" customHeight="false" outlineLevel="0" collapsed="false">
      <c r="A22" s="14"/>
      <c r="B22" s="14"/>
      <c r="C22" s="14" t="s">
        <v>16</v>
      </c>
      <c r="D22" s="19"/>
      <c r="E22" s="19"/>
      <c r="F22" s="19"/>
      <c r="G22" s="19"/>
      <c r="H22" s="19"/>
      <c r="I22" s="19"/>
      <c r="J22" s="19"/>
      <c r="K22" s="19" t="n">
        <v>232591.32105233</v>
      </c>
    </row>
    <row r="23" customFormat="false" ht="15" hidden="false" customHeight="false" outlineLevel="0" collapsed="false">
      <c r="A23" s="14"/>
      <c r="B23" s="14"/>
      <c r="C23" s="14"/>
      <c r="D23" s="19"/>
      <c r="E23" s="19"/>
      <c r="F23" s="19"/>
      <c r="G23" s="19"/>
      <c r="H23" s="19"/>
      <c r="I23" s="19"/>
      <c r="J23" s="19"/>
      <c r="K23" s="19"/>
    </row>
    <row r="24" customFormat="false" ht="15" hidden="false" customHeight="false" outlineLevel="0" collapsed="false">
      <c r="A24" s="16"/>
      <c r="B24" s="17" t="s">
        <v>17</v>
      </c>
      <c r="C24" s="17"/>
      <c r="D24" s="18" t="n">
        <v>137.51597859</v>
      </c>
      <c r="E24" s="18" t="n">
        <v>146.54255065</v>
      </c>
      <c r="F24" s="18" t="n">
        <v>176.62486499</v>
      </c>
      <c r="G24" s="18" t="n">
        <v>283.21421395</v>
      </c>
      <c r="H24" s="18" t="n">
        <v>624.43894006</v>
      </c>
      <c r="I24" s="18" t="n">
        <v>973.43413132</v>
      </c>
      <c r="J24" s="18" t="n">
        <v>1090.9538097</v>
      </c>
      <c r="K24" s="18" t="n">
        <v>1442.47889447</v>
      </c>
    </row>
    <row r="25" customFormat="false" ht="15" hidden="false" customHeight="false" outlineLevel="0" collapsed="false">
      <c r="A25" s="16"/>
      <c r="B25" s="16"/>
      <c r="C25" s="14"/>
      <c r="D25" s="19"/>
      <c r="E25" s="19"/>
      <c r="F25" s="19"/>
      <c r="G25" s="19"/>
      <c r="H25" s="19"/>
      <c r="I25" s="19"/>
      <c r="J25" s="19"/>
      <c r="K25" s="19"/>
    </row>
    <row r="26" customFormat="false" ht="15" hidden="false" customHeight="false" outlineLevel="0" collapsed="false">
      <c r="A26" s="16"/>
      <c r="B26" s="17" t="s">
        <v>18</v>
      </c>
      <c r="C26" s="17"/>
      <c r="D26" s="18" t="n">
        <v>726.30405109</v>
      </c>
      <c r="E26" s="18" t="n">
        <v>1050.19256873</v>
      </c>
      <c r="F26" s="18" t="n">
        <v>969.57370379</v>
      </c>
      <c r="G26" s="18" t="n">
        <v>480.30116304</v>
      </c>
      <c r="H26" s="18" t="n">
        <v>1016.6611341</v>
      </c>
      <c r="I26" s="18" t="n">
        <v>2571.862607</v>
      </c>
      <c r="J26" s="18" t="n">
        <v>33079.90859534</v>
      </c>
      <c r="K26" s="18" t="n">
        <v>44946.05394379</v>
      </c>
    </row>
    <row r="27" customFormat="false" ht="15" hidden="false" customHeight="false" outlineLevel="0" collapsed="false">
      <c r="A27" s="16"/>
      <c r="B27" s="16"/>
      <c r="C27" s="14"/>
      <c r="D27" s="19"/>
      <c r="E27" s="19"/>
      <c r="F27" s="19"/>
      <c r="G27" s="19"/>
      <c r="H27" s="19"/>
      <c r="I27" s="19"/>
      <c r="J27" s="19"/>
      <c r="K27" s="19"/>
    </row>
    <row r="28" customFormat="false" ht="15" hidden="false" customHeight="false" outlineLevel="0" collapsed="false">
      <c r="A28" s="16"/>
      <c r="B28" s="17" t="s">
        <v>19</v>
      </c>
      <c r="C28" s="17"/>
      <c r="D28" s="18" t="n">
        <v>0.94860499</v>
      </c>
      <c r="E28" s="18" t="n">
        <v>1.242817</v>
      </c>
      <c r="F28" s="18" t="n">
        <v>0.13318862</v>
      </c>
      <c r="G28" s="18" t="n">
        <v>1.79984515</v>
      </c>
      <c r="H28" s="18" t="n">
        <v>0.19119949</v>
      </c>
      <c r="I28" s="18" t="n">
        <v>4.60022741</v>
      </c>
      <c r="J28" s="18" t="n">
        <v>1.44423803</v>
      </c>
      <c r="K28" s="18" t="n">
        <v>27.32332056</v>
      </c>
    </row>
    <row r="29" customFormat="false" ht="15" hidden="true" customHeight="false" outlineLevel="0" collapsed="false">
      <c r="A29" s="16"/>
      <c r="B29" s="16"/>
      <c r="C29" s="16"/>
      <c r="D29" s="20"/>
      <c r="E29" s="20"/>
      <c r="F29" s="20"/>
      <c r="G29" s="20"/>
      <c r="H29" s="20"/>
      <c r="I29" s="20"/>
      <c r="J29" s="20"/>
      <c r="K29" s="20"/>
    </row>
    <row r="30" customFormat="false" ht="15" hidden="true" customHeight="false" outlineLevel="0" collapsed="false">
      <c r="A30" s="16"/>
      <c r="B30" s="17" t="s">
        <v>20</v>
      </c>
      <c r="C30" s="17"/>
      <c r="D30" s="18" t="n">
        <v>0</v>
      </c>
      <c r="E30" s="18" t="n">
        <v>0</v>
      </c>
      <c r="F30" s="18" t="n">
        <v>0</v>
      </c>
      <c r="G30" s="18" t="n">
        <v>0</v>
      </c>
      <c r="H30" s="18" t="n">
        <v>0</v>
      </c>
      <c r="I30" s="18" t="n">
        <v>0</v>
      </c>
      <c r="J30" s="18" t="n">
        <v>0</v>
      </c>
      <c r="K30" s="18"/>
    </row>
    <row r="31" customFormat="false" ht="15" hidden="true" customHeight="false" outlineLevel="0" collapsed="false">
      <c r="A31" s="14"/>
      <c r="B31" s="14"/>
      <c r="C31" s="14"/>
      <c r="D31" s="19"/>
      <c r="E31" s="19"/>
      <c r="F31" s="19"/>
      <c r="G31" s="19"/>
      <c r="H31" s="19"/>
      <c r="I31" s="19"/>
      <c r="J31" s="19"/>
      <c r="K31" s="19"/>
    </row>
    <row r="32" customFormat="false" ht="15" hidden="false" customHeight="false" outlineLevel="0" collapsed="false">
      <c r="A32" s="9"/>
      <c r="B32" s="10"/>
      <c r="C32" s="10"/>
      <c r="D32" s="21"/>
      <c r="E32" s="21"/>
      <c r="F32" s="21"/>
      <c r="G32" s="21"/>
      <c r="H32" s="21"/>
      <c r="I32" s="21"/>
      <c r="J32" s="21"/>
      <c r="K32" s="21"/>
    </row>
    <row r="33" customFormat="false" ht="15" hidden="false" customHeight="false" outlineLevel="0" collapsed="false">
      <c r="A33" s="22" t="s">
        <v>21</v>
      </c>
      <c r="B33" s="22"/>
      <c r="C33" s="22"/>
      <c r="D33" s="23" t="n">
        <f aca="false">+D35+D48+D64</f>
        <v>158508.32348953</v>
      </c>
      <c r="E33" s="23" t="n">
        <f aca="false">+E35+E48+E64</f>
        <v>208046.72003285</v>
      </c>
      <c r="F33" s="23" t="n">
        <f aca="false">+F35+F48+F64</f>
        <v>277858.12888313</v>
      </c>
      <c r="G33" s="23" t="n">
        <f aca="false">+G35+G48+G64</f>
        <v>371857.83580758</v>
      </c>
      <c r="H33" s="23" t="n">
        <f aca="false">+H35+H48+H64</f>
        <v>540873.72161095</v>
      </c>
      <c r="I33" s="23" t="n">
        <f aca="false">+I35+I48+I64</f>
        <v>788796.13161392</v>
      </c>
      <c r="J33" s="23" t="n">
        <f aca="false">+J35+J48+J64</f>
        <v>1075607.7502801</v>
      </c>
      <c r="K33" s="23" t="n">
        <v>1407378.99314262</v>
      </c>
    </row>
    <row r="34" customFormat="false" ht="15" hidden="false" customHeight="false" outlineLevel="0" collapsed="false">
      <c r="A34" s="14"/>
      <c r="B34" s="14"/>
      <c r="C34" s="14"/>
      <c r="D34" s="15"/>
      <c r="E34" s="15"/>
      <c r="F34" s="15"/>
      <c r="G34" s="15"/>
      <c r="H34" s="15"/>
      <c r="I34" s="15"/>
      <c r="J34" s="15"/>
      <c r="K34" s="15"/>
    </row>
    <row r="35" customFormat="false" ht="15" hidden="false" customHeight="false" outlineLevel="0" collapsed="false">
      <c r="A35" s="14"/>
      <c r="B35" s="17" t="s">
        <v>22</v>
      </c>
      <c r="C35" s="17"/>
      <c r="D35" s="18" t="n">
        <f aca="false">+SUM(D42:D43)+D36</f>
        <v>122008.6811515</v>
      </c>
      <c r="E35" s="18" t="n">
        <f aca="false">+SUM(E42:E43)+E36</f>
        <v>168714.86937028</v>
      </c>
      <c r="F35" s="18" t="n">
        <f aca="false">+SUM(F42:F43)+F36</f>
        <v>222971.54492064</v>
      </c>
      <c r="G35" s="18" t="n">
        <f aca="false">+SUM(G42:G44)+G36</f>
        <v>295607.14989466</v>
      </c>
      <c r="H35" s="18" t="n">
        <f aca="false">+SUM(H42:H44)+H36</f>
        <v>433431.68365663</v>
      </c>
      <c r="I35" s="18" t="n">
        <f aca="false">+SUM(I42:I45)+I36</f>
        <v>603990.10593185</v>
      </c>
      <c r="J35" s="18" t="n">
        <f aca="false">+SUM(J42:J46)+J36</f>
        <v>854575.91998315</v>
      </c>
      <c r="K35" s="18" t="n">
        <v>1122621.49916477</v>
      </c>
    </row>
    <row r="36" customFormat="false" ht="15" hidden="false" customHeight="false" outlineLevel="0" collapsed="false">
      <c r="A36" s="14"/>
      <c r="B36" s="16"/>
      <c r="C36" s="14" t="s">
        <v>23</v>
      </c>
      <c r="D36" s="19" t="n">
        <f aca="false">D37+D38+D39</f>
        <v>113506.29059432</v>
      </c>
      <c r="E36" s="19" t="n">
        <f aca="false">E37+E38+E39</f>
        <v>157512.24035282</v>
      </c>
      <c r="F36" s="19" t="n">
        <f aca="false">F37+F38+F39</f>
        <v>209172.22027552</v>
      </c>
      <c r="G36" s="19" t="n">
        <f aca="false">G37+G38+G39</f>
        <v>277842.90630173</v>
      </c>
      <c r="H36" s="19" t="n">
        <f aca="false">H37+H38+H39</f>
        <v>410069.2314661</v>
      </c>
      <c r="I36" s="19" t="n">
        <f aca="false">I37+I38+I39</f>
        <v>572659.04561476</v>
      </c>
      <c r="J36" s="19" t="n">
        <f aca="false">J37+J38+J39</f>
        <v>803484.3339171</v>
      </c>
      <c r="K36" s="19" t="n">
        <v>1028292.73236669</v>
      </c>
    </row>
    <row r="37" customFormat="false" ht="15" hidden="false" customHeight="false" outlineLevel="0" collapsed="false">
      <c r="A37" s="14"/>
      <c r="B37" s="16"/>
      <c r="C37" s="24" t="s">
        <v>24</v>
      </c>
      <c r="D37" s="19" t="n">
        <v>70902.47281704</v>
      </c>
      <c r="E37" s="19" t="n">
        <v>99613.87449403</v>
      </c>
      <c r="F37" s="19" t="n">
        <v>133475.76176389</v>
      </c>
      <c r="G37" s="19" t="n">
        <v>177944.67844494</v>
      </c>
      <c r="H37" s="19" t="n">
        <v>247068.95790363</v>
      </c>
      <c r="I37" s="19" t="n">
        <v>339671.18536907</v>
      </c>
      <c r="J37" s="19" t="n">
        <v>489836.58164571</v>
      </c>
      <c r="K37" s="19" t="n">
        <v>640394.65917121</v>
      </c>
    </row>
    <row r="38" customFormat="false" ht="15" hidden="true" customHeight="false" outlineLevel="0" collapsed="false">
      <c r="A38" s="14"/>
      <c r="B38" s="16"/>
      <c r="C38" s="14" t="s">
        <v>25</v>
      </c>
      <c r="D38" s="25"/>
      <c r="E38" s="25"/>
      <c r="F38" s="25"/>
      <c r="G38" s="25"/>
      <c r="H38" s="25"/>
      <c r="I38" s="25"/>
      <c r="J38" s="25"/>
      <c r="K38" s="25"/>
    </row>
    <row r="39" customFormat="false" ht="15" hidden="false" customHeight="false" outlineLevel="0" collapsed="false">
      <c r="A39" s="14"/>
      <c r="B39" s="16"/>
      <c r="C39" s="24" t="s">
        <v>26</v>
      </c>
      <c r="D39" s="19" t="n">
        <v>42603.81777728</v>
      </c>
      <c r="E39" s="19" t="n">
        <v>57898.36585879</v>
      </c>
      <c r="F39" s="19" t="n">
        <v>75696.45851163</v>
      </c>
      <c r="G39" s="19" t="n">
        <v>99898.22785679</v>
      </c>
      <c r="H39" s="19" t="n">
        <v>163000.27356247</v>
      </c>
      <c r="I39" s="19" t="n">
        <v>232987.86024569</v>
      </c>
      <c r="J39" s="19" t="n">
        <v>313647.75227139</v>
      </c>
      <c r="K39" s="19" t="n">
        <v>387898.07319548</v>
      </c>
    </row>
    <row r="40" customFormat="false" ht="15" hidden="true" customHeight="false" outlineLevel="0" collapsed="false">
      <c r="A40" s="14"/>
      <c r="B40" s="14"/>
      <c r="C40" s="14" t="s">
        <v>27</v>
      </c>
      <c r="D40" s="19" t="n">
        <v>1026.98441065</v>
      </c>
      <c r="E40" s="19" t="n">
        <v>1418.10122564</v>
      </c>
      <c r="F40" s="19" t="n">
        <v>1884.02661899</v>
      </c>
      <c r="G40" s="19" t="n">
        <v>2607.58451252</v>
      </c>
      <c r="H40" s="19" t="n">
        <v>3682.22973398</v>
      </c>
      <c r="I40" s="19" t="n">
        <v>5257.80104145</v>
      </c>
      <c r="J40" s="19" t="n">
        <v>5257.80104145</v>
      </c>
      <c r="K40" s="19"/>
    </row>
    <row r="41" customFormat="false" ht="15" hidden="true" customHeight="false" outlineLevel="0" collapsed="false">
      <c r="A41" s="14"/>
      <c r="B41" s="14"/>
      <c r="C41" s="14" t="s">
        <v>28</v>
      </c>
      <c r="D41" s="26"/>
      <c r="E41" s="26"/>
      <c r="F41" s="26"/>
      <c r="G41" s="26"/>
      <c r="H41" s="26"/>
      <c r="I41" s="26"/>
      <c r="J41" s="26"/>
      <c r="K41" s="26"/>
    </row>
    <row r="42" customFormat="false" ht="15" hidden="false" customHeight="false" outlineLevel="0" collapsed="false">
      <c r="A42" s="14"/>
      <c r="B42" s="14"/>
      <c r="C42" s="14" t="s">
        <v>6</v>
      </c>
      <c r="D42" s="19" t="n">
        <v>7476.95312177</v>
      </c>
      <c r="E42" s="19" t="n">
        <v>9798.62227354</v>
      </c>
      <c r="F42" s="19" t="n">
        <v>11954.79334539</v>
      </c>
      <c r="G42" s="19" t="n">
        <v>15360.40214958</v>
      </c>
      <c r="H42" s="19" t="n">
        <v>19902.76496816</v>
      </c>
      <c r="I42" s="19" t="n">
        <v>26501.6952396</v>
      </c>
      <c r="J42" s="19" t="n">
        <v>32353.39405716</v>
      </c>
      <c r="K42" s="19" t="n">
        <v>39286.18711612</v>
      </c>
    </row>
    <row r="43" customFormat="false" ht="15" hidden="false" customHeight="false" outlineLevel="0" collapsed="false">
      <c r="A43" s="14"/>
      <c r="B43" s="14"/>
      <c r="C43" s="14" t="s">
        <v>29</v>
      </c>
      <c r="D43" s="19" t="n">
        <v>1025.43743541</v>
      </c>
      <c r="E43" s="19" t="n">
        <v>1404.00674392</v>
      </c>
      <c r="F43" s="19" t="n">
        <v>1844.53129973</v>
      </c>
      <c r="G43" s="19" t="n">
        <v>2403.08513685</v>
      </c>
      <c r="H43" s="19" t="n">
        <v>3260.58890153</v>
      </c>
      <c r="I43" s="19" t="n">
        <v>4356.05058324</v>
      </c>
      <c r="J43" s="19" t="n">
        <v>5546.56378736</v>
      </c>
      <c r="K43" s="19" t="n">
        <v>6993.00510124</v>
      </c>
    </row>
    <row r="44" customFormat="false" ht="15" hidden="false" customHeight="false" outlineLevel="0" collapsed="false">
      <c r="A44" s="14"/>
      <c r="B44" s="14"/>
      <c r="C44" s="14" t="s">
        <v>30</v>
      </c>
      <c r="D44" s="19"/>
      <c r="E44" s="19"/>
      <c r="F44" s="19"/>
      <c r="G44" s="19" t="n">
        <v>0.7563065</v>
      </c>
      <c r="H44" s="19" t="n">
        <v>199.09832084</v>
      </c>
      <c r="I44" s="19" t="n">
        <v>455.13748856</v>
      </c>
      <c r="J44" s="19" t="n">
        <v>847.67307156</v>
      </c>
      <c r="K44" s="19" t="n">
        <v>1247.04322806</v>
      </c>
    </row>
    <row r="45" customFormat="false" ht="15" hidden="false" customHeight="false" outlineLevel="0" collapsed="false">
      <c r="A45" s="14"/>
      <c r="B45" s="14"/>
      <c r="C45" s="14" t="s">
        <v>31</v>
      </c>
      <c r="D45" s="27"/>
      <c r="E45" s="27"/>
      <c r="F45" s="27"/>
      <c r="G45" s="27"/>
      <c r="H45" s="27"/>
      <c r="I45" s="27" t="n">
        <v>18.17700569</v>
      </c>
      <c r="J45" s="19" t="n">
        <v>2970.22703802</v>
      </c>
      <c r="K45" s="19" t="n">
        <v>8603.98008064</v>
      </c>
    </row>
    <row r="46" customFormat="false" ht="15" hidden="false" customHeight="false" outlineLevel="0" collapsed="false">
      <c r="A46" s="14"/>
      <c r="B46" s="14"/>
      <c r="C46" s="14" t="s">
        <v>32</v>
      </c>
      <c r="D46" s="27"/>
      <c r="E46" s="27"/>
      <c r="F46" s="27"/>
      <c r="G46" s="27"/>
      <c r="H46" s="27"/>
      <c r="I46" s="27"/>
      <c r="J46" s="19" t="n">
        <v>9373.72811195</v>
      </c>
      <c r="K46" s="19" t="n">
        <v>38198.55127202</v>
      </c>
    </row>
    <row r="47" customFormat="false" ht="15" hidden="false" customHeight="false" outlineLevel="0" collapsed="false">
      <c r="A47" s="14"/>
      <c r="B47" s="14"/>
      <c r="C47" s="14"/>
      <c r="D47" s="27"/>
      <c r="E47" s="27"/>
      <c r="F47" s="27"/>
      <c r="G47" s="27"/>
      <c r="H47" s="27"/>
      <c r="I47" s="27"/>
      <c r="J47" s="19"/>
      <c r="K47" s="19"/>
    </row>
    <row r="48" customFormat="false" ht="15" hidden="false" customHeight="false" outlineLevel="0" collapsed="false">
      <c r="A48" s="14"/>
      <c r="B48" s="17" t="s">
        <v>33</v>
      </c>
      <c r="C48" s="17"/>
      <c r="D48" s="18" t="n">
        <f aca="false">+D49+D50+D56+D57+D59+D60+D61+D62</f>
        <v>28298.80500605</v>
      </c>
      <c r="E48" s="18" t="n">
        <f aca="false">+E49+E50+E56+E57+E59+E60+E61+E62</f>
        <v>32306.32846461</v>
      </c>
      <c r="F48" s="18" t="n">
        <f aca="false">+F49+F50+F56+F57+F59+F60+F61+F62</f>
        <v>43863.81909625</v>
      </c>
      <c r="G48" s="18" t="n">
        <f aca="false">+G49+G50+G56+G57+G59+G60+G61+G62+G55</f>
        <v>62895.02692646</v>
      </c>
      <c r="H48" s="18" t="n">
        <f aca="false">+H49+H50+H56+H57+H59+H60+H62+H55</f>
        <v>92783.2718156</v>
      </c>
      <c r="I48" s="18" t="n">
        <f aca="false">+I49+I50+I56+I57+I59+I60+I62+I55+I58</f>
        <v>167993.7397493</v>
      </c>
      <c r="J48" s="18" t="n">
        <f aca="false">+J49+J50+J56+J57+J59+J60+J62+J55+J58</f>
        <v>202141.9760259</v>
      </c>
      <c r="K48" s="18" t="n">
        <v>262376.44394428</v>
      </c>
    </row>
    <row r="49" customFormat="false" ht="15" hidden="false" customHeight="false" outlineLevel="0" collapsed="false">
      <c r="A49" s="14"/>
      <c r="B49" s="14"/>
      <c r="C49" s="14" t="s">
        <v>34</v>
      </c>
      <c r="D49" s="19" t="n">
        <v>390.21852758</v>
      </c>
      <c r="E49" s="19" t="n">
        <v>344.44890986</v>
      </c>
      <c r="F49" s="19" t="n">
        <v>646.11519809</v>
      </c>
      <c r="G49" s="19" t="n">
        <v>816.12661944</v>
      </c>
      <c r="H49" s="19" t="n">
        <v>2250.04624116</v>
      </c>
      <c r="I49" s="19" t="n">
        <v>5901.80685259</v>
      </c>
      <c r="J49" s="19" t="n">
        <v>1210.42136679</v>
      </c>
      <c r="K49" s="19" t="n">
        <v>3572.61775184</v>
      </c>
    </row>
    <row r="50" customFormat="false" ht="15" hidden="false" customHeight="false" outlineLevel="0" collapsed="false">
      <c r="A50" s="14"/>
      <c r="B50" s="14"/>
      <c r="C50" s="14" t="s">
        <v>35</v>
      </c>
      <c r="D50" s="19" t="n">
        <f aca="false">D51+D52+D53</f>
        <v>21504.84976898</v>
      </c>
      <c r="E50" s="19" t="n">
        <f aca="false">E51+E52+E53</f>
        <v>24385.57995162</v>
      </c>
      <c r="F50" s="19" t="n">
        <f aca="false">F51+F52+F53+F54</f>
        <v>33465.20616047</v>
      </c>
      <c r="G50" s="19" t="n">
        <f aca="false">G51+G52+G53+G54</f>
        <v>47024.00316685</v>
      </c>
      <c r="H50" s="19" t="n">
        <f aca="false">H51+H52+H53+H54</f>
        <v>65642.53259758</v>
      </c>
      <c r="I50" s="19" t="n">
        <f aca="false">I51+I52+I53+I54</f>
        <v>107628.1258949</v>
      </c>
      <c r="J50" s="19" t="n">
        <f aca="false">J51+J52+J53+J54</f>
        <v>141911.23565067</v>
      </c>
      <c r="K50" s="19" t="n">
        <v>187301.59586879</v>
      </c>
    </row>
    <row r="51" customFormat="false" ht="15" hidden="false" customHeight="false" outlineLevel="0" collapsed="false">
      <c r="A51" s="14"/>
      <c r="B51" s="14"/>
      <c r="C51" s="14" t="s">
        <v>36</v>
      </c>
      <c r="D51" s="19" t="n">
        <v>10597.95331598</v>
      </c>
      <c r="E51" s="19" t="n">
        <v>11153.84514249</v>
      </c>
      <c r="F51" s="19" t="n">
        <v>14671.004222</v>
      </c>
      <c r="G51" s="19" t="n">
        <v>20184.3031506</v>
      </c>
      <c r="H51" s="19" t="n">
        <v>25160.07639779</v>
      </c>
      <c r="I51" s="19" t="n">
        <v>46243.4394547</v>
      </c>
      <c r="J51" s="19" t="n">
        <v>66815.89767069</v>
      </c>
      <c r="K51" s="19" t="n">
        <v>78944.45675089</v>
      </c>
    </row>
    <row r="52" customFormat="false" ht="15" hidden="false" customHeight="false" outlineLevel="0" collapsed="false">
      <c r="A52" s="14"/>
      <c r="B52" s="14"/>
      <c r="C52" s="14" t="s">
        <v>37</v>
      </c>
      <c r="D52" s="19" t="n">
        <v>1870.23988554</v>
      </c>
      <c r="E52" s="19" t="n">
        <v>2063.16112909</v>
      </c>
      <c r="F52" s="19" t="n">
        <v>2660.01861617</v>
      </c>
      <c r="G52" s="19" t="n">
        <v>3726.7303748</v>
      </c>
      <c r="H52" s="19" t="n">
        <v>5222.59040184</v>
      </c>
      <c r="I52" s="19" t="n">
        <v>8152.10701676</v>
      </c>
      <c r="J52" s="19" t="n">
        <v>11370.3945638</v>
      </c>
      <c r="K52" s="19" t="n">
        <v>15116.02883678</v>
      </c>
    </row>
    <row r="53" customFormat="false" ht="15" hidden="false" customHeight="false" outlineLevel="0" collapsed="false">
      <c r="A53" s="14"/>
      <c r="B53" s="14"/>
      <c r="C53" s="14" t="s">
        <v>38</v>
      </c>
      <c r="D53" s="19" t="n">
        <v>9036.65656746</v>
      </c>
      <c r="E53" s="19" t="n">
        <v>11168.57368004</v>
      </c>
      <c r="F53" s="19" t="n">
        <v>15804.79031359</v>
      </c>
      <c r="G53" s="19" t="n">
        <v>22114.87698905</v>
      </c>
      <c r="H53" s="19" t="n">
        <v>34035.47798565</v>
      </c>
      <c r="I53" s="19" t="n">
        <v>50474.55874455</v>
      </c>
      <c r="J53" s="19" t="n">
        <v>60115.56500729</v>
      </c>
      <c r="K53" s="19" t="n">
        <v>89219.46806753</v>
      </c>
    </row>
    <row r="54" customFormat="false" ht="15" hidden="false" customHeight="false" outlineLevel="0" collapsed="false">
      <c r="A54" s="14"/>
      <c r="B54" s="14"/>
      <c r="C54" s="24" t="s">
        <v>39</v>
      </c>
      <c r="D54" s="19"/>
      <c r="E54" s="19"/>
      <c r="F54" s="19" t="n">
        <v>329.39300871</v>
      </c>
      <c r="G54" s="19" t="n">
        <v>998.0926524</v>
      </c>
      <c r="H54" s="19" t="n">
        <v>1224.3878123</v>
      </c>
      <c r="I54" s="19" t="n">
        <v>2758.02067889</v>
      </c>
      <c r="J54" s="19" t="n">
        <v>3609.37840889</v>
      </c>
      <c r="K54" s="19" t="n">
        <v>4021.64221359</v>
      </c>
    </row>
    <row r="55" customFormat="false" ht="15" hidden="false" customHeight="false" outlineLevel="0" collapsed="false">
      <c r="A55" s="14"/>
      <c r="B55" s="14"/>
      <c r="C55" s="14" t="s">
        <v>40</v>
      </c>
      <c r="D55" s="19"/>
      <c r="E55" s="19"/>
      <c r="F55" s="19"/>
      <c r="G55" s="19" t="n">
        <v>2358.01021</v>
      </c>
      <c r="H55" s="19" t="n">
        <v>6868.29492722</v>
      </c>
      <c r="I55" s="19" t="n">
        <v>9045.3012216</v>
      </c>
      <c r="J55" s="19" t="n">
        <v>8156.8773</v>
      </c>
      <c r="K55" s="19" t="n">
        <v>678.2574888</v>
      </c>
    </row>
    <row r="56" customFormat="false" ht="15" hidden="false" customHeight="false" outlineLevel="0" collapsed="false">
      <c r="A56" s="14"/>
      <c r="B56" s="14"/>
      <c r="C56" s="14" t="s">
        <v>41</v>
      </c>
      <c r="D56" s="19" t="n">
        <v>581.76683718</v>
      </c>
      <c r="E56" s="19" t="n">
        <v>574.68624349</v>
      </c>
      <c r="F56" s="19" t="n">
        <v>507.91814888</v>
      </c>
      <c r="G56" s="19" t="n">
        <v>429.69165362</v>
      </c>
      <c r="H56" s="19" t="n">
        <v>319.04480202</v>
      </c>
      <c r="I56" s="19" t="n">
        <v>1636.21971523</v>
      </c>
      <c r="J56" s="19" t="n">
        <v>3369.71491891</v>
      </c>
      <c r="K56" s="19" t="n">
        <v>3980.01910462</v>
      </c>
    </row>
    <row r="57" customFormat="false" ht="15" hidden="false" customHeight="false" outlineLevel="0" collapsed="false">
      <c r="A57" s="14"/>
      <c r="B57" s="14"/>
      <c r="C57" s="14" t="s">
        <v>42</v>
      </c>
      <c r="D57" s="19" t="n">
        <v>4372.33497408</v>
      </c>
      <c r="E57" s="19" t="n">
        <v>6044.47422639</v>
      </c>
      <c r="F57" s="19" t="n">
        <v>7986.6988921</v>
      </c>
      <c r="G57" s="19" t="n">
        <v>10655.08527011</v>
      </c>
      <c r="H57" s="19" t="n">
        <v>15520.63059365</v>
      </c>
      <c r="I57" s="19" t="n">
        <v>21689.72503649</v>
      </c>
      <c r="J57" s="19" t="n">
        <v>31623.48045361</v>
      </c>
      <c r="K57" s="19" t="n">
        <v>41041.73200194</v>
      </c>
    </row>
    <row r="58" customFormat="false" ht="15" hidden="false" customHeight="false" outlineLevel="0" collapsed="false">
      <c r="A58" s="14"/>
      <c r="B58" s="14"/>
      <c r="C58" s="14" t="s">
        <v>43</v>
      </c>
      <c r="D58" s="19"/>
      <c r="E58" s="19"/>
      <c r="F58" s="19"/>
      <c r="G58" s="19"/>
      <c r="H58" s="19"/>
      <c r="I58" s="19" t="n">
        <v>7072.08462783</v>
      </c>
      <c r="J58" s="19" t="n">
        <v>0</v>
      </c>
      <c r="K58" s="19" t="n">
        <v>0</v>
      </c>
    </row>
    <row r="59" customFormat="false" ht="15" hidden="false" customHeight="false" outlineLevel="0" collapsed="false">
      <c r="A59" s="14"/>
      <c r="B59" s="14"/>
      <c r="C59" s="14" t="s">
        <v>44</v>
      </c>
      <c r="D59" s="19" t="n">
        <v>716.74391666</v>
      </c>
      <c r="E59" s="19" t="n">
        <v>0</v>
      </c>
      <c r="F59" s="19" t="n">
        <v>0</v>
      </c>
      <c r="G59" s="19" t="n">
        <v>0</v>
      </c>
      <c r="H59" s="19" t="n">
        <v>0</v>
      </c>
      <c r="I59" s="19" t="n">
        <v>12099.37574798</v>
      </c>
      <c r="J59" s="19" t="n">
        <v>10845.031919</v>
      </c>
      <c r="K59" s="19" t="n">
        <v>19529.490082</v>
      </c>
      <c r="L59" s="1" t="n">
        <f aca="false">K57+K59+K62</f>
        <v>66835.06577627</v>
      </c>
    </row>
    <row r="60" customFormat="false" ht="15" hidden="false" customHeight="false" outlineLevel="0" collapsed="false">
      <c r="A60" s="14"/>
      <c r="B60" s="14"/>
      <c r="C60" s="14" t="s">
        <v>45</v>
      </c>
      <c r="D60" s="19" t="n">
        <v>3.21223496</v>
      </c>
      <c r="E60" s="19" t="n">
        <v>3.37621161</v>
      </c>
      <c r="F60" s="19" t="n">
        <v>4.30656711</v>
      </c>
      <c r="G60" s="19" t="n">
        <v>1.8642539</v>
      </c>
      <c r="H60" s="19" t="n">
        <v>4.11900849000015</v>
      </c>
      <c r="I60" s="19" t="n">
        <v>4.19056024</v>
      </c>
      <c r="J60" s="19" t="n">
        <v>7.64291575</v>
      </c>
      <c r="K60" s="19" t="n">
        <v>8.88795396</v>
      </c>
    </row>
    <row r="61" customFormat="false" ht="15" hidden="true" customHeight="false" outlineLevel="0" collapsed="false">
      <c r="A61" s="14"/>
      <c r="B61" s="14"/>
      <c r="C61" s="14" t="s">
        <v>46</v>
      </c>
      <c r="D61" s="19"/>
      <c r="E61" s="19"/>
      <c r="F61" s="19"/>
      <c r="G61" s="19"/>
      <c r="H61" s="19"/>
      <c r="I61" s="19"/>
      <c r="J61" s="19"/>
      <c r="K61" s="19"/>
    </row>
    <row r="62" customFormat="false" ht="13.8" hidden="false" customHeight="false" outlineLevel="0" collapsed="false">
      <c r="A62" s="14"/>
      <c r="B62" s="14"/>
      <c r="C62" s="14" t="s">
        <v>47</v>
      </c>
      <c r="D62" s="19" t="n">
        <v>729.67874661</v>
      </c>
      <c r="E62" s="19" t="n">
        <v>953.76292164</v>
      </c>
      <c r="F62" s="19" t="n">
        <v>1253.5741296</v>
      </c>
      <c r="G62" s="19" t="n">
        <v>1610.24575254</v>
      </c>
      <c r="H62" s="19" t="n">
        <v>2178.60364548</v>
      </c>
      <c r="I62" s="19" t="n">
        <v>2916.91009244</v>
      </c>
      <c r="J62" s="19" t="n">
        <v>5017.57150117</v>
      </c>
      <c r="K62" s="19" t="n">
        <v>6263.84369233</v>
      </c>
    </row>
    <row r="63" customFormat="false" ht="13.8" hidden="false" customHeight="false" outlineLevel="0" collapsed="false">
      <c r="A63" s="14"/>
      <c r="B63" s="14"/>
      <c r="C63" s="14"/>
      <c r="D63" s="15"/>
      <c r="E63" s="15"/>
      <c r="F63" s="15"/>
      <c r="G63" s="15"/>
      <c r="H63" s="15"/>
      <c r="I63" s="15"/>
      <c r="J63" s="15"/>
      <c r="K63" s="15"/>
    </row>
    <row r="64" customFormat="false" ht="15" hidden="false" customHeight="false" outlineLevel="0" collapsed="false">
      <c r="A64" s="14"/>
      <c r="B64" s="17" t="s">
        <v>48</v>
      </c>
      <c r="C64" s="17"/>
      <c r="D64" s="18" t="n">
        <f aca="false">+SUM(D65:D69)</f>
        <v>8200.83733198</v>
      </c>
      <c r="E64" s="18" t="n">
        <f aca="false">+SUM(E65:E69)</f>
        <v>7025.52219796</v>
      </c>
      <c r="F64" s="18" t="n">
        <f aca="false">+SUM(F65:F69)</f>
        <v>11022.76486624</v>
      </c>
      <c r="G64" s="18" t="n">
        <f aca="false">+SUM(G65:G69)</f>
        <v>13355.65898646</v>
      </c>
      <c r="H64" s="18" t="n">
        <f aca="false">+SUM(H65:H69)</f>
        <v>14658.76613872</v>
      </c>
      <c r="I64" s="18" t="n">
        <f aca="false">+SUM(I65:I69)</f>
        <v>16812.28593277</v>
      </c>
      <c r="J64" s="18" t="n">
        <f aca="false">+SUM(J65:J72)</f>
        <v>18889.85427105</v>
      </c>
      <c r="K64" s="18" t="n">
        <v>22381.05003357</v>
      </c>
    </row>
    <row r="65" customFormat="false" ht="15" hidden="false" customHeight="false" outlineLevel="0" collapsed="false">
      <c r="A65" s="14"/>
      <c r="B65" s="14"/>
      <c r="C65" s="14" t="s">
        <v>49</v>
      </c>
      <c r="D65" s="19" t="n">
        <v>2904.07358275</v>
      </c>
      <c r="E65" s="19" t="n">
        <v>4036.96362681</v>
      </c>
      <c r="F65" s="19" t="n">
        <v>4924.35426817</v>
      </c>
      <c r="G65" s="19" t="n">
        <v>6352.43858382</v>
      </c>
      <c r="H65" s="19" t="n">
        <v>8267.64428966</v>
      </c>
      <c r="I65" s="19" t="n">
        <v>10969.99710406</v>
      </c>
      <c r="J65" s="19" t="n">
        <v>13817.74805841</v>
      </c>
      <c r="K65" s="19" t="n">
        <v>16381.28180116</v>
      </c>
    </row>
    <row r="66" customFormat="false" ht="15" hidden="false" customHeight="false" outlineLevel="0" collapsed="false">
      <c r="A66" s="14"/>
      <c r="B66" s="14"/>
      <c r="C66" s="14" t="s">
        <v>50</v>
      </c>
      <c r="D66" s="19" t="n">
        <v>47.93969282</v>
      </c>
      <c r="E66" s="19" t="n">
        <v>31.05820283</v>
      </c>
      <c r="F66" s="19" t="n">
        <v>53.18431708</v>
      </c>
      <c r="G66" s="19" t="n">
        <v>128.5090073</v>
      </c>
      <c r="H66" s="19" t="n">
        <v>113.25949074</v>
      </c>
      <c r="I66" s="19" t="n">
        <v>77.00908168</v>
      </c>
      <c r="J66" s="19" t="n">
        <v>133.50659507</v>
      </c>
      <c r="K66" s="19" t="n">
        <v>109.20113769</v>
      </c>
    </row>
    <row r="67" customFormat="false" ht="13.8" hidden="false" customHeight="false" outlineLevel="0" collapsed="false">
      <c r="A67" s="14"/>
      <c r="B67" s="14"/>
      <c r="C67" s="14" t="s">
        <v>51</v>
      </c>
      <c r="D67" s="19" t="n">
        <v>1521.10578902</v>
      </c>
      <c r="E67" s="19" t="n">
        <v>1555.28157398</v>
      </c>
      <c r="F67" s="19" t="n">
        <v>1812.8102432</v>
      </c>
      <c r="G67" s="19" t="n">
        <v>2555.01890488</v>
      </c>
      <c r="H67" s="19" t="n">
        <v>3537.15980907</v>
      </c>
      <c r="I67" s="19" t="n">
        <v>3129.81382405</v>
      </c>
      <c r="J67" s="19" t="n">
        <v>4248.25733612</v>
      </c>
      <c r="K67" s="19" t="n">
        <v>4564.67124219</v>
      </c>
    </row>
    <row r="68" customFormat="false" ht="15" hidden="false" customHeight="false" outlineLevel="0" collapsed="false">
      <c r="A68" s="14"/>
      <c r="B68" s="14"/>
      <c r="C68" s="14" t="s">
        <v>52</v>
      </c>
      <c r="D68" s="19" t="n">
        <v>128.35111293</v>
      </c>
      <c r="E68" s="19" t="n">
        <v>144.50605655</v>
      </c>
      <c r="F68" s="19" t="n">
        <v>141.01931751</v>
      </c>
      <c r="G68" s="19" t="n">
        <v>199.46213581</v>
      </c>
      <c r="H68" s="19" t="n">
        <v>424.39340098</v>
      </c>
      <c r="I68" s="19" t="n">
        <v>363.7497415</v>
      </c>
      <c r="J68" s="19" t="n">
        <v>567.02685153</v>
      </c>
      <c r="K68" s="19" t="n">
        <v>855.58729952</v>
      </c>
    </row>
    <row r="69" customFormat="false" ht="15" hidden="false" customHeight="false" outlineLevel="0" collapsed="false">
      <c r="A69" s="14"/>
      <c r="B69" s="14"/>
      <c r="C69" s="14" t="s">
        <v>53</v>
      </c>
      <c r="D69" s="15" t="n">
        <v>3599.36715446</v>
      </c>
      <c r="E69" s="15" t="n">
        <v>1257.71273779</v>
      </c>
      <c r="F69" s="15" t="n">
        <v>4091.39672028</v>
      </c>
      <c r="G69" s="15" t="n">
        <v>4120.23035465</v>
      </c>
      <c r="H69" s="15" t="n">
        <v>2316.30914827</v>
      </c>
      <c r="I69" s="15" t="n">
        <v>2271.71618148</v>
      </c>
      <c r="J69" s="15" t="n">
        <v>0</v>
      </c>
      <c r="K69" s="15" t="n">
        <v>0</v>
      </c>
    </row>
    <row r="70" customFormat="false" ht="15" hidden="false" customHeight="false" outlineLevel="0" collapsed="false">
      <c r="A70" s="14"/>
      <c r="B70" s="14"/>
      <c r="C70" s="14" t="s">
        <v>71</v>
      </c>
      <c r="D70" s="15"/>
      <c r="E70" s="15"/>
      <c r="F70" s="15"/>
      <c r="G70" s="15"/>
      <c r="H70" s="15"/>
      <c r="I70" s="15" t="n">
        <v>0</v>
      </c>
      <c r="J70" s="15" t="n">
        <v>123.31542992</v>
      </c>
      <c r="K70" s="15" t="n">
        <v>470.30855301</v>
      </c>
    </row>
    <row r="71" customFormat="false" ht="24.75" hidden="true" customHeight="true" outlineLevel="0" collapsed="false">
      <c r="A71" s="16"/>
      <c r="B71" s="17" t="s">
        <v>55</v>
      </c>
      <c r="C71" s="17"/>
      <c r="D71" s="18" t="n">
        <v>0</v>
      </c>
      <c r="E71" s="18" t="n">
        <v>0</v>
      </c>
      <c r="F71" s="18" t="n">
        <v>0</v>
      </c>
      <c r="G71" s="18" t="n">
        <v>0</v>
      </c>
      <c r="H71" s="18" t="n">
        <v>0</v>
      </c>
      <c r="I71" s="18" t="n">
        <v>0</v>
      </c>
      <c r="J71" s="18" t="n">
        <v>0</v>
      </c>
      <c r="K71" s="18"/>
    </row>
    <row r="72" customFormat="false" ht="6.75" hidden="true" customHeight="true" outlineLevel="0" collapsed="false">
      <c r="A72" s="16"/>
      <c r="B72" s="16"/>
      <c r="C72" s="14"/>
      <c r="D72" s="19"/>
      <c r="E72" s="19"/>
      <c r="F72" s="19"/>
      <c r="G72" s="19"/>
      <c r="H72" s="19"/>
      <c r="I72" s="19"/>
      <c r="J72" s="19"/>
      <c r="K72" s="19"/>
    </row>
    <row r="73" customFormat="false" ht="15" hidden="false" customHeight="false" outlineLevel="0" collapsed="false">
      <c r="A73" s="17"/>
      <c r="B73" s="17"/>
      <c r="C73" s="28"/>
      <c r="D73" s="21"/>
      <c r="E73" s="21"/>
      <c r="F73" s="21"/>
      <c r="G73" s="21"/>
      <c r="H73" s="21"/>
      <c r="I73" s="21"/>
      <c r="J73" s="21"/>
      <c r="K73" s="21"/>
    </row>
    <row r="74" customFormat="false" ht="15" hidden="false" customHeight="false" outlineLevel="0" collapsed="false">
      <c r="A74" s="12" t="s">
        <v>56</v>
      </c>
      <c r="B74" s="12"/>
      <c r="C74" s="12"/>
      <c r="D74" s="13" t="n">
        <f aca="false">+D7-D33</f>
        <v>451.735728910018</v>
      </c>
      <c r="E74" s="13" t="n">
        <f aca="false">+E7-E33</f>
        <v>-661.944304760022</v>
      </c>
      <c r="F74" s="13" t="n">
        <f aca="false">+F7-F33</f>
        <v>-9011.86733370996</v>
      </c>
      <c r="G74" s="13" t="n">
        <f aca="false">+G7-G33</f>
        <v>-19751.4341320102</v>
      </c>
      <c r="H74" s="13" t="n">
        <f aca="false">+H7-H33</f>
        <v>-63065.36087342</v>
      </c>
      <c r="I74" s="13" t="n">
        <f aca="false">+I7-I33</f>
        <v>-58032.5860694901</v>
      </c>
      <c r="J74" s="13" t="n">
        <f aca="false">+J7-J33</f>
        <v>-178543.6531352</v>
      </c>
      <c r="K74" s="13" t="n">
        <v>-234588.34934035</v>
      </c>
    </row>
    <row r="75" customFormat="false" ht="15" hidden="false" customHeight="false" outlineLevel="0" collapsed="false">
      <c r="A75" s="29"/>
      <c r="B75" s="29"/>
      <c r="C75" s="29"/>
      <c r="D75" s="30"/>
      <c r="E75" s="30"/>
      <c r="F75" s="30"/>
      <c r="G75" s="30"/>
      <c r="H75" s="30"/>
      <c r="I75" s="30"/>
      <c r="J75" s="30"/>
      <c r="K75" s="30"/>
    </row>
    <row r="76" customFormat="false" ht="15" hidden="false" customHeight="false" outlineLevel="0" collapsed="false">
      <c r="A76" s="12" t="s">
        <v>57</v>
      </c>
      <c r="B76" s="12"/>
      <c r="C76" s="12"/>
      <c r="D76" s="13" t="n">
        <v>35217.63412208</v>
      </c>
      <c r="E76" s="13" t="n">
        <v>42293.1454656</v>
      </c>
      <c r="F76" s="13" t="n">
        <v>57546.85763431</v>
      </c>
      <c r="G76" s="13" t="n">
        <v>101131.55931548</v>
      </c>
      <c r="H76" s="13" t="n">
        <v>156468.93820796</v>
      </c>
      <c r="I76" s="13" t="n">
        <v>292815.889687796</v>
      </c>
      <c r="J76" s="13" t="n">
        <v>377160.73908846</v>
      </c>
      <c r="K76" s="13" t="n">
        <v>382990.76633838</v>
      </c>
      <c r="L76" s="31"/>
    </row>
    <row r="77" customFormat="false" ht="15" hidden="false" customHeight="false" outlineLevel="0" collapsed="false">
      <c r="A77" s="29"/>
      <c r="B77" s="29"/>
      <c r="C77" s="29"/>
      <c r="D77" s="30"/>
      <c r="E77" s="30"/>
      <c r="F77" s="30"/>
      <c r="G77" s="30"/>
      <c r="H77" s="30"/>
      <c r="I77" s="30"/>
      <c r="J77" s="30"/>
      <c r="K77" s="30"/>
    </row>
    <row r="78" customFormat="false" ht="15" hidden="false" customHeight="false" outlineLevel="0" collapsed="false">
      <c r="A78" s="12" t="s">
        <v>58</v>
      </c>
      <c r="B78" s="12"/>
      <c r="C78" s="12"/>
      <c r="D78" s="13" t="n">
        <v>22933.03549316</v>
      </c>
      <c r="E78" s="13" t="n">
        <v>33290.07262423</v>
      </c>
      <c r="F78" s="13" t="n">
        <v>44978.40034817</v>
      </c>
      <c r="G78" s="13" t="n">
        <v>60915.07234434</v>
      </c>
      <c r="H78" s="13" t="n">
        <v>84400.13611337</v>
      </c>
      <c r="I78" s="13" t="n">
        <v>110817.43442827</v>
      </c>
      <c r="J78" s="13" t="n">
        <v>135544.26969089</v>
      </c>
      <c r="K78" s="13" t="n">
        <v>140567.10650375</v>
      </c>
    </row>
    <row r="79" customFormat="false" ht="15" hidden="false" customHeight="false" outlineLevel="0" collapsed="false">
      <c r="A79" s="29" t="s">
        <v>59</v>
      </c>
      <c r="B79" s="29"/>
      <c r="C79" s="29"/>
      <c r="D79" s="30"/>
      <c r="E79" s="30"/>
      <c r="F79" s="30"/>
      <c r="G79" s="30"/>
      <c r="H79" s="30"/>
      <c r="I79" s="30"/>
      <c r="J79" s="30"/>
      <c r="K79" s="30"/>
    </row>
    <row r="80" customFormat="false" ht="15" hidden="false" customHeight="false" outlineLevel="0" collapsed="false">
      <c r="A80" s="12" t="s">
        <v>60</v>
      </c>
      <c r="B80" s="12"/>
      <c r="C80" s="12"/>
      <c r="D80" s="13" t="n">
        <f aca="false">+D7+D76</f>
        <v>194177.69334052</v>
      </c>
      <c r="E80" s="13" t="n">
        <f aca="false">+E7+E76</f>
        <v>249677.92119369</v>
      </c>
      <c r="F80" s="13" t="n">
        <f aca="false">+F7+F76</f>
        <v>326393.11918373</v>
      </c>
      <c r="G80" s="13" t="n">
        <f aca="false">+G7+G76</f>
        <v>453237.96099105</v>
      </c>
      <c r="H80" s="13" t="n">
        <f aca="false">+H7+H76</f>
        <v>634277.29894549</v>
      </c>
      <c r="I80" s="13" t="n">
        <f aca="false">+I7+I76</f>
        <v>1023579.43523223</v>
      </c>
      <c r="J80" s="13" t="n">
        <f aca="false">+J7+J76</f>
        <v>1274224.83623336</v>
      </c>
      <c r="K80" s="13" t="n">
        <v>1555781.41014065</v>
      </c>
    </row>
    <row r="81" customFormat="false" ht="15" hidden="false" customHeight="false" outlineLevel="0" collapsed="false">
      <c r="A81" s="29"/>
      <c r="B81" s="29"/>
      <c r="C81" s="29"/>
      <c r="D81" s="30"/>
      <c r="E81" s="30"/>
      <c r="F81" s="30"/>
      <c r="G81" s="30"/>
      <c r="H81" s="30"/>
      <c r="I81" s="30"/>
      <c r="J81" s="30"/>
      <c r="K81" s="30"/>
    </row>
    <row r="82" customFormat="false" ht="15" hidden="false" customHeight="false" outlineLevel="0" collapsed="false">
      <c r="A82" s="12" t="s">
        <v>61</v>
      </c>
      <c r="B82" s="12"/>
      <c r="C82" s="12"/>
      <c r="D82" s="13" t="n">
        <f aca="false">+D33+D78</f>
        <v>181441.35898269</v>
      </c>
      <c r="E82" s="13" t="n">
        <f aca="false">+E33+E78</f>
        <v>241336.79265708</v>
      </c>
      <c r="F82" s="13" t="n">
        <f aca="false">+F33+F78</f>
        <v>322836.5292313</v>
      </c>
      <c r="G82" s="13" t="n">
        <f aca="false">+G33+G78</f>
        <v>432772.90815192</v>
      </c>
      <c r="H82" s="13" t="n">
        <f aca="false">+H33+H78</f>
        <v>625273.85772432</v>
      </c>
      <c r="I82" s="13" t="n">
        <f aca="false">+I33+I78</f>
        <v>899613.56604219</v>
      </c>
      <c r="J82" s="13" t="n">
        <f aca="false">+J33+J78</f>
        <v>1211152.01997099</v>
      </c>
      <c r="K82" s="13" t="n">
        <v>1547946.09964637</v>
      </c>
    </row>
    <row r="83" customFormat="false" ht="15" hidden="false" customHeight="false" outlineLevel="0" collapsed="false">
      <c r="A83" s="29"/>
      <c r="B83" s="29"/>
      <c r="C83" s="29"/>
      <c r="D83" s="30"/>
      <c r="E83" s="30"/>
      <c r="F83" s="30"/>
      <c r="G83" s="30"/>
      <c r="H83" s="30"/>
      <c r="I83" s="30"/>
      <c r="J83" s="30"/>
      <c r="K83" s="30"/>
    </row>
    <row r="84" customFormat="false" ht="15" hidden="false" customHeight="false" outlineLevel="0" collapsed="false">
      <c r="A84" s="12" t="s">
        <v>62</v>
      </c>
      <c r="B84" s="12"/>
      <c r="C84" s="12"/>
      <c r="D84" s="13" t="n">
        <f aca="false">+D80-D82</f>
        <v>12736.33435783</v>
      </c>
      <c r="E84" s="13" t="n">
        <f aca="false">+E80-E82</f>
        <v>8341.12853660996</v>
      </c>
      <c r="F84" s="13" t="n">
        <f aca="false">+F80-F82</f>
        <v>3556.58995243005</v>
      </c>
      <c r="G84" s="13" t="n">
        <f aca="false">+G80-G82</f>
        <v>20465.0528391299</v>
      </c>
      <c r="H84" s="13" t="n">
        <f aca="false">+H80-H82</f>
        <v>9003.44122117001</v>
      </c>
      <c r="I84" s="13" t="n">
        <f aca="false">+I80-I82</f>
        <v>123965.869190036</v>
      </c>
      <c r="J84" s="13" t="n">
        <f aca="false">+J80-J82</f>
        <v>63072.8162623702</v>
      </c>
      <c r="K84" s="13" t="n">
        <v>7835.31049428019</v>
      </c>
    </row>
    <row r="85" customFormat="false" ht="15" hidden="false" customHeight="false" outlineLevel="0" collapsed="false">
      <c r="A85" s="29"/>
      <c r="B85" s="29"/>
      <c r="C85" s="29"/>
      <c r="D85" s="30"/>
      <c r="E85" s="30"/>
      <c r="F85" s="30"/>
      <c r="G85" s="30"/>
      <c r="H85" s="30"/>
      <c r="I85" s="30"/>
      <c r="J85" s="30"/>
      <c r="K85" s="30"/>
    </row>
    <row r="86" customFormat="false" ht="15" hidden="false" customHeight="false" outlineLevel="0" collapsed="false">
      <c r="A86" s="12" t="s">
        <v>72</v>
      </c>
      <c r="B86" s="12"/>
      <c r="C86" s="12"/>
      <c r="D86" s="12" t="n">
        <v>2247.25652924</v>
      </c>
      <c r="E86" s="12" t="n">
        <v>3258.7993846</v>
      </c>
      <c r="F86" s="12" t="n">
        <v>5590.63012563</v>
      </c>
      <c r="G86" s="12" t="n">
        <v>8266.19996814</v>
      </c>
      <c r="H86" s="12" t="n">
        <v>10207.51984144</v>
      </c>
      <c r="I86" s="12" t="n">
        <v>16218.26804022</v>
      </c>
      <c r="J86" s="12" t="n">
        <v>20035.77459754</v>
      </c>
      <c r="K86" s="12" t="n">
        <v>28131.19395911</v>
      </c>
    </row>
    <row r="87" customFormat="false" ht="15" hidden="false" customHeight="false" outlineLevel="0" collapsed="false">
      <c r="A87" s="29"/>
      <c r="B87" s="29"/>
      <c r="C87" s="29"/>
      <c r="D87" s="30"/>
      <c r="E87" s="30"/>
      <c r="F87" s="30"/>
      <c r="G87" s="30"/>
      <c r="H87" s="30"/>
      <c r="I87" s="30"/>
      <c r="J87" s="30"/>
      <c r="K87" s="30"/>
    </row>
    <row r="88" customFormat="false" ht="15" hidden="false" customHeight="false" outlineLevel="0" collapsed="false">
      <c r="A88" s="38" t="s">
        <v>73</v>
      </c>
      <c r="B88" s="38"/>
      <c r="C88" s="38"/>
      <c r="D88" s="38" t="n">
        <f aca="false">+D84-D86</f>
        <v>10489.07782859</v>
      </c>
      <c r="E88" s="38" t="n">
        <f aca="false">+E84-E86</f>
        <v>5082.32915200996</v>
      </c>
      <c r="F88" s="38" t="n">
        <f aca="false">+F84-F86</f>
        <v>-2034.04017319995</v>
      </c>
      <c r="G88" s="38" t="n">
        <f aca="false">+G84-G86</f>
        <v>12198.8528709899</v>
      </c>
      <c r="H88" s="38" t="n">
        <f aca="false">+H84-H86</f>
        <v>-1204.07862026999</v>
      </c>
      <c r="I88" s="38" t="n">
        <f aca="false">+I84-I86</f>
        <v>107747.601149816</v>
      </c>
      <c r="J88" s="38" t="n">
        <f aca="false">+J84-J86</f>
        <v>43037.0416648302</v>
      </c>
      <c r="K88" s="38" t="n">
        <v>-20295.8834648298</v>
      </c>
    </row>
    <row r="89" customFormat="false" ht="15" hidden="false" customHeight="false" outlineLevel="0" collapsed="false">
      <c r="A89" s="39"/>
      <c r="B89" s="16"/>
      <c r="C89" s="16"/>
      <c r="D89" s="35"/>
      <c r="E89" s="35"/>
      <c r="F89" s="35"/>
      <c r="G89" s="35"/>
      <c r="H89" s="35"/>
      <c r="I89" s="35"/>
    </row>
    <row r="90" customFormat="false" ht="16.5" hidden="false" customHeight="true" outlineLevel="0" collapsed="false">
      <c r="A90" s="34" t="s">
        <v>65</v>
      </c>
      <c r="B90" s="34"/>
      <c r="C90" s="34"/>
      <c r="D90" s="34"/>
      <c r="E90" s="34"/>
      <c r="F90" s="34"/>
      <c r="G90" s="34"/>
      <c r="H90" s="34"/>
      <c r="I90" s="34"/>
      <c r="J90" s="34"/>
    </row>
    <row r="91" customFormat="false" ht="15" hidden="false" customHeight="false" outlineLevel="0" collapsed="false">
      <c r="A91" s="36" t="s">
        <v>66</v>
      </c>
    </row>
    <row r="92" customFormat="false" ht="15" hidden="false" customHeight="false" outlineLevel="0" collapsed="false">
      <c r="A92" s="36" t="s">
        <v>67</v>
      </c>
    </row>
  </sheetData>
  <mergeCells count="2">
    <mergeCell ref="A2:C4"/>
    <mergeCell ref="A90:J90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4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7" ySplit="7" topLeftCell="H8" activePane="bottomRight" state="frozen"/>
      <selection pane="topLeft" activeCell="A1" activeCellId="0" sqref="A1"/>
      <selection pane="topRight" activeCell="H1" activeCellId="0" sqref="H1"/>
      <selection pane="bottomLeft" activeCell="A8" activeCellId="0" sqref="A8"/>
      <selection pane="bottomRight" activeCell="G36" activeCellId="0" sqref="G36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1" width="14.86"/>
    <col collapsed="false" customWidth="true" hidden="false" outlineLevel="0" max="3" min="3" style="1" width="12.71"/>
    <col collapsed="false" customWidth="true" hidden="false" outlineLevel="0" max="4" min="4" style="1" width="13.86"/>
    <col collapsed="false" customWidth="true" hidden="false" outlineLevel="0" max="5" min="5" style="1" width="9.71"/>
    <col collapsed="false" customWidth="true" hidden="false" outlineLevel="0" max="6" min="6" style="1" width="10.42"/>
    <col collapsed="false" customWidth="true" hidden="false" outlineLevel="0" max="7" min="7" style="1" width="14.01"/>
    <col collapsed="false" customWidth="false" hidden="false" outlineLevel="0" max="1025" min="8" style="1" width="11.42"/>
  </cols>
  <sheetData>
    <row r="1" customFormat="false" ht="15" hidden="false" customHeight="false" outlineLevel="0" collapsed="false">
      <c r="A1" s="40"/>
      <c r="B1" s="3" t="s">
        <v>59</v>
      </c>
      <c r="C1" s="3"/>
      <c r="D1" s="41"/>
      <c r="E1" s="41"/>
      <c r="F1" s="41"/>
      <c r="G1" s="41"/>
    </row>
    <row r="2" customFormat="false" ht="15" hidden="false" customHeight="false" outlineLevel="0" collapsed="false">
      <c r="A2" s="2"/>
      <c r="B2" s="2"/>
      <c r="C2" s="2"/>
      <c r="D2" s="42"/>
      <c r="E2" s="42"/>
      <c r="F2" s="42"/>
      <c r="G2" s="42"/>
    </row>
    <row r="3" customFormat="false" ht="15" hidden="false" customHeight="false" outlineLevel="0" collapsed="false">
      <c r="A3" s="2"/>
      <c r="B3" s="2"/>
      <c r="C3" s="2"/>
      <c r="D3" s="42"/>
      <c r="E3" s="42"/>
      <c r="F3" s="42"/>
      <c r="G3" s="42"/>
    </row>
    <row r="4" customFormat="false" ht="15" hidden="false" customHeight="false" outlineLevel="0" collapsed="false">
      <c r="A4" s="2"/>
      <c r="B4" s="2"/>
      <c r="C4" s="2"/>
      <c r="D4" s="42"/>
      <c r="E4" s="42"/>
      <c r="F4" s="42"/>
      <c r="G4" s="42"/>
    </row>
    <row r="5" customFormat="false" ht="25.5" hidden="false" customHeight="true" outlineLevel="0" collapsed="false">
      <c r="A5" s="4" t="s">
        <v>74</v>
      </c>
      <c r="B5" s="4"/>
      <c r="C5" s="4"/>
      <c r="D5" s="4"/>
      <c r="E5" s="4"/>
      <c r="F5" s="4"/>
      <c r="G5" s="4"/>
    </row>
    <row r="6" customFormat="false" ht="25.5" hidden="false" customHeight="true" outlineLevel="0" collapsed="false">
      <c r="A6" s="4" t="s">
        <v>75</v>
      </c>
      <c r="B6" s="4"/>
      <c r="C6" s="4"/>
      <c r="D6" s="4"/>
      <c r="E6" s="4"/>
      <c r="F6" s="4"/>
      <c r="G6" s="4" t="s">
        <v>76</v>
      </c>
    </row>
    <row r="7" customFormat="false" ht="42.75" hidden="false" customHeight="true" outlineLevel="0" collapsed="false">
      <c r="A7" s="43" t="s">
        <v>77</v>
      </c>
      <c r="B7" s="44" t="s">
        <v>78</v>
      </c>
      <c r="C7" s="44" t="s">
        <v>79</v>
      </c>
      <c r="D7" s="44" t="s">
        <v>80</v>
      </c>
      <c r="E7" s="44" t="s">
        <v>81</v>
      </c>
      <c r="F7" s="44" t="s">
        <v>82</v>
      </c>
      <c r="G7" s="44" t="s">
        <v>83</v>
      </c>
      <c r="W7" s="45"/>
    </row>
    <row r="8" customFormat="false" ht="23.25" hidden="false" customHeight="true" outlineLevel="0" collapsed="false">
      <c r="A8" s="46" t="s">
        <v>84</v>
      </c>
      <c r="B8" s="47" t="n">
        <v>26285.72655929</v>
      </c>
      <c r="C8" s="47" t="n">
        <v>9178.29862543</v>
      </c>
      <c r="D8" s="47" t="n">
        <v>1918.83847257</v>
      </c>
      <c r="E8" s="47" t="n">
        <v>26.66142916</v>
      </c>
      <c r="F8" s="47" t="n">
        <v>0.19963056</v>
      </c>
      <c r="G8" s="47" t="n">
        <f aca="false">+SUM(B8:F8)</f>
        <v>37409.72471701</v>
      </c>
      <c r="W8" s="45"/>
    </row>
    <row r="9" customFormat="false" ht="23.25" hidden="false" customHeight="true" outlineLevel="0" collapsed="false">
      <c r="A9" s="46" t="s">
        <v>85</v>
      </c>
      <c r="B9" s="47" t="n">
        <v>26193.38672719</v>
      </c>
      <c r="C9" s="47" t="n">
        <v>12576.15941278</v>
      </c>
      <c r="D9" s="47" t="n">
        <v>3224.11104284</v>
      </c>
      <c r="E9" s="47" t="n">
        <v>32.72914681</v>
      </c>
      <c r="F9" s="47" t="n">
        <v>0.01014892</v>
      </c>
      <c r="G9" s="47" t="n">
        <f aca="false">+SUM(B9:F9)</f>
        <v>42026.39647854</v>
      </c>
      <c r="W9" s="45"/>
    </row>
    <row r="10" customFormat="false" ht="23.25" hidden="false" customHeight="true" outlineLevel="0" collapsed="false">
      <c r="A10" s="46" t="s">
        <v>86</v>
      </c>
      <c r="B10" s="47" t="n">
        <v>30715.31920747</v>
      </c>
      <c r="C10" s="47" t="n">
        <v>11497.84756099</v>
      </c>
      <c r="D10" s="47" t="n">
        <v>2997.15255759</v>
      </c>
      <c r="E10" s="47" t="n">
        <v>37.91396661</v>
      </c>
      <c r="F10" s="47" t="n">
        <v>0.68244081</v>
      </c>
      <c r="G10" s="47" t="n">
        <f aca="false">+SUM(B10:F10)</f>
        <v>45248.91573347</v>
      </c>
      <c r="W10" s="45"/>
    </row>
    <row r="11" customFormat="false" ht="23.25" hidden="false" customHeight="true" outlineLevel="0" collapsed="false">
      <c r="A11" s="46" t="s">
        <v>87</v>
      </c>
      <c r="B11" s="47" t="n">
        <v>29295.39236406</v>
      </c>
      <c r="C11" s="47" t="n">
        <v>12353.16012656</v>
      </c>
      <c r="D11" s="47" t="n">
        <v>2898.57708111</v>
      </c>
      <c r="E11" s="47" t="n">
        <v>40.21143601</v>
      </c>
      <c r="F11" s="47" t="n">
        <v>0.0563847</v>
      </c>
      <c r="G11" s="47" t="n">
        <f aca="false">+SUM(B11:F11)</f>
        <v>44587.39739244</v>
      </c>
      <c r="W11" s="45"/>
    </row>
    <row r="12" customFormat="false" ht="23.25" hidden="false" customHeight="true" outlineLevel="0" collapsed="false">
      <c r="A12" s="48" t="s">
        <v>88</v>
      </c>
      <c r="B12" s="49" t="n">
        <v>34734.06748938</v>
      </c>
      <c r="C12" s="49" t="n">
        <v>11965.42859487</v>
      </c>
      <c r="D12" s="49" t="n">
        <v>1632.99639009</v>
      </c>
      <c r="E12" s="49" t="n">
        <v>38.31569782</v>
      </c>
      <c r="F12" s="49" t="n">
        <v>0.87710073</v>
      </c>
      <c r="G12" s="49" t="n">
        <f aca="false">+SUM(B12:F12)</f>
        <v>48371.68527289</v>
      </c>
      <c r="W12" s="45"/>
    </row>
    <row r="13" customFormat="false" ht="23.25" hidden="false" customHeight="true" outlineLevel="0" collapsed="false">
      <c r="A13" s="48" t="s">
        <v>89</v>
      </c>
      <c r="B13" s="49" t="n">
        <v>34014.14480012</v>
      </c>
      <c r="C13" s="49" t="n">
        <v>14966.94124588</v>
      </c>
      <c r="D13" s="49" t="n">
        <v>5231.15658659001</v>
      </c>
      <c r="E13" s="49" t="n">
        <v>37.83936939</v>
      </c>
      <c r="F13" s="49" t="n">
        <v>0.10922861</v>
      </c>
      <c r="G13" s="49" t="n">
        <f aca="false">+SUM(B13:F13)</f>
        <v>54250.19123059</v>
      </c>
      <c r="W13" s="45"/>
    </row>
    <row r="14" customFormat="false" ht="23.25" hidden="false" customHeight="true" outlineLevel="0" collapsed="false">
      <c r="A14" s="48" t="s">
        <v>90</v>
      </c>
      <c r="B14" s="49" t="n">
        <v>39979.29435722</v>
      </c>
      <c r="C14" s="49" t="n">
        <v>15068.88377144</v>
      </c>
      <c r="D14" s="49" t="n">
        <v>4646.93544529001</v>
      </c>
      <c r="E14" s="49" t="n">
        <v>26.16883559</v>
      </c>
      <c r="F14" s="49" t="n">
        <v>0.15156197</v>
      </c>
      <c r="G14" s="49" t="n">
        <f aca="false">+SUM(B14:F14)</f>
        <v>59721.43397151</v>
      </c>
      <c r="W14" s="45"/>
    </row>
    <row r="15" customFormat="false" ht="23.25" hidden="false" customHeight="true" outlineLevel="0" collapsed="false">
      <c r="A15" s="48" t="s">
        <v>91</v>
      </c>
      <c r="B15" s="49" t="n">
        <v>38410.78601893</v>
      </c>
      <c r="C15" s="49" t="n">
        <v>17047.25151387</v>
      </c>
      <c r="D15" s="49" t="n">
        <v>5838.19835698</v>
      </c>
      <c r="E15" s="49" t="n">
        <v>44.21864785</v>
      </c>
      <c r="F15" s="49" t="n">
        <v>0.10492569</v>
      </c>
      <c r="G15" s="49" t="n">
        <f aca="false">+SUM(B15:F15)</f>
        <v>61340.55946332</v>
      </c>
      <c r="W15" s="45"/>
    </row>
    <row r="16" customFormat="false" ht="23.25" hidden="false" customHeight="true" outlineLevel="0" collapsed="false">
      <c r="A16" s="46" t="s">
        <v>92</v>
      </c>
      <c r="B16" s="47" t="n">
        <v>45859.16419006</v>
      </c>
      <c r="C16" s="47" t="n">
        <v>15710.45178951</v>
      </c>
      <c r="D16" s="47" t="n">
        <v>4078.75273829</v>
      </c>
      <c r="E16" s="47" t="n">
        <v>38.60454035</v>
      </c>
      <c r="F16" s="47" t="n">
        <v>0.03379599</v>
      </c>
      <c r="G16" s="47" t="n">
        <f aca="false">+SUM(B16:F16)</f>
        <v>65687.0070542</v>
      </c>
      <c r="W16" s="45"/>
    </row>
    <row r="17" customFormat="false" ht="23.25" hidden="false" customHeight="true" outlineLevel="0" collapsed="false">
      <c r="A17" s="46" t="s">
        <v>93</v>
      </c>
      <c r="B17" s="47" t="n">
        <v>45827.47732014</v>
      </c>
      <c r="C17" s="47" t="n">
        <v>19872.71381724</v>
      </c>
      <c r="D17" s="47" t="n">
        <v>5360.67292463001</v>
      </c>
      <c r="E17" s="47" t="n">
        <v>41.01007145</v>
      </c>
      <c r="F17" s="47" t="n">
        <v>0.07343251</v>
      </c>
      <c r="G17" s="47" t="n">
        <f aca="false">+SUM(B17:F17)</f>
        <v>71101.94756597</v>
      </c>
      <c r="W17" s="45"/>
    </row>
    <row r="18" customFormat="false" ht="23.25" hidden="false" customHeight="true" outlineLevel="0" collapsed="false">
      <c r="A18" s="46" t="s">
        <v>94</v>
      </c>
      <c r="B18" s="47" t="n">
        <v>52443.58456176</v>
      </c>
      <c r="C18" s="47" t="n">
        <v>19006.59339304</v>
      </c>
      <c r="D18" s="47" t="n">
        <v>6257.66425554</v>
      </c>
      <c r="E18" s="47" t="n">
        <v>40.40225426</v>
      </c>
      <c r="F18" s="47" t="n">
        <v>0.0250205</v>
      </c>
      <c r="G18" s="47" t="n">
        <f aca="false">+SUM(B18:F18)</f>
        <v>77748.2694851</v>
      </c>
      <c r="W18" s="45"/>
    </row>
    <row r="19" customFormat="false" ht="23.25" hidden="false" customHeight="true" outlineLevel="0" collapsed="false">
      <c r="A19" s="46" t="s">
        <v>95</v>
      </c>
      <c r="B19" s="47" t="n">
        <v>48973.09552249</v>
      </c>
      <c r="C19" s="47" t="n">
        <v>20006.84919778</v>
      </c>
      <c r="D19" s="47" t="n">
        <v>7176.03156590001</v>
      </c>
      <c r="E19" s="47" t="n">
        <v>56.60799893</v>
      </c>
      <c r="F19" s="47" t="n">
        <v>0.00093962</v>
      </c>
      <c r="G19" s="47" t="n">
        <f aca="false">+SUM(B19:F19)</f>
        <v>76212.58522472</v>
      </c>
      <c r="W19" s="45"/>
    </row>
    <row r="20" customFormat="false" ht="23.25" hidden="false" customHeight="true" outlineLevel="0" collapsed="false">
      <c r="A20" s="48" t="s">
        <v>96</v>
      </c>
      <c r="B20" s="49" t="n">
        <v>58708.16388431</v>
      </c>
      <c r="C20" s="49" t="n">
        <v>21299.40701309</v>
      </c>
      <c r="D20" s="49" t="n">
        <v>5981.66380059</v>
      </c>
      <c r="E20" s="49" t="n">
        <v>62.33684533</v>
      </c>
      <c r="F20" s="49" t="n">
        <v>0.38150112</v>
      </c>
      <c r="G20" s="49" t="n">
        <f aca="false">+SUM(B20:F20)</f>
        <v>86051.95304444</v>
      </c>
      <c r="W20" s="45"/>
    </row>
    <row r="21" customFormat="false" ht="23.25" hidden="false" customHeight="true" outlineLevel="0" collapsed="false">
      <c r="A21" s="48" t="s">
        <v>97</v>
      </c>
      <c r="B21" s="49" t="n">
        <v>56922.00599018</v>
      </c>
      <c r="C21" s="49" t="n">
        <v>25936.22985138</v>
      </c>
      <c r="D21" s="49" t="n">
        <v>8437.49417481001</v>
      </c>
      <c r="E21" s="49" t="n">
        <v>64.32282757</v>
      </c>
      <c r="F21" s="49" t="n">
        <v>0.11700546</v>
      </c>
      <c r="G21" s="49" t="n">
        <f aca="false">+SUM(B21:F21)</f>
        <v>91360.1698494</v>
      </c>
      <c r="W21" s="45"/>
    </row>
    <row r="22" customFormat="false" ht="23.25" hidden="false" customHeight="true" outlineLevel="0" collapsed="false">
      <c r="A22" s="48" t="s">
        <v>98</v>
      </c>
      <c r="B22" s="49" t="n">
        <v>67348.45047092</v>
      </c>
      <c r="C22" s="49" t="n">
        <v>26349.33370779</v>
      </c>
      <c r="D22" s="49" t="n">
        <v>11114.18597235</v>
      </c>
      <c r="E22" s="49" t="n">
        <v>74.37932134</v>
      </c>
      <c r="F22" s="49" t="n">
        <v>0.06255698</v>
      </c>
      <c r="G22" s="49" t="n">
        <f aca="false">+SUM(B22:F22)</f>
        <v>104886.41202938</v>
      </c>
      <c r="W22" s="45"/>
    </row>
    <row r="23" customFormat="false" ht="23.25" hidden="false" customHeight="true" outlineLevel="0" collapsed="false">
      <c r="A23" s="48" t="s">
        <v>99</v>
      </c>
      <c r="B23" s="49" t="n">
        <v>65252.77039554</v>
      </c>
      <c r="C23" s="49" t="n">
        <v>29524.72514022</v>
      </c>
      <c r="D23" s="49" t="n">
        <v>12850.46003236</v>
      </c>
      <c r="E23" s="49" t="n">
        <v>82.17521971</v>
      </c>
      <c r="F23" s="49" t="n">
        <v>1.23878159</v>
      </c>
      <c r="G23" s="49" t="n">
        <f aca="false">+SUM(B23:F23)</f>
        <v>107711.36956942</v>
      </c>
      <c r="W23" s="45"/>
    </row>
    <row r="24" customFormat="false" ht="23.25" hidden="false" customHeight="true" outlineLevel="0" collapsed="false">
      <c r="A24" s="46" t="s">
        <v>100</v>
      </c>
      <c r="B24" s="47" t="n">
        <v>79471.18243175</v>
      </c>
      <c r="C24" s="47" t="n">
        <v>28038.65818766</v>
      </c>
      <c r="D24" s="47" t="n">
        <v>10636.48540209</v>
      </c>
      <c r="E24" s="47" t="n">
        <v>94.25445525</v>
      </c>
      <c r="F24" s="47" t="n">
        <v>0.13804657</v>
      </c>
      <c r="G24" s="47" t="n">
        <f aca="false">+SUM(B24:F24)</f>
        <v>118240.71852332</v>
      </c>
      <c r="I24" s="50"/>
    </row>
    <row r="25" customFormat="false" ht="23.25" hidden="false" customHeight="true" outlineLevel="0" collapsed="false">
      <c r="A25" s="46" t="s">
        <v>101</v>
      </c>
      <c r="B25" s="47" t="n">
        <v>76759.26134428</v>
      </c>
      <c r="C25" s="47" t="n">
        <v>37824.17363409</v>
      </c>
      <c r="D25" s="47" t="n">
        <v>11387.45108301</v>
      </c>
      <c r="E25" s="47" t="n">
        <v>170.26317821</v>
      </c>
      <c r="F25" s="47" t="n">
        <v>0.00699745</v>
      </c>
      <c r="G25" s="47" t="n">
        <f aca="false">+SUM(B25:F25)</f>
        <v>126141.15623704</v>
      </c>
    </row>
    <row r="26" customFormat="false" ht="23.25" hidden="false" customHeight="true" outlineLevel="0" collapsed="false">
      <c r="A26" s="46" t="s">
        <v>102</v>
      </c>
      <c r="B26" s="47" t="n">
        <v>93936.83096839</v>
      </c>
      <c r="C26" s="47" t="n">
        <v>35941.01310556</v>
      </c>
      <c r="D26" s="47" t="n">
        <v>12751.87682559</v>
      </c>
      <c r="E26" s="47" t="n">
        <v>178.61888422</v>
      </c>
      <c r="F26" s="47" t="n">
        <v>0.02144679</v>
      </c>
      <c r="G26" s="47" t="n">
        <f aca="false">+SUM(B26:F26)</f>
        <v>142808.36123055</v>
      </c>
    </row>
    <row r="27" customFormat="false" ht="23.25" hidden="false" customHeight="true" outlineLevel="0" collapsed="false">
      <c r="A27" s="46" t="s">
        <v>103</v>
      </c>
      <c r="B27" s="47" t="n">
        <v>85844.08300564</v>
      </c>
      <c r="C27" s="47" t="n">
        <v>38351.86678651</v>
      </c>
      <c r="D27" s="47" t="n">
        <v>18405.16992606</v>
      </c>
      <c r="E27" s="47" t="n">
        <v>181.30204023</v>
      </c>
      <c r="F27" s="47" t="n">
        <v>0.02470868</v>
      </c>
      <c r="G27" s="47" t="n">
        <f aca="false">+SUM(B27:F27)</f>
        <v>142782.44646712</v>
      </c>
    </row>
    <row r="28" customFormat="false" ht="23.25" hidden="false" customHeight="true" outlineLevel="0" collapsed="false">
      <c r="A28" s="48" t="s">
        <v>104</v>
      </c>
      <c r="B28" s="49" t="n">
        <v>103728.9731497</v>
      </c>
      <c r="C28" s="49" t="n">
        <v>38071.77246727</v>
      </c>
      <c r="D28" s="49" t="n">
        <v>13151.57764106</v>
      </c>
      <c r="E28" s="49" t="n">
        <v>212.80838997</v>
      </c>
      <c r="F28" s="49" t="n">
        <v>3.96756874</v>
      </c>
      <c r="G28" s="49" t="n">
        <f aca="false">+SUM(B28:F28)</f>
        <v>155169.09921674</v>
      </c>
    </row>
    <row r="29" customFormat="false" ht="23.25" hidden="false" customHeight="true" outlineLevel="0" collapsed="false">
      <c r="A29" s="48" t="s">
        <v>105</v>
      </c>
      <c r="B29" s="49" t="n">
        <v>106359.98184443</v>
      </c>
      <c r="C29" s="49" t="n">
        <v>43892.66658014</v>
      </c>
      <c r="D29" s="49" t="n">
        <v>21091.43206778</v>
      </c>
      <c r="E29" s="49" t="n">
        <v>224.17232687</v>
      </c>
      <c r="F29" s="49" t="n">
        <v>0.59593697</v>
      </c>
      <c r="G29" s="49" t="n">
        <f aca="false">+SUM(B29:F29)</f>
        <v>171568.84875619</v>
      </c>
    </row>
    <row r="30" customFormat="false" ht="23.25" hidden="false" customHeight="true" outlineLevel="0" collapsed="false">
      <c r="A30" s="48" t="s">
        <v>106</v>
      </c>
      <c r="B30" s="49" t="n">
        <v>122964.57249558</v>
      </c>
      <c r="C30" s="49" t="n">
        <v>44724.85882427</v>
      </c>
      <c r="D30" s="49" t="n">
        <v>22834.82260445</v>
      </c>
      <c r="E30" s="49" t="n">
        <v>251.0719656</v>
      </c>
      <c r="F30" s="49" t="n">
        <v>0</v>
      </c>
      <c r="G30" s="49" t="n">
        <f aca="false">+SUM(B30:F30)</f>
        <v>190775.3258899</v>
      </c>
    </row>
    <row r="31" customFormat="false" ht="23.25" hidden="false" customHeight="true" outlineLevel="0" collapsed="false">
      <c r="A31" s="48" t="s">
        <v>107</v>
      </c>
      <c r="B31" s="49" t="n">
        <v>116924.17449553</v>
      </c>
      <c r="C31" s="49" t="n">
        <v>150546.64872178</v>
      </c>
      <c r="D31" s="49" t="n">
        <v>15392.3821243</v>
      </c>
      <c r="E31" s="49" t="n">
        <v>285.38144888</v>
      </c>
      <c r="F31" s="49" t="n">
        <v>0.0367217</v>
      </c>
      <c r="G31" s="49" t="n">
        <f aca="false">+SUM(B31:F31)</f>
        <v>283148.62351219</v>
      </c>
    </row>
    <row r="32" customFormat="false" ht="23.25" hidden="false" customHeight="true" outlineLevel="0" collapsed="false">
      <c r="A32" s="46" t="s">
        <v>108</v>
      </c>
      <c r="B32" s="47" t="n">
        <v>142062.26333214</v>
      </c>
      <c r="C32" s="47" t="n">
        <v>78400.05789959</v>
      </c>
      <c r="D32" s="47" t="n">
        <v>26841.61782846</v>
      </c>
      <c r="E32" s="47" t="n">
        <v>230.04851366</v>
      </c>
      <c r="F32" s="47" t="n">
        <v>1.35224312</v>
      </c>
      <c r="G32" s="47" t="n">
        <f aca="false">+SUM(B32:F32)</f>
        <v>247535.33981697</v>
      </c>
    </row>
    <row r="33" customFormat="false" ht="23.25" hidden="false" customHeight="true" outlineLevel="0" collapsed="false">
      <c r="A33" s="46" t="s">
        <v>109</v>
      </c>
      <c r="B33" s="47" t="n">
        <v>138196.12137587</v>
      </c>
      <c r="C33" s="47" t="n">
        <v>70020.55114632</v>
      </c>
      <c r="D33" s="47" t="n">
        <v>26597.60513245</v>
      </c>
      <c r="E33" s="47" t="n">
        <v>328.89257655</v>
      </c>
      <c r="F33" s="47" t="n">
        <v>0</v>
      </c>
      <c r="G33" s="47" t="n">
        <f aca="false">+SUM(B33:F33)</f>
        <v>235143.17023119</v>
      </c>
    </row>
    <row r="34" customFormat="false" ht="23.25" hidden="false" customHeight="true" outlineLevel="0" collapsed="false">
      <c r="A34" s="46" t="s">
        <v>110</v>
      </c>
      <c r="B34" s="47" t="n">
        <v>158241.65439469</v>
      </c>
      <c r="C34" s="47" t="n">
        <v>60307.96839223</v>
      </c>
      <c r="D34" s="47" t="n">
        <v>27434.70772584</v>
      </c>
      <c r="E34" s="47" t="n">
        <v>244.39872413</v>
      </c>
      <c r="F34" s="47" t="n">
        <v>0.09199491</v>
      </c>
      <c r="G34" s="47" t="n">
        <f aca="false">+SUM(B34:F34)</f>
        <v>246228.8212318</v>
      </c>
    </row>
    <row r="35" customFormat="false" ht="23.25" hidden="false" customHeight="true" outlineLevel="0" collapsed="false">
      <c r="A35" s="46" t="s">
        <v>111</v>
      </c>
      <c r="B35" s="47" t="n">
        <v>153244.23684617</v>
      </c>
      <c r="C35" s="47" t="n">
        <v>62418.93711482</v>
      </c>
      <c r="D35" s="47" t="n">
        <v>28780.34192283</v>
      </c>
      <c r="E35" s="47" t="n">
        <v>287.61399536</v>
      </c>
      <c r="F35" s="47" t="n">
        <v>0</v>
      </c>
      <c r="G35" s="47" t="n">
        <f aca="false">+SUM(B35:F35)</f>
        <v>244731.12987918</v>
      </c>
    </row>
    <row r="36" customFormat="false" ht="23.25" hidden="false" customHeight="true" outlineLevel="0" collapsed="false">
      <c r="A36" s="48" t="s">
        <v>112</v>
      </c>
      <c r="B36" s="49" t="n">
        <v>182979.28148395</v>
      </c>
      <c r="C36" s="49" t="n">
        <v>82617.78680624</v>
      </c>
      <c r="D36" s="49" t="n">
        <v>41013.13882769</v>
      </c>
      <c r="E36" s="49" t="n">
        <v>269.88104324</v>
      </c>
      <c r="F36" s="49" t="n">
        <v>0</v>
      </c>
      <c r="G36" s="49" t="n">
        <v>306880.08816112</v>
      </c>
    </row>
    <row r="37" customFormat="false" ht="23.25" hidden="false" customHeight="true" outlineLevel="0" collapsed="false">
      <c r="A37" s="48" t="s">
        <v>113</v>
      </c>
      <c r="B37" s="49" t="n">
        <v>173425.82704649</v>
      </c>
      <c r="C37" s="49" t="n">
        <v>94157.09086381</v>
      </c>
      <c r="D37" s="49" t="n">
        <v>34915.47566634</v>
      </c>
      <c r="E37" s="49" t="n">
        <v>407.92831894</v>
      </c>
      <c r="F37" s="49" t="n">
        <v>0</v>
      </c>
      <c r="G37" s="49" t="n">
        <v>302906.32189558</v>
      </c>
    </row>
    <row r="38" customFormat="false" ht="23.25" hidden="false" customHeight="true" outlineLevel="0" collapsed="false">
      <c r="A38" s="48" t="s">
        <v>114</v>
      </c>
      <c r="B38" s="49" t="n">
        <v>192475.78452714</v>
      </c>
      <c r="C38" s="49" t="n">
        <v>102096.69795539</v>
      </c>
      <c r="D38" s="49" t="n">
        <v>53842.20904751</v>
      </c>
      <c r="E38" s="49" t="n">
        <v>341.29158397</v>
      </c>
      <c r="F38" s="49" t="n">
        <v>1.16082056</v>
      </c>
      <c r="G38" s="49" t="n">
        <v>348757.14393457</v>
      </c>
    </row>
    <row r="39" customFormat="false" ht="23.25" hidden="false" customHeight="true" outlineLevel="0" collapsed="false">
      <c r="A39" s="48" t="s">
        <v>115</v>
      </c>
      <c r="B39" s="49" t="n">
        <v>189714.23948492</v>
      </c>
      <c r="C39" s="49" t="n">
        <v>108908.07947551</v>
      </c>
      <c r="D39" s="49" t="n">
        <v>53460.27379054</v>
      </c>
      <c r="E39" s="49" t="n">
        <v>423.37794832</v>
      </c>
      <c r="F39" s="49" t="n">
        <v>26.1625</v>
      </c>
      <c r="G39" s="49" t="n">
        <v>352532.13319929</v>
      </c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</row>
    <row r="41" customFormat="false" ht="43.5" hidden="false" customHeight="true" outlineLevel="0" collapsed="false">
      <c r="A41" s="34" t="s">
        <v>116</v>
      </c>
      <c r="B41" s="34"/>
      <c r="C41" s="34"/>
      <c r="D41" s="34"/>
      <c r="E41" s="34"/>
      <c r="F41" s="34"/>
      <c r="G41" s="34"/>
      <c r="H41" s="51"/>
      <c r="I41" s="51"/>
      <c r="J41" s="51"/>
    </row>
    <row r="42" customFormat="false" ht="15" hidden="false" customHeight="false" outlineLevel="0" collapsed="false">
      <c r="A42" s="52" t="s">
        <v>67</v>
      </c>
      <c r="B42" s="3"/>
      <c r="C42" s="3"/>
      <c r="D42" s="3"/>
      <c r="E42" s="3"/>
      <c r="F42" s="3"/>
      <c r="G42" s="3"/>
    </row>
  </sheetData>
  <mergeCells count="2">
    <mergeCell ref="A2:C4"/>
    <mergeCell ref="A41:G41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R36" activeCellId="0" sqref="R36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8.57"/>
    <col collapsed="false" customWidth="true" hidden="false" outlineLevel="0" max="3" min="2" style="1" width="12.71"/>
    <col collapsed="false" customWidth="true" hidden="false" outlineLevel="0" max="6" min="4" style="1" width="14.7"/>
    <col collapsed="false" customWidth="true" hidden="false" outlineLevel="0" max="7" min="7" style="1" width="13.43"/>
    <col collapsed="false" customWidth="true" hidden="false" outlineLevel="0" max="8" min="8" style="1" width="13.57"/>
    <col collapsed="false" customWidth="false" hidden="false" outlineLevel="0" max="9" min="9" style="1" width="11.42"/>
    <col collapsed="false" customWidth="true" hidden="false" outlineLevel="0" max="12" min="10" style="1" width="11.57"/>
    <col collapsed="false" customWidth="true" hidden="false" outlineLevel="0" max="14" min="13" style="1" width="13.57"/>
    <col collapsed="false" customWidth="true" hidden="false" outlineLevel="0" max="15" min="15" style="1" width="12.71"/>
    <col collapsed="false" customWidth="true" hidden="false" outlineLevel="0" max="16" min="16" style="1" width="11.14"/>
    <col collapsed="false" customWidth="true" hidden="false" outlineLevel="0" max="17" min="17" style="1" width="9.85"/>
    <col collapsed="false" customWidth="true" hidden="false" outlineLevel="0" max="18" min="18" style="1" width="12.71"/>
    <col collapsed="false" customWidth="true" hidden="false" outlineLevel="0" max="20" min="19" style="1" width="17"/>
    <col collapsed="false" customWidth="true" hidden="false" outlineLevel="0" max="21" min="21" style="1" width="13.57"/>
    <col collapsed="false" customWidth="false" hidden="false" outlineLevel="0" max="1025" min="22" style="1" width="11.42"/>
  </cols>
  <sheetData>
    <row r="1" customFormat="false" ht="15" hidden="false" customHeight="true" outlineLevel="0" collapsed="false">
      <c r="A1" s="40"/>
      <c r="B1" s="3"/>
      <c r="C1" s="3"/>
      <c r="D1" s="3"/>
      <c r="E1" s="3"/>
      <c r="F1" s="3"/>
      <c r="G1" s="41"/>
      <c r="H1" s="41"/>
      <c r="I1" s="41"/>
      <c r="J1" s="41"/>
      <c r="K1" s="41"/>
      <c r="L1" s="41"/>
      <c r="M1" s="41"/>
      <c r="N1" s="41"/>
      <c r="O1" s="41"/>
      <c r="P1" s="3"/>
      <c r="Q1" s="3"/>
      <c r="R1" s="3"/>
    </row>
    <row r="2" customFormat="false" ht="15" hidden="false" customHeight="true" outlineLevel="0" collapsed="false">
      <c r="A2" s="2"/>
      <c r="B2" s="2"/>
      <c r="C2" s="2"/>
      <c r="D2" s="2"/>
      <c r="E2" s="2"/>
      <c r="F2" s="2"/>
      <c r="G2" s="42"/>
      <c r="H2" s="42"/>
      <c r="I2" s="42"/>
      <c r="J2" s="42"/>
      <c r="K2" s="42"/>
      <c r="L2" s="42"/>
      <c r="M2" s="42"/>
      <c r="N2" s="42"/>
      <c r="O2" s="42"/>
      <c r="P2" s="53"/>
      <c r="Q2" s="53"/>
      <c r="R2" s="53"/>
    </row>
    <row r="3" customFormat="false" ht="15" hidden="false" customHeight="true" outlineLevel="0" collapsed="false">
      <c r="A3" s="2"/>
      <c r="B3" s="2"/>
      <c r="C3" s="2"/>
      <c r="D3" s="2"/>
      <c r="E3" s="2"/>
      <c r="F3" s="2"/>
      <c r="G3" s="42"/>
      <c r="H3" s="42"/>
      <c r="I3" s="42"/>
      <c r="J3" s="42"/>
      <c r="K3" s="42"/>
      <c r="L3" s="42"/>
      <c r="M3" s="42"/>
      <c r="N3" s="42"/>
      <c r="O3" s="42"/>
      <c r="P3" s="53"/>
      <c r="Q3" s="53"/>
      <c r="R3" s="53"/>
    </row>
    <row r="4" customFormat="false" ht="15" hidden="false" customHeight="true" outlineLevel="0" collapsed="false">
      <c r="A4" s="2"/>
      <c r="B4" s="2"/>
      <c r="C4" s="2"/>
      <c r="D4" s="2"/>
      <c r="E4" s="2"/>
      <c r="F4" s="2"/>
      <c r="G4" s="42"/>
      <c r="H4" s="42"/>
      <c r="I4" s="42"/>
      <c r="J4" s="42"/>
      <c r="K4" s="42"/>
      <c r="L4" s="42"/>
      <c r="M4" s="42"/>
      <c r="N4" s="42"/>
      <c r="O4" s="42"/>
      <c r="P4" s="53"/>
      <c r="Q4" s="53"/>
      <c r="R4" s="53"/>
    </row>
    <row r="5" customFormat="false" ht="24.75" hidden="false" customHeight="true" outlineLevel="0" collapsed="false">
      <c r="A5" s="4" t="s">
        <v>117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customFormat="false" ht="24.75" hidden="false" customHeight="true" outlineLevel="0" collapsed="false">
      <c r="A6" s="4" t="s">
        <v>75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 t="s">
        <v>118</v>
      </c>
    </row>
    <row r="7" customFormat="false" ht="50.25" hidden="false" customHeight="true" outlineLevel="0" collapsed="false">
      <c r="A7" s="54" t="s">
        <v>77</v>
      </c>
      <c r="B7" s="54" t="s">
        <v>24</v>
      </c>
      <c r="C7" s="54" t="s">
        <v>119</v>
      </c>
      <c r="D7" s="54" t="s">
        <v>120</v>
      </c>
      <c r="E7" s="54" t="s">
        <v>32</v>
      </c>
      <c r="F7" s="54" t="s">
        <v>31</v>
      </c>
      <c r="G7" s="54" t="s">
        <v>121</v>
      </c>
      <c r="H7" s="54" t="s">
        <v>122</v>
      </c>
      <c r="I7" s="54" t="s">
        <v>123</v>
      </c>
      <c r="J7" s="55" t="s">
        <v>34</v>
      </c>
      <c r="K7" s="54" t="s">
        <v>42</v>
      </c>
      <c r="L7" s="54" t="s">
        <v>41</v>
      </c>
      <c r="M7" s="54" t="s">
        <v>40</v>
      </c>
      <c r="N7" s="54" t="s">
        <v>124</v>
      </c>
      <c r="O7" s="54" t="s">
        <v>53</v>
      </c>
      <c r="P7" s="54" t="s">
        <v>125</v>
      </c>
      <c r="Q7" s="54" t="s">
        <v>126</v>
      </c>
      <c r="R7" s="54" t="s">
        <v>83</v>
      </c>
    </row>
    <row r="8" customFormat="false" ht="20.25" hidden="false" customHeight="true" outlineLevel="0" collapsed="false">
      <c r="A8" s="46" t="s">
        <v>84</v>
      </c>
      <c r="B8" s="56" t="n">
        <v>22616.80646942</v>
      </c>
      <c r="C8" s="57" t="n">
        <v>1490.27872665</v>
      </c>
      <c r="D8" s="57" t="n">
        <v>205.07874833</v>
      </c>
      <c r="E8" s="57"/>
      <c r="F8" s="57"/>
      <c r="G8" s="57" t="n">
        <v>2957.46076383</v>
      </c>
      <c r="H8" s="57" t="n">
        <v>468.95927564</v>
      </c>
      <c r="I8" s="57" t="n">
        <v>1903.924808</v>
      </c>
      <c r="J8" s="57" t="n">
        <v>100.47096767</v>
      </c>
      <c r="K8" s="57" t="n">
        <v>872.26737202</v>
      </c>
      <c r="L8" s="57" t="n">
        <v>145.48138104</v>
      </c>
      <c r="M8" s="57"/>
      <c r="N8" s="57" t="n">
        <v>170</v>
      </c>
      <c r="O8" s="57" t="n">
        <v>1.65713483</v>
      </c>
      <c r="P8" s="57" t="n">
        <v>786.02038034</v>
      </c>
      <c r="Q8" s="57" t="n">
        <v>170.74879076</v>
      </c>
      <c r="R8" s="57" t="n">
        <f aca="false">SUM(B8:Q8)</f>
        <v>31889.15481853</v>
      </c>
      <c r="T8" s="31"/>
    </row>
    <row r="9" customFormat="false" ht="20.25" hidden="false" customHeight="true" outlineLevel="0" collapsed="false">
      <c r="A9" s="46" t="s">
        <v>85</v>
      </c>
      <c r="B9" s="56" t="n">
        <v>29387.2452292</v>
      </c>
      <c r="C9" s="57" t="n">
        <v>1850.30417177</v>
      </c>
      <c r="D9" s="57" t="n">
        <v>266.60576962</v>
      </c>
      <c r="E9" s="57"/>
      <c r="F9" s="57"/>
      <c r="G9" s="57" t="n">
        <v>2533.56711379</v>
      </c>
      <c r="H9" s="57" t="n">
        <v>441.89929337</v>
      </c>
      <c r="I9" s="57" t="n">
        <v>2399.83833</v>
      </c>
      <c r="J9" s="57" t="n">
        <v>87.6552722</v>
      </c>
      <c r="K9" s="57" t="n">
        <v>1129.90784343</v>
      </c>
      <c r="L9" s="57" t="n">
        <v>141.35609728</v>
      </c>
      <c r="M9" s="57"/>
      <c r="N9" s="57" t="n">
        <v>256.74391666</v>
      </c>
      <c r="O9" s="57" t="n">
        <v>580.36163363</v>
      </c>
      <c r="P9" s="57" t="n">
        <v>1047.04247579</v>
      </c>
      <c r="Q9" s="57" t="n">
        <v>163.9693439</v>
      </c>
      <c r="R9" s="57" t="n">
        <f aca="false">SUM(B9:Q9)</f>
        <v>40286.49649064</v>
      </c>
      <c r="T9" s="31"/>
    </row>
    <row r="10" customFormat="false" ht="20.25" hidden="false" customHeight="true" outlineLevel="0" collapsed="false">
      <c r="A10" s="46" t="s">
        <v>86</v>
      </c>
      <c r="B10" s="56" t="n">
        <v>26766.98355584</v>
      </c>
      <c r="C10" s="57" t="n">
        <v>1826.20008497</v>
      </c>
      <c r="D10" s="57" t="n">
        <v>241.38054105</v>
      </c>
      <c r="E10" s="57"/>
      <c r="F10" s="57"/>
      <c r="G10" s="57" t="n">
        <v>2315.31209846</v>
      </c>
      <c r="H10" s="57" t="n">
        <v>443.35844383</v>
      </c>
      <c r="I10" s="57" t="n">
        <v>2280.28641778</v>
      </c>
      <c r="J10" s="57" t="n">
        <v>97.18681111</v>
      </c>
      <c r="K10" s="57" t="n">
        <v>1034.90039062</v>
      </c>
      <c r="L10" s="57" t="n">
        <v>152.39547496</v>
      </c>
      <c r="M10" s="57"/>
      <c r="N10" s="57" t="n">
        <v>170</v>
      </c>
      <c r="O10" s="57" t="n">
        <v>1381.31873229</v>
      </c>
      <c r="P10" s="57" t="n">
        <v>1060.33578732</v>
      </c>
      <c r="Q10" s="57" t="n">
        <v>203.98699622</v>
      </c>
      <c r="R10" s="57" t="n">
        <f aca="false">SUM(B10:Q10)</f>
        <v>37973.64533445</v>
      </c>
      <c r="T10" s="31"/>
    </row>
    <row r="11" customFormat="false" ht="20.25" hidden="false" customHeight="true" outlineLevel="0" collapsed="false">
      <c r="A11" s="46" t="s">
        <v>87</v>
      </c>
      <c r="B11" s="56" t="n">
        <v>34735.25533986</v>
      </c>
      <c r="C11" s="57" t="n">
        <v>2310.17013838</v>
      </c>
      <c r="D11" s="57" t="n">
        <v>312.37237641</v>
      </c>
      <c r="E11" s="57"/>
      <c r="F11" s="57"/>
      <c r="G11" s="57" t="n">
        <v>2791.6133399</v>
      </c>
      <c r="H11" s="57" t="n">
        <v>516.0228727</v>
      </c>
      <c r="I11" s="57" t="n">
        <v>2452.60701168</v>
      </c>
      <c r="J11" s="57" t="n">
        <v>104.9054766</v>
      </c>
      <c r="K11" s="57" t="n">
        <v>1335.25936801</v>
      </c>
      <c r="L11" s="57" t="n">
        <v>142.5338839</v>
      </c>
      <c r="M11" s="57"/>
      <c r="N11" s="57" t="n">
        <v>120</v>
      </c>
      <c r="O11" s="57" t="n">
        <v>1636.02965371</v>
      </c>
      <c r="P11" s="57" t="n">
        <v>1708.07103407</v>
      </c>
      <c r="Q11" s="57" t="n">
        <v>194.18585069</v>
      </c>
      <c r="R11" s="57" t="n">
        <f aca="false">SUM(B11:Q11)</f>
        <v>48359.02634591</v>
      </c>
      <c r="S11" s="31"/>
      <c r="T11" s="31"/>
      <c r="U11" s="31"/>
    </row>
    <row r="12" customFormat="false" ht="20.25" hidden="false" customHeight="true" outlineLevel="0" collapsed="false">
      <c r="A12" s="48" t="s">
        <v>88</v>
      </c>
      <c r="B12" s="58" t="n">
        <v>31982.56758104</v>
      </c>
      <c r="C12" s="59" t="n">
        <v>2055.92640075</v>
      </c>
      <c r="D12" s="59" t="n">
        <v>287.40365354</v>
      </c>
      <c r="E12" s="59"/>
      <c r="F12" s="59"/>
      <c r="G12" s="59" t="n">
        <v>3142.97015281</v>
      </c>
      <c r="H12" s="59" t="n">
        <v>540.05646353</v>
      </c>
      <c r="I12" s="59" t="n">
        <v>2532.136482</v>
      </c>
      <c r="J12" s="59" t="n">
        <v>68.40926565</v>
      </c>
      <c r="K12" s="59" t="n">
        <v>1224.96798333</v>
      </c>
      <c r="L12" s="59" t="n">
        <v>173.05586309</v>
      </c>
      <c r="M12" s="59"/>
      <c r="N12" s="59" t="n">
        <v>0</v>
      </c>
      <c r="O12" s="59" t="n">
        <v>92.0690869</v>
      </c>
      <c r="P12" s="59" t="n">
        <v>1039.26672431</v>
      </c>
      <c r="Q12" s="59" t="n">
        <v>225.163895</v>
      </c>
      <c r="R12" s="59" t="n">
        <f aca="false">SUM(B12:Q12)</f>
        <v>43363.99355195</v>
      </c>
      <c r="T12" s="31"/>
    </row>
    <row r="13" customFormat="false" ht="20.25" hidden="false" customHeight="true" outlineLevel="0" collapsed="false">
      <c r="A13" s="48" t="s">
        <v>89</v>
      </c>
      <c r="B13" s="58" t="n">
        <v>41407.09858061</v>
      </c>
      <c r="C13" s="59" t="n">
        <v>2514.15799412</v>
      </c>
      <c r="D13" s="59" t="n">
        <v>369.41485367</v>
      </c>
      <c r="E13" s="59"/>
      <c r="F13" s="59"/>
      <c r="G13" s="59" t="n">
        <v>2694.33569082</v>
      </c>
      <c r="H13" s="59" t="n">
        <v>496.38865822</v>
      </c>
      <c r="I13" s="59" t="n">
        <v>2692.764549</v>
      </c>
      <c r="J13" s="59" t="n">
        <v>80.00667119</v>
      </c>
      <c r="K13" s="59" t="n">
        <v>1585.53232795</v>
      </c>
      <c r="L13" s="59" t="n">
        <v>108.3926689</v>
      </c>
      <c r="M13" s="59"/>
      <c r="N13" s="59" t="n">
        <v>0</v>
      </c>
      <c r="O13" s="59" t="n">
        <v>110.27381913</v>
      </c>
      <c r="P13" s="59" t="n">
        <v>1481.10646386</v>
      </c>
      <c r="Q13" s="59" t="n">
        <v>210.30981324</v>
      </c>
      <c r="R13" s="59" t="n">
        <f aca="false">SUM(B13:Q13)</f>
        <v>53749.78209071</v>
      </c>
      <c r="T13" s="31"/>
    </row>
    <row r="14" customFormat="false" ht="20.25" hidden="false" customHeight="true" outlineLevel="0" collapsed="false">
      <c r="A14" s="48" t="s">
        <v>90</v>
      </c>
      <c r="B14" s="58" t="n">
        <v>37408.3166346</v>
      </c>
      <c r="C14" s="59" t="n">
        <v>2420.47239792</v>
      </c>
      <c r="D14" s="59" t="n">
        <v>331.5858551</v>
      </c>
      <c r="E14" s="59"/>
      <c r="F14" s="59"/>
      <c r="G14" s="59" t="n">
        <v>2383.49755774</v>
      </c>
      <c r="H14" s="59" t="n">
        <v>504.77932758</v>
      </c>
      <c r="I14" s="59" t="n">
        <v>2841.82536</v>
      </c>
      <c r="J14" s="59" t="n">
        <v>95.82039773</v>
      </c>
      <c r="K14" s="59" t="n">
        <v>1440.26520825</v>
      </c>
      <c r="L14" s="59" t="n">
        <v>147.79068227</v>
      </c>
      <c r="M14" s="59"/>
      <c r="N14" s="59" t="n">
        <v>0</v>
      </c>
      <c r="O14" s="59" t="n">
        <v>119.77529568</v>
      </c>
      <c r="P14" s="59" t="n">
        <v>1279.90661546</v>
      </c>
      <c r="Q14" s="59" t="n">
        <v>260.30789412</v>
      </c>
      <c r="R14" s="59" t="n">
        <f aca="false">SUM(B14:Q14)</f>
        <v>49234.34322645</v>
      </c>
      <c r="T14" s="31"/>
    </row>
    <row r="15" customFormat="false" ht="20.25" hidden="false" customHeight="true" outlineLevel="0" collapsed="false">
      <c r="A15" s="48" t="s">
        <v>91</v>
      </c>
      <c r="B15" s="58" t="n">
        <v>46714.25755657</v>
      </c>
      <c r="C15" s="59" t="n">
        <v>2808.06548075</v>
      </c>
      <c r="D15" s="59" t="n">
        <v>415.60238161</v>
      </c>
      <c r="E15" s="59"/>
      <c r="F15" s="59"/>
      <c r="G15" s="59" t="n">
        <v>2933.04174112</v>
      </c>
      <c r="H15" s="59" t="n">
        <v>521.93667976</v>
      </c>
      <c r="I15" s="59" t="n">
        <v>3101.84728904</v>
      </c>
      <c r="J15" s="59" t="n">
        <v>100.21257529</v>
      </c>
      <c r="K15" s="59" t="n">
        <v>1793.70870686</v>
      </c>
      <c r="L15" s="59" t="n">
        <v>145.44702923</v>
      </c>
      <c r="M15" s="59"/>
      <c r="N15" s="59" t="n">
        <v>0</v>
      </c>
      <c r="O15" s="59" t="n">
        <v>935.59453608</v>
      </c>
      <c r="P15" s="59" t="n">
        <v>1967.52965654</v>
      </c>
      <c r="Q15" s="59" t="n">
        <v>261.35753089</v>
      </c>
      <c r="R15" s="59" t="n">
        <f aca="false">SUM(B15:Q15)</f>
        <v>61698.60116374</v>
      </c>
      <c r="S15" s="31"/>
      <c r="T15" s="31"/>
      <c r="U15" s="31"/>
    </row>
    <row r="16" customFormat="false" ht="20.25" hidden="false" customHeight="true" outlineLevel="0" collapsed="false">
      <c r="A16" s="46" t="s">
        <v>92</v>
      </c>
      <c r="B16" s="56" t="n">
        <v>42089.19370446</v>
      </c>
      <c r="C16" s="57" t="n">
        <v>2507.31457244</v>
      </c>
      <c r="D16" s="57" t="n">
        <v>375.76575425</v>
      </c>
      <c r="E16" s="57"/>
      <c r="F16" s="57"/>
      <c r="G16" s="57" t="n">
        <v>2873.10598122</v>
      </c>
      <c r="H16" s="57" t="n">
        <v>534.98407461</v>
      </c>
      <c r="I16" s="57" t="n">
        <v>2991.2060887</v>
      </c>
      <c r="J16" s="57" t="n">
        <v>66.01245833</v>
      </c>
      <c r="K16" s="57" t="n">
        <v>1621.40479905</v>
      </c>
      <c r="L16" s="57" t="n">
        <v>133.68189506</v>
      </c>
      <c r="M16" s="57"/>
      <c r="N16" s="57" t="n">
        <v>0</v>
      </c>
      <c r="O16" s="57" t="n">
        <v>298.21826573</v>
      </c>
      <c r="P16" s="57" t="n">
        <v>1277.87707115</v>
      </c>
      <c r="Q16" s="57" t="n">
        <v>288.41577912</v>
      </c>
      <c r="R16" s="57" t="n">
        <f aca="false">SUM(B16:Q16)</f>
        <v>55057.18044412</v>
      </c>
      <c r="T16" s="31"/>
    </row>
    <row r="17" customFormat="false" ht="20.25" hidden="false" customHeight="true" outlineLevel="0" collapsed="false">
      <c r="A17" s="46" t="s">
        <v>93</v>
      </c>
      <c r="B17" s="56" t="n">
        <v>54796.05621623</v>
      </c>
      <c r="C17" s="57" t="n">
        <v>3036.028477</v>
      </c>
      <c r="D17" s="57" t="n">
        <v>482.4383666</v>
      </c>
      <c r="E17" s="57"/>
      <c r="F17" s="57"/>
      <c r="G17" s="57" t="n">
        <v>3167.70739752</v>
      </c>
      <c r="H17" s="57" t="n">
        <v>519.94940672</v>
      </c>
      <c r="I17" s="57" t="n">
        <v>3818.39063014</v>
      </c>
      <c r="J17" s="57" t="n">
        <v>155.79560053</v>
      </c>
      <c r="K17" s="57" t="n">
        <v>2073.73545518</v>
      </c>
      <c r="L17" s="57" t="n">
        <v>128.85932664</v>
      </c>
      <c r="M17" s="57"/>
      <c r="N17" s="57" t="n">
        <v>0</v>
      </c>
      <c r="O17" s="57" t="n">
        <v>1250.18007799</v>
      </c>
      <c r="P17" s="57" t="n">
        <v>1620.42540749</v>
      </c>
      <c r="Q17" s="57" t="n">
        <v>303.95411534</v>
      </c>
      <c r="R17" s="57" t="n">
        <f aca="false">SUM(B17:Q17)</f>
        <v>71353.52047738</v>
      </c>
      <c r="T17" s="31"/>
    </row>
    <row r="18" customFormat="false" ht="20.25" hidden="false" customHeight="true" outlineLevel="0" collapsed="false">
      <c r="A18" s="46" t="s">
        <v>94</v>
      </c>
      <c r="B18" s="56" t="n">
        <v>49389.71483924</v>
      </c>
      <c r="C18" s="57" t="n">
        <v>2983.59690997</v>
      </c>
      <c r="D18" s="57" t="n">
        <v>433.24406342</v>
      </c>
      <c r="E18" s="57"/>
      <c r="F18" s="57"/>
      <c r="G18" s="57" t="n">
        <v>4326.76878226</v>
      </c>
      <c r="H18" s="57" t="n">
        <v>809.5975303</v>
      </c>
      <c r="I18" s="57" t="n">
        <v>4570.03912581</v>
      </c>
      <c r="J18" s="57" t="n">
        <v>213.82328318</v>
      </c>
      <c r="K18" s="57" t="n">
        <v>1889.65752601</v>
      </c>
      <c r="L18" s="57" t="n">
        <v>136.94436804</v>
      </c>
      <c r="M18" s="57"/>
      <c r="N18" s="57" t="n">
        <v>0</v>
      </c>
      <c r="O18" s="57" t="n">
        <v>898.83463776</v>
      </c>
      <c r="P18" s="57" t="n">
        <v>1633.71225953</v>
      </c>
      <c r="Q18" s="57" t="n">
        <v>342.01863895</v>
      </c>
      <c r="R18" s="57" t="n">
        <f aca="false">SUM(B18:Q18)</f>
        <v>67627.95196447</v>
      </c>
      <c r="T18" s="31"/>
    </row>
    <row r="19" customFormat="false" ht="20.25" hidden="false" customHeight="true" outlineLevel="0" collapsed="false">
      <c r="A19" s="46" t="s">
        <v>95</v>
      </c>
      <c r="B19" s="56" t="n">
        <v>62897.25549622</v>
      </c>
      <c r="C19" s="57" t="n">
        <v>3427.85338598</v>
      </c>
      <c r="D19" s="57" t="n">
        <v>553.08311546</v>
      </c>
      <c r="E19" s="57"/>
      <c r="F19" s="57"/>
      <c r="G19" s="57" t="n">
        <v>4632.81506971</v>
      </c>
      <c r="H19" s="57" t="n">
        <v>795.48760454</v>
      </c>
      <c r="I19" s="57" t="n">
        <v>4425.15446894</v>
      </c>
      <c r="J19" s="57" t="n">
        <v>210.48385605</v>
      </c>
      <c r="K19" s="57" t="n">
        <v>2401.90111186</v>
      </c>
      <c r="L19" s="57" t="n">
        <v>108.43255914</v>
      </c>
      <c r="M19" s="57"/>
      <c r="N19" s="57" t="n">
        <v>0</v>
      </c>
      <c r="O19" s="57" t="n">
        <v>1644.1637388</v>
      </c>
      <c r="P19" s="57" t="n">
        <v>2399.35342716</v>
      </c>
      <c r="Q19" s="57" t="n">
        <v>323.4921633</v>
      </c>
      <c r="R19" s="57" t="n">
        <f aca="false">SUM(B19:Q19)</f>
        <v>83819.47599716</v>
      </c>
      <c r="S19" s="31"/>
      <c r="T19" s="31"/>
      <c r="U19" s="31"/>
    </row>
    <row r="20" customFormat="false" ht="20.25" hidden="false" customHeight="true" outlineLevel="0" collapsed="false">
      <c r="A20" s="48" t="s">
        <v>96</v>
      </c>
      <c r="B20" s="58" t="n">
        <v>56306.87821141</v>
      </c>
      <c r="C20" s="59" t="n">
        <v>3157.14485197</v>
      </c>
      <c r="D20" s="59" t="n">
        <v>495.7418672</v>
      </c>
      <c r="E20" s="59"/>
      <c r="F20" s="59"/>
      <c r="G20" s="59" t="n">
        <v>5914.96563938</v>
      </c>
      <c r="H20" s="59" t="n">
        <v>831.29062246</v>
      </c>
      <c r="I20" s="59" t="n">
        <v>2854.72069766</v>
      </c>
      <c r="J20" s="59" t="n">
        <v>139.86944869</v>
      </c>
      <c r="K20" s="59" t="n">
        <v>2162.83334741</v>
      </c>
      <c r="L20" s="59" t="n">
        <v>104.45867867</v>
      </c>
      <c r="M20" s="59" t="n">
        <v>0</v>
      </c>
      <c r="N20" s="59" t="n">
        <v>0</v>
      </c>
      <c r="O20" s="59" t="n">
        <v>446.1524121</v>
      </c>
      <c r="P20" s="59" t="n">
        <v>1662.03771617</v>
      </c>
      <c r="Q20" s="59" t="n">
        <v>382.09738004</v>
      </c>
      <c r="R20" s="59" t="n">
        <f aca="false">SUM(B20:Q20)</f>
        <v>74458.19087316</v>
      </c>
      <c r="T20" s="31"/>
    </row>
    <row r="21" customFormat="false" ht="20.25" hidden="false" customHeight="true" outlineLevel="0" collapsed="false">
      <c r="A21" s="48" t="s">
        <v>97</v>
      </c>
      <c r="B21" s="58" t="n">
        <v>70401.11934796</v>
      </c>
      <c r="C21" s="59" t="n">
        <v>4034.36102517</v>
      </c>
      <c r="D21" s="59" t="n">
        <v>617.98086015</v>
      </c>
      <c r="E21" s="59"/>
      <c r="F21" s="59"/>
      <c r="G21" s="59" t="n">
        <v>4741.84073198</v>
      </c>
      <c r="H21" s="59" t="n">
        <v>857.11802419</v>
      </c>
      <c r="I21" s="59" t="n">
        <v>6471.29953893</v>
      </c>
      <c r="J21" s="59" t="n">
        <v>182.58808649</v>
      </c>
      <c r="K21" s="59" t="n">
        <v>2718.61559756</v>
      </c>
      <c r="L21" s="59" t="n">
        <v>108.01464235</v>
      </c>
      <c r="M21" s="59" t="n">
        <v>675.65712</v>
      </c>
      <c r="N21" s="59" t="n">
        <v>0</v>
      </c>
      <c r="O21" s="59" t="n">
        <v>436.29291367</v>
      </c>
      <c r="P21" s="59" t="n">
        <v>2114.28711167</v>
      </c>
      <c r="Q21" s="59" t="n">
        <v>368.43122837</v>
      </c>
      <c r="R21" s="59" t="n">
        <f aca="false">SUM(B21:Q21)</f>
        <v>93727.60622849</v>
      </c>
      <c r="T21" s="31"/>
    </row>
    <row r="22" customFormat="false" ht="20.25" hidden="false" customHeight="true" outlineLevel="0" collapsed="false">
      <c r="A22" s="48" t="s">
        <v>98</v>
      </c>
      <c r="B22" s="58" t="n">
        <v>64704.47941647</v>
      </c>
      <c r="C22" s="59" t="n">
        <v>3761.17481321</v>
      </c>
      <c r="D22" s="59" t="n">
        <v>560.62833441</v>
      </c>
      <c r="E22" s="59"/>
      <c r="F22" s="59"/>
      <c r="G22" s="59" t="n">
        <v>5445.95676346</v>
      </c>
      <c r="H22" s="59" t="n">
        <v>1002.48402884</v>
      </c>
      <c r="I22" s="59" t="n">
        <v>6318.28637375</v>
      </c>
      <c r="J22" s="59" t="n">
        <v>208.0300455</v>
      </c>
      <c r="K22" s="59" t="n">
        <v>2508.4583316</v>
      </c>
      <c r="L22" s="59" t="n">
        <v>109.19307938</v>
      </c>
      <c r="M22" s="59" t="n">
        <v>788.908433</v>
      </c>
      <c r="N22" s="59" t="n">
        <v>0</v>
      </c>
      <c r="O22" s="59" t="n">
        <v>1469.53404979</v>
      </c>
      <c r="P22" s="59" t="n">
        <v>2301.96829988</v>
      </c>
      <c r="Q22" s="59" t="n">
        <v>436.96537902</v>
      </c>
      <c r="R22" s="59" t="n">
        <f aca="false">SUM(B22:Q22)</f>
        <v>89616.06734831</v>
      </c>
      <c r="T22" s="31"/>
    </row>
    <row r="23" customFormat="false" ht="20.25" hidden="false" customHeight="true" outlineLevel="0" collapsed="false">
      <c r="A23" s="48" t="s">
        <v>99</v>
      </c>
      <c r="B23" s="58" t="n">
        <v>86430.42932589</v>
      </c>
      <c r="C23" s="59" t="n">
        <v>4407.72145923</v>
      </c>
      <c r="D23" s="59" t="n">
        <v>729.49038159</v>
      </c>
      <c r="E23" s="59"/>
      <c r="F23" s="59"/>
      <c r="G23" s="59" t="n">
        <v>5079.63266818</v>
      </c>
      <c r="H23" s="59" t="n">
        <v>1035.83769931</v>
      </c>
      <c r="I23" s="59" t="n">
        <v>6470.57037871</v>
      </c>
      <c r="J23" s="59" t="n">
        <v>285.63903876</v>
      </c>
      <c r="K23" s="59" t="n">
        <v>3265.17799354</v>
      </c>
      <c r="L23" s="59" t="n">
        <v>108.02525322</v>
      </c>
      <c r="M23" s="59" t="n">
        <v>893.444657</v>
      </c>
      <c r="N23" s="59" t="n">
        <v>0</v>
      </c>
      <c r="O23" s="59" t="n">
        <v>1768.25097909</v>
      </c>
      <c r="P23" s="59" t="n">
        <v>3157.13541619</v>
      </c>
      <c r="Q23" s="59" t="n">
        <v>424.61601901</v>
      </c>
      <c r="R23" s="59" t="n">
        <f aca="false">SUM(B23:Q23)</f>
        <v>114055.97126972</v>
      </c>
      <c r="S23" s="31"/>
      <c r="T23" s="31"/>
      <c r="U23" s="31"/>
    </row>
    <row r="24" customFormat="false" ht="20.25" hidden="false" customHeight="true" outlineLevel="0" collapsed="false">
      <c r="A24" s="46" t="s">
        <v>100</v>
      </c>
      <c r="B24" s="56" t="n">
        <v>80279.15918677</v>
      </c>
      <c r="C24" s="57" t="n">
        <v>3897.59193639</v>
      </c>
      <c r="D24" s="57" t="n">
        <v>659.23212622</v>
      </c>
      <c r="E24" s="57"/>
      <c r="F24" s="57"/>
      <c r="G24" s="57" t="n">
        <v>7125.79184269</v>
      </c>
      <c r="H24" s="57" t="n">
        <v>1084.48265499</v>
      </c>
      <c r="I24" s="57" t="n">
        <v>6272.97670602</v>
      </c>
      <c r="J24" s="57" t="n">
        <v>133.46465127</v>
      </c>
      <c r="K24" s="57" t="n">
        <v>3043.76420086</v>
      </c>
      <c r="L24" s="57" t="n">
        <v>100.59729902</v>
      </c>
      <c r="M24" s="57" t="n">
        <v>946.7336945</v>
      </c>
      <c r="N24" s="57" t="n">
        <v>0</v>
      </c>
      <c r="O24" s="57" t="n">
        <v>540.65164532</v>
      </c>
      <c r="P24" s="57" t="n">
        <v>2303.93512743</v>
      </c>
      <c r="Q24" s="57" t="n">
        <v>513.76754719</v>
      </c>
      <c r="R24" s="57" t="n">
        <f aca="false">SUM(B24:Q24)</f>
        <v>106902.14861867</v>
      </c>
      <c r="T24" s="31"/>
    </row>
    <row r="25" customFormat="false" ht="20.25" hidden="false" customHeight="true" outlineLevel="0" collapsed="false">
      <c r="A25" s="46" t="s">
        <v>101</v>
      </c>
      <c r="B25" s="56" t="n">
        <v>106700.27718426</v>
      </c>
      <c r="C25" s="57" t="n">
        <v>5113.83587632</v>
      </c>
      <c r="D25" s="57" t="n">
        <v>890.03397506</v>
      </c>
      <c r="E25" s="57"/>
      <c r="F25" s="57"/>
      <c r="G25" s="57" t="n">
        <v>5168.26304522</v>
      </c>
      <c r="H25" s="57" t="n">
        <v>1163.22580043</v>
      </c>
      <c r="I25" s="57" t="n">
        <v>9028.2615443</v>
      </c>
      <c r="J25" s="57" t="n">
        <v>157.68346049</v>
      </c>
      <c r="K25" s="57" t="n">
        <v>4050.31186733</v>
      </c>
      <c r="L25" s="57" t="n">
        <v>83.51891523</v>
      </c>
      <c r="M25" s="57" t="n">
        <v>1449.11562716</v>
      </c>
      <c r="N25" s="57" t="n">
        <v>0</v>
      </c>
      <c r="O25" s="57" t="n">
        <v>671.38100199</v>
      </c>
      <c r="P25" s="57" t="n">
        <v>3037.66496392001</v>
      </c>
      <c r="Q25" s="57" t="n">
        <v>500.48025183</v>
      </c>
      <c r="R25" s="57" t="n">
        <f aca="false">SUM(B25:Q25)</f>
        <v>138014.05351354</v>
      </c>
      <c r="T25" s="31"/>
    </row>
    <row r="26" customFormat="false" ht="20.25" hidden="false" customHeight="true" outlineLevel="0" collapsed="false">
      <c r="A26" s="46" t="s">
        <v>102</v>
      </c>
      <c r="B26" s="56" t="n">
        <v>99495.04789132</v>
      </c>
      <c r="C26" s="57" t="n">
        <v>4943.78653734</v>
      </c>
      <c r="D26" s="57" t="n">
        <v>839.14795191</v>
      </c>
      <c r="E26" s="57"/>
      <c r="F26" s="57"/>
      <c r="G26" s="57" t="n">
        <v>7961.41899203</v>
      </c>
      <c r="H26" s="57" t="n">
        <v>1498.02459161</v>
      </c>
      <c r="I26" s="57" t="n">
        <v>8895.21560076</v>
      </c>
      <c r="J26" s="57" t="n">
        <v>356.60457342</v>
      </c>
      <c r="K26" s="57" t="n">
        <v>3740.00144226</v>
      </c>
      <c r="L26" s="57" t="n">
        <v>70.20973473</v>
      </c>
      <c r="M26" s="57" t="n">
        <v>1954.4616</v>
      </c>
      <c r="N26" s="57" t="n">
        <v>0</v>
      </c>
      <c r="O26" s="57" t="n">
        <v>768.92471709</v>
      </c>
      <c r="P26" s="57" t="n">
        <v>2964.46721416</v>
      </c>
      <c r="Q26" s="57" t="n">
        <v>610.63812859</v>
      </c>
      <c r="R26" s="57" t="n">
        <f aca="false">SUM(B26:Q26)</f>
        <v>134097.94897522</v>
      </c>
      <c r="T26" s="31"/>
    </row>
    <row r="27" customFormat="false" ht="20.25" hidden="false" customHeight="true" outlineLevel="0" collapsed="false">
      <c r="A27" s="46" t="s">
        <v>103</v>
      </c>
      <c r="B27" s="56" t="n">
        <v>123594.74720375</v>
      </c>
      <c r="C27" s="57" t="n">
        <v>5947.55061811</v>
      </c>
      <c r="D27" s="57" t="n">
        <v>1071.27316918</v>
      </c>
      <c r="E27" s="57"/>
      <c r="F27" s="57"/>
      <c r="G27" s="57" t="n">
        <v>6128.99033015</v>
      </c>
      <c r="H27" s="57" t="n">
        <v>1476.85735481</v>
      </c>
      <c r="I27" s="57" t="n">
        <v>9839.02413457</v>
      </c>
      <c r="J27" s="57" t="n">
        <v>1602.29355598</v>
      </c>
      <c r="K27" s="57" t="n">
        <v>4686.5530832</v>
      </c>
      <c r="L27" s="57" t="n">
        <v>64.71885304</v>
      </c>
      <c r="M27" s="57" t="n">
        <v>2517.98400556</v>
      </c>
      <c r="N27" s="57" t="n">
        <v>0</v>
      </c>
      <c r="O27" s="57" t="n">
        <v>335.35178387</v>
      </c>
      <c r="P27" s="57" t="n">
        <v>4036.38968494</v>
      </c>
      <c r="Q27" s="57" t="n">
        <v>557.83672636</v>
      </c>
      <c r="R27" s="57" t="n">
        <f aca="false">SUM(B27:Q27)</f>
        <v>161859.57050352</v>
      </c>
      <c r="S27" s="31"/>
      <c r="T27" s="31"/>
      <c r="U27" s="31"/>
    </row>
    <row r="28" customFormat="false" ht="20.25" hidden="false" customHeight="true" outlineLevel="0" collapsed="false">
      <c r="A28" s="48" t="s">
        <v>104</v>
      </c>
      <c r="B28" s="58" t="n">
        <v>114486.19214203</v>
      </c>
      <c r="C28" s="59" t="n">
        <v>5378.828167</v>
      </c>
      <c r="D28" s="59" t="n">
        <v>980.93691136</v>
      </c>
      <c r="E28" s="59"/>
      <c r="F28" s="59"/>
      <c r="G28" s="59" t="n">
        <v>10396.5623781</v>
      </c>
      <c r="H28" s="59" t="n">
        <v>1719.49656138</v>
      </c>
      <c r="I28" s="59" t="n">
        <v>11211.12246214</v>
      </c>
      <c r="J28" s="59" t="n">
        <v>225.46687681</v>
      </c>
      <c r="K28" s="59" t="n">
        <v>4236.20283084</v>
      </c>
      <c r="L28" s="59" t="n">
        <v>76.95234778</v>
      </c>
      <c r="M28" s="59" t="n">
        <v>1934.55912</v>
      </c>
      <c r="N28" s="59" t="n">
        <v>400</v>
      </c>
      <c r="O28" s="59" t="n">
        <v>172.78769229</v>
      </c>
      <c r="P28" s="59" t="n">
        <v>2718.4360251</v>
      </c>
      <c r="Q28" s="59" t="n">
        <v>672.75156594</v>
      </c>
      <c r="R28" s="59" t="n">
        <f aca="false">SUM(B28:Q28)</f>
        <v>154610.29508077</v>
      </c>
      <c r="S28" s="31"/>
      <c r="T28" s="31"/>
    </row>
    <row r="29" customFormat="false" ht="20.25" hidden="false" customHeight="true" outlineLevel="0" collapsed="false">
      <c r="A29" s="48" t="s">
        <v>105</v>
      </c>
      <c r="B29" s="58" t="n">
        <v>147283.70885146</v>
      </c>
      <c r="C29" s="59" t="n">
        <v>6697.83910325</v>
      </c>
      <c r="D29" s="59" t="n">
        <v>1239.14905206</v>
      </c>
      <c r="E29" s="59"/>
      <c r="F29" s="59"/>
      <c r="G29" s="59" t="n">
        <v>11887.47129201</v>
      </c>
      <c r="H29" s="59" t="n">
        <v>1997.81607867</v>
      </c>
      <c r="I29" s="59" t="n">
        <v>12546.53973028</v>
      </c>
      <c r="J29" s="59" t="n">
        <v>1857.38284412</v>
      </c>
      <c r="K29" s="59" t="n">
        <v>5581.13761223</v>
      </c>
      <c r="L29" s="59" t="n">
        <v>209.01572475</v>
      </c>
      <c r="M29" s="59" t="n">
        <v>2017.50078</v>
      </c>
      <c r="N29" s="59" t="n">
        <v>1600</v>
      </c>
      <c r="O29" s="59" t="n">
        <v>144.63897147</v>
      </c>
      <c r="P29" s="59" t="n">
        <v>3141.13077571</v>
      </c>
      <c r="Q29" s="59" t="n">
        <v>663.35162619</v>
      </c>
      <c r="R29" s="59" t="n">
        <f aca="false">SUM(B29:Q29)</f>
        <v>196866.6824422</v>
      </c>
      <c r="S29" s="31"/>
      <c r="T29" s="31"/>
    </row>
    <row r="30" customFormat="false" ht="20.25" hidden="false" customHeight="true" outlineLevel="0" collapsed="false">
      <c r="A30" s="48" t="s">
        <v>106</v>
      </c>
      <c r="B30" s="58" t="n">
        <v>134850.90143724</v>
      </c>
      <c r="C30" s="59" t="n">
        <v>6634.58379539</v>
      </c>
      <c r="D30" s="59" t="n">
        <v>1142.44389102</v>
      </c>
      <c r="E30" s="59"/>
      <c r="F30" s="59"/>
      <c r="G30" s="59" t="n">
        <v>12459.53340727</v>
      </c>
      <c r="H30" s="59" t="n">
        <v>2094.10370127</v>
      </c>
      <c r="I30" s="59" t="n">
        <v>11691.3252815</v>
      </c>
      <c r="J30" s="59" t="n">
        <v>336.39849605</v>
      </c>
      <c r="K30" s="59" t="n">
        <v>5115.31251344</v>
      </c>
      <c r="L30" s="59" t="n">
        <v>607.75325247</v>
      </c>
      <c r="M30" s="59" t="n">
        <v>2244.5325816</v>
      </c>
      <c r="N30" s="59" t="n">
        <v>8035.45856054</v>
      </c>
      <c r="O30" s="59" t="n">
        <v>340.5887441</v>
      </c>
      <c r="P30" s="59" t="n">
        <v>3336.19627201</v>
      </c>
      <c r="Q30" s="59" t="n">
        <v>825.94781253</v>
      </c>
      <c r="R30" s="59" t="n">
        <f aca="false">SUM(B30:Q30)</f>
        <v>189715.07974643</v>
      </c>
      <c r="S30" s="31"/>
      <c r="T30" s="31"/>
    </row>
    <row r="31" customFormat="false" ht="20.25" hidden="false" customHeight="true" outlineLevel="0" collapsed="false">
      <c r="A31" s="48" t="s">
        <v>107</v>
      </c>
      <c r="B31" s="58" t="n">
        <v>176038.24318403</v>
      </c>
      <c r="C31" s="59" t="n">
        <v>7790.44417396</v>
      </c>
      <c r="D31" s="59" t="n">
        <v>1448.65821736</v>
      </c>
      <c r="E31" s="59"/>
      <c r="F31" s="59" t="n">
        <v>18.17700569</v>
      </c>
      <c r="G31" s="59" t="n">
        <v>14257.89305621</v>
      </c>
      <c r="H31" s="59" t="n">
        <v>2340.69067544</v>
      </c>
      <c r="I31" s="59" t="n">
        <v>15025.57127063</v>
      </c>
      <c r="J31" s="59" t="n">
        <v>3482.55863561</v>
      </c>
      <c r="K31" s="59" t="n">
        <v>6757.07207998</v>
      </c>
      <c r="L31" s="59" t="n">
        <v>742.49839023</v>
      </c>
      <c r="M31" s="59" t="n">
        <v>2848.70874</v>
      </c>
      <c r="N31" s="59" t="n">
        <v>9136.00181527</v>
      </c>
      <c r="O31" s="59" t="n">
        <v>1613.70077362</v>
      </c>
      <c r="P31" s="59" t="n">
        <v>5344.80667847</v>
      </c>
      <c r="Q31" s="59" t="n">
        <v>759.04964802</v>
      </c>
      <c r="R31" s="59" t="n">
        <f aca="false">SUM(B31:Q31)</f>
        <v>247604.07434452</v>
      </c>
      <c r="S31" s="31"/>
      <c r="T31" s="31"/>
      <c r="U31" s="31"/>
    </row>
    <row r="32" customFormat="false" ht="20.25" hidden="false" customHeight="true" outlineLevel="0" collapsed="false">
      <c r="A32" s="46" t="s">
        <v>108</v>
      </c>
      <c r="B32" s="56" t="n">
        <v>163945.60642776</v>
      </c>
      <c r="C32" s="57" t="n">
        <v>6555.54240259</v>
      </c>
      <c r="D32" s="57" t="n">
        <v>1305.07411521</v>
      </c>
      <c r="E32" s="57"/>
      <c r="F32" s="57" t="n">
        <v>114.81134344</v>
      </c>
      <c r="G32" s="57" t="n">
        <v>18175.38208935</v>
      </c>
      <c r="H32" s="57" t="n">
        <v>2687.60807566</v>
      </c>
      <c r="I32" s="57" t="n">
        <v>14853.8985125</v>
      </c>
      <c r="J32" s="57" t="n">
        <v>211.7457658</v>
      </c>
      <c r="K32" s="57" t="n">
        <v>6257.53149182</v>
      </c>
      <c r="L32" s="57" t="n">
        <v>776.44819131</v>
      </c>
      <c r="M32" s="57" t="n">
        <v>1677.8142</v>
      </c>
      <c r="N32" s="57" t="n">
        <v>2000.000001</v>
      </c>
      <c r="O32" s="57" t="n">
        <v>0.03015188</v>
      </c>
      <c r="P32" s="57" t="n">
        <v>3752.55324349</v>
      </c>
      <c r="Q32" s="57" t="n">
        <v>1207.49621617</v>
      </c>
      <c r="R32" s="57" t="n">
        <f aca="false">SUM(B32:Q32)</f>
        <v>223521.54222798</v>
      </c>
      <c r="S32" s="31"/>
      <c r="T32" s="31"/>
    </row>
    <row r="33" customFormat="false" ht="20.25" hidden="false" customHeight="true" outlineLevel="0" collapsed="false">
      <c r="A33" s="46" t="s">
        <v>109</v>
      </c>
      <c r="B33" s="56" t="n">
        <v>208793.26156076</v>
      </c>
      <c r="C33" s="57" t="n">
        <v>8256.14229462</v>
      </c>
      <c r="D33" s="57" t="n">
        <v>1649.78298324</v>
      </c>
      <c r="E33" s="57"/>
      <c r="F33" s="57" t="n">
        <v>392.18243478</v>
      </c>
      <c r="G33" s="57" t="n">
        <v>17146.63417652</v>
      </c>
      <c r="H33" s="57" t="n">
        <v>2689.18450279</v>
      </c>
      <c r="I33" s="57" t="n">
        <v>13932.47650878</v>
      </c>
      <c r="J33" s="57" t="n">
        <v>288.97701047</v>
      </c>
      <c r="K33" s="57" t="n">
        <v>8214.81817677</v>
      </c>
      <c r="L33" s="57" t="n">
        <v>820.81466302</v>
      </c>
      <c r="M33" s="57" t="n">
        <v>1332.50868</v>
      </c>
      <c r="N33" s="57" t="n">
        <v>2000</v>
      </c>
      <c r="O33" s="57" t="n">
        <v>-0.03015188</v>
      </c>
      <c r="P33" s="57" t="n">
        <v>4090.22619458</v>
      </c>
      <c r="Q33" s="57" t="n">
        <v>1121.79484202</v>
      </c>
      <c r="R33" s="57" t="n">
        <f aca="false">SUM(B33:Q33)</f>
        <v>270728.77387647</v>
      </c>
      <c r="S33" s="31"/>
      <c r="T33" s="31"/>
    </row>
    <row r="34" customFormat="false" ht="20.25" hidden="false" customHeight="true" outlineLevel="0" collapsed="false">
      <c r="A34" s="46" t="s">
        <v>110</v>
      </c>
      <c r="B34" s="56" t="n">
        <v>189978.40369189</v>
      </c>
      <c r="C34" s="57" t="n">
        <v>7763.11574018</v>
      </c>
      <c r="D34" s="57" t="n">
        <v>1482.77589888</v>
      </c>
      <c r="E34" s="57"/>
      <c r="F34" s="57" t="n">
        <v>906.73414986</v>
      </c>
      <c r="G34" s="57" t="n">
        <v>16626.34651156</v>
      </c>
      <c r="H34" s="57" t="n">
        <v>2846.8495488</v>
      </c>
      <c r="I34" s="57" t="n">
        <v>15619.28902293</v>
      </c>
      <c r="J34" s="57" t="n">
        <v>333.67745109</v>
      </c>
      <c r="K34" s="57" t="n">
        <v>7527.82749542</v>
      </c>
      <c r="L34" s="57" t="n">
        <v>899.37223624</v>
      </c>
      <c r="M34" s="57" t="n">
        <v>3012.26742</v>
      </c>
      <c r="N34" s="57" t="n">
        <v>2117.755074</v>
      </c>
      <c r="O34" s="57" t="n">
        <v>0</v>
      </c>
      <c r="P34" s="57" t="n">
        <v>4502.82951305996</v>
      </c>
      <c r="Q34" s="57" t="n">
        <v>1395.38482995</v>
      </c>
      <c r="R34" s="57" t="n">
        <f aca="false">SUM(B34:Q34)</f>
        <v>255012.62858386</v>
      </c>
      <c r="S34" s="31"/>
      <c r="T34" s="31"/>
    </row>
    <row r="35" customFormat="false" ht="20.25" hidden="false" customHeight="true" outlineLevel="0" collapsed="false">
      <c r="A35" s="46" t="s">
        <v>111</v>
      </c>
      <c r="B35" s="56" t="n">
        <v>240767.06223669</v>
      </c>
      <c r="C35" s="57" t="n">
        <v>9778.59361977</v>
      </c>
      <c r="D35" s="57" t="n">
        <v>1956.60386159</v>
      </c>
      <c r="E35" s="57" t="n">
        <v>9373.72811195</v>
      </c>
      <c r="F35" s="57" t="n">
        <v>1556.49910994</v>
      </c>
      <c r="G35" s="57" t="n">
        <v>18476.91330215</v>
      </c>
      <c r="H35" s="57" t="n">
        <v>3146.75243655</v>
      </c>
      <c r="I35" s="57" t="n">
        <v>15709.90096308</v>
      </c>
      <c r="J35" s="57" t="n">
        <v>376.02113943</v>
      </c>
      <c r="K35" s="57" t="n">
        <v>9623.3032896</v>
      </c>
      <c r="L35" s="57" t="n">
        <v>873.07982834</v>
      </c>
      <c r="M35" s="57" t="n">
        <v>2134.287</v>
      </c>
      <c r="N35" s="57" t="n">
        <v>4727.276844</v>
      </c>
      <c r="O35" s="57" t="n">
        <v>0</v>
      </c>
      <c r="P35" s="57" t="n">
        <v>6544.24531992</v>
      </c>
      <c r="Q35" s="57" t="n">
        <v>1300.53852878</v>
      </c>
      <c r="R35" s="57" t="n">
        <f aca="false">SUM(B35:Q35)</f>
        <v>326344.80559179</v>
      </c>
      <c r="S35" s="31"/>
      <c r="T35" s="31"/>
      <c r="U35" s="31"/>
    </row>
    <row r="36" customFormat="false" ht="20.25" hidden="false" customHeight="true" outlineLevel="0" collapsed="false">
      <c r="A36" s="48" t="s">
        <v>112</v>
      </c>
      <c r="B36" s="58" t="n">
        <v>214712.2263477</v>
      </c>
      <c r="C36" s="59" t="n">
        <v>8362.81698403</v>
      </c>
      <c r="D36" s="59" t="n">
        <v>1698.96058311</v>
      </c>
      <c r="E36" s="59" t="n">
        <v>8120.37735225</v>
      </c>
      <c r="F36" s="59" t="n">
        <v>1515.13584061</v>
      </c>
      <c r="G36" s="59" t="n">
        <v>23037.71417274</v>
      </c>
      <c r="H36" s="59" t="n">
        <v>3535.41651683</v>
      </c>
      <c r="I36" s="59" t="n">
        <v>20574.80280233</v>
      </c>
      <c r="J36" s="59" t="n">
        <v>2690.53385958</v>
      </c>
      <c r="K36" s="59" t="n">
        <v>8587.17816674</v>
      </c>
      <c r="L36" s="59" t="n">
        <v>886.29045111</v>
      </c>
      <c r="M36" s="59" t="n">
        <v>687.7062</v>
      </c>
      <c r="N36" s="59" t="n">
        <v>4047.584542</v>
      </c>
      <c r="O36" s="59" t="n">
        <v>0</v>
      </c>
      <c r="P36" s="59" t="n">
        <v>4518.62141264</v>
      </c>
      <c r="Q36" s="59" t="n">
        <v>1554.43680816</v>
      </c>
      <c r="R36" s="59" t="n">
        <v>304529.80203983</v>
      </c>
      <c r="S36" s="31"/>
      <c r="T36" s="31"/>
      <c r="U36" s="31"/>
    </row>
    <row r="37" customFormat="false" ht="20.25" hidden="false" customHeight="true" outlineLevel="0" collapsed="false">
      <c r="A37" s="48" t="s">
        <v>113</v>
      </c>
      <c r="B37" s="58" t="n">
        <v>266079.03260674</v>
      </c>
      <c r="C37" s="59" t="n">
        <v>10043.16913544</v>
      </c>
      <c r="D37" s="59" t="n">
        <v>2191.61289521</v>
      </c>
      <c r="E37" s="59" t="n">
        <v>9983.9541485</v>
      </c>
      <c r="F37" s="59" t="n">
        <v>2022.72485759</v>
      </c>
      <c r="G37" s="59" t="n">
        <v>20135.11083808</v>
      </c>
      <c r="H37" s="59" t="n">
        <v>3559.66269397</v>
      </c>
      <c r="I37" s="59" t="n">
        <v>16903.40305358</v>
      </c>
      <c r="J37" s="59" t="n">
        <v>287.74855789</v>
      </c>
      <c r="K37" s="59" t="n">
        <v>10583.47613576</v>
      </c>
      <c r="L37" s="59" t="n">
        <v>826.19739413</v>
      </c>
      <c r="M37" s="59" t="n">
        <v>-9.86022</v>
      </c>
      <c r="N37" s="59" t="n">
        <v>3000</v>
      </c>
      <c r="O37" s="59" t="n">
        <v>0</v>
      </c>
      <c r="P37" s="59" t="n">
        <v>5813.4895638</v>
      </c>
      <c r="Q37" s="59" t="n">
        <v>1473.49970946</v>
      </c>
      <c r="R37" s="59" t="n">
        <v>352893.22137015</v>
      </c>
      <c r="S37" s="31"/>
      <c r="T37" s="31"/>
      <c r="U37" s="31"/>
    </row>
    <row r="38" customFormat="false" ht="20.25" hidden="false" customHeight="true" outlineLevel="0" collapsed="false">
      <c r="A38" s="48" t="s">
        <v>114</v>
      </c>
      <c r="B38" s="58" t="n">
        <v>244464.53180351</v>
      </c>
      <c r="C38" s="59" t="n">
        <v>9336.10339158</v>
      </c>
      <c r="D38" s="59" t="n">
        <v>1917.38812752</v>
      </c>
      <c r="E38" s="59" t="n">
        <v>6183.25831815</v>
      </c>
      <c r="F38" s="59" t="n">
        <v>2127.22144576</v>
      </c>
      <c r="G38" s="59" t="n">
        <v>19767.29558022</v>
      </c>
      <c r="H38" s="59" t="n">
        <v>3858.11928188</v>
      </c>
      <c r="I38" s="59" t="n">
        <v>24989.72296407</v>
      </c>
      <c r="J38" s="59" t="n">
        <v>226.35201334</v>
      </c>
      <c r="K38" s="59" t="n">
        <v>9785.19305204</v>
      </c>
      <c r="L38" s="59" t="n">
        <v>1059.57082425</v>
      </c>
      <c r="M38" s="59" t="n">
        <v>0.4115088</v>
      </c>
      <c r="N38" s="59" t="n">
        <v>2646.02866475</v>
      </c>
      <c r="O38" s="59" t="n">
        <v>0</v>
      </c>
      <c r="P38" s="59" t="n">
        <v>4709.18636632</v>
      </c>
      <c r="Q38" s="59" t="n">
        <v>1635.062772</v>
      </c>
      <c r="R38" s="59" t="n">
        <v>332705.44611419</v>
      </c>
      <c r="S38" s="31"/>
      <c r="T38" s="31"/>
      <c r="U38" s="31"/>
    </row>
    <row r="39" customFormat="false" ht="20.25" hidden="false" customHeight="true" outlineLevel="0" collapsed="false">
      <c r="A39" s="48" t="s">
        <v>115</v>
      </c>
      <c r="B39" s="58" t="n">
        <v>303036.94160874</v>
      </c>
      <c r="C39" s="59" t="n">
        <v>11544.09760507</v>
      </c>
      <c r="D39" s="59" t="n">
        <v>2432.08672346</v>
      </c>
      <c r="E39" s="59" t="n">
        <v>13910.96145312</v>
      </c>
      <c r="F39" s="59" t="n">
        <v>2938.89793668</v>
      </c>
      <c r="G39" s="59" t="n">
        <v>20025.97837344</v>
      </c>
      <c r="H39" s="59" t="n">
        <v>4162.8303441</v>
      </c>
      <c r="I39" s="59" t="n">
        <v>26751.53924755</v>
      </c>
      <c r="J39" s="59" t="n">
        <v>367.98332103</v>
      </c>
      <c r="K39" s="59" t="n">
        <v>12085.8846474</v>
      </c>
      <c r="L39" s="59" t="n">
        <v>1207.96043513</v>
      </c>
      <c r="M39" s="59" t="n">
        <v>0</v>
      </c>
      <c r="N39" s="59" t="n">
        <v>9835.87687525</v>
      </c>
      <c r="O39" s="59" t="n">
        <v>0</v>
      </c>
      <c r="P39" s="59" t="n">
        <v>7339.75269081</v>
      </c>
      <c r="Q39" s="59" t="n">
        <v>1609.73235667</v>
      </c>
      <c r="R39" s="59" t="n">
        <v>417250.52361845</v>
      </c>
      <c r="S39" s="31"/>
      <c r="T39" s="31"/>
      <c r="U39" s="31"/>
    </row>
    <row r="40" customFormat="false" ht="14.25" hidden="false" customHeight="true" outlineLevel="0" collapsed="false">
      <c r="A40" s="60"/>
      <c r="B40" s="61"/>
      <c r="C40" s="62"/>
      <c r="D40" s="62"/>
      <c r="E40" s="62"/>
      <c r="F40" s="62"/>
      <c r="G40" s="62"/>
      <c r="H40" s="62"/>
      <c r="I40" s="62"/>
      <c r="K40" s="62"/>
      <c r="L40" s="62"/>
      <c r="M40" s="62"/>
      <c r="N40" s="62"/>
      <c r="O40" s="62"/>
      <c r="P40" s="62"/>
      <c r="Q40" s="62"/>
      <c r="R40" s="62"/>
      <c r="T40" s="62"/>
    </row>
    <row r="41" customFormat="false" ht="14.25" hidden="false" customHeight="true" outlineLevel="0" collapsed="false">
      <c r="A41" s="52" t="s">
        <v>116</v>
      </c>
      <c r="B41" s="61"/>
      <c r="C41" s="62"/>
      <c r="D41" s="62"/>
      <c r="E41" s="62"/>
      <c r="F41" s="62"/>
      <c r="G41" s="62"/>
      <c r="H41" s="62"/>
      <c r="I41" s="62"/>
      <c r="J41" s="62"/>
      <c r="L41" s="62"/>
      <c r="M41" s="62"/>
      <c r="N41" s="62"/>
      <c r="O41" s="62"/>
      <c r="P41" s="62"/>
      <c r="Q41" s="62"/>
      <c r="R41" s="62"/>
      <c r="T41" s="62"/>
    </row>
    <row r="42" customFormat="false" ht="15" hidden="false" customHeight="false" outlineLevel="0" collapsed="false">
      <c r="A42" s="52" t="s">
        <v>67</v>
      </c>
      <c r="B42" s="63"/>
      <c r="C42" s="6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T42" s="62"/>
    </row>
    <row r="43" customFormat="false" ht="15" hidden="false" customHeight="false" outlineLevel="0" collapsed="false">
      <c r="A43" s="52"/>
      <c r="B43" s="65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5" customFormat="false" ht="15" hidden="false" customHeight="false" outlineLevel="0" collapsed="false">
      <c r="M45" s="1" t="s">
        <v>59</v>
      </c>
    </row>
  </sheetData>
  <mergeCells count="1">
    <mergeCell ref="A2:C4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4" ySplit="8" topLeftCell="E9" activePane="bottomRight" state="frozen"/>
      <selection pane="topLeft" activeCell="A1" activeCellId="0" sqref="A1"/>
      <selection pane="topRight" activeCell="E1" activeCellId="0" sqref="E1"/>
      <selection pane="bottomLeft" activeCell="A9" activeCellId="0" sqref="A9"/>
      <selection pane="bottomRight" activeCell="D37" activeCellId="0" sqref="D37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20.86"/>
    <col collapsed="false" customWidth="true" hidden="false" outlineLevel="0" max="3" min="2" style="1" width="36.85"/>
    <col collapsed="false" customWidth="true" hidden="false" outlineLevel="0" max="4" min="4" style="1" width="22.57"/>
    <col collapsed="false" customWidth="false" hidden="false" outlineLevel="0" max="5" min="5" style="1" width="11.42"/>
    <col collapsed="false" customWidth="true" hidden="false" outlineLevel="0" max="6" min="6" style="1" width="12.42"/>
    <col collapsed="false" customWidth="false" hidden="false" outlineLevel="0" max="1025" min="7" style="1" width="11.42"/>
  </cols>
  <sheetData>
    <row r="1" customFormat="false" ht="15" hidden="false" customHeight="false" outlineLevel="0" collapsed="false">
      <c r="A1" s="40"/>
      <c r="B1" s="40"/>
      <c r="C1" s="40"/>
      <c r="D1" s="3"/>
    </row>
    <row r="2" customFormat="false" ht="15" hidden="false" customHeight="false" outlineLevel="0" collapsed="false">
      <c r="A2" s="2"/>
      <c r="B2" s="2"/>
      <c r="C2" s="2"/>
      <c r="D2" s="2"/>
    </row>
    <row r="3" customFormat="false" ht="15" hidden="false" customHeight="false" outlineLevel="0" collapsed="false">
      <c r="A3" s="2"/>
      <c r="B3" s="2"/>
      <c r="C3" s="2"/>
      <c r="D3" s="2"/>
    </row>
    <row r="4" customFormat="false" ht="15" hidden="false" customHeight="false" outlineLevel="0" collapsed="false">
      <c r="A4" s="2"/>
      <c r="B4" s="2"/>
      <c r="C4" s="2"/>
      <c r="D4" s="2"/>
    </row>
    <row r="5" customFormat="false" ht="24.75" hidden="false" customHeight="true" outlineLevel="0" collapsed="false">
      <c r="A5" s="5" t="s">
        <v>127</v>
      </c>
      <c r="B5" s="4"/>
      <c r="C5" s="4"/>
      <c r="D5" s="4"/>
    </row>
    <row r="6" customFormat="false" ht="24.75" hidden="false" customHeight="true" outlineLevel="0" collapsed="false">
      <c r="A6" s="5" t="s">
        <v>75</v>
      </c>
      <c r="B6" s="4"/>
      <c r="C6" s="4"/>
      <c r="D6" s="7" t="s">
        <v>128</v>
      </c>
    </row>
    <row r="7" customFormat="false" ht="18" hidden="false" customHeight="true" outlineLevel="0" collapsed="false">
      <c r="A7" s="66" t="s">
        <v>77</v>
      </c>
      <c r="B7" s="66" t="s">
        <v>129</v>
      </c>
      <c r="C7" s="66" t="s">
        <v>130</v>
      </c>
      <c r="D7" s="66" t="s">
        <v>131</v>
      </c>
    </row>
    <row r="8" customFormat="false" ht="39.75" hidden="false" customHeight="true" outlineLevel="0" collapsed="false">
      <c r="A8" s="66"/>
      <c r="B8" s="66"/>
      <c r="C8" s="66"/>
      <c r="D8" s="66"/>
    </row>
    <row r="9" customFormat="false" ht="21" hidden="false" customHeight="true" outlineLevel="0" collapsed="false">
      <c r="A9" s="67" t="s">
        <v>84</v>
      </c>
      <c r="B9" s="68" t="n">
        <v>6918.2971487</v>
      </c>
      <c r="C9" s="68" t="n">
        <v>251.76916623</v>
      </c>
      <c r="D9" s="68" t="n">
        <f aca="false">+B9+C9</f>
        <v>7170.06631493</v>
      </c>
    </row>
    <row r="10" customFormat="false" ht="21" hidden="false" customHeight="true" outlineLevel="0" collapsed="false">
      <c r="A10" s="67" t="s">
        <v>85</v>
      </c>
      <c r="B10" s="68" t="n">
        <v>7593.59376769</v>
      </c>
      <c r="C10" s="68" t="n">
        <v>579.28755582</v>
      </c>
      <c r="D10" s="68" t="n">
        <f aca="false">+B10+C10</f>
        <v>8172.88132351</v>
      </c>
    </row>
    <row r="11" customFormat="false" ht="21" hidden="false" customHeight="true" outlineLevel="0" collapsed="false">
      <c r="A11" s="67" t="s">
        <v>86</v>
      </c>
      <c r="B11" s="68" t="n">
        <v>9104.32419675</v>
      </c>
      <c r="C11" s="68" t="n">
        <v>75.73311195</v>
      </c>
      <c r="D11" s="68" t="n">
        <f aca="false">+B11+C11</f>
        <v>9180.0573087</v>
      </c>
    </row>
    <row r="12" customFormat="false" ht="21" hidden="false" customHeight="true" outlineLevel="0" collapsed="false">
      <c r="A12" s="67" t="s">
        <v>87</v>
      </c>
      <c r="B12" s="68" t="n">
        <v>9105.69696754</v>
      </c>
      <c r="C12" s="68" t="n">
        <v>1588.9322074</v>
      </c>
      <c r="D12" s="68" t="n">
        <f aca="false">+B12+C12</f>
        <v>10694.62917494</v>
      </c>
    </row>
    <row r="13" customFormat="false" ht="21" hidden="false" customHeight="true" outlineLevel="0" collapsed="false">
      <c r="A13" s="69" t="s">
        <v>88</v>
      </c>
      <c r="B13" s="70" t="n">
        <v>8801.69697457</v>
      </c>
      <c r="C13" s="70" t="n">
        <v>123.16993846</v>
      </c>
      <c r="D13" s="70" t="n">
        <f aca="false">+B13+C13</f>
        <v>8924.86691303</v>
      </c>
    </row>
    <row r="14" customFormat="false" ht="21" hidden="false" customHeight="true" outlineLevel="0" collapsed="false">
      <c r="A14" s="69" t="s">
        <v>89</v>
      </c>
      <c r="B14" s="70" t="n">
        <v>10345.37636164</v>
      </c>
      <c r="C14" s="70" t="n">
        <v>127.42896275</v>
      </c>
      <c r="D14" s="70" t="n">
        <f aca="false">+B14+C14</f>
        <v>10472.80532439</v>
      </c>
    </row>
    <row r="15" customFormat="false" ht="21" hidden="false" customHeight="true" outlineLevel="0" collapsed="false">
      <c r="A15" s="69" t="s">
        <v>90</v>
      </c>
      <c r="B15" s="70" t="n">
        <v>10388.50379598</v>
      </c>
      <c r="C15" s="70" t="n">
        <v>133.60584512</v>
      </c>
      <c r="D15" s="70" t="n">
        <f aca="false">+B15+C15</f>
        <v>10522.1096411</v>
      </c>
    </row>
    <row r="16" customFormat="false" ht="21" hidden="false" customHeight="true" outlineLevel="0" collapsed="false">
      <c r="A16" s="69" t="s">
        <v>91</v>
      </c>
      <c r="B16" s="70" t="n">
        <v>12146.49137939</v>
      </c>
      <c r="C16" s="70" t="n">
        <v>226.87220725</v>
      </c>
      <c r="D16" s="70" t="n">
        <f aca="false">+B16+C16</f>
        <v>12373.36358664</v>
      </c>
    </row>
    <row r="17" customFormat="false" ht="21" hidden="false" customHeight="true" outlineLevel="0" collapsed="false">
      <c r="A17" s="67" t="s">
        <v>92</v>
      </c>
      <c r="B17" s="68" t="n">
        <v>11567.72508465</v>
      </c>
      <c r="C17" s="68" t="n">
        <v>0</v>
      </c>
      <c r="D17" s="68" t="n">
        <f aca="false">+B17+C17</f>
        <v>11567.72508465</v>
      </c>
    </row>
    <row r="18" customFormat="false" ht="21" hidden="false" customHeight="true" outlineLevel="0" collapsed="false">
      <c r="A18" s="67" t="s">
        <v>93</v>
      </c>
      <c r="B18" s="68" t="n">
        <v>13841.56777043</v>
      </c>
      <c r="C18" s="68" t="n">
        <v>779.8891</v>
      </c>
      <c r="D18" s="68" t="n">
        <f aca="false">+B18+C18</f>
        <v>14621.45687043</v>
      </c>
    </row>
    <row r="19" customFormat="false" ht="21" hidden="false" customHeight="true" outlineLevel="0" collapsed="false">
      <c r="A19" s="67" t="s">
        <v>94</v>
      </c>
      <c r="B19" s="68" t="n">
        <v>13752.53305883</v>
      </c>
      <c r="C19" s="68" t="n">
        <v>889.80133057</v>
      </c>
      <c r="D19" s="68" t="n">
        <f aca="false">+B19+C19</f>
        <v>14642.3343894</v>
      </c>
    </row>
    <row r="20" customFormat="false" ht="21" hidden="false" customHeight="true" outlineLevel="0" collapsed="false">
      <c r="A20" s="67" t="s">
        <v>95</v>
      </c>
      <c r="B20" s="68" t="n">
        <v>14633.58074144</v>
      </c>
      <c r="C20" s="68" t="n">
        <v>2081.76054839</v>
      </c>
      <c r="D20" s="68" t="n">
        <f aca="false">+B20+C20</f>
        <v>16715.34128983</v>
      </c>
    </row>
    <row r="21" customFormat="false" ht="21" hidden="false" customHeight="true" outlineLevel="0" collapsed="false">
      <c r="A21" s="69" t="s">
        <v>96</v>
      </c>
      <c r="B21" s="70" t="n">
        <v>16274.195182</v>
      </c>
      <c r="C21" s="70" t="n">
        <v>200.0022</v>
      </c>
      <c r="D21" s="70" t="n">
        <f aca="false">+B21+C21</f>
        <v>16474.197382</v>
      </c>
      <c r="F21" s="71"/>
    </row>
    <row r="22" customFormat="false" ht="21" hidden="false" customHeight="true" outlineLevel="0" collapsed="false">
      <c r="A22" s="69" t="s">
        <v>97</v>
      </c>
      <c r="B22" s="70" t="n">
        <v>19517.03520201</v>
      </c>
      <c r="C22" s="70" t="n">
        <v>551.5011</v>
      </c>
      <c r="D22" s="70" t="n">
        <f aca="false">+B22+C22</f>
        <v>20068.53630201</v>
      </c>
    </row>
    <row r="23" customFormat="false" ht="21" hidden="false" customHeight="true" outlineLevel="0" collapsed="false">
      <c r="A23" s="69" t="s">
        <v>98</v>
      </c>
      <c r="B23" s="70" t="n">
        <v>19227.17777254</v>
      </c>
      <c r="C23" s="70" t="n">
        <v>1003.1533</v>
      </c>
      <c r="D23" s="70" t="n">
        <f aca="false">+B23+C23</f>
        <v>20230.33107254</v>
      </c>
    </row>
    <row r="24" customFormat="false" ht="21" hidden="false" customHeight="true" outlineLevel="0" collapsed="false">
      <c r="A24" s="69" t="s">
        <v>99</v>
      </c>
      <c r="B24" s="70" t="n">
        <v>42629.5743531</v>
      </c>
      <c r="C24" s="70" t="n">
        <v>1728.92020583</v>
      </c>
      <c r="D24" s="70" t="n">
        <f aca="false">+B24+C24</f>
        <v>44358.49455893</v>
      </c>
    </row>
    <row r="25" customFormat="false" ht="21" hidden="false" customHeight="true" outlineLevel="0" collapsed="false">
      <c r="A25" s="67" t="s">
        <v>100</v>
      </c>
      <c r="B25" s="68" t="n">
        <v>20887.07974997</v>
      </c>
      <c r="C25" s="68" t="n">
        <v>0</v>
      </c>
      <c r="D25" s="68" t="n">
        <f aca="false">+B25+C25</f>
        <v>20887.07974997</v>
      </c>
    </row>
    <row r="26" customFormat="false" ht="21" hidden="false" customHeight="true" outlineLevel="0" collapsed="false">
      <c r="A26" s="67" t="s">
        <v>101</v>
      </c>
      <c r="B26" s="68" t="n">
        <v>27305.62989298</v>
      </c>
      <c r="C26" s="68" t="n">
        <v>427.552366</v>
      </c>
      <c r="D26" s="68" t="n">
        <f aca="false">+B26+C26</f>
        <v>27733.18225898</v>
      </c>
    </row>
    <row r="27" customFormat="false" ht="21" hidden="false" customHeight="true" outlineLevel="0" collapsed="false">
      <c r="A27" s="67" t="s">
        <v>102</v>
      </c>
      <c r="B27" s="68" t="n">
        <v>27918.35008902</v>
      </c>
      <c r="C27" s="68" t="n">
        <v>268.7274</v>
      </c>
      <c r="D27" s="68" t="n">
        <f aca="false">+B27+C27</f>
        <v>28187.07748902</v>
      </c>
    </row>
    <row r="28" customFormat="false" ht="21" hidden="false" customHeight="true" outlineLevel="0" collapsed="false">
      <c r="A28" s="67" t="s">
        <v>103</v>
      </c>
      <c r="B28" s="68" t="n">
        <v>78905.44061639</v>
      </c>
      <c r="C28" s="68" t="n">
        <v>756.1580936</v>
      </c>
      <c r="D28" s="68" t="n">
        <f aca="false">+B28+C28</f>
        <v>79661.59870999</v>
      </c>
    </row>
    <row r="29" customFormat="false" ht="21" hidden="false" customHeight="true" outlineLevel="0" collapsed="false">
      <c r="A29" s="69" t="s">
        <v>104</v>
      </c>
      <c r="B29" s="70" t="n">
        <v>26684.3124026</v>
      </c>
      <c r="C29" s="70" t="n">
        <v>0</v>
      </c>
      <c r="D29" s="70" t="n">
        <f aca="false">+B29+C29</f>
        <v>26684.3124026</v>
      </c>
    </row>
    <row r="30" customFormat="false" ht="21" hidden="false" customHeight="true" outlineLevel="0" collapsed="false">
      <c r="A30" s="69" t="s">
        <v>105</v>
      </c>
      <c r="B30" s="70" t="n">
        <v>53244.62375722</v>
      </c>
      <c r="C30" s="70" t="n">
        <v>220.452465</v>
      </c>
      <c r="D30" s="70" t="n">
        <f aca="false">+B30+C30</f>
        <v>53465.07622222</v>
      </c>
    </row>
    <row r="31" customFormat="false" ht="21" hidden="false" customHeight="true" outlineLevel="0" collapsed="false">
      <c r="A31" s="69" t="s">
        <v>106</v>
      </c>
      <c r="B31" s="70" t="n">
        <v>51740.44379607</v>
      </c>
      <c r="C31" s="70" t="n">
        <v>236</v>
      </c>
      <c r="D31" s="70" t="n">
        <f aca="false">+B31+C31</f>
        <v>51976.44379607</v>
      </c>
    </row>
    <row r="32" customFormat="false" ht="21" hidden="false" customHeight="true" outlineLevel="0" collapsed="false">
      <c r="A32" s="69" t="s">
        <v>107</v>
      </c>
      <c r="B32" s="70" t="n">
        <v>159506.34274779</v>
      </c>
      <c r="C32" s="70" t="n">
        <v>1183.71451912</v>
      </c>
      <c r="D32" s="70" t="n">
        <f aca="false">+B32+C32</f>
        <v>160690.05726691</v>
      </c>
    </row>
    <row r="33" customFormat="false" ht="21" hidden="false" customHeight="true" outlineLevel="0" collapsed="false">
      <c r="A33" s="67" t="s">
        <v>108</v>
      </c>
      <c r="B33" s="68" t="n">
        <v>63283.81214754</v>
      </c>
      <c r="C33" s="68" t="n">
        <v>0</v>
      </c>
      <c r="D33" s="68" t="n">
        <f aca="false">+B33+C33</f>
        <v>63283.81214754</v>
      </c>
    </row>
    <row r="34" customFormat="false" ht="21" hidden="false" customHeight="true" outlineLevel="0" collapsed="false">
      <c r="A34" s="67" t="s">
        <v>109</v>
      </c>
      <c r="B34" s="68" t="n">
        <v>102087.764255556</v>
      </c>
      <c r="C34" s="68" t="n">
        <v>0</v>
      </c>
      <c r="D34" s="68" t="n">
        <f aca="false">+B34+C34</f>
        <v>102087.764255556</v>
      </c>
    </row>
    <row r="35" customFormat="false" ht="21" hidden="false" customHeight="true" outlineLevel="0" collapsed="false">
      <c r="A35" s="67" t="s">
        <v>110</v>
      </c>
      <c r="B35" s="68" t="n">
        <v>68815.86178293</v>
      </c>
      <c r="C35" s="68" t="n">
        <v>0</v>
      </c>
      <c r="D35" s="68" t="n">
        <f aca="false">+B35+C35</f>
        <v>68815.86178293</v>
      </c>
    </row>
    <row r="36" customFormat="false" ht="21" hidden="false" customHeight="true" outlineLevel="0" collapsed="false">
      <c r="A36" s="67" t="s">
        <v>111</v>
      </c>
      <c r="B36" s="68" t="n">
        <v>142973.300902434</v>
      </c>
      <c r="C36" s="68" t="n">
        <v>0</v>
      </c>
      <c r="D36" s="68" t="n">
        <f aca="false">+B36+C36</f>
        <v>142973.300902434</v>
      </c>
    </row>
    <row r="37" customFormat="false" ht="21" hidden="false" customHeight="true" outlineLevel="0" collapsed="false">
      <c r="A37" s="69" t="s">
        <v>112</v>
      </c>
      <c r="B37" s="70" t="n">
        <v>57764.40932886</v>
      </c>
      <c r="C37" s="70" t="n">
        <v>0</v>
      </c>
      <c r="D37" s="70" t="n">
        <v>57764.40932886</v>
      </c>
    </row>
    <row r="38" customFormat="false" ht="21" hidden="false" customHeight="true" outlineLevel="0" collapsed="false">
      <c r="A38" s="69" t="s">
        <v>113</v>
      </c>
      <c r="B38" s="70" t="n">
        <v>81021.64582649</v>
      </c>
      <c r="C38" s="70" t="n">
        <v>0</v>
      </c>
      <c r="D38" s="70" t="n">
        <v>81021.64582649</v>
      </c>
    </row>
    <row r="39" customFormat="false" ht="21" hidden="false" customHeight="true" outlineLevel="0" collapsed="false">
      <c r="A39" s="69" t="s">
        <v>114</v>
      </c>
      <c r="B39" s="70" t="n">
        <v>82478.11668568</v>
      </c>
      <c r="C39" s="70" t="n">
        <v>0</v>
      </c>
      <c r="D39" s="70" t="n">
        <v>82478.11668568</v>
      </c>
    </row>
    <row r="40" customFormat="false" ht="21" hidden="false" customHeight="true" outlineLevel="0" collapsed="false">
      <c r="A40" s="69" t="s">
        <v>115</v>
      </c>
      <c r="B40" s="70" t="n">
        <v>161726.59449735</v>
      </c>
      <c r="C40" s="70" t="n">
        <v>0</v>
      </c>
      <c r="D40" s="70" t="n">
        <v>161726.59449735</v>
      </c>
    </row>
    <row r="41" customFormat="false" ht="15" hidden="false" customHeight="false" outlineLevel="0" collapsed="false">
      <c r="A41" s="72"/>
      <c r="B41" s="72"/>
      <c r="C41" s="72"/>
      <c r="D41" s="73"/>
    </row>
    <row r="42" customFormat="false" ht="47.25" hidden="false" customHeight="true" outlineLevel="0" collapsed="false">
      <c r="A42" s="74" t="s">
        <v>132</v>
      </c>
      <c r="B42" s="74"/>
      <c r="C42" s="74"/>
      <c r="D42" s="74"/>
    </row>
    <row r="43" customFormat="false" ht="15" hidden="false" customHeight="true" outlineLevel="0" collapsed="false">
      <c r="A43" s="74" t="s">
        <v>133</v>
      </c>
      <c r="B43" s="74"/>
      <c r="C43" s="74"/>
      <c r="D43" s="74"/>
    </row>
    <row r="44" customFormat="false" ht="18" hidden="false" customHeight="true" outlineLevel="0" collapsed="false">
      <c r="A44" s="52" t="s">
        <v>116</v>
      </c>
      <c r="B44" s="52"/>
      <c r="C44" s="52"/>
      <c r="D44" s="3"/>
    </row>
    <row r="45" customFormat="false" ht="15" hidden="false" customHeight="false" outlineLevel="0" collapsed="false">
      <c r="A45" s="52" t="s">
        <v>67</v>
      </c>
      <c r="B45" s="3"/>
      <c r="C45" s="3"/>
      <c r="D45" s="3"/>
    </row>
    <row r="46" customFormat="false" ht="15" hidden="false" customHeight="false" outlineLevel="0" collapsed="false">
      <c r="C46" s="75"/>
    </row>
  </sheetData>
  <mergeCells count="7">
    <mergeCell ref="A2:D4"/>
    <mergeCell ref="A7:A8"/>
    <mergeCell ref="B7:B8"/>
    <mergeCell ref="C7:C8"/>
    <mergeCell ref="D7:D8"/>
    <mergeCell ref="A42:D42"/>
    <mergeCell ref="A43:D43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2" ySplit="0" topLeftCell="M1" activePane="topRight" state="frozen"/>
      <selection pane="topLeft" activeCell="A1" activeCellId="0" sqref="A1"/>
      <selection pane="topRight" activeCell="L36" activeCellId="0" sqref="L36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12.71"/>
    <col collapsed="false" customWidth="true" hidden="false" outlineLevel="0" max="10" min="2" style="1" width="17.29"/>
    <col collapsed="false" customWidth="true" hidden="false" outlineLevel="0" max="11" min="11" style="1" width="19.71"/>
    <col collapsed="false" customWidth="true" hidden="false" outlineLevel="0" max="12" min="12" style="1" width="17.42"/>
    <col collapsed="false" customWidth="false" hidden="false" outlineLevel="0" max="1025" min="13" style="1" width="11.42"/>
  </cols>
  <sheetData>
    <row r="1" customFormat="false" ht="15" hidden="false" customHeight="false" outlineLevel="0" collapsed="false">
      <c r="A1" s="40"/>
      <c r="B1" s="3"/>
      <c r="C1" s="3"/>
      <c r="D1" s="41"/>
      <c r="E1" s="41"/>
      <c r="F1" s="41"/>
      <c r="G1" s="3"/>
      <c r="H1" s="3"/>
      <c r="I1" s="3"/>
      <c r="J1" s="3"/>
      <c r="K1" s="3"/>
    </row>
    <row r="2" customFormat="false" ht="15" hidden="false" customHeight="false" outlineLevel="0" collapsed="false">
      <c r="A2" s="2"/>
      <c r="B2" s="2"/>
      <c r="C2" s="2"/>
      <c r="D2" s="42"/>
      <c r="E2" s="42"/>
      <c r="F2" s="42"/>
      <c r="G2" s="53"/>
      <c r="H2" s="53"/>
      <c r="I2" s="53"/>
      <c r="J2" s="53"/>
      <c r="K2" s="53"/>
    </row>
    <row r="3" customFormat="false" ht="15" hidden="false" customHeight="false" outlineLevel="0" collapsed="false">
      <c r="A3" s="2"/>
      <c r="B3" s="2"/>
      <c r="C3" s="2"/>
      <c r="D3" s="42"/>
      <c r="E3" s="42"/>
      <c r="F3" s="42"/>
      <c r="G3" s="53"/>
      <c r="H3" s="53"/>
      <c r="I3" s="53"/>
      <c r="J3" s="53"/>
      <c r="K3" s="53"/>
    </row>
    <row r="4" customFormat="false" ht="15" hidden="false" customHeight="false" outlineLevel="0" collapsed="false">
      <c r="A4" s="2"/>
      <c r="B4" s="2"/>
      <c r="C4" s="2"/>
      <c r="D4" s="42"/>
      <c r="E4" s="42"/>
      <c r="F4" s="42"/>
      <c r="G4" s="53"/>
      <c r="H4" s="53"/>
      <c r="I4" s="53"/>
      <c r="J4" s="53"/>
      <c r="K4" s="53"/>
    </row>
    <row r="5" customFormat="false" ht="24.75" hidden="false" customHeight="true" outlineLevel="0" collapsed="false">
      <c r="A5" s="5" t="s">
        <v>134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customFormat="false" ht="24.75" hidden="false" customHeight="true" outlineLevel="0" collapsed="false">
      <c r="A6" s="5" t="s">
        <v>75</v>
      </c>
      <c r="B6" s="4"/>
      <c r="C6" s="4"/>
      <c r="D6" s="4"/>
      <c r="E6" s="4"/>
      <c r="F6" s="4"/>
      <c r="G6" s="4"/>
      <c r="H6" s="4"/>
      <c r="I6" s="4"/>
      <c r="J6" s="4"/>
      <c r="K6" s="4"/>
      <c r="L6" s="7" t="s">
        <v>135</v>
      </c>
    </row>
    <row r="7" customFormat="false" ht="54.75" hidden="false" customHeight="true" outlineLevel="0" collapsed="false">
      <c r="A7" s="66" t="s">
        <v>77</v>
      </c>
      <c r="B7" s="66" t="s">
        <v>136</v>
      </c>
      <c r="C7" s="66" t="s">
        <v>137</v>
      </c>
      <c r="D7" s="66" t="s">
        <v>138</v>
      </c>
      <c r="E7" s="66" t="s">
        <v>139</v>
      </c>
      <c r="F7" s="66" t="s">
        <v>140</v>
      </c>
      <c r="G7" s="66" t="s">
        <v>141</v>
      </c>
      <c r="H7" s="66" t="s">
        <v>142</v>
      </c>
      <c r="I7" s="66" t="s">
        <v>143</v>
      </c>
      <c r="J7" s="66" t="s">
        <v>144</v>
      </c>
      <c r="K7" s="66" t="s">
        <v>145</v>
      </c>
      <c r="L7" s="66" t="s">
        <v>83</v>
      </c>
    </row>
    <row r="8" customFormat="false" ht="21" hidden="false" customHeight="true" outlineLevel="0" collapsed="false">
      <c r="A8" s="76" t="s">
        <v>84</v>
      </c>
      <c r="B8" s="77" t="n">
        <v>560</v>
      </c>
      <c r="C8" s="77" t="n">
        <v>630.88588629</v>
      </c>
      <c r="D8" s="77" t="n">
        <v>35.83328127</v>
      </c>
      <c r="E8" s="77" t="n">
        <v>64.93887416</v>
      </c>
      <c r="F8" s="77" t="n">
        <v>146.96304998</v>
      </c>
      <c r="G8" s="77" t="n">
        <v>2868.4836569</v>
      </c>
      <c r="H8" s="77"/>
      <c r="I8" s="77" t="n">
        <v>85.69743676</v>
      </c>
      <c r="J8" s="77" t="n">
        <v>239.626</v>
      </c>
      <c r="K8" s="77" t="n">
        <v>6.2818306</v>
      </c>
      <c r="L8" s="77" t="n">
        <f aca="false">SUM(B8:K8)</f>
        <v>4638.71001596</v>
      </c>
    </row>
    <row r="9" customFormat="false" ht="21" hidden="false" customHeight="true" outlineLevel="0" collapsed="false">
      <c r="A9" s="76" t="s">
        <v>85</v>
      </c>
      <c r="B9" s="77" t="n">
        <v>590.46722569</v>
      </c>
      <c r="C9" s="77" t="n">
        <v>715.53769585</v>
      </c>
      <c r="D9" s="77" t="n">
        <v>54.08519028</v>
      </c>
      <c r="E9" s="77" t="n">
        <v>69.96417125</v>
      </c>
      <c r="F9" s="77" t="n">
        <v>165.65755465</v>
      </c>
      <c r="G9" s="77" t="n">
        <v>3803.07259617</v>
      </c>
      <c r="H9" s="77"/>
      <c r="I9" s="77" t="n">
        <v>115.24317918</v>
      </c>
      <c r="J9" s="77" t="n">
        <v>239.62575</v>
      </c>
      <c r="K9" s="77" t="n">
        <v>6.12681676</v>
      </c>
      <c r="L9" s="77" t="n">
        <f aca="false">SUM(B9:K9)</f>
        <v>5759.78017983</v>
      </c>
    </row>
    <row r="10" customFormat="false" ht="21" hidden="false" customHeight="true" outlineLevel="0" collapsed="false">
      <c r="A10" s="76" t="s">
        <v>86</v>
      </c>
      <c r="B10" s="77" t="n">
        <v>631.95761497</v>
      </c>
      <c r="C10" s="77" t="n">
        <v>683.66375948</v>
      </c>
      <c r="D10" s="77" t="n">
        <v>60.61087508</v>
      </c>
      <c r="E10" s="77" t="n">
        <v>74.58744074</v>
      </c>
      <c r="F10" s="77" t="n">
        <v>174.41957584</v>
      </c>
      <c r="G10" s="77" t="n">
        <v>3580.08135801</v>
      </c>
      <c r="H10" s="77"/>
      <c r="I10" s="77" t="n">
        <v>107.58141615</v>
      </c>
      <c r="J10" s="77" t="n">
        <v>289.626</v>
      </c>
      <c r="K10" s="77" t="n">
        <v>5.90493737</v>
      </c>
      <c r="L10" s="77" t="n">
        <f aca="false">SUM(B10:K10)</f>
        <v>5608.43297764</v>
      </c>
    </row>
    <row r="11" customFormat="false" ht="21" hidden="false" customHeight="true" outlineLevel="0" collapsed="false">
      <c r="A11" s="76" t="s">
        <v>87</v>
      </c>
      <c r="B11" s="77" t="n">
        <v>710.63864411</v>
      </c>
      <c r="C11" s="77" t="n">
        <v>847.02962885</v>
      </c>
      <c r="D11" s="77" t="n">
        <v>79.60117626</v>
      </c>
      <c r="E11" s="77" t="n">
        <v>77.8186957</v>
      </c>
      <c r="F11" s="77" t="n">
        <v>213.03184844</v>
      </c>
      <c r="G11" s="77" t="n">
        <v>4658.99025092</v>
      </c>
      <c r="H11" s="77"/>
      <c r="I11" s="77" t="n">
        <v>142.26938834</v>
      </c>
      <c r="J11" s="77" t="n">
        <v>189.62525</v>
      </c>
      <c r="K11" s="77" t="n">
        <v>7.10743711</v>
      </c>
      <c r="L11" s="77" t="n">
        <f aca="false">SUM(B11:K11)</f>
        <v>6926.11231973</v>
      </c>
    </row>
    <row r="12" customFormat="false" ht="21" hidden="false" customHeight="true" outlineLevel="0" collapsed="false">
      <c r="A12" s="78" t="s">
        <v>88</v>
      </c>
      <c r="B12" s="79" t="n">
        <v>681.04272804</v>
      </c>
      <c r="C12" s="79" t="n">
        <v>771.53804885</v>
      </c>
      <c r="D12" s="79" t="n">
        <v>74.14030198</v>
      </c>
      <c r="E12" s="79" t="n">
        <v>65.49052234</v>
      </c>
      <c r="F12" s="79" t="n">
        <v>225.4767171</v>
      </c>
      <c r="G12" s="79" t="n">
        <v>4404.28698254</v>
      </c>
      <c r="H12" s="79"/>
      <c r="I12" s="79" t="n">
        <v>132.59171724</v>
      </c>
      <c r="J12" s="79" t="n">
        <v>327.48</v>
      </c>
      <c r="K12" s="79" t="n">
        <v>5.16920154</v>
      </c>
      <c r="L12" s="79" t="n">
        <f aca="false">SUM(B12:K12)</f>
        <v>6687.21621963</v>
      </c>
    </row>
    <row r="13" customFormat="false" ht="21" hidden="false" customHeight="true" outlineLevel="0" collapsed="false">
      <c r="A13" s="78" t="s">
        <v>89</v>
      </c>
      <c r="B13" s="79" t="n">
        <v>727.17948784</v>
      </c>
      <c r="C13" s="79" t="n">
        <v>869.07394469</v>
      </c>
      <c r="D13" s="79" t="n">
        <v>82.69494967</v>
      </c>
      <c r="E13" s="79" t="n">
        <v>80.83659142</v>
      </c>
      <c r="F13" s="79" t="n">
        <v>248.10400528</v>
      </c>
      <c r="G13" s="79" t="n">
        <v>6060.92384209</v>
      </c>
      <c r="H13" s="79"/>
      <c r="I13" s="79" t="n">
        <v>183.13640459</v>
      </c>
      <c r="J13" s="79" t="n">
        <v>390</v>
      </c>
      <c r="K13" s="79" t="n">
        <v>5.18468614</v>
      </c>
      <c r="L13" s="79" t="n">
        <f aca="false">SUM(B13:K13)</f>
        <v>8647.13391172</v>
      </c>
    </row>
    <row r="14" customFormat="false" ht="21" hidden="false" customHeight="true" outlineLevel="0" collapsed="false">
      <c r="A14" s="78" t="s">
        <v>90</v>
      </c>
      <c r="B14" s="79" t="n">
        <v>759.62903672</v>
      </c>
      <c r="C14" s="79" t="n">
        <v>806.8475458</v>
      </c>
      <c r="D14" s="79" t="n">
        <v>80.84176604</v>
      </c>
      <c r="E14" s="79" t="n">
        <v>80.18650728</v>
      </c>
      <c r="F14" s="79" t="n">
        <v>264.853</v>
      </c>
      <c r="G14" s="79" t="n">
        <v>5645.67164581</v>
      </c>
      <c r="H14" s="79"/>
      <c r="I14" s="79" t="n">
        <v>170.42373039</v>
      </c>
      <c r="J14" s="79" t="n">
        <v>315</v>
      </c>
      <c r="K14" s="79" t="n">
        <v>5.78758467</v>
      </c>
      <c r="L14" s="79" t="n">
        <f aca="false">SUM(B14:K14)</f>
        <v>8129.24081671</v>
      </c>
    </row>
    <row r="15" customFormat="false" ht="21" hidden="false" customHeight="true" outlineLevel="0" collapsed="false">
      <c r="A15" s="78" t="s">
        <v>91</v>
      </c>
      <c r="B15" s="79" t="n">
        <v>926.73310409</v>
      </c>
      <c r="C15" s="79" t="n">
        <v>1141.26987731</v>
      </c>
      <c r="D15" s="79" t="n">
        <v>64.79994876</v>
      </c>
      <c r="E15" s="79" t="n">
        <v>63.71601183</v>
      </c>
      <c r="F15" s="79" t="n">
        <v>339.19811766</v>
      </c>
      <c r="G15" s="79" t="n">
        <v>6857.89328814</v>
      </c>
      <c r="H15" s="79"/>
      <c r="I15" s="79" t="n">
        <v>206.69505137</v>
      </c>
      <c r="J15" s="79" t="n">
        <v>220.437</v>
      </c>
      <c r="K15" s="79" t="n">
        <v>5.73927701</v>
      </c>
      <c r="L15" s="79" t="n">
        <f aca="false">SUM(B15:K15)</f>
        <v>9826.48167617</v>
      </c>
    </row>
    <row r="16" customFormat="false" ht="21" hidden="false" customHeight="true" outlineLevel="0" collapsed="false">
      <c r="A16" s="76" t="s">
        <v>92</v>
      </c>
      <c r="B16" s="77" t="n">
        <v>822.6</v>
      </c>
      <c r="C16" s="77" t="n">
        <v>983.89466639</v>
      </c>
      <c r="D16" s="77" t="n">
        <v>56.20995515</v>
      </c>
      <c r="E16" s="77" t="n">
        <v>52.44133019</v>
      </c>
      <c r="F16" s="77" t="n">
        <v>283.3642933</v>
      </c>
      <c r="G16" s="77" t="n">
        <v>6265.61657861</v>
      </c>
      <c r="H16" s="77"/>
      <c r="I16" s="77" t="n">
        <v>187.41019839</v>
      </c>
      <c r="J16" s="77" t="n">
        <v>365</v>
      </c>
      <c r="K16" s="77" t="n">
        <v>4.01925878</v>
      </c>
      <c r="L16" s="77" t="n">
        <f aca="false">SUM(B16:K16)</f>
        <v>9020.55628081</v>
      </c>
    </row>
    <row r="17" customFormat="false" ht="21" hidden="false" customHeight="true" outlineLevel="0" collapsed="false">
      <c r="A17" s="76" t="s">
        <v>93</v>
      </c>
      <c r="B17" s="77" t="n">
        <v>1046.33259289</v>
      </c>
      <c r="C17" s="77" t="n">
        <v>1179.15936632</v>
      </c>
      <c r="D17" s="77" t="n">
        <v>86.64395168</v>
      </c>
      <c r="E17" s="77" t="n">
        <v>72.49386665</v>
      </c>
      <c r="F17" s="77" t="n">
        <v>339.07658371</v>
      </c>
      <c r="G17" s="77" t="n">
        <v>8214.36089175</v>
      </c>
      <c r="H17" s="77"/>
      <c r="I17" s="77" t="n">
        <v>249.28241186</v>
      </c>
      <c r="J17" s="77" t="n">
        <v>370</v>
      </c>
      <c r="K17" s="77" t="n">
        <v>3.93504787</v>
      </c>
      <c r="L17" s="77" t="n">
        <f aca="false">SUM(B17:K17)</f>
        <v>11561.28471273</v>
      </c>
    </row>
    <row r="18" customFormat="false" ht="21" hidden="false" customHeight="true" outlineLevel="0" collapsed="false">
      <c r="A18" s="76" t="s">
        <v>94</v>
      </c>
      <c r="B18" s="77" t="n">
        <v>1062.34993944</v>
      </c>
      <c r="C18" s="77" t="n">
        <v>1099.3657851</v>
      </c>
      <c r="D18" s="77" t="n">
        <v>86.91272351</v>
      </c>
      <c r="E18" s="77" t="n">
        <v>63.29184022</v>
      </c>
      <c r="F18" s="77" t="n">
        <v>280.86270383</v>
      </c>
      <c r="G18" s="77" t="n">
        <v>7550.24116752</v>
      </c>
      <c r="H18" s="77"/>
      <c r="I18" s="77" t="n">
        <v>225.71571868</v>
      </c>
      <c r="J18" s="77" t="n">
        <v>410</v>
      </c>
      <c r="K18" s="77" t="n">
        <v>3.35071633</v>
      </c>
      <c r="L18" s="77" t="n">
        <f aca="false">SUM(B18:K18)</f>
        <v>10782.09059463</v>
      </c>
    </row>
    <row r="19" customFormat="false" ht="21" hidden="false" customHeight="true" outlineLevel="0" collapsed="false">
      <c r="A19" s="76" t="s">
        <v>95</v>
      </c>
      <c r="B19" s="77" t="n">
        <v>1266.61645444</v>
      </c>
      <c r="C19" s="77" t="n">
        <v>1396.07040557</v>
      </c>
      <c r="D19" s="77" t="n">
        <v>103.11929703</v>
      </c>
      <c r="E19" s="77" t="n">
        <v>81.33247332</v>
      </c>
      <c r="F19" s="77" t="n">
        <v>377.44687062</v>
      </c>
      <c r="G19" s="77" t="n">
        <v>9701.24116955</v>
      </c>
      <c r="H19" s="77"/>
      <c r="I19" s="77" t="n">
        <v>292.58672843</v>
      </c>
      <c r="J19" s="77" t="n">
        <v>387.917</v>
      </c>
      <c r="K19" s="77" t="n">
        <v>8.13836104</v>
      </c>
      <c r="L19" s="77" t="n">
        <f aca="false">SUM(B19:K19)</f>
        <v>13614.46876</v>
      </c>
    </row>
    <row r="20" customFormat="false" ht="21" hidden="false" customHeight="true" outlineLevel="0" collapsed="false">
      <c r="A20" s="78" t="s">
        <v>96</v>
      </c>
      <c r="B20" s="79" t="n">
        <v>1097.73820029</v>
      </c>
      <c r="C20" s="79" t="n">
        <v>1252.66874004</v>
      </c>
      <c r="D20" s="79" t="n">
        <v>27.33518554</v>
      </c>
      <c r="E20" s="79" t="n">
        <v>0</v>
      </c>
      <c r="F20" s="79" t="n">
        <v>322.25552792</v>
      </c>
      <c r="G20" s="79" t="n">
        <v>8653.35088945</v>
      </c>
      <c r="H20" s="79"/>
      <c r="I20" s="79" t="n">
        <v>264.82121118</v>
      </c>
      <c r="J20" s="79" t="n">
        <v>440</v>
      </c>
      <c r="K20" s="79" t="n">
        <v>2.34216317</v>
      </c>
      <c r="L20" s="79" t="n">
        <f aca="false">SUM(B20:K20)</f>
        <v>12060.51191759</v>
      </c>
    </row>
    <row r="21" customFormat="false" ht="21" hidden="false" customHeight="true" outlineLevel="0" collapsed="false">
      <c r="A21" s="78" t="s">
        <v>97</v>
      </c>
      <c r="B21" s="79" t="n">
        <v>1432.369098</v>
      </c>
      <c r="C21" s="79" t="n">
        <v>1275.38359581</v>
      </c>
      <c r="D21" s="79" t="n">
        <v>25.06208709</v>
      </c>
      <c r="E21" s="79" t="n">
        <v>0</v>
      </c>
      <c r="F21" s="79" t="n">
        <v>387.63756204</v>
      </c>
      <c r="G21" s="79" t="n">
        <v>11471.43734382</v>
      </c>
      <c r="H21" s="79"/>
      <c r="I21" s="79" t="n">
        <v>333.60774586</v>
      </c>
      <c r="J21" s="79" t="n">
        <v>400</v>
      </c>
      <c r="K21" s="79" t="n">
        <v>2.17168135</v>
      </c>
      <c r="L21" s="79" t="n">
        <f aca="false">SUM(B21:K21)</f>
        <v>15327.66911397</v>
      </c>
    </row>
    <row r="22" customFormat="false" ht="21" hidden="false" customHeight="true" outlineLevel="0" collapsed="false">
      <c r="A22" s="78" t="s">
        <v>98</v>
      </c>
      <c r="B22" s="79" t="n">
        <v>1779.58900138</v>
      </c>
      <c r="C22" s="79" t="n">
        <v>1534.97174107</v>
      </c>
      <c r="D22" s="79" t="n">
        <v>24.88247601</v>
      </c>
      <c r="E22" s="79" t="n">
        <v>0</v>
      </c>
      <c r="F22" s="79" t="n">
        <v>371.36618566</v>
      </c>
      <c r="G22" s="79" t="n">
        <v>10463.01231633</v>
      </c>
      <c r="H22" s="79"/>
      <c r="I22" s="79" t="n">
        <v>307.64532397</v>
      </c>
      <c r="J22" s="79" t="n">
        <v>520</v>
      </c>
      <c r="K22" s="79" t="n">
        <v>2.22687066</v>
      </c>
      <c r="L22" s="79" t="n">
        <f aca="false">SUM(B22:K22)</f>
        <v>15003.69391508</v>
      </c>
    </row>
    <row r="23" customFormat="false" ht="21" hidden="false" customHeight="true" outlineLevel="0" collapsed="false">
      <c r="A23" s="78" t="s">
        <v>99</v>
      </c>
      <c r="B23" s="79" t="n">
        <v>1963.82176337</v>
      </c>
      <c r="C23" s="79" t="n">
        <v>1535.91993611</v>
      </c>
      <c r="D23" s="79" t="n">
        <v>32.40988042</v>
      </c>
      <c r="E23" s="79" t="n">
        <v>0</v>
      </c>
      <c r="F23" s="79" t="n">
        <v>522.63306321</v>
      </c>
      <c r="G23" s="79" t="n">
        <v>13589.72578828</v>
      </c>
      <c r="H23" s="79"/>
      <c r="I23" s="79" t="n">
        <v>403.94249099</v>
      </c>
      <c r="J23" s="79" t="n">
        <v>467.019</v>
      </c>
      <c r="K23" s="79" t="n">
        <v>7.72547532</v>
      </c>
      <c r="L23" s="79" t="n">
        <f aca="false">SUM(B23:K23)</f>
        <v>18523.1973977</v>
      </c>
    </row>
    <row r="24" customFormat="false" ht="21" hidden="false" customHeight="true" outlineLevel="0" collapsed="false">
      <c r="A24" s="76" t="s">
        <v>100</v>
      </c>
      <c r="B24" s="77" t="n">
        <v>1690.06364972</v>
      </c>
      <c r="C24" s="77" t="n">
        <v>1489.88500558</v>
      </c>
      <c r="D24" s="77" t="n">
        <v>22.49826621</v>
      </c>
      <c r="E24" s="77" t="n">
        <v>0</v>
      </c>
      <c r="F24" s="77" t="n">
        <v>412.73458387</v>
      </c>
      <c r="G24" s="77" t="n">
        <v>12430.03942484</v>
      </c>
      <c r="H24" s="77"/>
      <c r="I24" s="77" t="n">
        <v>378.62486545</v>
      </c>
      <c r="J24" s="77" t="n">
        <v>538.98</v>
      </c>
      <c r="K24" s="77" t="n">
        <v>4.303375</v>
      </c>
      <c r="L24" s="77" t="n">
        <f aca="false">+SUM(B24:K24)</f>
        <v>16967.12917067</v>
      </c>
    </row>
    <row r="25" customFormat="false" ht="21" hidden="false" customHeight="true" outlineLevel="0" collapsed="false">
      <c r="A25" s="76" t="s">
        <v>101</v>
      </c>
      <c r="B25" s="77" t="n">
        <v>2136.30543447</v>
      </c>
      <c r="C25" s="77" t="n">
        <v>1815.89809874</v>
      </c>
      <c r="D25" s="77" t="n">
        <v>21.39473505</v>
      </c>
      <c r="E25" s="77" t="n">
        <v>0</v>
      </c>
      <c r="F25" s="77" t="n">
        <v>490.32726071</v>
      </c>
      <c r="G25" s="77" t="n">
        <v>16173.37715898</v>
      </c>
      <c r="H25" s="77"/>
      <c r="I25" s="77" t="n">
        <v>475.31481891</v>
      </c>
      <c r="J25" s="77" t="n">
        <v>600</v>
      </c>
      <c r="K25" s="77" t="n">
        <v>3.15786269</v>
      </c>
      <c r="L25" s="77" t="n">
        <f aca="false">+SUM(B25:K25)</f>
        <v>21715.77536955</v>
      </c>
    </row>
    <row r="26" customFormat="false" ht="21" hidden="false" customHeight="true" outlineLevel="0" collapsed="false">
      <c r="A26" s="76" t="s">
        <v>102</v>
      </c>
      <c r="B26" s="77" t="n">
        <v>2111.50151105</v>
      </c>
      <c r="C26" s="77" t="n">
        <v>1869.03774287</v>
      </c>
      <c r="D26" s="77" t="n">
        <v>23.07589616</v>
      </c>
      <c r="E26" s="77" t="n">
        <v>0</v>
      </c>
      <c r="F26" s="77" t="n">
        <v>525.67839947</v>
      </c>
      <c r="G26" s="77" t="n">
        <v>15092.27576601</v>
      </c>
      <c r="H26" s="77"/>
      <c r="I26" s="77" t="n">
        <v>421.5</v>
      </c>
      <c r="J26" s="77" t="n">
        <v>868.4</v>
      </c>
      <c r="K26" s="77" t="n">
        <v>2.82919565</v>
      </c>
      <c r="L26" s="77" t="n">
        <f aca="false">+SUM(B26:K26)</f>
        <v>20914.29851121</v>
      </c>
    </row>
    <row r="27" customFormat="false" ht="21" hidden="false" customHeight="true" outlineLevel="0" collapsed="false">
      <c r="A27" s="76" t="s">
        <v>103</v>
      </c>
      <c r="B27" s="77" t="n">
        <v>2580.83336193</v>
      </c>
      <c r="C27" s="77" t="n">
        <v>2344.91995729</v>
      </c>
      <c r="D27" s="77" t="n">
        <v>23.33667193</v>
      </c>
      <c r="E27" s="77" t="n">
        <v>0</v>
      </c>
      <c r="F27" s="77" t="n">
        <v>608.591985</v>
      </c>
      <c r="G27" s="77" t="n">
        <v>18562.9255486</v>
      </c>
      <c r="H27" s="77"/>
      <c r="I27" s="77" t="n">
        <v>530.0725357</v>
      </c>
      <c r="J27" s="77" t="n">
        <v>148.539</v>
      </c>
      <c r="K27" s="77" t="n">
        <v>3.71400149</v>
      </c>
      <c r="L27" s="77" t="n">
        <f aca="false">+SUM(B27:K27)</f>
        <v>24802.93306194</v>
      </c>
    </row>
    <row r="28" customFormat="false" ht="21" hidden="false" customHeight="true" outlineLevel="0" collapsed="false">
      <c r="A28" s="78" t="s">
        <v>104</v>
      </c>
      <c r="B28" s="79" t="n">
        <v>2167.43681457</v>
      </c>
      <c r="C28" s="79" t="n">
        <v>2014.01465252</v>
      </c>
      <c r="D28" s="79" t="n">
        <v>14.21222411</v>
      </c>
      <c r="E28" s="79" t="n">
        <v>0</v>
      </c>
      <c r="F28" s="79" t="n">
        <v>520.74187448</v>
      </c>
      <c r="G28" s="79" t="n">
        <v>16764.08263279</v>
      </c>
      <c r="H28" s="79"/>
      <c r="I28" s="79" t="n">
        <v>474.32872609</v>
      </c>
      <c r="J28" s="79" t="n">
        <v>710</v>
      </c>
      <c r="K28" s="79" t="n">
        <v>3.61358272</v>
      </c>
      <c r="L28" s="79" t="n">
        <f aca="false">+SUM(B28:K28)</f>
        <v>22668.43050728</v>
      </c>
    </row>
    <row r="29" customFormat="false" ht="21" hidden="false" customHeight="true" outlineLevel="0" collapsed="false">
      <c r="A29" s="78" t="s">
        <v>105</v>
      </c>
      <c r="B29" s="79" t="n">
        <v>2810.3939419</v>
      </c>
      <c r="C29" s="79" t="n">
        <v>2343.0398717</v>
      </c>
      <c r="D29" s="79" t="n">
        <v>100.590628</v>
      </c>
      <c r="E29" s="79" t="n">
        <v>0</v>
      </c>
      <c r="F29" s="79" t="n">
        <v>648.12559323</v>
      </c>
      <c r="G29" s="79" t="n">
        <v>21259.33383307</v>
      </c>
      <c r="H29" s="79"/>
      <c r="I29" s="79" t="n">
        <v>601.072554</v>
      </c>
      <c r="J29" s="79" t="n">
        <v>460</v>
      </c>
      <c r="K29" s="79" t="n">
        <v>4.4242783</v>
      </c>
      <c r="L29" s="79" t="n">
        <f aca="false">+SUM(B29:K29)</f>
        <v>28226.9807002</v>
      </c>
    </row>
    <row r="30" customFormat="false" ht="21" hidden="false" customHeight="true" outlineLevel="0" collapsed="false">
      <c r="A30" s="78" t="s">
        <v>106</v>
      </c>
      <c r="B30" s="79" t="n">
        <v>3205.66639769</v>
      </c>
      <c r="C30" s="79" t="n">
        <v>2597.21373798</v>
      </c>
      <c r="D30" s="79" t="n">
        <v>262.20790266</v>
      </c>
      <c r="E30" s="79" t="n">
        <v>0</v>
      </c>
      <c r="F30" s="79" t="n">
        <v>655.18490487</v>
      </c>
      <c r="G30" s="79" t="n">
        <v>18638.8602372</v>
      </c>
      <c r="H30" s="79"/>
      <c r="I30" s="79" t="n">
        <v>540.00439898</v>
      </c>
      <c r="J30" s="79" t="n">
        <v>660</v>
      </c>
      <c r="K30" s="79" t="n">
        <v>4.09393196</v>
      </c>
      <c r="L30" s="79" t="n">
        <f aca="false">+SUM(B30:K30)</f>
        <v>26563.23151134</v>
      </c>
    </row>
    <row r="31" customFormat="false" ht="21" hidden="false" customHeight="true" outlineLevel="0" collapsed="false">
      <c r="A31" s="78" t="s">
        <v>107</v>
      </c>
      <c r="B31" s="79" t="n">
        <v>3835.09401382</v>
      </c>
      <c r="C31" s="79" t="n">
        <v>3442.65887796</v>
      </c>
      <c r="D31" s="79" t="n">
        <v>330.87187352</v>
      </c>
      <c r="E31" s="79" t="n">
        <v>100.84163011</v>
      </c>
      <c r="F31" s="79" t="n">
        <v>906.39189078</v>
      </c>
      <c r="G31" s="79" t="n">
        <v>23280.15677795</v>
      </c>
      <c r="H31" s="79"/>
      <c r="I31" s="79" t="n">
        <v>680.99277865</v>
      </c>
      <c r="J31" s="79" t="n">
        <v>776.399</v>
      </c>
      <c r="K31" s="79" t="n">
        <v>5.38486666</v>
      </c>
      <c r="L31" s="79" t="n">
        <f aca="false">+SUM(B31:K31)</f>
        <v>33358.79170945</v>
      </c>
    </row>
    <row r="32" customFormat="false" ht="21" hidden="false" customHeight="true" outlineLevel="0" collapsed="false">
      <c r="A32" s="76" t="s">
        <v>108</v>
      </c>
      <c r="B32" s="77" t="n">
        <v>3300.645093</v>
      </c>
      <c r="C32" s="77" t="n">
        <v>2978.15162584</v>
      </c>
      <c r="D32" s="77" t="n">
        <v>281.56438649</v>
      </c>
      <c r="E32" s="77" t="n">
        <v>295.91387067</v>
      </c>
      <c r="F32" s="77" t="n">
        <v>710.72467724</v>
      </c>
      <c r="G32" s="77" t="n">
        <v>21551.56307338</v>
      </c>
      <c r="H32" s="77"/>
      <c r="I32" s="77" t="n">
        <v>610.74923582</v>
      </c>
      <c r="J32" s="77" t="n">
        <v>760</v>
      </c>
      <c r="K32" s="77" t="n">
        <v>4.58594244</v>
      </c>
      <c r="L32" s="77" t="n">
        <f aca="false">+SUM(B32:K32)</f>
        <v>30493.89790488</v>
      </c>
    </row>
    <row r="33" customFormat="false" ht="21" hidden="false" customHeight="true" outlineLevel="0" collapsed="false">
      <c r="A33" s="76" t="s">
        <v>109</v>
      </c>
      <c r="B33" s="77" t="n">
        <v>4578.64902489</v>
      </c>
      <c r="C33" s="77" t="n">
        <v>3378.51744575</v>
      </c>
      <c r="D33" s="77" t="n">
        <v>329.43531325</v>
      </c>
      <c r="E33" s="77" t="n">
        <v>298.8861</v>
      </c>
      <c r="F33" s="77" t="n">
        <v>920.8726207</v>
      </c>
      <c r="G33" s="77" t="n">
        <v>26289.13997013</v>
      </c>
      <c r="H33" s="77"/>
      <c r="I33" s="77" t="n">
        <v>765.61417167</v>
      </c>
      <c r="J33" s="77" t="n">
        <v>1110</v>
      </c>
      <c r="K33" s="77" t="n">
        <v>3.55118737</v>
      </c>
      <c r="L33" s="77" t="n">
        <f aca="false">+SUM(B33:K33)</f>
        <v>37674.66583376</v>
      </c>
    </row>
    <row r="34" customFormat="false" ht="21" hidden="false" customHeight="true" outlineLevel="0" collapsed="false">
      <c r="A34" s="76" t="s">
        <v>110</v>
      </c>
      <c r="B34" s="77" t="n">
        <v>4467.26773705</v>
      </c>
      <c r="C34" s="77" t="n">
        <v>3206.19835508</v>
      </c>
      <c r="D34" s="77" t="n">
        <v>369.19013868</v>
      </c>
      <c r="E34" s="77" t="n">
        <v>365.662871</v>
      </c>
      <c r="F34" s="77" t="n">
        <v>848.30387652</v>
      </c>
      <c r="G34" s="77" t="n">
        <v>24141.28058688</v>
      </c>
      <c r="H34" s="77"/>
      <c r="I34" s="77" t="n">
        <v>696.37978259</v>
      </c>
      <c r="J34" s="77" t="n">
        <v>724.908536</v>
      </c>
      <c r="K34" s="77" t="n">
        <v>0</v>
      </c>
      <c r="L34" s="77" t="n">
        <f aca="false">+SUM(B34:K34)</f>
        <v>34819.1918838</v>
      </c>
    </row>
    <row r="35" customFormat="false" ht="21" hidden="false" customHeight="true" outlineLevel="0" collapsed="false">
      <c r="A35" s="76" t="s">
        <v>111</v>
      </c>
      <c r="B35" s="77" t="n">
        <v>5249.73706147</v>
      </c>
      <c r="C35" s="77" t="n">
        <v>3773.916665</v>
      </c>
      <c r="D35" s="77" t="n">
        <v>486.95052681</v>
      </c>
      <c r="E35" s="77" t="n">
        <v>513.77309468</v>
      </c>
      <c r="F35" s="77" t="n">
        <v>1143.88695227</v>
      </c>
      <c r="G35" s="77" t="n">
        <v>20495.97620212</v>
      </c>
      <c r="H35" s="77"/>
      <c r="I35" s="77" t="n">
        <v>869.0831021</v>
      </c>
      <c r="J35" s="77" t="n">
        <v>11.490464</v>
      </c>
      <c r="K35" s="77" t="n">
        <v>11.7</v>
      </c>
      <c r="L35" s="77" t="n">
        <f aca="false">+SUM(B35:K35)</f>
        <v>32556.51406845</v>
      </c>
    </row>
    <row r="36" customFormat="false" ht="21" hidden="false" customHeight="true" outlineLevel="0" collapsed="false">
      <c r="A36" s="78" t="s">
        <v>112</v>
      </c>
      <c r="B36" s="79" t="n">
        <v>4564.779689</v>
      </c>
      <c r="C36" s="79" t="n">
        <v>3837.91376028</v>
      </c>
      <c r="D36" s="79" t="n">
        <v>426.44256476</v>
      </c>
      <c r="E36" s="79" t="n">
        <v>407.77903687</v>
      </c>
      <c r="F36" s="79" t="n">
        <v>885.09953088</v>
      </c>
      <c r="G36" s="79" t="n">
        <v>5.507501</v>
      </c>
      <c r="H36" s="79" t="n">
        <v>18940.30088909</v>
      </c>
      <c r="I36" s="79" t="n">
        <v>750.95907945</v>
      </c>
      <c r="J36" s="79" t="n">
        <v>559</v>
      </c>
      <c r="K36" s="79" t="n">
        <v>0</v>
      </c>
      <c r="L36" s="79" t="n">
        <v>30377.78205133</v>
      </c>
    </row>
    <row r="37" customFormat="false" ht="21" hidden="false" customHeight="true" outlineLevel="0" collapsed="false">
      <c r="A37" s="78" t="s">
        <v>113</v>
      </c>
      <c r="B37" s="79" t="n">
        <v>5347.138634</v>
      </c>
      <c r="C37" s="79" t="n">
        <v>4325.41690438</v>
      </c>
      <c r="D37" s="79" t="n">
        <v>502.65</v>
      </c>
      <c r="E37" s="79" t="n">
        <v>497.94354007</v>
      </c>
      <c r="F37" s="79" t="n">
        <v>1154.53400602</v>
      </c>
      <c r="G37" s="79" t="n">
        <v>0</v>
      </c>
      <c r="H37" s="79" t="n">
        <v>22916.4151668</v>
      </c>
      <c r="I37" s="79" t="n">
        <v>0</v>
      </c>
      <c r="J37" s="79" t="n">
        <v>559</v>
      </c>
      <c r="K37" s="79" t="n">
        <v>0</v>
      </c>
      <c r="L37" s="79" t="n">
        <v>35303.09825127</v>
      </c>
    </row>
    <row r="38" customFormat="false" ht="21" hidden="false" customHeight="true" outlineLevel="0" collapsed="false">
      <c r="A38" s="78" t="s">
        <v>114</v>
      </c>
      <c r="B38" s="79" t="n">
        <v>5476.111</v>
      </c>
      <c r="C38" s="79" t="n">
        <v>3650.42818235</v>
      </c>
      <c r="D38" s="79" t="n">
        <v>597.97482859</v>
      </c>
      <c r="E38" s="79" t="n">
        <v>497.755323</v>
      </c>
      <c r="F38" s="79" t="n">
        <v>903.42908078</v>
      </c>
      <c r="G38" s="79" t="n">
        <v>6.5</v>
      </c>
      <c r="H38" s="79" t="n">
        <v>21018.2563552</v>
      </c>
      <c r="I38" s="79" t="n">
        <v>0</v>
      </c>
      <c r="J38" s="79" t="n">
        <v>434.287066</v>
      </c>
      <c r="K38" s="79" t="n">
        <v>0</v>
      </c>
      <c r="L38" s="79" t="n">
        <v>32584.74183592</v>
      </c>
    </row>
    <row r="39" customFormat="false" ht="21" hidden="false" customHeight="true" outlineLevel="0" collapsed="false">
      <c r="A39" s="78" t="s">
        <v>115</v>
      </c>
      <c r="B39" s="79" t="n">
        <v>6950.84957706</v>
      </c>
      <c r="C39" s="79" t="n">
        <v>5147.18088008</v>
      </c>
      <c r="D39" s="79" t="n">
        <v>896.72344751</v>
      </c>
      <c r="E39" s="79" t="n">
        <v>1243.15463802</v>
      </c>
      <c r="F39" s="79" t="n">
        <v>1377.63653423</v>
      </c>
      <c r="G39" s="79" t="n">
        <v>9.4000249</v>
      </c>
      <c r="H39" s="79" t="n">
        <v>26110.25219643</v>
      </c>
      <c r="I39" s="79" t="n">
        <v>0</v>
      </c>
      <c r="J39" s="79" t="n">
        <v>566.287067</v>
      </c>
      <c r="K39" s="79" t="n">
        <v>0</v>
      </c>
      <c r="L39" s="79" t="n">
        <v>42301.48436523</v>
      </c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customFormat="false" ht="25.5" hidden="false" customHeight="true" outlineLevel="0" collapsed="false">
      <c r="A41" s="80" t="s">
        <v>146</v>
      </c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customFormat="false" ht="15" hidden="false" customHeight="true" outlineLevel="0" collapsed="false">
      <c r="A42" s="80" t="s">
        <v>116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customFormat="false" ht="15" hidden="false" customHeight="true" outlineLevel="0" collapsed="false">
      <c r="A43" s="81" t="s">
        <v>147</v>
      </c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customFormat="false" ht="15" hidden="false" customHeight="false" outlineLevel="0" collapsed="false">
      <c r="A44" s="82" t="s">
        <v>67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</sheetData>
  <mergeCells count="4">
    <mergeCell ref="A2:C4"/>
    <mergeCell ref="A41:K41"/>
    <mergeCell ref="A42:K42"/>
    <mergeCell ref="A43:K43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2012-03-20T17:36:18Z</dcterms:created>
  <dc:creator>Guillermo de Gárate</dc:creator>
  <dc:description/>
  <dc:language>en-US</dc:language>
  <cp:lastModifiedBy>Leonardo Calcagno</cp:lastModifiedBy>
  <cp:lastPrinted>2017-04-27T12:07:40Z</cp:lastPrinted>
  <dcterms:modified xsi:type="dcterms:W3CDTF">2020-01-06T14:47:51Z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BExAnalyzer_OldName">
    <vt:lpwstr>ISS-2016-02.xlsx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