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ANSES\"/>
    </mc:Choice>
  </mc:AlternateContent>
  <bookViews>
    <workbookView xWindow="0" yWindow="0" windowWidth="20496" windowHeight="7056" firstSheet="6" activeTab="6"/>
  </bookViews>
  <sheets>
    <sheet name="Población 2000-2009" sheetId="1" r:id="rId1"/>
    <sheet name="Población 2000-2009 (2)" sheetId="2" r:id="rId2"/>
    <sheet name="Población 2000-2040" sheetId="3" r:id="rId3"/>
    <sheet name="Población 1950-2100" sheetId="5" r:id="rId4"/>
    <sheet name="Contribuyentes ANSES" sheetId="4" r:id="rId5"/>
    <sheet name="Beneficiarios de jubilaciones" sheetId="6" r:id="rId6"/>
    <sheet name="Cobertura y contribuyentes" sheetId="10" r:id="rId7"/>
    <sheet name="Beneficiarios de AAFF y AUH" sheetId="7" r:id="rId8"/>
    <sheet name="Prestaciones medias, BESS" sheetId="9" r:id="rId9"/>
  </sheets>
  <externalReferences>
    <externalReference r:id="rId10"/>
  </externalReferences>
  <definedNames>
    <definedName name="SHARED_FORMULA_1_26_1_26_5">NA()</definedName>
    <definedName name="SHARED_FORMULA_1_49_1_49_5">NA()</definedName>
    <definedName name="SHARED_FORMULA_10_26_10_26_5">NA()</definedName>
    <definedName name="SHARED_FORMULA_10_49_10_49_5">NA()</definedName>
    <definedName name="SHARED_FORMULA_10_7_10_7_4">NA()</definedName>
    <definedName name="SHARED_FORMULA_10_86_10_86_4">NA()</definedName>
    <definedName name="SHARED_FORMULA_10_88_10_88_4">NA()</definedName>
    <definedName name="SHARED_FORMULA_100_26_100_26_4">NA()</definedName>
    <definedName name="SHARED_FORMULA_101_38_101_38_4">NA()</definedName>
    <definedName name="SHARED_FORMULA_102_26_102_26_4">NA()</definedName>
    <definedName name="SHARED_FORMULA_11_26_11_26_5">NA()</definedName>
    <definedName name="SHARED_FORMULA_11_49_11_49_5">NA()</definedName>
    <definedName name="SHARED_FORMULA_11_7_11_7_4">NA()</definedName>
    <definedName name="SHARED_FORMULA_11_86_11_86_4">NA()</definedName>
    <definedName name="SHARED_FORMULA_11_88_11_88_4">NA()</definedName>
    <definedName name="SHARED_FORMULA_112_13_112_13_4">NA()</definedName>
    <definedName name="SHARED_FORMULA_113_13_113_13_4">NA()</definedName>
    <definedName name="SHARED_FORMULA_115_13_115_13_4">NA()</definedName>
    <definedName name="SHARED_FORMULA_116_13_116_13_4">NA()</definedName>
    <definedName name="SHARED_FORMULA_118_13_118_13_4">NA()</definedName>
    <definedName name="SHARED_FORMULA_119_13_119_13_4">NA()</definedName>
    <definedName name="SHARED_FORMULA_12_26_12_26_5">NA()</definedName>
    <definedName name="SHARED_FORMULA_12_49_12_49_5">NA()</definedName>
    <definedName name="SHARED_FORMULA_12_7_12_7_4">NA()</definedName>
    <definedName name="SHARED_FORMULA_12_86_12_86_4">NA()</definedName>
    <definedName name="SHARED_FORMULA_12_88_12_88_4">NA()</definedName>
    <definedName name="SHARED_FORMULA_122_13_122_13_4">NA()</definedName>
    <definedName name="SHARED_FORMULA_123_13_123_13_4">NA()</definedName>
    <definedName name="SHARED_FORMULA_13_12_13_12_7">NA()</definedName>
    <definedName name="SHARED_FORMULA_13_26_13_26_5">NA()</definedName>
    <definedName name="SHARED_FORMULA_13_49_13_49_5">NA()</definedName>
    <definedName name="SHARED_FORMULA_13_7_13_7_4">NA()</definedName>
    <definedName name="SHARED_FORMULA_13_8_13_8_7">NA()</definedName>
    <definedName name="SHARED_FORMULA_13_86_13_86_4">NA()</definedName>
    <definedName name="SHARED_FORMULA_13_88_13_88_4">NA()</definedName>
    <definedName name="SHARED_FORMULA_137_38_137_38_1">NA()</definedName>
    <definedName name="SHARED_FORMULA_14_26_14_26_5">NA()</definedName>
    <definedName name="SHARED_FORMULA_14_49_14_49_5">NA()</definedName>
    <definedName name="SHARED_FORMULA_14_86_14_86_4">NA()</definedName>
    <definedName name="SHARED_FORMULA_14_88_14_88_4">NA()</definedName>
    <definedName name="SHARED_FORMULA_143_31_143_31_1">NA()</definedName>
    <definedName name="SHARED_FORMULA_144_31_144_31_1">NA()</definedName>
    <definedName name="SHARED_FORMULA_15_26_15_26_5">NA()</definedName>
    <definedName name="SHARED_FORMULA_15_49_15_49_5">NA()</definedName>
    <definedName name="SHARED_FORMULA_15_7_15_7_4">NA()</definedName>
    <definedName name="SHARED_FORMULA_15_86_15_86_4">NA()</definedName>
    <definedName name="SHARED_FORMULA_15_88_15_88_4">NA()</definedName>
    <definedName name="SHARED_FORMULA_155_58_155_58_1">NA()</definedName>
    <definedName name="SHARED_FORMULA_156_10_156_10_1">NA()</definedName>
    <definedName name="SHARED_FORMULA_157_10_157_10_1">NA()</definedName>
    <definedName name="SHARED_FORMULA_16_22_16_22_7">NA()</definedName>
    <definedName name="SHARED_FORMULA_16_26_16_26_5">NA()</definedName>
    <definedName name="SHARED_FORMULA_16_49_16_49_5">NA()</definedName>
    <definedName name="SHARED_FORMULA_16_7_16_7_4">NA()</definedName>
    <definedName name="SHARED_FORMULA_16_86_16_86_4">NA()</definedName>
    <definedName name="SHARED_FORMULA_16_88_16_88_4">NA()</definedName>
    <definedName name="SHARED_FORMULA_17_26_17_26_5">NA()</definedName>
    <definedName name="SHARED_FORMULA_17_49_17_49_5">NA()</definedName>
    <definedName name="SHARED_FORMULA_17_7_17_7_4">NA()</definedName>
    <definedName name="SHARED_FORMULA_17_86_17_86_4">NA()</definedName>
    <definedName name="SHARED_FORMULA_17_88_17_88_4">NA()</definedName>
    <definedName name="SHARED_FORMULA_18_26_18_26_5">NA()</definedName>
    <definedName name="SHARED_FORMULA_18_49_18_49_5">NA()</definedName>
    <definedName name="SHARED_FORMULA_18_7_18_7_4">NA()</definedName>
    <definedName name="SHARED_FORMULA_18_86_18_86_4">NA()</definedName>
    <definedName name="SHARED_FORMULA_18_88_18_88_4">NA()</definedName>
    <definedName name="SHARED_FORMULA_19_11_19_11_7">NA()</definedName>
    <definedName name="SHARED_FORMULA_19_8_19_8_7">NA()</definedName>
    <definedName name="SHARED_FORMULA_19_86_19_86_4">NA()</definedName>
    <definedName name="SHARED_FORMULA_19_88_19_88_4">NA()</definedName>
    <definedName name="SHARED_FORMULA_2_17_2_17_7">NA()</definedName>
    <definedName name="SHARED_FORMULA_2_26_2_26_5">NA()</definedName>
    <definedName name="SHARED_FORMULA_2_49_2_49_5">NA()</definedName>
    <definedName name="SHARED_FORMULA_2_8_2_8_7">NA()</definedName>
    <definedName name="SHARED_FORMULA_2_86_2_86_4">NA()</definedName>
    <definedName name="SHARED_FORMULA_2_88_2_88_4">NA()</definedName>
    <definedName name="SHARED_FORMULA_20_7_20_7_4">NA()</definedName>
    <definedName name="SHARED_FORMULA_20_86_20_86_4">NA()</definedName>
    <definedName name="SHARED_FORMULA_20_88_20_88_4">NA()</definedName>
    <definedName name="SHARED_FORMULA_21_7_21_7_4">NA()</definedName>
    <definedName name="SHARED_FORMULA_21_86_21_86_4">NA()</definedName>
    <definedName name="SHARED_FORMULA_21_88_21_88_4">NA()</definedName>
    <definedName name="SHARED_FORMULA_22_7_22_7_4">NA()</definedName>
    <definedName name="SHARED_FORMULA_22_8_22_8_7">NA()</definedName>
    <definedName name="SHARED_FORMULA_22_86_22_86_4">NA()</definedName>
    <definedName name="SHARED_FORMULA_22_88_22_88_4">NA()</definedName>
    <definedName name="SHARED_FORMULA_23_7_23_7_4">NA()</definedName>
    <definedName name="SHARED_FORMULA_23_86_23_86_4">NA()</definedName>
    <definedName name="SHARED_FORMULA_23_88_23_88_4">NA()</definedName>
    <definedName name="SHARED_FORMULA_24_27_24_27_5">NA()</definedName>
    <definedName name="SHARED_FORMULA_24_4_24_4_5">NA()</definedName>
    <definedName name="SHARED_FORMULA_24_50_24_50_5">NA()</definedName>
    <definedName name="SHARED_FORMULA_24_86_24_86_4">NA()</definedName>
    <definedName name="SHARED_FORMULA_24_88_24_88_4">NA()</definedName>
    <definedName name="SHARED_FORMULA_25_4_25_4_6">NA()</definedName>
    <definedName name="SHARED_FORMULA_25_7_25_7_4">NA()</definedName>
    <definedName name="SHARED_FORMULA_25_86_25_86_4">NA()</definedName>
    <definedName name="SHARED_FORMULA_25_88_25_88_4">NA()</definedName>
    <definedName name="SHARED_FORMULA_26_7_26_7_4">NA()</definedName>
    <definedName name="SHARED_FORMULA_26_86_26_86_4">NA()</definedName>
    <definedName name="SHARED_FORMULA_26_88_26_88_4">NA()</definedName>
    <definedName name="SHARED_FORMULA_27_26_27_26_5">NA()</definedName>
    <definedName name="SHARED_FORMULA_27_49_27_49_5">NA()</definedName>
    <definedName name="SHARED_FORMULA_27_7_27_7_4">NA()</definedName>
    <definedName name="SHARED_FORMULA_27_86_27_86_4">NA()</definedName>
    <definedName name="SHARED_FORMULA_27_88_27_88_4">NA()</definedName>
    <definedName name="SHARED_FORMULA_28_26_28_26_5">NA()</definedName>
    <definedName name="SHARED_FORMULA_28_49_28_49_5">NA()</definedName>
    <definedName name="SHARED_FORMULA_28_7_28_7_4">NA()</definedName>
    <definedName name="SHARED_FORMULA_28_86_28_86_4">NA()</definedName>
    <definedName name="SHARED_FORMULA_28_88_28_88_4">NA()</definedName>
    <definedName name="SHARED_FORMULA_29_26_29_26_5">NA()</definedName>
    <definedName name="SHARED_FORMULA_29_49_29_49_5">NA()</definedName>
    <definedName name="SHARED_FORMULA_29_86_29_86_4">NA()</definedName>
    <definedName name="SHARED_FORMULA_29_88_29_88_4">NA()</definedName>
    <definedName name="SHARED_FORMULA_3_13_3_13_7">NA()</definedName>
    <definedName name="SHARED_FORMULA_3_24_3_24_7">NA()</definedName>
    <definedName name="SHARED_FORMULA_3_26_3_26_5">NA()</definedName>
    <definedName name="SHARED_FORMULA_3_27_3_27_7">NA()</definedName>
    <definedName name="SHARED_FORMULA_3_49_3_49_5">NA()</definedName>
    <definedName name="SHARED_FORMULA_3_8_3_8_7">NA()</definedName>
    <definedName name="SHARED_FORMULA_3_86_3_86_4">NA()</definedName>
    <definedName name="SHARED_FORMULA_3_88_3_88_4">NA()</definedName>
    <definedName name="SHARED_FORMULA_30_136_30_136_1">NA()</definedName>
    <definedName name="SHARED_FORMULA_30_184_30_184_1">NA()</definedName>
    <definedName name="SHARED_FORMULA_30_196_30_196_1">NA()</definedName>
    <definedName name="SHARED_FORMULA_30_212_30_212_1">NA()</definedName>
    <definedName name="SHARED_FORMULA_30_24_30_24_1">NA()</definedName>
    <definedName name="SHARED_FORMULA_30_26_30_26_5">NA()</definedName>
    <definedName name="SHARED_FORMULA_30_49_30_49_5">NA()</definedName>
    <definedName name="SHARED_FORMULA_30_56_30_56_1">NA()</definedName>
    <definedName name="SHARED_FORMULA_30_7_30_7_4">NA()</definedName>
    <definedName name="SHARED_FORMULA_30_72_30_72_1">NA()</definedName>
    <definedName name="SHARED_FORMULA_30_86_30_86_4">NA()</definedName>
    <definedName name="SHARED_FORMULA_30_88_30_88_4">NA()</definedName>
    <definedName name="SHARED_FORMULA_31_136_31_136_1">NA()</definedName>
    <definedName name="SHARED_FORMULA_31_184_31_184_1">NA()</definedName>
    <definedName name="SHARED_FORMULA_31_196_31_196_1">NA()</definedName>
    <definedName name="SHARED_FORMULA_31_212_31_212_1">NA()</definedName>
    <definedName name="SHARED_FORMULA_31_24_31_24_1">NA()</definedName>
    <definedName name="SHARED_FORMULA_31_26_31_26_5">NA()</definedName>
    <definedName name="SHARED_FORMULA_31_49_31_49_5">NA()</definedName>
    <definedName name="SHARED_FORMULA_31_56_31_56_1">NA()</definedName>
    <definedName name="SHARED_FORMULA_31_7_31_7_4">NA()</definedName>
    <definedName name="SHARED_FORMULA_31_72_31_72_1">NA()</definedName>
    <definedName name="SHARED_FORMULA_31_86_31_86_4">NA()</definedName>
    <definedName name="SHARED_FORMULA_31_88_31_88_4">NA()</definedName>
    <definedName name="SHARED_FORMULA_32_136_32_136_1">NA()</definedName>
    <definedName name="SHARED_FORMULA_32_184_32_184_1">NA()</definedName>
    <definedName name="SHARED_FORMULA_32_196_32_196_1">NA()</definedName>
    <definedName name="SHARED_FORMULA_32_212_32_212_1">NA()</definedName>
    <definedName name="SHARED_FORMULA_32_24_32_24_1">NA()</definedName>
    <definedName name="SHARED_FORMULA_32_26_32_26_5">NA()</definedName>
    <definedName name="SHARED_FORMULA_32_49_32_49_5">NA()</definedName>
    <definedName name="SHARED_FORMULA_32_56_32_56_1">NA()</definedName>
    <definedName name="SHARED_FORMULA_32_7_32_7_4">NA()</definedName>
    <definedName name="SHARED_FORMULA_32_72_32_72_1">NA()</definedName>
    <definedName name="SHARED_FORMULA_32_86_32_86_4">NA()</definedName>
    <definedName name="SHARED_FORMULA_32_88_32_88_4">NA()</definedName>
    <definedName name="SHARED_FORMULA_32_9_32_9_7">NA()</definedName>
    <definedName name="SHARED_FORMULA_33_13_33_13_7">NA()</definedName>
    <definedName name="SHARED_FORMULA_33_136_33_136_1">NA()</definedName>
    <definedName name="SHARED_FORMULA_33_184_33_184_1">NA()</definedName>
    <definedName name="SHARED_FORMULA_33_196_33_196_1">NA()</definedName>
    <definedName name="SHARED_FORMULA_33_212_33_212_1">NA()</definedName>
    <definedName name="SHARED_FORMULA_33_24_33_24_1">NA()</definedName>
    <definedName name="SHARED_FORMULA_33_26_33_26_5">NA()</definedName>
    <definedName name="SHARED_FORMULA_33_49_33_49_5">NA()</definedName>
    <definedName name="SHARED_FORMULA_33_56_33_56_1">NA()</definedName>
    <definedName name="SHARED_FORMULA_33_7_33_7_4">NA()</definedName>
    <definedName name="SHARED_FORMULA_33_72_33_72_1">NA()</definedName>
    <definedName name="SHARED_FORMULA_33_86_33_86_4">NA()</definedName>
    <definedName name="SHARED_FORMULA_33_88_33_88_4">NA()</definedName>
    <definedName name="SHARED_FORMULA_34_136_34_136_1">NA()</definedName>
    <definedName name="SHARED_FORMULA_34_184_34_184_1">NA()</definedName>
    <definedName name="SHARED_FORMULA_34_196_34_196_1">NA()</definedName>
    <definedName name="SHARED_FORMULA_34_212_34_212_1">NA()</definedName>
    <definedName name="SHARED_FORMULA_34_24_34_24_1">NA()</definedName>
    <definedName name="SHARED_FORMULA_34_26_34_26_5">NA()</definedName>
    <definedName name="SHARED_FORMULA_34_49_34_49_5">NA()</definedName>
    <definedName name="SHARED_FORMULA_34_56_34_56_1">NA()</definedName>
    <definedName name="SHARED_FORMULA_34_72_34_72_1">NA()</definedName>
    <definedName name="SHARED_FORMULA_34_86_34_86_4">NA()</definedName>
    <definedName name="SHARED_FORMULA_34_88_34_88_4">NA()</definedName>
    <definedName name="SHARED_FORMULA_35_136_35_136_1">NA()</definedName>
    <definedName name="SHARED_FORMULA_35_184_35_184_1">NA()</definedName>
    <definedName name="SHARED_FORMULA_35_196_35_196_1">NA()</definedName>
    <definedName name="SHARED_FORMULA_35_212_35_212_1">NA()</definedName>
    <definedName name="SHARED_FORMULA_35_24_35_24_1">NA()</definedName>
    <definedName name="SHARED_FORMULA_35_26_35_26_5">NA()</definedName>
    <definedName name="SHARED_FORMULA_35_49_35_49_5">NA()</definedName>
    <definedName name="SHARED_FORMULA_35_56_35_56_1">NA()</definedName>
    <definedName name="SHARED_FORMULA_35_7_35_7_4">NA()</definedName>
    <definedName name="SHARED_FORMULA_35_72_35_72_1">NA()</definedName>
    <definedName name="SHARED_FORMULA_35_86_35_86_4">NA()</definedName>
    <definedName name="SHARED_FORMULA_35_88_35_88_4">NA()</definedName>
    <definedName name="SHARED_FORMULA_36_136_36_136_1">NA()</definedName>
    <definedName name="SHARED_FORMULA_36_184_36_184_1">NA()</definedName>
    <definedName name="SHARED_FORMULA_36_196_36_196_1">NA()</definedName>
    <definedName name="SHARED_FORMULA_36_212_36_212_1">NA()</definedName>
    <definedName name="SHARED_FORMULA_36_24_36_24_1">NA()</definedName>
    <definedName name="SHARED_FORMULA_36_26_36_26_5">NA()</definedName>
    <definedName name="SHARED_FORMULA_36_49_36_49_5">NA()</definedName>
    <definedName name="SHARED_FORMULA_36_56_36_56_1">NA()</definedName>
    <definedName name="SHARED_FORMULA_36_7_36_7_4">NA()</definedName>
    <definedName name="SHARED_FORMULA_36_72_36_72_1">NA()</definedName>
    <definedName name="SHARED_FORMULA_36_86_36_86_4">NA()</definedName>
    <definedName name="SHARED_FORMULA_36_88_36_88_4">NA()</definedName>
    <definedName name="SHARED_FORMULA_37_136_37_136_1">NA()</definedName>
    <definedName name="SHARED_FORMULA_37_184_37_184_1">NA()</definedName>
    <definedName name="SHARED_FORMULA_37_196_37_196_1">NA()</definedName>
    <definedName name="SHARED_FORMULA_37_212_37_212_1">NA()</definedName>
    <definedName name="SHARED_FORMULA_37_24_37_24_1">NA()</definedName>
    <definedName name="SHARED_FORMULA_37_26_37_26_5">NA()</definedName>
    <definedName name="SHARED_FORMULA_37_49_37_49_5">NA()</definedName>
    <definedName name="SHARED_FORMULA_37_56_37_56_1">NA()</definedName>
    <definedName name="SHARED_FORMULA_37_7_37_7_4">NA()</definedName>
    <definedName name="SHARED_FORMULA_37_72_37_72_1">NA()</definedName>
    <definedName name="SHARED_FORMULA_37_86_37_86_4">NA()</definedName>
    <definedName name="SHARED_FORMULA_37_88_37_88_4">NA()</definedName>
    <definedName name="SHARED_FORMULA_38_136_38_136_1">NA()</definedName>
    <definedName name="SHARED_FORMULA_38_184_38_184_1">NA()</definedName>
    <definedName name="SHARED_FORMULA_38_196_38_196_1">NA()</definedName>
    <definedName name="SHARED_FORMULA_38_212_38_212_1">NA()</definedName>
    <definedName name="SHARED_FORMULA_38_24_38_24_1">NA()</definedName>
    <definedName name="SHARED_FORMULA_38_56_38_56_1">NA()</definedName>
    <definedName name="SHARED_FORMULA_38_7_38_7_4">NA()</definedName>
    <definedName name="SHARED_FORMULA_38_72_38_72_1">NA()</definedName>
    <definedName name="SHARED_FORMULA_38_86_38_86_4">NA()</definedName>
    <definedName name="SHARED_FORMULA_38_88_38_88_4">NA()</definedName>
    <definedName name="SHARED_FORMULA_39_136_39_136_1">NA()</definedName>
    <definedName name="SHARED_FORMULA_39_184_39_184_1">NA()</definedName>
    <definedName name="SHARED_FORMULA_39_196_39_196_1">NA()</definedName>
    <definedName name="SHARED_FORMULA_39_212_39_212_1">NA()</definedName>
    <definedName name="SHARED_FORMULA_39_24_39_24_1">NA()</definedName>
    <definedName name="SHARED_FORMULA_39_56_39_56_1">NA()</definedName>
    <definedName name="SHARED_FORMULA_39_72_39_72_1">NA()</definedName>
    <definedName name="SHARED_FORMULA_39_86_39_86_4">NA()</definedName>
    <definedName name="SHARED_FORMULA_39_88_39_88_4">NA()</definedName>
    <definedName name="SHARED_FORMULA_4_26_4_26_5">NA()</definedName>
    <definedName name="SHARED_FORMULA_4_49_4_49_5">NA()</definedName>
    <definedName name="SHARED_FORMULA_4_86_4_86_4">NA()</definedName>
    <definedName name="SHARED_FORMULA_4_88_4_88_4">NA()</definedName>
    <definedName name="SHARED_FORMULA_40_136_40_136_1">NA()</definedName>
    <definedName name="SHARED_FORMULA_40_184_40_184_1">NA()</definedName>
    <definedName name="SHARED_FORMULA_40_196_40_196_1">NA()</definedName>
    <definedName name="SHARED_FORMULA_40_212_40_212_1">NA()</definedName>
    <definedName name="SHARED_FORMULA_40_24_40_24_1">NA()</definedName>
    <definedName name="SHARED_FORMULA_40_56_40_56_1">NA()</definedName>
    <definedName name="SHARED_FORMULA_40_7_40_7_4">NA()</definedName>
    <definedName name="SHARED_FORMULA_40_72_40_72_1">NA()</definedName>
    <definedName name="SHARED_FORMULA_40_86_40_86_4">NA()</definedName>
    <definedName name="SHARED_FORMULA_40_88_40_88_4">NA()</definedName>
    <definedName name="SHARED_FORMULA_41_136_41_136_1">NA()</definedName>
    <definedName name="SHARED_FORMULA_41_184_41_184_1">NA()</definedName>
    <definedName name="SHARED_FORMULA_41_196_41_196_1">NA()</definedName>
    <definedName name="SHARED_FORMULA_41_212_41_212_1">NA()</definedName>
    <definedName name="SHARED_FORMULA_41_24_41_24_1">NA()</definedName>
    <definedName name="SHARED_FORMULA_41_56_41_56_1">NA()</definedName>
    <definedName name="SHARED_FORMULA_41_7_41_7_4">NA()</definedName>
    <definedName name="SHARED_FORMULA_41_72_41_72_1">NA()</definedName>
    <definedName name="SHARED_FORMULA_41_86_41_86_4">NA()</definedName>
    <definedName name="SHARED_FORMULA_41_88_41_88_4">NA()</definedName>
    <definedName name="SHARED_FORMULA_42_212_42_212_1">NA()</definedName>
    <definedName name="SHARED_FORMULA_42_26_42_26_5">NA()</definedName>
    <definedName name="SHARED_FORMULA_42_49_42_49_5">NA()</definedName>
    <definedName name="SHARED_FORMULA_42_56_42_56_1">NA()</definedName>
    <definedName name="SHARED_FORMULA_42_7_42_7_4">NA()</definedName>
    <definedName name="SHARED_FORMULA_42_86_42_86_4">NA()</definedName>
    <definedName name="SHARED_FORMULA_42_88_42_88_4">NA()</definedName>
    <definedName name="SHARED_FORMULA_43_56_43_56_1">NA()</definedName>
    <definedName name="SHARED_FORMULA_43_7_43_7_4">NA()</definedName>
    <definedName name="SHARED_FORMULA_43_72_43_72_1">NA()</definedName>
    <definedName name="SHARED_FORMULA_43_8_43_8_1">NA()</definedName>
    <definedName name="SHARED_FORMULA_43_86_43_86_4">NA()</definedName>
    <definedName name="SHARED_FORMULA_43_88_43_88_4">NA()</definedName>
    <definedName name="SHARED_FORMULA_44_27_44_27_5">NA()</definedName>
    <definedName name="SHARED_FORMULA_44_4_44_4_5">NA()</definedName>
    <definedName name="SHARED_FORMULA_44_50_44_50_5">NA()</definedName>
    <definedName name="SHARED_FORMULA_44_56_44_56_1">NA()</definedName>
    <definedName name="SHARED_FORMULA_44_72_44_72_1">NA()</definedName>
    <definedName name="SHARED_FORMULA_44_8_44_8_1">NA()</definedName>
    <definedName name="SHARED_FORMULA_44_86_44_86_4">NA()</definedName>
    <definedName name="SHARED_FORMULA_44_88_44_88_4">NA()</definedName>
    <definedName name="SHARED_FORMULA_45_212_45_212_1">NA()</definedName>
    <definedName name="SHARED_FORMULA_45_228_45_228_1">NA()</definedName>
    <definedName name="SHARED_FORMULA_45_4_45_4_6">NA()</definedName>
    <definedName name="SHARED_FORMULA_45_56_45_56_1">NA()</definedName>
    <definedName name="SHARED_FORMULA_45_7_45_7_4">NA()</definedName>
    <definedName name="SHARED_FORMULA_45_72_45_72_1">NA()</definedName>
    <definedName name="SHARED_FORMULA_45_8_45_8_1">NA()</definedName>
    <definedName name="SHARED_FORMULA_45_86_45_86_4">NA()</definedName>
    <definedName name="SHARED_FORMULA_45_88_45_88_4">NA()</definedName>
    <definedName name="SHARED_FORMULA_46_136_46_136_1">NA()</definedName>
    <definedName name="SHARED_FORMULA_46_184_46_184_1">NA()</definedName>
    <definedName name="SHARED_FORMULA_46_196_46_196_1">NA()</definedName>
    <definedName name="SHARED_FORMULA_46_212_46_212_1">NA()</definedName>
    <definedName name="SHARED_FORMULA_46_24_46_24_1">NA()</definedName>
    <definedName name="SHARED_FORMULA_46_56_46_56_1">NA()</definedName>
    <definedName name="SHARED_FORMULA_46_7_46_7_4">NA()</definedName>
    <definedName name="SHARED_FORMULA_46_72_46_72_1">NA()</definedName>
    <definedName name="SHARED_FORMULA_46_86_46_86_4">NA()</definedName>
    <definedName name="SHARED_FORMULA_46_88_46_88_4">NA()</definedName>
    <definedName name="SHARED_FORMULA_47_104_47_104_1">NA()</definedName>
    <definedName name="SHARED_FORMULA_47_120_47_120_1">NA()</definedName>
    <definedName name="SHARED_FORMULA_47_136_47_136_1">NA()</definedName>
    <definedName name="SHARED_FORMULA_47_152_47_152_1">NA()</definedName>
    <definedName name="SHARED_FORMULA_47_168_47_168_1">NA()</definedName>
    <definedName name="SHARED_FORMULA_47_184_47_184_1">NA()</definedName>
    <definedName name="SHARED_FORMULA_47_187_47_187_1">NA()</definedName>
    <definedName name="SHARED_FORMULA_47_190_47_190_1">NA()</definedName>
    <definedName name="SHARED_FORMULA_47_193_47_193_1">NA()</definedName>
    <definedName name="SHARED_FORMULA_47_196_47_196_1">NA()</definedName>
    <definedName name="SHARED_FORMULA_47_212_47_212_1">NA()</definedName>
    <definedName name="SHARED_FORMULA_47_228_47_228_1">NA()</definedName>
    <definedName name="SHARED_FORMULA_47_24_47_24_1">NA()</definedName>
    <definedName name="SHARED_FORMULA_47_40_47_40_1">NA()</definedName>
    <definedName name="SHARED_FORMULA_47_56_47_56_1">NA()</definedName>
    <definedName name="SHARED_FORMULA_47_7_47_7_4">NA()</definedName>
    <definedName name="SHARED_FORMULA_47_72_47_72_1">NA()</definedName>
    <definedName name="SHARED_FORMULA_47_8_47_8_1">NA()</definedName>
    <definedName name="SHARED_FORMULA_47_86_47_86_4">NA()</definedName>
    <definedName name="SHARED_FORMULA_47_88_47_88_1">NA()</definedName>
    <definedName name="SHARED_FORMULA_47_88_47_88_4">NA()</definedName>
    <definedName name="SHARED_FORMULA_48_104_48_104_1">NA()</definedName>
    <definedName name="SHARED_FORMULA_48_120_48_120_1">NA()</definedName>
    <definedName name="SHARED_FORMULA_48_136_48_136_1">NA()</definedName>
    <definedName name="SHARED_FORMULA_48_152_48_152_1">NA()</definedName>
    <definedName name="SHARED_FORMULA_48_168_48_168_1">NA()</definedName>
    <definedName name="SHARED_FORMULA_48_184_48_184_1">NA()</definedName>
    <definedName name="SHARED_FORMULA_48_187_48_187_1">NA()</definedName>
    <definedName name="SHARED_FORMULA_48_190_48_190_1">NA()</definedName>
    <definedName name="SHARED_FORMULA_48_193_48_193_1">NA()</definedName>
    <definedName name="SHARED_FORMULA_48_196_48_196_1">NA()</definedName>
    <definedName name="SHARED_FORMULA_48_212_48_212_1">NA()</definedName>
    <definedName name="SHARED_FORMULA_48_228_48_228_1">NA()</definedName>
    <definedName name="SHARED_FORMULA_48_24_48_24_1">NA()</definedName>
    <definedName name="SHARED_FORMULA_48_40_48_40_1">NA()</definedName>
    <definedName name="SHARED_FORMULA_48_51_48_51_5">NA()</definedName>
    <definedName name="SHARED_FORMULA_48_56_48_56_1">NA()</definedName>
    <definedName name="SHARED_FORMULA_48_7_48_7_4">NA()</definedName>
    <definedName name="SHARED_FORMULA_48_72_48_72_1">NA()</definedName>
    <definedName name="SHARED_FORMULA_48_8_48_8_1">NA()</definedName>
    <definedName name="SHARED_FORMULA_48_8_48_8_7">NA()</definedName>
    <definedName name="SHARED_FORMULA_48_86_48_86_4">NA()</definedName>
    <definedName name="SHARED_FORMULA_48_88_48_88_1">NA()</definedName>
    <definedName name="SHARED_FORMULA_48_88_48_88_4">NA()</definedName>
    <definedName name="SHARED_FORMULA_49_104_49_104_1">NA()</definedName>
    <definedName name="SHARED_FORMULA_49_120_49_120_1">NA()</definedName>
    <definedName name="SHARED_FORMULA_49_136_49_136_1">NA()</definedName>
    <definedName name="SHARED_FORMULA_49_152_49_152_1">NA()</definedName>
    <definedName name="SHARED_FORMULA_49_168_49_168_1">NA()</definedName>
    <definedName name="SHARED_FORMULA_49_184_49_184_1">NA()</definedName>
    <definedName name="SHARED_FORMULA_49_187_49_187_1">NA()</definedName>
    <definedName name="SHARED_FORMULA_49_190_49_190_1">NA()</definedName>
    <definedName name="SHARED_FORMULA_49_193_49_193_1">NA()</definedName>
    <definedName name="SHARED_FORMULA_49_196_49_196_1">NA()</definedName>
    <definedName name="SHARED_FORMULA_49_212_49_212_1">NA()</definedName>
    <definedName name="SHARED_FORMULA_49_228_49_228_1">NA()</definedName>
    <definedName name="SHARED_FORMULA_49_24_49_24_1">NA()</definedName>
    <definedName name="SHARED_FORMULA_49_27_49_27_5">NA()</definedName>
    <definedName name="SHARED_FORMULA_49_40_49_40_1">NA()</definedName>
    <definedName name="SHARED_FORMULA_49_50_49_50_5">NA()</definedName>
    <definedName name="SHARED_FORMULA_49_56_49_56_1">NA()</definedName>
    <definedName name="SHARED_FORMULA_49_72_49_72_1">NA()</definedName>
    <definedName name="SHARED_FORMULA_49_8_49_8_1">NA()</definedName>
    <definedName name="SHARED_FORMULA_49_86_49_86_4">NA()</definedName>
    <definedName name="SHARED_FORMULA_49_88_49_88_1">NA()</definedName>
    <definedName name="SHARED_FORMULA_49_88_49_88_4">NA()</definedName>
    <definedName name="SHARED_FORMULA_5_26_5_26_5">NA()</definedName>
    <definedName name="SHARED_FORMULA_5_49_5_49_5">NA()</definedName>
    <definedName name="SHARED_FORMULA_5_86_5_86_4">NA()</definedName>
    <definedName name="SHARED_FORMULA_5_88_5_88_4">NA()</definedName>
    <definedName name="SHARED_FORMULA_50_104_50_104_1">NA()</definedName>
    <definedName name="SHARED_FORMULA_50_120_50_120_1">NA()</definedName>
    <definedName name="SHARED_FORMULA_50_136_50_136_1">NA()</definedName>
    <definedName name="SHARED_FORMULA_50_152_50_152_1">NA()</definedName>
    <definedName name="SHARED_FORMULA_50_168_50_168_1">NA()</definedName>
    <definedName name="SHARED_FORMULA_50_184_50_184_1">NA()</definedName>
    <definedName name="SHARED_FORMULA_50_187_50_187_1">NA()</definedName>
    <definedName name="SHARED_FORMULA_50_190_50_190_1">NA()</definedName>
    <definedName name="SHARED_FORMULA_50_193_50_193_1">NA()</definedName>
    <definedName name="SHARED_FORMULA_50_196_50_196_1">NA()</definedName>
    <definedName name="SHARED_FORMULA_50_212_50_212_1">NA()</definedName>
    <definedName name="SHARED_FORMULA_50_228_50_228_1">NA()</definedName>
    <definedName name="SHARED_FORMULA_50_24_50_24_1">NA()</definedName>
    <definedName name="SHARED_FORMULA_50_27_50_27_5">NA()</definedName>
    <definedName name="SHARED_FORMULA_50_40_50_40_1">NA()</definedName>
    <definedName name="SHARED_FORMULA_50_51_50_51_5">NA()</definedName>
    <definedName name="SHARED_FORMULA_50_56_50_56_1">NA()</definedName>
    <definedName name="SHARED_FORMULA_50_7_50_7_4">NA()</definedName>
    <definedName name="SHARED_FORMULA_50_72_50_72_1">NA()</definedName>
    <definedName name="SHARED_FORMULA_50_8_50_8_1">NA()</definedName>
    <definedName name="SHARED_FORMULA_50_86_50_86_4">NA()</definedName>
    <definedName name="SHARED_FORMULA_50_88_50_88_1">NA()</definedName>
    <definedName name="SHARED_FORMULA_50_88_50_88_4">NA()</definedName>
    <definedName name="SHARED_FORMULA_51_104_51_104_1">NA()</definedName>
    <definedName name="SHARED_FORMULA_51_120_51_120_1">NA()</definedName>
    <definedName name="SHARED_FORMULA_51_136_51_136_1">NA()</definedName>
    <definedName name="SHARED_FORMULA_51_152_51_152_1">NA()</definedName>
    <definedName name="SHARED_FORMULA_51_168_51_168_1">NA()</definedName>
    <definedName name="SHARED_FORMULA_51_184_51_184_1">NA()</definedName>
    <definedName name="SHARED_FORMULA_51_187_51_187_1">NA()</definedName>
    <definedName name="SHARED_FORMULA_51_190_51_190_1">NA()</definedName>
    <definedName name="SHARED_FORMULA_51_193_51_193_1">NA()</definedName>
    <definedName name="SHARED_FORMULA_51_196_51_196_1">NA()</definedName>
    <definedName name="SHARED_FORMULA_51_212_51_212_1">NA()</definedName>
    <definedName name="SHARED_FORMULA_51_228_51_228_1">NA()</definedName>
    <definedName name="SHARED_FORMULA_51_24_51_24_1">NA()</definedName>
    <definedName name="SHARED_FORMULA_51_28_51_28_5">NA()</definedName>
    <definedName name="SHARED_FORMULA_51_40_51_40_1">NA()</definedName>
    <definedName name="SHARED_FORMULA_51_56_51_56_1">NA()</definedName>
    <definedName name="SHARED_FORMULA_51_7_51_7_4">NA()</definedName>
    <definedName name="SHARED_FORMULA_51_72_51_72_1">NA()</definedName>
    <definedName name="SHARED_FORMULA_51_8_51_8_1">NA()</definedName>
    <definedName name="SHARED_FORMULA_51_86_51_86_4">NA()</definedName>
    <definedName name="SHARED_FORMULA_51_88_51_88_1">NA()</definedName>
    <definedName name="SHARED_FORMULA_51_88_51_88_4">NA()</definedName>
    <definedName name="SHARED_FORMULA_52_28_52_28_5">NA()</definedName>
    <definedName name="SHARED_FORMULA_52_7_52_7_4">NA()</definedName>
    <definedName name="SHARED_FORMULA_52_86_52_86_4">NA()</definedName>
    <definedName name="SHARED_FORMULA_52_88_52_88_4">NA()</definedName>
    <definedName name="SHARED_FORMULA_53_19_53_19_7">NA()</definedName>
    <definedName name="SHARED_FORMULA_53_28_53_28_5">NA()</definedName>
    <definedName name="SHARED_FORMULA_53_7_53_7_4">NA()</definedName>
    <definedName name="SHARED_FORMULA_53_8_53_8_7">NA()</definedName>
    <definedName name="SHARED_FORMULA_53_86_53_86_4">NA()</definedName>
    <definedName name="SHARED_FORMULA_53_88_53_88_4">NA()</definedName>
    <definedName name="SHARED_FORMULA_54_2_54_2_5">NA()</definedName>
    <definedName name="SHARED_FORMULA_54_86_54_86_4">NA()</definedName>
    <definedName name="SHARED_FORMULA_54_88_54_88_4">NA()</definedName>
    <definedName name="SHARED_FORMULA_55_2_55_2_5">NA()</definedName>
    <definedName name="SHARED_FORMULA_55_7_55_7_4">NA()</definedName>
    <definedName name="SHARED_FORMULA_55_86_55_86_4">NA()</definedName>
    <definedName name="SHARED_FORMULA_55_88_55_88_4">NA()</definedName>
    <definedName name="SHARED_FORMULA_56_3_56_3_5">NA()</definedName>
    <definedName name="SHARED_FORMULA_56_7_56_7_4">NA()</definedName>
    <definedName name="SHARED_FORMULA_56_86_56_86_4">NA()</definedName>
    <definedName name="SHARED_FORMULA_56_88_56_88_4">NA()</definedName>
    <definedName name="SHARED_FORMULA_57_136_57_136_1">NA()</definedName>
    <definedName name="SHARED_FORMULA_57_24_57_24_1">NA()</definedName>
    <definedName name="SHARED_FORMULA_57_3_57_3_5">NA()</definedName>
    <definedName name="SHARED_FORMULA_57_7_57_7_4">NA()</definedName>
    <definedName name="SHARED_FORMULA_57_8_57_8_1">NA()</definedName>
    <definedName name="SHARED_FORMULA_57_86_57_86_4">NA()</definedName>
    <definedName name="SHARED_FORMULA_57_88_57_88_4">NA()</definedName>
    <definedName name="SHARED_FORMULA_58_136_58_136_1">NA()</definedName>
    <definedName name="SHARED_FORMULA_58_24_58_24_1">NA()</definedName>
    <definedName name="SHARED_FORMULA_58_7_58_7_4">NA()</definedName>
    <definedName name="SHARED_FORMULA_58_8_58_8_1">NA()</definedName>
    <definedName name="SHARED_FORMULA_58_86_58_86_4">NA()</definedName>
    <definedName name="SHARED_FORMULA_58_88_58_88_4">NA()</definedName>
    <definedName name="SHARED_FORMULA_59_136_59_136_1">NA()</definedName>
    <definedName name="SHARED_FORMULA_59_24_59_24_1">NA()</definedName>
    <definedName name="SHARED_FORMULA_59_8_59_8_1">NA()</definedName>
    <definedName name="SHARED_FORMULA_59_86_59_86_4">NA()</definedName>
    <definedName name="SHARED_FORMULA_59_88_59_88_4">NA()</definedName>
    <definedName name="SHARED_FORMULA_6_26_6_26_5">NA()</definedName>
    <definedName name="SHARED_FORMULA_6_49_6_49_5">NA()</definedName>
    <definedName name="SHARED_FORMULA_6_86_6_86_4">NA()</definedName>
    <definedName name="SHARED_FORMULA_6_88_6_88_4">NA()</definedName>
    <definedName name="SHARED_FORMULA_60_136_60_136_1">NA()</definedName>
    <definedName name="SHARED_FORMULA_60_24_60_24_1">NA()</definedName>
    <definedName name="SHARED_FORMULA_60_7_60_7_4">NA()</definedName>
    <definedName name="SHARED_FORMULA_60_8_60_8_1">NA()</definedName>
    <definedName name="SHARED_FORMULA_60_8_60_8_7">NA()</definedName>
    <definedName name="SHARED_FORMULA_60_86_60_86_4">NA()</definedName>
    <definedName name="SHARED_FORMULA_60_88_60_88_4">NA()</definedName>
    <definedName name="SHARED_FORMULA_61_136_61_136_1">NA()</definedName>
    <definedName name="SHARED_FORMULA_61_24_61_24_1">NA()</definedName>
    <definedName name="SHARED_FORMULA_61_7_61_7_4">NA()</definedName>
    <definedName name="SHARED_FORMULA_61_8_61_8_1">NA()</definedName>
    <definedName name="SHARED_FORMULA_61_86_61_86_4">NA()</definedName>
    <definedName name="SHARED_FORMULA_61_88_61_88_4">NA()</definedName>
    <definedName name="SHARED_FORMULA_62_136_62_136_1">NA()</definedName>
    <definedName name="SHARED_FORMULA_62_24_62_24_1">NA()</definedName>
    <definedName name="SHARED_FORMULA_62_7_62_7_4">NA()</definedName>
    <definedName name="SHARED_FORMULA_62_8_62_8_1">NA()</definedName>
    <definedName name="SHARED_FORMULA_62_8_62_8_7">NA()</definedName>
    <definedName name="SHARED_FORMULA_62_86_62_86_4">NA()</definedName>
    <definedName name="SHARED_FORMULA_62_88_62_88_4">NA()</definedName>
    <definedName name="SHARED_FORMULA_63_136_63_136_1">NA()</definedName>
    <definedName name="SHARED_FORMULA_63_24_63_24_1">NA()</definedName>
    <definedName name="SHARED_FORMULA_63_7_63_7_4">NA()</definedName>
    <definedName name="SHARED_FORMULA_63_8_63_8_1">NA()</definedName>
    <definedName name="SHARED_FORMULA_63_8_63_8_7">NA()</definedName>
    <definedName name="SHARED_FORMULA_63_86_63_86_4">NA()</definedName>
    <definedName name="SHARED_FORMULA_63_88_63_88_4">NA()</definedName>
    <definedName name="SHARED_FORMULA_64_136_64_136_1">NA()</definedName>
    <definedName name="SHARED_FORMULA_64_24_64_24_1">NA()</definedName>
    <definedName name="SHARED_FORMULA_64_8_64_8_1">NA()</definedName>
    <definedName name="SHARED_FORMULA_64_86_64_86_4">NA()</definedName>
    <definedName name="SHARED_FORMULA_64_88_64_88_4">NA()</definedName>
    <definedName name="SHARED_FORMULA_65_136_65_136_1">NA()</definedName>
    <definedName name="SHARED_FORMULA_65_24_65_24_1">NA()</definedName>
    <definedName name="SHARED_FORMULA_65_7_65_7_4">NA()</definedName>
    <definedName name="SHARED_FORMULA_65_8_65_8_1">NA()</definedName>
    <definedName name="SHARED_FORMULA_65_86_65_86_4">NA()</definedName>
    <definedName name="SHARED_FORMULA_65_88_65_88_4">NA()</definedName>
    <definedName name="SHARED_FORMULA_66_136_66_136_1">NA()</definedName>
    <definedName name="SHARED_FORMULA_66_2_66_2_5">NA()</definedName>
    <definedName name="SHARED_FORMULA_66_24_66_24_1">NA()</definedName>
    <definedName name="SHARED_FORMULA_66_7_66_7_4">NA()</definedName>
    <definedName name="SHARED_FORMULA_66_8_66_8_1">NA()</definedName>
    <definedName name="SHARED_FORMULA_66_86_66_86_4">NA()</definedName>
    <definedName name="SHARED_FORMULA_66_88_66_88_4">NA()</definedName>
    <definedName name="SHARED_FORMULA_67_136_67_136_1">NA()</definedName>
    <definedName name="SHARED_FORMULA_67_24_67_24_1">NA()</definedName>
    <definedName name="SHARED_FORMULA_67_7_67_7_4">NA()</definedName>
    <definedName name="SHARED_FORMULA_67_8_67_8_1">NA()</definedName>
    <definedName name="SHARED_FORMULA_67_86_67_86_4">NA()</definedName>
    <definedName name="SHARED_FORMULA_67_88_67_88_4">NA()</definedName>
    <definedName name="SHARED_FORMULA_68_136_68_136_1">NA()</definedName>
    <definedName name="SHARED_FORMULA_68_24_68_24_1">NA()</definedName>
    <definedName name="SHARED_FORMULA_68_7_68_7_4">NA()</definedName>
    <definedName name="SHARED_FORMULA_68_8_68_8_1">NA()</definedName>
    <definedName name="SHARED_FORMULA_68_86_68_86_4">NA()</definedName>
    <definedName name="SHARED_FORMULA_68_88_68_88_4">NA()</definedName>
    <definedName name="SHARED_FORMULA_69_24_69_24_1">NA()</definedName>
    <definedName name="SHARED_FORMULA_69_40_69_40_1">NA()</definedName>
    <definedName name="SHARED_FORMULA_69_8_69_8_1">NA()</definedName>
    <definedName name="SHARED_FORMULA_69_86_69_86_4">NA()</definedName>
    <definedName name="SHARED_FORMULA_69_88_69_88_4">NA()</definedName>
    <definedName name="SHARED_FORMULA_7_26_7_26_5">NA()</definedName>
    <definedName name="SHARED_FORMULA_7_49_7_49_5">NA()</definedName>
    <definedName name="SHARED_FORMULA_7_86_7_86_4">NA()</definedName>
    <definedName name="SHARED_FORMULA_7_88_7_88_4">NA()</definedName>
    <definedName name="SHARED_FORMULA_70_24_70_24_1">NA()</definedName>
    <definedName name="SHARED_FORMULA_70_40_70_40_1">NA()</definedName>
    <definedName name="SHARED_FORMULA_70_8_70_8_1">NA()</definedName>
    <definedName name="SHARED_FORMULA_70_86_70_86_4">NA()</definedName>
    <definedName name="SHARED_FORMULA_70_88_70_88_4">NA()</definedName>
    <definedName name="SHARED_FORMULA_71_24_71_24_1">NA()</definedName>
    <definedName name="SHARED_FORMULA_71_40_71_40_1">NA()</definedName>
    <definedName name="SHARED_FORMULA_71_8_71_8_1">NA()</definedName>
    <definedName name="SHARED_FORMULA_71_86_71_86_4">NA()</definedName>
    <definedName name="SHARED_FORMULA_71_88_71_88_4">NA()</definedName>
    <definedName name="SHARED_FORMULA_72_24_72_24_1">NA()</definedName>
    <definedName name="SHARED_FORMULA_72_40_72_40_1">NA()</definedName>
    <definedName name="SHARED_FORMULA_72_8_72_8_1">NA()</definedName>
    <definedName name="SHARED_FORMULA_72_86_72_86_4">NA()</definedName>
    <definedName name="SHARED_FORMULA_72_88_72_88_4">NA()</definedName>
    <definedName name="SHARED_FORMULA_73_24_73_24_1">NA()</definedName>
    <definedName name="SHARED_FORMULA_73_40_73_40_1">NA()</definedName>
    <definedName name="SHARED_FORMULA_73_8_73_8_1">NA()</definedName>
    <definedName name="SHARED_FORMULA_73_86_73_86_4">NA()</definedName>
    <definedName name="SHARED_FORMULA_73_88_73_88_4">NA()</definedName>
    <definedName name="SHARED_FORMULA_74_104_74_104_1">NA()</definedName>
    <definedName name="SHARED_FORMULA_74_120_74_120_1">NA()</definedName>
    <definedName name="SHARED_FORMULA_74_136_74_136_1">NA()</definedName>
    <definedName name="SHARED_FORMULA_74_152_74_152_1">NA()</definedName>
    <definedName name="SHARED_FORMULA_74_24_74_24_1">NA()</definedName>
    <definedName name="SHARED_FORMULA_74_40_74_40_1">NA()</definedName>
    <definedName name="SHARED_FORMULA_74_56_74_56_1">NA()</definedName>
    <definedName name="SHARED_FORMULA_74_72_74_72_1">NA()</definedName>
    <definedName name="SHARED_FORMULA_74_8_74_8_1">NA()</definedName>
    <definedName name="SHARED_FORMULA_74_86_74_86_4">NA()</definedName>
    <definedName name="SHARED_FORMULA_74_88_74_88_1">NA()</definedName>
    <definedName name="SHARED_FORMULA_74_88_74_88_4">NA()</definedName>
    <definedName name="SHARED_FORMULA_75_104_75_104_1">NA()</definedName>
    <definedName name="SHARED_FORMULA_75_120_75_120_1">NA()</definedName>
    <definedName name="SHARED_FORMULA_75_136_75_136_1">NA()</definedName>
    <definedName name="SHARED_FORMULA_75_152_75_152_1">NA()</definedName>
    <definedName name="SHARED_FORMULA_75_24_75_24_1">NA()</definedName>
    <definedName name="SHARED_FORMULA_75_40_75_40_1">NA()</definedName>
    <definedName name="SHARED_FORMULA_75_56_75_56_1">NA()</definedName>
    <definedName name="SHARED_FORMULA_75_72_75_72_1">NA()</definedName>
    <definedName name="SHARED_FORMULA_75_8_75_8_1">NA()</definedName>
    <definedName name="SHARED_FORMULA_75_86_75_86_4">NA()</definedName>
    <definedName name="SHARED_FORMULA_75_88_75_88_1">NA()</definedName>
    <definedName name="SHARED_FORMULA_75_88_75_88_4">NA()</definedName>
    <definedName name="SHARED_FORMULA_76_104_76_104_1">NA()</definedName>
    <definedName name="SHARED_FORMULA_76_120_76_120_1">NA()</definedName>
    <definedName name="SHARED_FORMULA_76_136_76_136_1">NA()</definedName>
    <definedName name="SHARED_FORMULA_76_152_76_152_1">NA()</definedName>
    <definedName name="SHARED_FORMULA_76_24_76_24_1">NA()</definedName>
    <definedName name="SHARED_FORMULA_76_40_76_40_1">NA()</definedName>
    <definedName name="SHARED_FORMULA_76_56_76_56_1">NA()</definedName>
    <definedName name="SHARED_FORMULA_76_72_76_72_1">NA()</definedName>
    <definedName name="SHARED_FORMULA_76_8_76_8_1">NA()</definedName>
    <definedName name="SHARED_FORMULA_76_86_76_86_4">NA()</definedName>
    <definedName name="SHARED_FORMULA_76_88_76_88_1">NA()</definedName>
    <definedName name="SHARED_FORMULA_76_88_76_88_4">NA()</definedName>
    <definedName name="SHARED_FORMULA_77_104_77_104_1">NA()</definedName>
    <definedName name="SHARED_FORMULA_77_120_77_120_1">NA()</definedName>
    <definedName name="SHARED_FORMULA_77_136_77_136_1">NA()</definedName>
    <definedName name="SHARED_FORMULA_77_152_77_152_1">NA()</definedName>
    <definedName name="SHARED_FORMULA_77_18_77_18_7">NA()</definedName>
    <definedName name="SHARED_FORMULA_77_24_77_24_1">NA()</definedName>
    <definedName name="SHARED_FORMULA_77_40_77_40_1">NA()</definedName>
    <definedName name="SHARED_FORMULA_77_56_77_56_1">NA()</definedName>
    <definedName name="SHARED_FORMULA_77_72_77_72_1">NA()</definedName>
    <definedName name="SHARED_FORMULA_77_8_77_8_1">NA()</definedName>
    <definedName name="SHARED_FORMULA_77_86_77_86_4">NA()</definedName>
    <definedName name="SHARED_FORMULA_77_88_77_88_1">NA()</definedName>
    <definedName name="SHARED_FORMULA_77_88_77_88_4">NA()</definedName>
    <definedName name="SHARED_FORMULA_78_104_78_104_1">NA()</definedName>
    <definedName name="SHARED_FORMULA_78_120_78_120_1">NA()</definedName>
    <definedName name="SHARED_FORMULA_78_136_78_136_1">NA()</definedName>
    <definedName name="SHARED_FORMULA_78_152_78_152_1">NA()</definedName>
    <definedName name="SHARED_FORMULA_78_24_78_24_1">NA()</definedName>
    <definedName name="SHARED_FORMULA_78_40_78_40_1">NA()</definedName>
    <definedName name="SHARED_FORMULA_78_56_78_56_1">NA()</definedName>
    <definedName name="SHARED_FORMULA_78_72_78_72_1">NA()</definedName>
    <definedName name="SHARED_FORMULA_78_8_78_8_1">NA()</definedName>
    <definedName name="SHARED_FORMULA_78_86_78_86_4">NA()</definedName>
    <definedName name="SHARED_FORMULA_78_88_78_88_1">NA()</definedName>
    <definedName name="SHARED_FORMULA_78_88_78_88_4">NA()</definedName>
    <definedName name="SHARED_FORMULA_8_26_8_26_5">NA()</definedName>
    <definedName name="SHARED_FORMULA_8_49_8_49_5">NA()</definedName>
    <definedName name="SHARED_FORMULA_8_86_8_86_4">NA()</definedName>
    <definedName name="SHARED_FORMULA_8_88_8_88_4">NA()</definedName>
    <definedName name="SHARED_FORMULA_87_102_87_102_1">NA()</definedName>
    <definedName name="SHARED_FORMULA_87_115_87_115_1">NA()</definedName>
    <definedName name="SHARED_FORMULA_87_126_87_126_1">NA()</definedName>
    <definedName name="SHARED_FORMULA_87_150_87_150_1">NA()</definedName>
    <definedName name="SHARED_FORMULA_87_30_87_30_1">NA()</definedName>
    <definedName name="SHARED_FORMULA_87_43_87_43_1">NA()</definedName>
    <definedName name="SHARED_FORMULA_87_5_87_5_1">NA()</definedName>
    <definedName name="SHARED_FORMULA_87_54_87_54_1">NA()</definedName>
    <definedName name="SHARED_FORMULA_87_78_87_78_1">NA()</definedName>
    <definedName name="SHARED_FORMULA_88_102_88_102_1">NA()</definedName>
    <definedName name="SHARED_FORMULA_88_115_88_115_1">NA()</definedName>
    <definedName name="SHARED_FORMULA_88_126_88_126_1">NA()</definedName>
    <definedName name="SHARED_FORMULA_88_150_88_150_1">NA()</definedName>
    <definedName name="SHARED_FORMULA_88_30_88_30_1">NA()</definedName>
    <definedName name="SHARED_FORMULA_88_43_88_43_1">NA()</definedName>
    <definedName name="SHARED_FORMULA_88_5_88_5_1">NA()</definedName>
    <definedName name="SHARED_FORMULA_88_54_88_54_1">NA()</definedName>
    <definedName name="SHARED_FORMULA_88_78_88_78_1">NA()</definedName>
    <definedName name="SHARED_FORMULA_89_102_89_102_1">NA()</definedName>
    <definedName name="SHARED_FORMULA_89_115_89_115_1">NA()</definedName>
    <definedName name="SHARED_FORMULA_89_126_89_126_1">NA()</definedName>
    <definedName name="SHARED_FORMULA_89_150_89_150_1">NA()</definedName>
    <definedName name="SHARED_FORMULA_89_30_89_30_1">NA()</definedName>
    <definedName name="SHARED_FORMULA_89_43_89_43_1">NA()</definedName>
    <definedName name="SHARED_FORMULA_89_5_89_5_1">NA()</definedName>
    <definedName name="SHARED_FORMULA_89_54_89_54_1">NA()</definedName>
    <definedName name="SHARED_FORMULA_89_78_89_78_1">NA()</definedName>
    <definedName name="SHARED_FORMULA_9_13_9_13_7">NA()</definedName>
    <definedName name="SHARED_FORMULA_9_26_9_26_5">NA()</definedName>
    <definedName name="SHARED_FORMULA_9_49_9_49_5">NA()</definedName>
    <definedName name="SHARED_FORMULA_9_86_9_86_4">NA()</definedName>
    <definedName name="SHARED_FORMULA_9_88_9_88_4">NA()</definedName>
    <definedName name="SHARED_FORMULA_9_9_9_9_7">NA()</definedName>
    <definedName name="SHARED_FORMULA_90_102_90_102_1">NA()</definedName>
    <definedName name="SHARED_FORMULA_90_115_90_115_1">NA()</definedName>
    <definedName name="SHARED_FORMULA_90_126_90_126_1">NA()</definedName>
    <definedName name="SHARED_FORMULA_90_150_90_150_1">NA()</definedName>
    <definedName name="SHARED_FORMULA_90_30_90_30_1">NA()</definedName>
    <definedName name="SHARED_FORMULA_90_43_90_43_1">NA()</definedName>
    <definedName name="SHARED_FORMULA_90_5_90_5_1">NA()</definedName>
    <definedName name="SHARED_FORMULA_90_54_90_54_1">NA()</definedName>
    <definedName name="SHARED_FORMULA_90_78_90_78_1">NA()</definedName>
    <definedName name="SHARED_FORMULA_91_102_91_102_1">NA()</definedName>
    <definedName name="SHARED_FORMULA_91_115_91_115_1">NA()</definedName>
    <definedName name="SHARED_FORMULA_91_126_91_126_1">NA()</definedName>
    <definedName name="SHARED_FORMULA_91_150_91_150_1">NA()</definedName>
    <definedName name="SHARED_FORMULA_91_30_91_30_1">NA()</definedName>
    <definedName name="SHARED_FORMULA_91_43_91_43_1">NA()</definedName>
    <definedName name="SHARED_FORMULA_91_5_91_5_1">NA()</definedName>
    <definedName name="SHARED_FORMULA_91_54_91_54_1">NA()</definedName>
    <definedName name="SHARED_FORMULA_91_78_91_78_1">NA()</definedName>
    <definedName name="SHARED_FORMULA_92_108_92_108_4">NA()</definedName>
    <definedName name="SHARED_FORMULA_92_112_92_112_4">NA()</definedName>
    <definedName name="SHARED_FORMULA_92_116_92_116_4">NA()</definedName>
    <definedName name="SHARED_FORMULA_92_120_92_120_4">NA()</definedName>
    <definedName name="SHARED_FORMULA_92_124_92_124_4">NA()</definedName>
    <definedName name="SHARED_FORMULA_92_128_92_128_4">NA()</definedName>
    <definedName name="SHARED_FORMULA_92_132_92_132_4">NA()</definedName>
    <definedName name="SHARED_FORMULA_92_23_92_23_4">NA()</definedName>
    <definedName name="SHARED_FORMULA_92_25_92_25_4">NA()</definedName>
    <definedName name="SHARED_FORMULA_92_27_92_27_4">NA()</definedName>
    <definedName name="SHARED_FORMULA_92_29_92_29_4">NA()</definedName>
    <definedName name="SHARED_FORMULA_92_31_92_31_4">NA()</definedName>
    <definedName name="SHARED_FORMULA_92_33_92_33_4">NA()</definedName>
    <definedName name="SHARED_FORMULA_92_35_92_35_4">NA()</definedName>
    <definedName name="SHARED_FORMULA_92_37_92_37_4">NA()</definedName>
    <definedName name="SHARED_FORMULA_92_39_92_39_4">NA()</definedName>
    <definedName name="SHARED_FORMULA_92_41_92_41_4">NA()</definedName>
    <definedName name="SHARED_FORMULA_92_43_92_43_4">NA()</definedName>
    <definedName name="SHARED_FORMULA_92_45_92_45_4">NA()</definedName>
    <definedName name="SHARED_FORMULA_92_47_92_47_4">NA()</definedName>
    <definedName name="SHARED_FORMULA_92_49_92_49_4">NA()</definedName>
    <definedName name="SHARED_FORMULA_92_51_92_51_4">NA()</definedName>
    <definedName name="SHARED_FORMULA_92_53_92_53_4">NA()</definedName>
    <definedName name="SHARED_FORMULA_92_55_92_55_4">NA()</definedName>
    <definedName name="SHARED_FORMULA_92_57_92_57_4">NA()</definedName>
    <definedName name="SHARED_FORMULA_92_59_92_59_4">NA()</definedName>
    <definedName name="SHARED_FORMULA_92_61_92_61_4">NA()</definedName>
    <definedName name="SHARED_FORMULA_92_63_92_63_4">NA()</definedName>
    <definedName name="SHARED_FORMULA_92_91_92_91_4">NA()</definedName>
    <definedName name="SHARED_FORMULA_94_154_94_154_1">NA()</definedName>
    <definedName name="SHARED_FORMULA_95_94_95_94_4">NA()</definedName>
    <definedName name="SHARED_FORMULA_97_27_97_27_4">NA()</definedName>
    <definedName name="SHARED_FORMULA_99_26_99_26_4">NA()</definedName>
    <definedName name="SHARED_FORMULA_99_38_99_38_4">NA()</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2" i="10" l="1"/>
  <c r="N62" i="10"/>
  <c r="M62" i="10"/>
  <c r="L62" i="10"/>
  <c r="K62" i="10"/>
  <c r="J62" i="10"/>
  <c r="O61" i="10"/>
  <c r="N61" i="10"/>
  <c r="M61" i="10"/>
  <c r="L61" i="10"/>
  <c r="K61" i="10"/>
  <c r="J61" i="10"/>
  <c r="O60" i="10"/>
  <c r="N60" i="10"/>
  <c r="M60" i="10"/>
  <c r="L60" i="10"/>
  <c r="K60" i="10"/>
  <c r="J60" i="10"/>
  <c r="O59" i="10"/>
  <c r="N59" i="10"/>
  <c r="M59" i="10"/>
  <c r="L59" i="10"/>
  <c r="K59" i="10"/>
  <c r="J59" i="10"/>
  <c r="O58" i="10"/>
  <c r="N58" i="10"/>
  <c r="M58" i="10"/>
  <c r="L58" i="10"/>
  <c r="K58" i="10"/>
  <c r="J58" i="10"/>
  <c r="O57" i="10"/>
  <c r="O56" i="10" s="1"/>
  <c r="N57" i="10"/>
  <c r="N56" i="10" s="1"/>
  <c r="M57" i="10"/>
  <c r="L57" i="10"/>
  <c r="K57" i="10"/>
  <c r="K56" i="10" s="1"/>
  <c r="J57" i="10"/>
  <c r="M56" i="10"/>
  <c r="L56" i="10"/>
  <c r="O55" i="10"/>
  <c r="N55" i="10"/>
  <c r="M55" i="10"/>
  <c r="L55" i="10"/>
  <c r="K55" i="10"/>
  <c r="O54" i="10"/>
  <c r="N54" i="10"/>
  <c r="M54" i="10"/>
  <c r="L54" i="10"/>
  <c r="K54" i="10"/>
  <c r="O53" i="10"/>
  <c r="N53" i="10"/>
  <c r="M53" i="10"/>
  <c r="L53" i="10"/>
  <c r="K53" i="10"/>
  <c r="O52" i="10"/>
  <c r="N52" i="10"/>
  <c r="M52" i="10"/>
  <c r="L52" i="10"/>
  <c r="K52" i="10"/>
  <c r="O51" i="10"/>
  <c r="N51" i="10"/>
  <c r="M51" i="10"/>
  <c r="L51" i="10"/>
  <c r="K51" i="10"/>
  <c r="O50" i="10"/>
  <c r="N50" i="10"/>
  <c r="M50" i="10"/>
  <c r="L50" i="10"/>
  <c r="K50" i="10"/>
  <c r="O49" i="10"/>
  <c r="N49" i="10"/>
  <c r="M49" i="10"/>
  <c r="L49" i="10"/>
  <c r="K49" i="10"/>
  <c r="O48" i="10"/>
  <c r="N48" i="10"/>
  <c r="M48" i="10"/>
  <c r="L48" i="10"/>
  <c r="K48" i="10"/>
  <c r="O47" i="10"/>
  <c r="N47" i="10"/>
  <c r="M47" i="10"/>
  <c r="L47" i="10"/>
  <c r="K47" i="10"/>
  <c r="P46" i="10"/>
  <c r="O46" i="10"/>
  <c r="N46" i="10"/>
  <c r="M46" i="10"/>
  <c r="L46" i="10"/>
  <c r="K46" i="10"/>
  <c r="P45" i="10"/>
  <c r="O45" i="10"/>
  <c r="N45" i="10"/>
  <c r="M45" i="10"/>
  <c r="L45" i="10"/>
  <c r="K45" i="10"/>
  <c r="P44" i="10"/>
  <c r="O44" i="10"/>
  <c r="N44" i="10"/>
  <c r="M44" i="10"/>
  <c r="L44" i="10"/>
  <c r="K44" i="10"/>
  <c r="P43" i="10"/>
  <c r="O43" i="10"/>
  <c r="N43" i="10"/>
  <c r="M43" i="10"/>
  <c r="L43" i="10"/>
  <c r="K43" i="10"/>
  <c r="P42" i="10"/>
  <c r="O42" i="10"/>
  <c r="N42" i="10"/>
  <c r="M42" i="10"/>
  <c r="L42" i="10"/>
  <c r="K42" i="10"/>
  <c r="P41" i="10"/>
  <c r="O41" i="10"/>
  <c r="N41" i="10"/>
  <c r="M41" i="10"/>
  <c r="L41" i="10"/>
  <c r="K41" i="10"/>
  <c r="P40" i="10"/>
  <c r="O40" i="10"/>
  <c r="N40" i="10"/>
  <c r="M40" i="10"/>
  <c r="L40" i="10"/>
  <c r="K40" i="10"/>
  <c r="P39" i="10"/>
  <c r="O39" i="10"/>
  <c r="N39" i="10"/>
  <c r="M39" i="10"/>
  <c r="L39" i="10"/>
  <c r="K39" i="10"/>
  <c r="P38" i="10"/>
  <c r="O38" i="10"/>
  <c r="N38" i="10"/>
  <c r="M38" i="10"/>
  <c r="L38" i="10"/>
  <c r="K38" i="10"/>
  <c r="P37" i="10"/>
  <c r="O37" i="10"/>
  <c r="N37" i="10"/>
  <c r="M37" i="10"/>
  <c r="L37" i="10"/>
  <c r="K37" i="10"/>
  <c r="P36" i="10"/>
  <c r="O36" i="10"/>
  <c r="N36" i="10"/>
  <c r="M36" i="10"/>
  <c r="L36" i="10"/>
  <c r="K36" i="10"/>
  <c r="J36" i="10"/>
  <c r="J37" i="10" s="1"/>
  <c r="J38" i="10" s="1"/>
  <c r="J39" i="10" s="1"/>
  <c r="J40" i="10" s="1"/>
  <c r="J41" i="10" s="1"/>
  <c r="J42" i="10" s="1"/>
  <c r="J43" i="10" s="1"/>
  <c r="J44" i="10" s="1"/>
  <c r="J45" i="10" s="1"/>
  <c r="J46" i="10" s="1"/>
  <c r="J47" i="10" s="1"/>
  <c r="J48" i="10" s="1"/>
  <c r="J49" i="10" s="1"/>
  <c r="J50" i="10" s="1"/>
  <c r="J51" i="10" s="1"/>
  <c r="J52" i="10" s="1"/>
  <c r="J53" i="10" s="1"/>
  <c r="J54" i="10" s="1"/>
  <c r="J55" i="10" s="1"/>
  <c r="P35" i="10"/>
  <c r="O35" i="10"/>
  <c r="N35" i="10"/>
  <c r="M35" i="10"/>
  <c r="L35" i="10"/>
  <c r="K35" i="10"/>
  <c r="J35" i="10"/>
  <c r="P34" i="10"/>
  <c r="O34" i="10"/>
  <c r="N34" i="10"/>
  <c r="M34" i="10"/>
  <c r="L34" i="10"/>
  <c r="K34" i="10"/>
  <c r="J34" i="10"/>
  <c r="P33" i="10"/>
  <c r="O33" i="10"/>
  <c r="N33" i="10"/>
  <c r="M33" i="10"/>
  <c r="L33" i="10"/>
  <c r="K33" i="10"/>
  <c r="J33" i="10"/>
  <c r="P32" i="10"/>
  <c r="O32" i="10"/>
  <c r="N32" i="10"/>
  <c r="M32" i="10"/>
  <c r="L32" i="10"/>
  <c r="K32" i="10"/>
  <c r="O31" i="10"/>
  <c r="N31" i="10"/>
  <c r="M31" i="10"/>
  <c r="L31" i="10"/>
  <c r="K31" i="10"/>
  <c r="H29" i="10"/>
  <c r="G29" i="10"/>
  <c r="E29" i="10"/>
  <c r="L28" i="10"/>
  <c r="K28" i="10"/>
  <c r="M28" i="10" s="1"/>
  <c r="H28" i="10"/>
  <c r="G28" i="10"/>
  <c r="E28" i="10"/>
  <c r="L27" i="10"/>
  <c r="M27" i="10" s="1"/>
  <c r="K27" i="10"/>
  <c r="H27" i="10"/>
  <c r="G27" i="10"/>
  <c r="E27" i="10"/>
  <c r="M26" i="10"/>
  <c r="L26" i="10"/>
  <c r="K26" i="10"/>
  <c r="H26" i="10"/>
  <c r="G26" i="10"/>
  <c r="E26" i="10"/>
  <c r="L25" i="10"/>
  <c r="K25" i="10"/>
  <c r="M25" i="10" s="1"/>
  <c r="H25" i="10"/>
  <c r="G25" i="10"/>
  <c r="E25" i="10"/>
  <c r="L24" i="10"/>
  <c r="K24" i="10"/>
  <c r="M24" i="10" s="1"/>
  <c r="H24" i="10"/>
  <c r="G24" i="10"/>
  <c r="E24" i="10"/>
  <c r="L23" i="10"/>
  <c r="M23" i="10" s="1"/>
  <c r="K23" i="10"/>
  <c r="H23" i="10"/>
  <c r="G23" i="10"/>
  <c r="E23" i="10"/>
  <c r="M22" i="10"/>
  <c r="L22" i="10"/>
  <c r="K22" i="10"/>
  <c r="H22" i="10"/>
  <c r="G22" i="10"/>
  <c r="E22" i="10"/>
  <c r="C22" i="10"/>
  <c r="C23" i="10" s="1"/>
  <c r="C24" i="10" s="1"/>
  <c r="C25" i="10" s="1"/>
  <c r="C26" i="10" s="1"/>
  <c r="C27" i="10" s="1"/>
  <c r="C28" i="10" s="1"/>
  <c r="C29" i="10" s="1"/>
  <c r="L21" i="10"/>
  <c r="H21" i="10"/>
  <c r="G21" i="10"/>
  <c r="E21" i="10"/>
  <c r="C21" i="10"/>
  <c r="L20" i="10"/>
  <c r="H20" i="10"/>
  <c r="G20" i="10"/>
  <c r="E20" i="10"/>
  <c r="L19" i="10"/>
  <c r="E19" i="10"/>
  <c r="E17" i="10"/>
  <c r="E16" i="10"/>
  <c r="E15" i="10"/>
  <c r="E14" i="10"/>
  <c r="E13" i="10"/>
  <c r="E12" i="10"/>
  <c r="E11" i="10"/>
  <c r="E10" i="10"/>
  <c r="E9" i="10"/>
  <c r="E8" i="10"/>
  <c r="E7" i="10"/>
  <c r="E6" i="10"/>
  <c r="C6" i="10"/>
  <c r="C7" i="10" s="1"/>
  <c r="C8" i="10" s="1"/>
  <c r="C9" i="10" s="1"/>
  <c r="C10" i="10" s="1"/>
  <c r="C11" i="10" s="1"/>
  <c r="C12" i="10" s="1"/>
  <c r="C13" i="10" s="1"/>
  <c r="C14" i="10" s="1"/>
  <c r="C15" i="10" s="1"/>
  <c r="C16" i="10" s="1"/>
  <c r="C17" i="10" s="1"/>
  <c r="J5" i="10"/>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E5" i="10"/>
  <c r="C5" i="10"/>
  <c r="E4" i="10"/>
  <c r="H47" i="4" l="1"/>
  <c r="H42" i="4"/>
  <c r="H45" i="4"/>
  <c r="BR82" i="5" l="1"/>
  <c r="BQ82" i="5"/>
  <c r="BP82" i="5"/>
  <c r="BO82" i="5"/>
  <c r="BN82" i="5"/>
  <c r="BM82" i="5"/>
  <c r="BL82" i="5"/>
  <c r="BK82" i="5"/>
  <c r="BJ82" i="5"/>
  <c r="BI82" i="5"/>
  <c r="BH82" i="5"/>
  <c r="BG82" i="5"/>
  <c r="BF82" i="5"/>
  <c r="BE82" i="5"/>
  <c r="BD82" i="5"/>
  <c r="BC82" i="5"/>
  <c r="BB82" i="5"/>
  <c r="BA82" i="5"/>
  <c r="AZ82" i="5"/>
  <c r="AY82" i="5"/>
  <c r="AX82" i="5"/>
  <c r="AW82" i="5"/>
  <c r="AV82" i="5"/>
  <c r="AU82" i="5"/>
  <c r="AT82" i="5"/>
  <c r="H28" i="7"/>
  <c r="G28" i="7"/>
  <c r="H27" i="7"/>
  <c r="G27" i="7"/>
  <c r="H26" i="7"/>
  <c r="G26" i="7"/>
  <c r="H25" i="7"/>
  <c r="G25" i="7"/>
  <c r="H24" i="7"/>
  <c r="G24" i="7"/>
  <c r="H23" i="7"/>
  <c r="G23" i="7"/>
  <c r="H22" i="7"/>
  <c r="G22" i="7"/>
  <c r="G19" i="7"/>
  <c r="BR81" i="5"/>
  <c r="BQ81" i="5"/>
  <c r="BP81" i="5"/>
  <c r="BO81" i="5"/>
  <c r="BN81" i="5"/>
  <c r="BM81" i="5"/>
  <c r="BL81" i="5"/>
  <c r="BK81" i="5"/>
  <c r="BJ81" i="5"/>
  <c r="BI81" i="5"/>
  <c r="BH81" i="5"/>
  <c r="BG81" i="5"/>
  <c r="BF81" i="5"/>
  <c r="BE81" i="5"/>
  <c r="BD81" i="5"/>
  <c r="BC81" i="5"/>
  <c r="BB81" i="5"/>
  <c r="BA81" i="5"/>
  <c r="AZ81" i="5"/>
  <c r="AY81" i="5"/>
  <c r="AX81" i="5"/>
  <c r="AW81" i="5"/>
  <c r="AV81" i="5"/>
  <c r="AU81" i="5"/>
  <c r="AT81" i="5"/>
  <c r="X28" i="6" l="1"/>
  <c r="F28" i="7"/>
  <c r="E28" i="7"/>
  <c r="F27" i="7"/>
  <c r="E27" i="7"/>
  <c r="F26" i="7"/>
  <c r="E26" i="7"/>
  <c r="F25" i="7"/>
  <c r="E25" i="7"/>
  <c r="D28" i="7"/>
  <c r="D27" i="7"/>
  <c r="C28" i="7"/>
  <c r="C27" i="7"/>
  <c r="W28" i="6"/>
  <c r="V28" i="6"/>
  <c r="W27" i="6"/>
  <c r="V27" i="6"/>
  <c r="W26" i="6"/>
  <c r="V26" i="6"/>
  <c r="W25" i="6"/>
  <c r="V25" i="6"/>
  <c r="W24" i="6"/>
  <c r="V24" i="6"/>
  <c r="W22" i="6"/>
  <c r="V22" i="6"/>
  <c r="W21" i="6"/>
  <c r="V21" i="6"/>
  <c r="W20" i="6"/>
  <c r="V20" i="6"/>
  <c r="W23" i="6"/>
  <c r="V23" i="6"/>
  <c r="W19" i="6"/>
  <c r="V19" i="6"/>
  <c r="BR80" i="5"/>
  <c r="BQ80" i="5"/>
  <c r="BP80" i="5"/>
  <c r="BO80" i="5"/>
  <c r="BN80" i="5"/>
  <c r="BM80" i="5"/>
  <c r="BL80" i="5"/>
  <c r="BK80" i="5"/>
  <c r="BJ80" i="5"/>
  <c r="BI80" i="5"/>
  <c r="BH80" i="5"/>
  <c r="BG80" i="5"/>
  <c r="BF80" i="5"/>
  <c r="BE80" i="5"/>
  <c r="BD80" i="5"/>
  <c r="BC80" i="5"/>
  <c r="BB80" i="5"/>
  <c r="BA80" i="5"/>
  <c r="AZ80" i="5"/>
  <c r="AY80" i="5"/>
  <c r="AX80" i="5"/>
  <c r="AW80" i="5"/>
  <c r="AV80" i="5"/>
  <c r="AU80" i="5"/>
  <c r="AT80" i="5"/>
  <c r="D26" i="7"/>
  <c r="C26" i="7"/>
  <c r="D25" i="7"/>
  <c r="C25" i="7"/>
  <c r="F24" i="7"/>
  <c r="E24" i="7"/>
  <c r="D24" i="7"/>
  <c r="C24" i="7"/>
  <c r="F23" i="7"/>
  <c r="E23" i="7"/>
  <c r="D23" i="7"/>
  <c r="C23" i="7"/>
  <c r="H21" i="7"/>
  <c r="G21" i="7"/>
  <c r="G20" i="7"/>
  <c r="H20" i="7"/>
  <c r="H19" i="7"/>
  <c r="F22" i="7"/>
  <c r="E22" i="7"/>
  <c r="D22" i="7"/>
  <c r="C22" i="7"/>
  <c r="F21" i="7"/>
  <c r="E21" i="7"/>
  <c r="D21" i="7"/>
  <c r="C21" i="7"/>
  <c r="F20" i="7"/>
  <c r="E20" i="7"/>
  <c r="D20" i="7"/>
  <c r="C20" i="7"/>
  <c r="F19" i="7"/>
  <c r="E19" i="7"/>
  <c r="D19" i="7"/>
  <c r="C19" i="7"/>
  <c r="F18" i="7"/>
  <c r="E18" i="7"/>
  <c r="D18" i="7"/>
  <c r="C18" i="7"/>
  <c r="F17" i="7"/>
  <c r="E17" i="7"/>
  <c r="D17" i="7"/>
  <c r="C17" i="7"/>
  <c r="F16" i="7"/>
  <c r="E16" i="7"/>
  <c r="D16" i="7"/>
  <c r="C16" i="7"/>
  <c r="F15" i="7"/>
  <c r="E15" i="7"/>
  <c r="D15" i="7"/>
  <c r="C15" i="7"/>
  <c r="F14" i="7"/>
  <c r="E14" i="7"/>
  <c r="D14" i="7"/>
  <c r="C14" i="7"/>
  <c r="F13" i="7"/>
  <c r="E13" i="7"/>
  <c r="D5" i="7"/>
  <c r="D6" i="7"/>
  <c r="D7" i="7"/>
  <c r="D13" i="7"/>
  <c r="C13" i="7"/>
  <c r="F12" i="7"/>
  <c r="E12" i="7"/>
  <c r="D12" i="7"/>
  <c r="C12" i="7"/>
  <c r="D11" i="7"/>
  <c r="C11" i="7"/>
  <c r="D10" i="7"/>
  <c r="C10" i="7"/>
  <c r="K10" i="10" s="1"/>
  <c r="M10" i="10" s="1"/>
  <c r="D9" i="7"/>
  <c r="C9" i="7"/>
  <c r="K9" i="10" s="1"/>
  <c r="M9" i="10" s="1"/>
  <c r="D8" i="7"/>
  <c r="C8" i="7"/>
  <c r="K8" i="10" s="1"/>
  <c r="M8" i="10" s="1"/>
  <c r="C7" i="7"/>
  <c r="K7" i="10" s="1"/>
  <c r="M7" i="10" s="1"/>
  <c r="C6" i="7"/>
  <c r="K6" i="10" s="1"/>
  <c r="M6" i="10" s="1"/>
  <c r="K14" i="10" l="1"/>
  <c r="M14" i="10" s="1"/>
  <c r="K16" i="10"/>
  <c r="M16" i="10" s="1"/>
  <c r="K18" i="10"/>
  <c r="M18" i="10" s="1"/>
  <c r="K20" i="10"/>
  <c r="M20" i="10" s="1"/>
  <c r="K13" i="10"/>
  <c r="M13" i="10" s="1"/>
  <c r="K11" i="10"/>
  <c r="M11" i="10" s="1"/>
  <c r="K15" i="10"/>
  <c r="M15" i="10" s="1"/>
  <c r="K17" i="10"/>
  <c r="M17" i="10" s="1"/>
  <c r="K19" i="10"/>
  <c r="M19" i="10" s="1"/>
  <c r="K21" i="10"/>
  <c r="M21" i="10" s="1"/>
  <c r="K12" i="10"/>
  <c r="M12" i="10" s="1"/>
  <c r="C5" i="7"/>
  <c r="K5" i="10" s="1"/>
  <c r="M5" i="10" s="1"/>
  <c r="B6" i="7"/>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5" i="7"/>
  <c r="U28" i="6" l="1"/>
  <c r="R28" i="6"/>
  <c r="Q28" i="6"/>
  <c r="P28" i="6"/>
  <c r="O28" i="6"/>
  <c r="T28" i="6"/>
  <c r="S28" i="6"/>
  <c r="T27" i="6"/>
  <c r="S27" i="6"/>
  <c r="R27" i="6"/>
  <c r="Q27" i="6"/>
  <c r="P27" i="6"/>
  <c r="O27" i="6"/>
  <c r="T26" i="6"/>
  <c r="S26" i="6"/>
  <c r="R26" i="6"/>
  <c r="Q26" i="6"/>
  <c r="P26" i="6"/>
  <c r="O26" i="6"/>
  <c r="T25" i="6"/>
  <c r="S25" i="6"/>
  <c r="R25" i="6"/>
  <c r="Q25" i="6"/>
  <c r="P25" i="6"/>
  <c r="O25" i="6"/>
  <c r="T24" i="6"/>
  <c r="S24" i="6"/>
  <c r="R24" i="6"/>
  <c r="Q24" i="6"/>
  <c r="P24" i="6"/>
  <c r="O24" i="6"/>
  <c r="D25" i="10" s="1"/>
  <c r="N24" i="10" s="1"/>
  <c r="T23" i="6"/>
  <c r="S23" i="6"/>
  <c r="R23" i="6"/>
  <c r="Q23" i="6"/>
  <c r="P23" i="6"/>
  <c r="O23" i="6"/>
  <c r="T22" i="6"/>
  <c r="S22" i="6"/>
  <c r="R22" i="6"/>
  <c r="Q22" i="6"/>
  <c r="P22" i="6"/>
  <c r="O22" i="6"/>
  <c r="T21" i="6"/>
  <c r="S21" i="6"/>
  <c r="R21" i="6"/>
  <c r="Q21" i="6"/>
  <c r="P21" i="6"/>
  <c r="O21" i="6"/>
  <c r="T20" i="6"/>
  <c r="S20" i="6"/>
  <c r="R20" i="6"/>
  <c r="Q20" i="6"/>
  <c r="P20" i="6"/>
  <c r="O20" i="6"/>
  <c r="D21" i="10" s="1"/>
  <c r="N20" i="10" s="1"/>
  <c r="T19" i="6"/>
  <c r="S19" i="6"/>
  <c r="R19" i="6"/>
  <c r="Q19" i="6"/>
  <c r="P19" i="6"/>
  <c r="O19" i="6"/>
  <c r="D20" i="10" s="1"/>
  <c r="N19" i="10" s="1"/>
  <c r="T18" i="6"/>
  <c r="S18" i="6"/>
  <c r="R18" i="6"/>
  <c r="Q18" i="6"/>
  <c r="P18" i="6"/>
  <c r="O18" i="6"/>
  <c r="R17" i="6"/>
  <c r="Q17" i="6"/>
  <c r="P17" i="6"/>
  <c r="O17" i="6"/>
  <c r="D17" i="10" s="1"/>
  <c r="N17" i="10" s="1"/>
  <c r="R16" i="6"/>
  <c r="Q16" i="6"/>
  <c r="P16" i="6"/>
  <c r="O16" i="6"/>
  <c r="R15" i="6"/>
  <c r="Q15" i="6"/>
  <c r="P15" i="6"/>
  <c r="O15" i="6"/>
  <c r="D15" i="10" s="1"/>
  <c r="N15" i="10" s="1"/>
  <c r="R14" i="6"/>
  <c r="Q14" i="6"/>
  <c r="P14" i="6"/>
  <c r="O14" i="6"/>
  <c r="R13" i="6"/>
  <c r="Q13" i="6"/>
  <c r="P13" i="6"/>
  <c r="O13" i="6"/>
  <c r="D13" i="10" s="1"/>
  <c r="N13" i="10" s="1"/>
  <c r="R12" i="6"/>
  <c r="Q12" i="6"/>
  <c r="P12" i="6"/>
  <c r="O12" i="6"/>
  <c r="R11" i="6"/>
  <c r="Q11" i="6"/>
  <c r="P11" i="6"/>
  <c r="O11" i="6"/>
  <c r="D11" i="10" s="1"/>
  <c r="N11" i="10" s="1"/>
  <c r="R10" i="6"/>
  <c r="Q10" i="6"/>
  <c r="P10" i="6"/>
  <c r="O10" i="6"/>
  <c r="R9" i="6"/>
  <c r="Q9" i="6"/>
  <c r="P9" i="6"/>
  <c r="O9" i="6"/>
  <c r="D9" i="10" s="1"/>
  <c r="N9" i="10" s="1"/>
  <c r="R8" i="6"/>
  <c r="Q8" i="6"/>
  <c r="P8" i="6"/>
  <c r="O8" i="6"/>
  <c r="P7" i="6"/>
  <c r="W7" i="6" s="1"/>
  <c r="O7" i="6"/>
  <c r="D7" i="10" s="1"/>
  <c r="N7" i="10" s="1"/>
  <c r="P6" i="6"/>
  <c r="W6" i="6" s="1"/>
  <c r="O6" i="6"/>
  <c r="D6" i="10" s="1"/>
  <c r="N6" i="10" s="1"/>
  <c r="P5" i="6"/>
  <c r="W5" i="6" s="1"/>
  <c r="O5" i="6"/>
  <c r="D5" i="10" s="1"/>
  <c r="N5" i="10" s="1"/>
  <c r="P4" i="6"/>
  <c r="W4" i="6" s="1"/>
  <c r="O4" i="6"/>
  <c r="D4" i="10" s="1"/>
  <c r="N4" i="10" s="1"/>
  <c r="N6" i="6"/>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5" i="6"/>
  <c r="D24" i="10" l="1"/>
  <c r="N23" i="10" s="1"/>
  <c r="D28" i="10"/>
  <c r="N27" i="10" s="1"/>
  <c r="D29" i="10"/>
  <c r="N28" i="10" s="1"/>
  <c r="D10" i="10"/>
  <c r="N10" i="10" s="1"/>
  <c r="D14" i="10"/>
  <c r="N14" i="10" s="1"/>
  <c r="D19" i="10"/>
  <c r="N18" i="10" s="1"/>
  <c r="D23" i="10"/>
  <c r="N22" i="10" s="1"/>
  <c r="D27" i="10"/>
  <c r="N26" i="10" s="1"/>
  <c r="D8" i="10"/>
  <c r="N8" i="10" s="1"/>
  <c r="D12" i="10"/>
  <c r="N12" i="10" s="1"/>
  <c r="D16" i="10"/>
  <c r="N16" i="10" s="1"/>
  <c r="D22" i="10"/>
  <c r="N21" i="10" s="1"/>
  <c r="D26" i="10"/>
  <c r="N25" i="10" s="1"/>
  <c r="V6" i="6"/>
  <c r="V11" i="6"/>
  <c r="V13" i="6"/>
  <c r="V14" i="6"/>
  <c r="V16" i="6"/>
  <c r="V18" i="6"/>
  <c r="W9" i="6"/>
  <c r="W11" i="6"/>
  <c r="W12" i="6"/>
  <c r="W15" i="6"/>
  <c r="W17" i="6"/>
  <c r="V4" i="6"/>
  <c r="V8" i="6"/>
  <c r="V9" i="6"/>
  <c r="V10" i="6"/>
  <c r="V12" i="6"/>
  <c r="V15" i="6"/>
  <c r="V17" i="6"/>
  <c r="W8" i="6"/>
  <c r="W10" i="6"/>
  <c r="W13" i="6"/>
  <c r="W14" i="6"/>
  <c r="W16" i="6"/>
  <c r="W18" i="6"/>
  <c r="V5" i="6"/>
  <c r="V7" i="6"/>
  <c r="A5" i="6"/>
  <c r="A6" i="6" s="1"/>
  <c r="A7" i="6" s="1"/>
  <c r="A8" i="6" s="1"/>
  <c r="A9" i="6" s="1"/>
  <c r="A10" i="6" s="1"/>
  <c r="A11" i="6" s="1"/>
  <c r="A12" i="6" s="1"/>
  <c r="A13" i="6" s="1"/>
  <c r="A14" i="6" s="1"/>
  <c r="A15" i="6" s="1"/>
  <c r="A4" i="6"/>
  <c r="G7" i="10" l="1"/>
  <c r="F7" i="10"/>
  <c r="H7" i="10"/>
  <c r="F5" i="10"/>
  <c r="H5" i="10"/>
  <c r="G5" i="10"/>
  <c r="H13" i="10"/>
  <c r="G13" i="10"/>
  <c r="F13" i="10"/>
  <c r="H15" i="10"/>
  <c r="G15" i="10"/>
  <c r="F15" i="10"/>
  <c r="F6" i="10"/>
  <c r="H6" i="10"/>
  <c r="G6" i="10"/>
  <c r="H10" i="10"/>
  <c r="G10" i="10"/>
  <c r="F10" i="10"/>
  <c r="H9" i="10"/>
  <c r="G9" i="10"/>
  <c r="F9" i="10"/>
  <c r="H8" i="10"/>
  <c r="G8" i="10"/>
  <c r="F8" i="10"/>
  <c r="G16" i="10"/>
  <c r="F16" i="10"/>
  <c r="H16" i="10"/>
  <c r="H17" i="10"/>
  <c r="G17" i="10"/>
  <c r="F17" i="10"/>
  <c r="F11" i="10"/>
  <c r="H11" i="10"/>
  <c r="G11" i="10"/>
  <c r="H12" i="10"/>
  <c r="G12" i="10"/>
  <c r="F12" i="10"/>
  <c r="G19" i="10"/>
  <c r="F19" i="10" s="1"/>
  <c r="H18" i="10"/>
  <c r="G18" i="10"/>
  <c r="H19" i="10"/>
  <c r="F18" i="10"/>
  <c r="H4" i="10"/>
  <c r="F4" i="10"/>
  <c r="G4" i="10"/>
  <c r="H14" i="10"/>
  <c r="G14" i="10"/>
  <c r="F14" i="10"/>
  <c r="J71" i="4"/>
  <c r="J70" i="4"/>
  <c r="J69" i="4"/>
  <c r="J68" i="4"/>
  <c r="J67" i="4"/>
  <c r="J66" i="4"/>
  <c r="J65" i="4"/>
  <c r="J64" i="4"/>
  <c r="J63" i="4"/>
  <c r="J62" i="4"/>
  <c r="J61" i="4"/>
  <c r="J60" i="4"/>
  <c r="J59" i="4"/>
  <c r="J58" i="4"/>
  <c r="J57" i="4"/>
  <c r="J56" i="4"/>
  <c r="I70" i="4"/>
  <c r="I69" i="4"/>
  <c r="I68" i="4"/>
  <c r="I67" i="4"/>
  <c r="I66" i="4"/>
  <c r="I65" i="4"/>
  <c r="I64" i="4"/>
  <c r="I63" i="4"/>
  <c r="I62" i="4"/>
  <c r="I61" i="4"/>
  <c r="I60" i="4"/>
  <c r="I59" i="4"/>
  <c r="I58" i="4"/>
  <c r="I57" i="4"/>
  <c r="I56" i="4"/>
  <c r="H46" i="4"/>
  <c r="H44" i="4"/>
  <c r="H43" i="4"/>
  <c r="H41" i="4"/>
  <c r="H40" i="4"/>
  <c r="H39" i="4"/>
  <c r="H38" i="4"/>
  <c r="H37" i="4"/>
  <c r="H36" i="4"/>
  <c r="H35" i="4"/>
  <c r="H34" i="4"/>
  <c r="H33" i="4"/>
  <c r="H32" i="4"/>
  <c r="H31" i="4"/>
  <c r="H30" i="4"/>
  <c r="H29" i="4"/>
  <c r="H28" i="4"/>
  <c r="H27" i="4"/>
  <c r="H26" i="4"/>
  <c r="H25" i="4"/>
  <c r="H24" i="4"/>
  <c r="B27" i="4"/>
  <c r="B28" i="4" s="1"/>
  <c r="B29" i="4" s="1"/>
  <c r="B30" i="4" s="1"/>
  <c r="B31" i="4" s="1"/>
  <c r="B32" i="4" s="1"/>
  <c r="B33" i="4" s="1"/>
  <c r="B34" i="4" s="1"/>
  <c r="B35" i="4" s="1"/>
  <c r="B36" i="4" s="1"/>
  <c r="B37" i="4" s="1"/>
  <c r="B38" i="4" s="1"/>
  <c r="B39" i="4" s="1"/>
  <c r="B40" i="4" s="1"/>
  <c r="B41" i="4" s="1"/>
  <c r="B42" i="4" s="1"/>
  <c r="B43" i="4" s="1"/>
  <c r="B44" i="4" s="1"/>
  <c r="B45" i="4" s="1"/>
  <c r="B46" i="4" s="1"/>
  <c r="B47" i="4" s="1"/>
  <c r="B26" i="4"/>
  <c r="B25" i="4"/>
  <c r="E19" i="4"/>
  <c r="E18" i="4"/>
  <c r="E17" i="4"/>
  <c r="E16" i="4"/>
  <c r="E15" i="4"/>
  <c r="E14" i="4"/>
  <c r="E13" i="4"/>
  <c r="E12" i="4"/>
  <c r="E11" i="4"/>
  <c r="E10" i="4"/>
  <c r="E9" i="4"/>
  <c r="E8" i="4"/>
  <c r="E7" i="4"/>
  <c r="E6" i="4"/>
  <c r="E5" i="4"/>
  <c r="E4" i="4"/>
  <c r="B17" i="4"/>
  <c r="B7" i="4"/>
  <c r="B8" i="4" s="1"/>
  <c r="B9" i="4" s="1"/>
  <c r="B10" i="4" s="1"/>
  <c r="B11" i="4" s="1"/>
  <c r="B12" i="4" s="1"/>
  <c r="B13" i="4" s="1"/>
  <c r="B14" i="4" s="1"/>
  <c r="B15" i="4" s="1"/>
  <c r="B16" i="4" s="1"/>
  <c r="B6" i="4"/>
  <c r="B5" i="4"/>
  <c r="AP1" i="3" l="1"/>
  <c r="K55" i="3" l="1"/>
  <c r="K54" i="3"/>
  <c r="K53" i="3"/>
  <c r="K52" i="3"/>
  <c r="K51" i="3"/>
  <c r="K50" i="3"/>
  <c r="K49" i="3"/>
  <c r="K48" i="3"/>
  <c r="K47" i="3"/>
  <c r="K46" i="3"/>
  <c r="K45" i="3"/>
  <c r="K44" i="3"/>
  <c r="K43" i="3"/>
  <c r="K42" i="3"/>
  <c r="K41" i="3"/>
  <c r="K40" i="3"/>
  <c r="K37" i="3" s="1"/>
  <c r="K39" i="3"/>
  <c r="K9" i="3"/>
  <c r="K25" i="3"/>
  <c r="K24" i="3"/>
  <c r="K23" i="3"/>
  <c r="K22" i="3"/>
  <c r="K21" i="3"/>
  <c r="K20" i="3"/>
  <c r="K19" i="3"/>
  <c r="K18" i="3"/>
  <c r="K17" i="3"/>
  <c r="K16" i="3"/>
  <c r="K15" i="3"/>
  <c r="K14" i="3"/>
  <c r="K13" i="3"/>
  <c r="K12" i="3"/>
  <c r="K11" i="3"/>
  <c r="K10" i="3"/>
  <c r="J55" i="3"/>
  <c r="J54" i="3"/>
  <c r="J53" i="3"/>
  <c r="J52" i="3"/>
  <c r="J51" i="3"/>
  <c r="J50" i="3"/>
  <c r="J49" i="3"/>
  <c r="J48" i="3"/>
  <c r="J47" i="3"/>
  <c r="J46" i="3"/>
  <c r="J45" i="3"/>
  <c r="J44" i="3"/>
  <c r="J43" i="3"/>
  <c r="J42" i="3"/>
  <c r="J41" i="3"/>
  <c r="J40" i="3"/>
  <c r="J37" i="3" s="1"/>
  <c r="J39" i="3"/>
  <c r="J9" i="3"/>
  <c r="J25" i="3"/>
  <c r="J24" i="3"/>
  <c r="J23" i="3"/>
  <c r="J22" i="3"/>
  <c r="J21" i="3"/>
  <c r="J20" i="3"/>
  <c r="J19" i="3"/>
  <c r="J18" i="3"/>
  <c r="J17" i="3"/>
  <c r="J16" i="3"/>
  <c r="J15" i="3"/>
  <c r="J14" i="3"/>
  <c r="J13" i="3"/>
  <c r="J12" i="3"/>
  <c r="J11" i="3"/>
  <c r="J10" i="3"/>
  <c r="I55" i="3"/>
  <c r="I54" i="3"/>
  <c r="I53" i="3"/>
  <c r="I52" i="3"/>
  <c r="I51" i="3"/>
  <c r="I50" i="3"/>
  <c r="I49" i="3"/>
  <c r="I48" i="3"/>
  <c r="I47" i="3"/>
  <c r="I46" i="3"/>
  <c r="I45" i="3"/>
  <c r="I44" i="3"/>
  <c r="I43" i="3"/>
  <c r="I42" i="3"/>
  <c r="I41" i="3"/>
  <c r="I40" i="3"/>
  <c r="I39" i="3"/>
  <c r="I25" i="3"/>
  <c r="I24" i="3"/>
  <c r="I23" i="3"/>
  <c r="I22" i="3"/>
  <c r="I21" i="3"/>
  <c r="I20" i="3"/>
  <c r="I19" i="3"/>
  <c r="I18" i="3"/>
  <c r="I17" i="3"/>
  <c r="I16" i="3"/>
  <c r="I15" i="3"/>
  <c r="I14" i="3"/>
  <c r="I13" i="3"/>
  <c r="I12" i="3"/>
  <c r="I11" i="3"/>
  <c r="I10" i="3"/>
  <c r="I7" i="3" s="1"/>
  <c r="I9" i="3"/>
  <c r="H55" i="3"/>
  <c r="H54" i="3"/>
  <c r="H53" i="3"/>
  <c r="H52" i="3"/>
  <c r="H51" i="3"/>
  <c r="H50" i="3"/>
  <c r="H49" i="3"/>
  <c r="H48" i="3"/>
  <c r="H47" i="3"/>
  <c r="H46" i="3"/>
  <c r="H45" i="3"/>
  <c r="H44" i="3"/>
  <c r="H43" i="3"/>
  <c r="H42" i="3"/>
  <c r="H41" i="3"/>
  <c r="H40" i="3"/>
  <c r="H39" i="3"/>
  <c r="H9" i="3"/>
  <c r="H25" i="3"/>
  <c r="H24" i="3"/>
  <c r="H23" i="3"/>
  <c r="H22" i="3"/>
  <c r="H21" i="3"/>
  <c r="H20" i="3"/>
  <c r="H19" i="3"/>
  <c r="H18" i="3"/>
  <c r="H17" i="3"/>
  <c r="H16" i="3"/>
  <c r="H15" i="3"/>
  <c r="H14" i="3"/>
  <c r="H13" i="3"/>
  <c r="H12" i="3"/>
  <c r="H11" i="3"/>
  <c r="H10" i="3"/>
  <c r="G55" i="3"/>
  <c r="G54" i="3"/>
  <c r="G53" i="3"/>
  <c r="G52" i="3"/>
  <c r="G51" i="3"/>
  <c r="G50" i="3"/>
  <c r="G49" i="3"/>
  <c r="G48" i="3"/>
  <c r="G47" i="3"/>
  <c r="G46" i="3"/>
  <c r="G45" i="3"/>
  <c r="G44" i="3"/>
  <c r="G43" i="3"/>
  <c r="G42" i="3"/>
  <c r="G41" i="3"/>
  <c r="G40" i="3"/>
  <c r="G37" i="3" s="1"/>
  <c r="G39" i="3"/>
  <c r="G9" i="3"/>
  <c r="G25" i="3"/>
  <c r="G24" i="3"/>
  <c r="G23" i="3"/>
  <c r="G22" i="3"/>
  <c r="G21" i="3"/>
  <c r="G20" i="3"/>
  <c r="G19" i="3"/>
  <c r="G18" i="3"/>
  <c r="G17" i="3"/>
  <c r="G16" i="3"/>
  <c r="G15" i="3"/>
  <c r="G14" i="3"/>
  <c r="G13" i="3"/>
  <c r="G12" i="3"/>
  <c r="G11" i="3"/>
  <c r="G10" i="3"/>
  <c r="F55" i="3"/>
  <c r="F54" i="3"/>
  <c r="F53" i="3"/>
  <c r="F52" i="3"/>
  <c r="F51" i="3"/>
  <c r="F50" i="3"/>
  <c r="F49" i="3"/>
  <c r="F48" i="3"/>
  <c r="F47" i="3"/>
  <c r="F46" i="3"/>
  <c r="F45" i="3"/>
  <c r="F44" i="3"/>
  <c r="F43" i="3"/>
  <c r="F42" i="3"/>
  <c r="F37" i="3" s="1"/>
  <c r="F41" i="3"/>
  <c r="F40" i="3"/>
  <c r="F39" i="3"/>
  <c r="F25" i="3"/>
  <c r="F24" i="3"/>
  <c r="F23" i="3"/>
  <c r="F22" i="3"/>
  <c r="F21" i="3"/>
  <c r="F20" i="3"/>
  <c r="F19" i="3"/>
  <c r="F18" i="3"/>
  <c r="F17" i="3"/>
  <c r="F16" i="3"/>
  <c r="F15" i="3"/>
  <c r="F14" i="3"/>
  <c r="F13" i="3"/>
  <c r="F12" i="3"/>
  <c r="F11" i="3"/>
  <c r="F10" i="3"/>
  <c r="F9" i="3"/>
  <c r="E55" i="3"/>
  <c r="E54" i="3"/>
  <c r="E53" i="3"/>
  <c r="E52" i="3"/>
  <c r="E51" i="3"/>
  <c r="E50" i="3"/>
  <c r="E49" i="3"/>
  <c r="E48" i="3"/>
  <c r="E47" i="3"/>
  <c r="E46" i="3"/>
  <c r="E45" i="3"/>
  <c r="E44" i="3"/>
  <c r="E43" i="3"/>
  <c r="E42" i="3"/>
  <c r="E41" i="3"/>
  <c r="E40" i="3"/>
  <c r="E39" i="3"/>
  <c r="E9" i="3"/>
  <c r="E25" i="3"/>
  <c r="E24" i="3"/>
  <c r="E23" i="3"/>
  <c r="E22" i="3"/>
  <c r="E21" i="3"/>
  <c r="E20" i="3"/>
  <c r="E19" i="3"/>
  <c r="E18" i="3"/>
  <c r="E17" i="3"/>
  <c r="E16" i="3"/>
  <c r="E15" i="3"/>
  <c r="E14" i="3"/>
  <c r="E13" i="3"/>
  <c r="E12" i="3"/>
  <c r="E11" i="3"/>
  <c r="E10" i="3"/>
  <c r="D55" i="3"/>
  <c r="D54" i="3"/>
  <c r="D53" i="3"/>
  <c r="D52" i="3"/>
  <c r="D51" i="3"/>
  <c r="D50" i="3"/>
  <c r="D49" i="3"/>
  <c r="D48" i="3"/>
  <c r="D47" i="3"/>
  <c r="D46" i="3"/>
  <c r="D45" i="3"/>
  <c r="D44" i="3"/>
  <c r="D43" i="3"/>
  <c r="D42" i="3"/>
  <c r="D41" i="3"/>
  <c r="D40" i="3"/>
  <c r="D39" i="3"/>
  <c r="D9" i="3"/>
  <c r="D25" i="3"/>
  <c r="D24" i="3"/>
  <c r="D23" i="3"/>
  <c r="D22" i="3"/>
  <c r="D21" i="3"/>
  <c r="D20" i="3"/>
  <c r="D19" i="3"/>
  <c r="D18" i="3"/>
  <c r="D17" i="3"/>
  <c r="D16" i="3"/>
  <c r="D15" i="3"/>
  <c r="D14" i="3"/>
  <c r="D13" i="3"/>
  <c r="D12" i="3"/>
  <c r="D11" i="3"/>
  <c r="D10" i="3"/>
  <c r="C25" i="3"/>
  <c r="C24" i="3"/>
  <c r="C23" i="3"/>
  <c r="C22" i="3"/>
  <c r="C21" i="3"/>
  <c r="C20" i="3"/>
  <c r="C19" i="3"/>
  <c r="C18" i="3"/>
  <c r="C17" i="3"/>
  <c r="C16" i="3"/>
  <c r="C15" i="3"/>
  <c r="C14" i="3"/>
  <c r="C13" i="3"/>
  <c r="C12" i="3"/>
  <c r="C11" i="3"/>
  <c r="C10" i="3"/>
  <c r="C9" i="3"/>
  <c r="C55" i="3"/>
  <c r="C54" i="3"/>
  <c r="C53" i="3"/>
  <c r="C52" i="3"/>
  <c r="C51" i="3"/>
  <c r="C50" i="3"/>
  <c r="C49" i="3"/>
  <c r="C48" i="3"/>
  <c r="C47" i="3"/>
  <c r="C46" i="3"/>
  <c r="C45" i="3"/>
  <c r="C44" i="3"/>
  <c r="C43" i="3"/>
  <c r="C42" i="3"/>
  <c r="C41" i="3"/>
  <c r="C40" i="3"/>
  <c r="C39" i="3"/>
  <c r="B55" i="3"/>
  <c r="B54" i="3"/>
  <c r="B53" i="3"/>
  <c r="B52" i="3"/>
  <c r="B51" i="3"/>
  <c r="B50" i="3"/>
  <c r="B49" i="3"/>
  <c r="B48" i="3"/>
  <c r="B47" i="3"/>
  <c r="B46" i="3"/>
  <c r="B45" i="3"/>
  <c r="B44" i="3"/>
  <c r="B43" i="3"/>
  <c r="B42" i="3"/>
  <c r="B41" i="3"/>
  <c r="B40" i="3"/>
  <c r="B39" i="3"/>
  <c r="B25" i="3"/>
  <c r="B24" i="3"/>
  <c r="B23" i="3"/>
  <c r="B22" i="3"/>
  <c r="B21" i="3"/>
  <c r="B20" i="3"/>
  <c r="B19" i="3"/>
  <c r="B18" i="3"/>
  <c r="B17" i="3"/>
  <c r="B16" i="3"/>
  <c r="B15" i="3"/>
  <c r="B14" i="3"/>
  <c r="B13" i="3"/>
  <c r="B12" i="3"/>
  <c r="B11" i="3"/>
  <c r="B10" i="3"/>
  <c r="B9" i="3"/>
  <c r="K7" i="3"/>
  <c r="H7" i="3"/>
  <c r="G7" i="3"/>
  <c r="I37" i="3"/>
  <c r="H37" i="3"/>
  <c r="E37" i="3"/>
  <c r="J7" i="3" l="1"/>
  <c r="F7" i="3"/>
  <c r="E7" i="3"/>
  <c r="D37" i="3"/>
  <c r="D7" i="3"/>
  <c r="C7" i="3"/>
  <c r="C37" i="3"/>
  <c r="B37" i="3"/>
  <c r="B7" i="3"/>
  <c r="AL20" i="2"/>
  <c r="AL19" i="2"/>
  <c r="AL18" i="2"/>
  <c r="AL17" i="2"/>
  <c r="AL16" i="2"/>
  <c r="AL15" i="2"/>
  <c r="AL14" i="2"/>
  <c r="AL13" i="2"/>
  <c r="AL12" i="2"/>
  <c r="AL11" i="2"/>
  <c r="AL10" i="2"/>
  <c r="AL9" i="2"/>
  <c r="AL8" i="2"/>
  <c r="AL7" i="2"/>
  <c r="AL6" i="2"/>
  <c r="AL5" i="2"/>
  <c r="AL4" i="2"/>
  <c r="AL3" i="2"/>
  <c r="AH20" i="2"/>
  <c r="AH19" i="2"/>
  <c r="AH18" i="2"/>
  <c r="AH17" i="2"/>
  <c r="AH16" i="2"/>
  <c r="AH15" i="2"/>
  <c r="AH14" i="2"/>
  <c r="AH13" i="2"/>
  <c r="AH12" i="2"/>
  <c r="AH11" i="2"/>
  <c r="AH10" i="2"/>
  <c r="AH9" i="2"/>
  <c r="AH8" i="2"/>
  <c r="AH7" i="2"/>
  <c r="AH6" i="2"/>
  <c r="AH5" i="2"/>
  <c r="AH4" i="2"/>
  <c r="AH3" i="2"/>
  <c r="AD20" i="2"/>
  <c r="AD19" i="2"/>
  <c r="AD18" i="2"/>
  <c r="AD17" i="2"/>
  <c r="AD16" i="2"/>
  <c r="AD15" i="2"/>
  <c r="AD14" i="2"/>
  <c r="AD13" i="2"/>
  <c r="AD12" i="2"/>
  <c r="AD11" i="2"/>
  <c r="AD10" i="2"/>
  <c r="AD9" i="2"/>
  <c r="AD8" i="2"/>
  <c r="AD7" i="2"/>
  <c r="AD6" i="2"/>
  <c r="AD5" i="2"/>
  <c r="AD4" i="2"/>
  <c r="AD3" i="2"/>
  <c r="Z20" i="2"/>
  <c r="Z19" i="2"/>
  <c r="Z18" i="2"/>
  <c r="Z17" i="2"/>
  <c r="Z16" i="2"/>
  <c r="Z15" i="2"/>
  <c r="Z14" i="2"/>
  <c r="Z13" i="2"/>
  <c r="Z12" i="2"/>
  <c r="Z11" i="2"/>
  <c r="Z10" i="2"/>
  <c r="Z9" i="2"/>
  <c r="Z8" i="2"/>
  <c r="Z7" i="2"/>
  <c r="Z6" i="2"/>
  <c r="Z5" i="2"/>
  <c r="Z4" i="2"/>
  <c r="Z3" i="2"/>
  <c r="V20" i="2"/>
  <c r="V19" i="2"/>
  <c r="V18" i="2"/>
  <c r="V17" i="2"/>
  <c r="V16" i="2"/>
  <c r="V15" i="2"/>
  <c r="V14" i="2"/>
  <c r="V13" i="2"/>
  <c r="V12" i="2"/>
  <c r="V11" i="2"/>
  <c r="V10" i="2"/>
  <c r="V9" i="2"/>
  <c r="V8" i="2"/>
  <c r="V7" i="2"/>
  <c r="V6" i="2"/>
  <c r="V5" i="2"/>
  <c r="V4" i="2"/>
  <c r="V3" i="2"/>
  <c r="R20" i="2"/>
  <c r="R19" i="2"/>
  <c r="R18" i="2"/>
  <c r="R17" i="2"/>
  <c r="R16" i="2"/>
  <c r="R15" i="2"/>
  <c r="R14" i="2"/>
  <c r="R13" i="2"/>
  <c r="R12" i="2"/>
  <c r="R11" i="2"/>
  <c r="R10" i="2"/>
  <c r="R9" i="2"/>
  <c r="R8" i="2"/>
  <c r="R7" i="2"/>
  <c r="R6" i="2"/>
  <c r="R5" i="2"/>
  <c r="R4" i="2"/>
  <c r="R3" i="2"/>
  <c r="N20" i="2"/>
  <c r="N19" i="2"/>
  <c r="N18" i="2"/>
  <c r="N17" i="2"/>
  <c r="N16" i="2"/>
  <c r="N15" i="2"/>
  <c r="N14" i="2"/>
  <c r="N13" i="2"/>
  <c r="N12" i="2"/>
  <c r="N11" i="2"/>
  <c r="N10" i="2"/>
  <c r="N9" i="2"/>
  <c r="N8" i="2"/>
  <c r="N7" i="2"/>
  <c r="N6" i="2"/>
  <c r="N5" i="2"/>
  <c r="N4" i="2"/>
  <c r="N3" i="2"/>
  <c r="J20" i="2"/>
  <c r="J19" i="2"/>
  <c r="J18" i="2"/>
  <c r="J17" i="2"/>
  <c r="J16" i="2"/>
  <c r="J15" i="2"/>
  <c r="J14" i="2"/>
  <c r="J13" i="2"/>
  <c r="J12" i="2"/>
  <c r="J11" i="2"/>
  <c r="J10" i="2"/>
  <c r="J9" i="2"/>
  <c r="J8" i="2"/>
  <c r="J7" i="2"/>
  <c r="J6" i="2"/>
  <c r="J5" i="2"/>
  <c r="J4" i="2"/>
  <c r="J3" i="2"/>
  <c r="F20" i="2"/>
  <c r="F19" i="2"/>
  <c r="F18" i="2"/>
  <c r="F17" i="2"/>
  <c r="F16" i="2"/>
  <c r="F15" i="2"/>
  <c r="F14" i="2"/>
  <c r="F13" i="2"/>
  <c r="F12" i="2"/>
  <c r="F11" i="2"/>
  <c r="F10" i="2"/>
  <c r="F9" i="2"/>
  <c r="F8" i="2"/>
  <c r="F7" i="2"/>
  <c r="F6" i="2"/>
  <c r="F5" i="2"/>
  <c r="F4" i="2"/>
  <c r="F3" i="2"/>
  <c r="HZ344" i="1"/>
  <c r="HY344" i="1"/>
  <c r="HR344" i="1"/>
  <c r="HZ343" i="1"/>
  <c r="HR343" i="1"/>
  <c r="HZ342" i="1"/>
  <c r="HY342" i="1"/>
  <c r="HR342" i="1"/>
  <c r="HZ341" i="1"/>
  <c r="HR341" i="1"/>
  <c r="HZ340" i="1"/>
  <c r="HY340" i="1"/>
  <c r="HR340" i="1"/>
  <c r="HJ340" i="1"/>
  <c r="IA339" i="1"/>
  <c r="IB339" i="1" s="1"/>
  <c r="HZ339" i="1"/>
  <c r="IF339" i="1" s="1"/>
  <c r="HY339" i="1"/>
  <c r="IE339" i="1" s="1"/>
  <c r="HS339" i="1"/>
  <c r="HT339" i="1" s="1"/>
  <c r="HR339" i="1"/>
  <c r="HQ339" i="1"/>
  <c r="HK339" i="1"/>
  <c r="HL339" i="1" s="1"/>
  <c r="HJ339" i="1"/>
  <c r="HI339" i="1"/>
  <c r="HZ338" i="1"/>
  <c r="HY338" i="1"/>
  <c r="HR338" i="1"/>
  <c r="HQ338" i="1"/>
  <c r="HJ338" i="1"/>
  <c r="HI338" i="1"/>
  <c r="IA337" i="1"/>
  <c r="IB337" i="1" s="1"/>
  <c r="HZ337" i="1"/>
  <c r="IF337" i="1" s="1"/>
  <c r="HY337" i="1"/>
  <c r="IE337" i="1" s="1"/>
  <c r="HS337" i="1"/>
  <c r="HT337" i="1" s="1"/>
  <c r="HR337" i="1"/>
  <c r="HQ337" i="1"/>
  <c r="HK337" i="1"/>
  <c r="HL337" i="1" s="1"/>
  <c r="HJ337" i="1"/>
  <c r="HI337" i="1"/>
  <c r="HZ336" i="1"/>
  <c r="HY336" i="1"/>
  <c r="HR336" i="1"/>
  <c r="HQ336" i="1"/>
  <c r="HJ336" i="1"/>
  <c r="HI336" i="1"/>
  <c r="IA335" i="1"/>
  <c r="IB335" i="1" s="1"/>
  <c r="HZ335" i="1"/>
  <c r="IF335" i="1" s="1"/>
  <c r="HY335" i="1"/>
  <c r="IE335" i="1" s="1"/>
  <c r="HS335" i="1"/>
  <c r="HT335" i="1" s="1"/>
  <c r="HR335" i="1"/>
  <c r="HQ335" i="1"/>
  <c r="HK335" i="1"/>
  <c r="HL335" i="1" s="1"/>
  <c r="HJ335" i="1"/>
  <c r="HI335" i="1"/>
  <c r="IQ334" i="1"/>
  <c r="IO334" i="1"/>
  <c r="HQ344" i="1" s="1"/>
  <c r="IK334" i="1"/>
  <c r="IJ334" i="1"/>
  <c r="HZ334" i="1"/>
  <c r="HY334" i="1"/>
  <c r="HR334" i="1"/>
  <c r="HS334" i="1" s="1"/>
  <c r="HT334" i="1" s="1"/>
  <c r="HQ334" i="1"/>
  <c r="HJ334" i="1"/>
  <c r="HI334" i="1"/>
  <c r="IH333" i="1"/>
  <c r="IB333" i="1"/>
  <c r="IA333" i="1"/>
  <c r="HZ333" i="1"/>
  <c r="IF333" i="1" s="1"/>
  <c r="HY333" i="1"/>
  <c r="IE333" i="1" s="1"/>
  <c r="HT333" i="1"/>
  <c r="HS333" i="1"/>
  <c r="HR333" i="1"/>
  <c r="HQ333" i="1"/>
  <c r="HL333" i="1"/>
  <c r="HK333" i="1"/>
  <c r="HJ333" i="1"/>
  <c r="HI333" i="1"/>
  <c r="IQ332" i="1"/>
  <c r="IO332" i="1"/>
  <c r="HQ342" i="1" s="1"/>
  <c r="IK332" i="1"/>
  <c r="IJ332" i="1"/>
  <c r="HZ332" i="1"/>
  <c r="HY332" i="1"/>
  <c r="HR332" i="1"/>
  <c r="HS332" i="1" s="1"/>
  <c r="HT332" i="1" s="1"/>
  <c r="HQ332" i="1"/>
  <c r="HJ332" i="1"/>
  <c r="HI332" i="1"/>
  <c r="IM331" i="1"/>
  <c r="IH331" i="1"/>
  <c r="IB331" i="1"/>
  <c r="IA331" i="1"/>
  <c r="HZ331" i="1"/>
  <c r="IF331" i="1" s="1"/>
  <c r="HY331" i="1"/>
  <c r="IE331" i="1" s="1"/>
  <c r="HT331" i="1"/>
  <c r="HS331" i="1"/>
  <c r="HR331" i="1"/>
  <c r="HQ331" i="1"/>
  <c r="HL331" i="1"/>
  <c r="HK331" i="1"/>
  <c r="HJ331" i="1"/>
  <c r="HI331" i="1"/>
  <c r="IQ330" i="1"/>
  <c r="IO330" i="1"/>
  <c r="IK330" i="1"/>
  <c r="IJ330" i="1"/>
  <c r="HZ330" i="1"/>
  <c r="HY330" i="1"/>
  <c r="HR330" i="1"/>
  <c r="HS330" i="1" s="1"/>
  <c r="HT330" i="1" s="1"/>
  <c r="HQ330" i="1"/>
  <c r="HJ330" i="1"/>
  <c r="HI330" i="1"/>
  <c r="IQ329" i="1"/>
  <c r="IQ333" i="1" s="1"/>
  <c r="HY343" i="1" s="1"/>
  <c r="IA343" i="1" s="1"/>
  <c r="IB343" i="1" s="1"/>
  <c r="IO329" i="1"/>
  <c r="IO333" i="1" s="1"/>
  <c r="HQ343" i="1" s="1"/>
  <c r="HS343" i="1" s="1"/>
  <c r="HT343" i="1" s="1"/>
  <c r="IM329" i="1"/>
  <c r="IL329" i="1"/>
  <c r="IK329" i="1"/>
  <c r="IK333" i="1" s="1"/>
  <c r="IJ329" i="1"/>
  <c r="IJ333" i="1" s="1"/>
  <c r="II329" i="1"/>
  <c r="IH329" i="1"/>
  <c r="IB329" i="1"/>
  <c r="IA329" i="1"/>
  <c r="HZ329" i="1"/>
  <c r="IF329" i="1" s="1"/>
  <c r="HY329" i="1"/>
  <c r="IE329" i="1" s="1"/>
  <c r="HT329" i="1"/>
  <c r="HS329" i="1"/>
  <c r="HR329" i="1"/>
  <c r="HQ329" i="1"/>
  <c r="HL329" i="1"/>
  <c r="HK329" i="1"/>
  <c r="HJ329" i="1"/>
  <c r="HI329" i="1"/>
  <c r="HZ328" i="1"/>
  <c r="HY328" i="1"/>
  <c r="HR328" i="1"/>
  <c r="HS328" i="1" s="1"/>
  <c r="HT328" i="1" s="1"/>
  <c r="HQ328" i="1"/>
  <c r="HJ328" i="1"/>
  <c r="HI328" i="1"/>
  <c r="IB327" i="1"/>
  <c r="IA327" i="1"/>
  <c r="HZ327" i="1"/>
  <c r="IF327" i="1" s="1"/>
  <c r="HY327" i="1"/>
  <c r="IE327" i="1" s="1"/>
  <c r="HT327" i="1"/>
  <c r="HS327" i="1"/>
  <c r="HR327" i="1"/>
  <c r="HQ327" i="1"/>
  <c r="HL327" i="1"/>
  <c r="HK327" i="1"/>
  <c r="HJ327" i="1"/>
  <c r="HI327" i="1"/>
  <c r="IE326" i="1"/>
  <c r="HZ326" i="1"/>
  <c r="HY326" i="1"/>
  <c r="HS326" i="1"/>
  <c r="HT326" i="1" s="1"/>
  <c r="HR326" i="1"/>
  <c r="HQ326" i="1"/>
  <c r="HK326" i="1"/>
  <c r="HL326" i="1" s="1"/>
  <c r="HJ326" i="1"/>
  <c r="HI326" i="1"/>
  <c r="IE325" i="1"/>
  <c r="IC325" i="1"/>
  <c r="HZ325" i="1"/>
  <c r="HY325" i="1"/>
  <c r="HR325" i="1"/>
  <c r="HS325" i="1" s="1"/>
  <c r="HT325" i="1" s="1"/>
  <c r="HQ325" i="1"/>
  <c r="HJ325" i="1"/>
  <c r="HK325" i="1" s="1"/>
  <c r="HL325" i="1" s="1"/>
  <c r="HI325" i="1"/>
  <c r="IF324" i="1"/>
  <c r="IC324" i="1"/>
  <c r="IC326" i="1" s="1"/>
  <c r="HZ324" i="1"/>
  <c r="HY324" i="1"/>
  <c r="HR324" i="1"/>
  <c r="HL324" i="1"/>
  <c r="HJ324" i="1"/>
  <c r="IB323" i="1"/>
  <c r="IA323" i="1"/>
  <c r="HZ323" i="1"/>
  <c r="HY323" i="1"/>
  <c r="HT323" i="1"/>
  <c r="HS323" i="1"/>
  <c r="HR323" i="1"/>
  <c r="HQ323" i="1"/>
  <c r="HQ324" i="1" s="1"/>
  <c r="HS324" i="1" s="1"/>
  <c r="HT324" i="1" s="1"/>
  <c r="HL323" i="1"/>
  <c r="HK323" i="1"/>
  <c r="HJ323" i="1"/>
  <c r="HI323" i="1"/>
  <c r="HI324" i="1" s="1"/>
  <c r="HK324" i="1" s="1"/>
  <c r="E321" i="1"/>
  <c r="HZ308" i="1"/>
  <c r="IF308" i="1" s="1"/>
  <c r="HS308" i="1"/>
  <c r="HT308" i="1" s="1"/>
  <c r="HR308" i="1"/>
  <c r="HJ308" i="1"/>
  <c r="HZ307" i="1"/>
  <c r="HR307" i="1"/>
  <c r="HJ307" i="1"/>
  <c r="HZ306" i="1"/>
  <c r="IF306" i="1" s="1"/>
  <c r="HR306" i="1"/>
  <c r="HJ306" i="1"/>
  <c r="HZ305" i="1"/>
  <c r="HR305" i="1"/>
  <c r="HJ305" i="1"/>
  <c r="HZ304" i="1"/>
  <c r="IF304" i="1" s="1"/>
  <c r="HR304" i="1"/>
  <c r="HJ304" i="1"/>
  <c r="HZ303" i="1"/>
  <c r="IA303" i="1" s="1"/>
  <c r="IB303" i="1" s="1"/>
  <c r="HY303" i="1"/>
  <c r="HR303" i="1"/>
  <c r="HQ303" i="1"/>
  <c r="IE303" i="1" s="1"/>
  <c r="HJ303" i="1"/>
  <c r="HK303" i="1" s="1"/>
  <c r="HL303" i="1" s="1"/>
  <c r="HI303" i="1"/>
  <c r="IA302" i="1"/>
  <c r="IB302" i="1" s="1"/>
  <c r="HZ302" i="1"/>
  <c r="HY302" i="1"/>
  <c r="HS302" i="1"/>
  <c r="HT302" i="1" s="1"/>
  <c r="HR302" i="1"/>
  <c r="HQ302" i="1"/>
  <c r="HK302" i="1"/>
  <c r="HL302" i="1" s="1"/>
  <c r="HJ302" i="1"/>
  <c r="HI302" i="1"/>
  <c r="HZ301" i="1"/>
  <c r="IF301" i="1" s="1"/>
  <c r="HY301" i="1"/>
  <c r="IA301" i="1" s="1"/>
  <c r="IB301" i="1" s="1"/>
  <c r="HR301" i="1"/>
  <c r="HQ301" i="1"/>
  <c r="HS301" i="1" s="1"/>
  <c r="HT301" i="1" s="1"/>
  <c r="HJ301" i="1"/>
  <c r="HI301" i="1"/>
  <c r="HK301" i="1" s="1"/>
  <c r="HL301" i="1" s="1"/>
  <c r="IA300" i="1"/>
  <c r="IB300" i="1" s="1"/>
  <c r="HZ300" i="1"/>
  <c r="IF300" i="1" s="1"/>
  <c r="HY300" i="1"/>
  <c r="IE300" i="1" s="1"/>
  <c r="HS300" i="1"/>
  <c r="HT300" i="1" s="1"/>
  <c r="HR300" i="1"/>
  <c r="HQ300" i="1"/>
  <c r="HK300" i="1"/>
  <c r="HL300" i="1" s="1"/>
  <c r="HJ300" i="1"/>
  <c r="HI300" i="1"/>
  <c r="HZ299" i="1"/>
  <c r="IF299" i="1" s="1"/>
  <c r="HY299" i="1"/>
  <c r="IA299" i="1" s="1"/>
  <c r="IB299" i="1" s="1"/>
  <c r="HR299" i="1"/>
  <c r="HQ299" i="1"/>
  <c r="HS299" i="1" s="1"/>
  <c r="HT299" i="1" s="1"/>
  <c r="HJ299" i="1"/>
  <c r="HI299" i="1"/>
  <c r="HK299" i="1" s="1"/>
  <c r="HL299" i="1" s="1"/>
  <c r="IA298" i="1"/>
  <c r="IB298" i="1" s="1"/>
  <c r="HZ298" i="1"/>
  <c r="IF298" i="1" s="1"/>
  <c r="HY298" i="1"/>
  <c r="IE298" i="1" s="1"/>
  <c r="HS298" i="1"/>
  <c r="HT298" i="1" s="1"/>
  <c r="HR298" i="1"/>
  <c r="HQ298" i="1"/>
  <c r="HK298" i="1"/>
  <c r="HL298" i="1" s="1"/>
  <c r="HJ298" i="1"/>
  <c r="HI298" i="1"/>
  <c r="IO297" i="1"/>
  <c r="HQ308" i="1" s="1"/>
  <c r="IM297" i="1"/>
  <c r="IJ297" i="1"/>
  <c r="II297" i="1"/>
  <c r="HZ297" i="1"/>
  <c r="IA297" i="1" s="1"/>
  <c r="IB297" i="1" s="1"/>
  <c r="HY297" i="1"/>
  <c r="HR297" i="1"/>
  <c r="HQ297" i="1"/>
  <c r="HJ297" i="1"/>
  <c r="HK297" i="1" s="1"/>
  <c r="HL297" i="1" s="1"/>
  <c r="HI297" i="1"/>
  <c r="IA296" i="1"/>
  <c r="IB296" i="1" s="1"/>
  <c r="HZ296" i="1"/>
  <c r="IF296" i="1" s="1"/>
  <c r="HY296" i="1"/>
  <c r="IE296" i="1" s="1"/>
  <c r="HS296" i="1"/>
  <c r="HT296" i="1" s="1"/>
  <c r="HR296" i="1"/>
  <c r="HQ296" i="1"/>
  <c r="HK296" i="1"/>
  <c r="HL296" i="1" s="1"/>
  <c r="HJ296" i="1"/>
  <c r="HI296" i="1"/>
  <c r="IO295" i="1"/>
  <c r="HQ306" i="1" s="1"/>
  <c r="HS306" i="1" s="1"/>
  <c r="HT306" i="1" s="1"/>
  <c r="IM295" i="1"/>
  <c r="IJ295" i="1"/>
  <c r="II295" i="1"/>
  <c r="HZ295" i="1"/>
  <c r="HY295" i="1"/>
  <c r="HR295" i="1"/>
  <c r="HQ295" i="1"/>
  <c r="IE295" i="1" s="1"/>
  <c r="HJ295" i="1"/>
  <c r="HI295" i="1"/>
  <c r="IL294" i="1"/>
  <c r="IH294" i="1"/>
  <c r="HI305" i="1" s="1"/>
  <c r="IA294" i="1"/>
  <c r="IB294" i="1" s="1"/>
  <c r="HZ294" i="1"/>
  <c r="IF294" i="1" s="1"/>
  <c r="HY294" i="1"/>
  <c r="IE294" i="1" s="1"/>
  <c r="HS294" i="1"/>
  <c r="HT294" i="1" s="1"/>
  <c r="HR294" i="1"/>
  <c r="HQ294" i="1"/>
  <c r="HK294" i="1"/>
  <c r="HL294" i="1" s="1"/>
  <c r="HJ294" i="1"/>
  <c r="HI294" i="1"/>
  <c r="IO293" i="1"/>
  <c r="IM293" i="1"/>
  <c r="IJ293" i="1"/>
  <c r="II293" i="1"/>
  <c r="HZ293" i="1"/>
  <c r="IA293" i="1" s="1"/>
  <c r="IB293" i="1" s="1"/>
  <c r="HY293" i="1"/>
  <c r="HR293" i="1"/>
  <c r="HQ293" i="1"/>
  <c r="HL293" i="1"/>
  <c r="HJ293" i="1"/>
  <c r="HI293" i="1"/>
  <c r="HK293" i="1" s="1"/>
  <c r="IQ292" i="1"/>
  <c r="IO292" i="1"/>
  <c r="IO296" i="1" s="1"/>
  <c r="HQ307" i="1" s="1"/>
  <c r="IM292" i="1"/>
  <c r="IM296" i="1" s="1"/>
  <c r="IL292" i="1"/>
  <c r="IK292" i="1"/>
  <c r="IJ292" i="1"/>
  <c r="IJ296" i="1" s="1"/>
  <c r="II292" i="1"/>
  <c r="II296" i="1" s="1"/>
  <c r="IH292" i="1"/>
  <c r="IF292" i="1"/>
  <c r="IA292" i="1"/>
  <c r="IB292" i="1" s="1"/>
  <c r="HZ292" i="1"/>
  <c r="HY292" i="1"/>
  <c r="IE292" i="1" s="1"/>
  <c r="HS292" i="1"/>
  <c r="HT292" i="1" s="1"/>
  <c r="HR292" i="1"/>
  <c r="HQ292" i="1"/>
  <c r="HJ292" i="1"/>
  <c r="HK292" i="1" s="1"/>
  <c r="HL292" i="1" s="1"/>
  <c r="HI292" i="1"/>
  <c r="HZ291" i="1"/>
  <c r="IA291" i="1" s="1"/>
  <c r="IB291" i="1" s="1"/>
  <c r="HY291" i="1"/>
  <c r="HR291" i="1"/>
  <c r="HQ291" i="1"/>
  <c r="HL291" i="1"/>
  <c r="HJ291" i="1"/>
  <c r="HI291" i="1"/>
  <c r="HK291" i="1" s="1"/>
  <c r="IF290" i="1"/>
  <c r="IB290" i="1"/>
  <c r="IA290" i="1"/>
  <c r="HZ290" i="1"/>
  <c r="HY290" i="1"/>
  <c r="IE290" i="1" s="1"/>
  <c r="HT290" i="1"/>
  <c r="HS290" i="1"/>
  <c r="HR290" i="1"/>
  <c r="HQ290" i="1"/>
  <c r="HL290" i="1"/>
  <c r="HK290" i="1"/>
  <c r="HJ290" i="1"/>
  <c r="HI290" i="1"/>
  <c r="IE289" i="1"/>
  <c r="IC289" i="1"/>
  <c r="IA289" i="1"/>
  <c r="IB289" i="1" s="1"/>
  <c r="HZ289" i="1"/>
  <c r="IF289" i="1" s="1"/>
  <c r="HY289" i="1"/>
  <c r="HR289" i="1"/>
  <c r="HS289" i="1" s="1"/>
  <c r="HT289" i="1" s="1"/>
  <c r="HQ289" i="1"/>
  <c r="HJ289" i="1"/>
  <c r="HK289" i="1" s="1"/>
  <c r="HL289" i="1" s="1"/>
  <c r="HI289" i="1"/>
  <c r="IE288" i="1"/>
  <c r="IC288" i="1"/>
  <c r="IC290" i="1" s="1"/>
  <c r="HZ288" i="1"/>
  <c r="HY288" i="1"/>
  <c r="HR288" i="1"/>
  <c r="HS288" i="1" s="1"/>
  <c r="HT288" i="1" s="1"/>
  <c r="HQ288" i="1"/>
  <c r="HJ288" i="1"/>
  <c r="HI288" i="1"/>
  <c r="IB287" i="1"/>
  <c r="IA287" i="1"/>
  <c r="HZ287" i="1"/>
  <c r="IF287" i="1" s="1"/>
  <c r="HY287" i="1"/>
  <c r="IE287" i="1" s="1"/>
  <c r="HT287" i="1"/>
  <c r="HS287" i="1"/>
  <c r="HR287" i="1"/>
  <c r="HQ287" i="1"/>
  <c r="HL287" i="1"/>
  <c r="HK287" i="1"/>
  <c r="HJ287" i="1"/>
  <c r="HI287" i="1"/>
  <c r="E285" i="1"/>
  <c r="HZ272" i="1"/>
  <c r="HR272" i="1"/>
  <c r="HJ272" i="1"/>
  <c r="IF271" i="1"/>
  <c r="HZ271" i="1"/>
  <c r="HR271" i="1"/>
  <c r="HK271" i="1"/>
  <c r="HL271" i="1" s="1"/>
  <c r="HJ271" i="1"/>
  <c r="HZ270" i="1"/>
  <c r="HR270" i="1"/>
  <c r="HJ270" i="1"/>
  <c r="IF269" i="1"/>
  <c r="HZ269" i="1"/>
  <c r="HR269" i="1"/>
  <c r="HJ269" i="1"/>
  <c r="HZ268" i="1"/>
  <c r="HR268" i="1"/>
  <c r="HJ268" i="1"/>
  <c r="HZ267" i="1"/>
  <c r="HY267" i="1"/>
  <c r="IE267" i="1" s="1"/>
  <c r="HS267" i="1"/>
  <c r="HT267" i="1" s="1"/>
  <c r="HR267" i="1"/>
  <c r="HQ267" i="1"/>
  <c r="HK267" i="1"/>
  <c r="HL267" i="1" s="1"/>
  <c r="HJ267" i="1"/>
  <c r="HI267" i="1"/>
  <c r="IB266" i="1"/>
  <c r="HZ266" i="1"/>
  <c r="IA266" i="1" s="1"/>
  <c r="HY266" i="1"/>
  <c r="HT266" i="1"/>
  <c r="HR266" i="1"/>
  <c r="HS266" i="1" s="1"/>
  <c r="HQ266" i="1"/>
  <c r="HJ266" i="1"/>
  <c r="HI266" i="1"/>
  <c r="IE266" i="1" s="1"/>
  <c r="HZ265" i="1"/>
  <c r="HY265" i="1"/>
  <c r="IE265" i="1" s="1"/>
  <c r="HS265" i="1"/>
  <c r="HT265" i="1" s="1"/>
  <c r="HR265" i="1"/>
  <c r="HQ265" i="1"/>
  <c r="HK265" i="1"/>
  <c r="HL265" i="1" s="1"/>
  <c r="HJ265" i="1"/>
  <c r="HI265" i="1"/>
  <c r="IB264" i="1"/>
  <c r="HZ264" i="1"/>
  <c r="IA264" i="1" s="1"/>
  <c r="HY264" i="1"/>
  <c r="HR264" i="1"/>
  <c r="HS264" i="1" s="1"/>
  <c r="HT264" i="1" s="1"/>
  <c r="HQ264" i="1"/>
  <c r="HJ264" i="1"/>
  <c r="HK264" i="1" s="1"/>
  <c r="HL264" i="1" s="1"/>
  <c r="HI264" i="1"/>
  <c r="IE264" i="1" s="1"/>
  <c r="HZ263" i="1"/>
  <c r="HY263" i="1"/>
  <c r="IE263" i="1" s="1"/>
  <c r="HS263" i="1"/>
  <c r="HT263" i="1" s="1"/>
  <c r="HR263" i="1"/>
  <c r="HQ263" i="1"/>
  <c r="HK263" i="1"/>
  <c r="HL263" i="1" s="1"/>
  <c r="HJ263" i="1"/>
  <c r="HI263" i="1"/>
  <c r="IB262" i="1"/>
  <c r="HZ262" i="1"/>
  <c r="IA262" i="1" s="1"/>
  <c r="HY262" i="1"/>
  <c r="HT262" i="1"/>
  <c r="HR262" i="1"/>
  <c r="HS262" i="1" s="1"/>
  <c r="HQ262" i="1"/>
  <c r="HJ262" i="1"/>
  <c r="HI262" i="1"/>
  <c r="IE262" i="1" s="1"/>
  <c r="IQ261" i="1"/>
  <c r="HY272" i="1" s="1"/>
  <c r="IL261" i="1"/>
  <c r="IK261" i="1"/>
  <c r="IH261" i="1"/>
  <c r="HI272" i="1" s="1"/>
  <c r="HZ261" i="1"/>
  <c r="HY261" i="1"/>
  <c r="IE261" i="1" s="1"/>
  <c r="HS261" i="1"/>
  <c r="HT261" i="1" s="1"/>
  <c r="HR261" i="1"/>
  <c r="HQ261" i="1"/>
  <c r="HK261" i="1"/>
  <c r="HL261" i="1" s="1"/>
  <c r="HJ261" i="1"/>
  <c r="HI261" i="1"/>
  <c r="IM260" i="1"/>
  <c r="IB260" i="1"/>
  <c r="HZ260" i="1"/>
  <c r="IA260" i="1" s="1"/>
  <c r="HY260" i="1"/>
  <c r="HR260" i="1"/>
  <c r="HS260" i="1" s="1"/>
  <c r="HT260" i="1" s="1"/>
  <c r="HQ260" i="1"/>
  <c r="HJ260" i="1"/>
  <c r="HI260" i="1"/>
  <c r="IE260" i="1" s="1"/>
  <c r="IQ259" i="1"/>
  <c r="HY270" i="1" s="1"/>
  <c r="IL259" i="1"/>
  <c r="IK259" i="1"/>
  <c r="IH259" i="1"/>
  <c r="HI270" i="1" s="1"/>
  <c r="HZ259" i="1"/>
  <c r="HY259" i="1"/>
  <c r="IE259" i="1" s="1"/>
  <c r="HS259" i="1"/>
  <c r="HT259" i="1" s="1"/>
  <c r="HR259" i="1"/>
  <c r="HQ259" i="1"/>
  <c r="HK259" i="1"/>
  <c r="HL259" i="1" s="1"/>
  <c r="HJ259" i="1"/>
  <c r="HI259" i="1"/>
  <c r="IM258" i="1"/>
  <c r="IB258" i="1"/>
  <c r="HZ258" i="1"/>
  <c r="IA258" i="1" s="1"/>
  <c r="HY258" i="1"/>
  <c r="HR258" i="1"/>
  <c r="HS258" i="1" s="1"/>
  <c r="HT258" i="1" s="1"/>
  <c r="HQ258" i="1"/>
  <c r="HJ258" i="1"/>
  <c r="HI258" i="1"/>
  <c r="IE258" i="1" s="1"/>
  <c r="IQ257" i="1"/>
  <c r="HY268" i="1" s="1"/>
  <c r="IL257" i="1"/>
  <c r="IK257" i="1"/>
  <c r="IH257" i="1"/>
  <c r="HI268" i="1" s="1"/>
  <c r="HZ257" i="1"/>
  <c r="HY257" i="1"/>
  <c r="IE257" i="1" s="1"/>
  <c r="HS257" i="1"/>
  <c r="HT257" i="1" s="1"/>
  <c r="HR257" i="1"/>
  <c r="HQ257" i="1"/>
  <c r="HK257" i="1"/>
  <c r="HL257" i="1" s="1"/>
  <c r="HJ257" i="1"/>
  <c r="HI257" i="1"/>
  <c r="IQ256" i="1"/>
  <c r="IQ260" i="1" s="1"/>
  <c r="HY271" i="1" s="1"/>
  <c r="IO256" i="1"/>
  <c r="IM256" i="1"/>
  <c r="IL256" i="1"/>
  <c r="IL260" i="1" s="1"/>
  <c r="IK256" i="1"/>
  <c r="IK260" i="1" s="1"/>
  <c r="IJ256" i="1"/>
  <c r="II256" i="1"/>
  <c r="II260" i="1" s="1"/>
  <c r="IH256" i="1"/>
  <c r="IH260" i="1" s="1"/>
  <c r="HI271" i="1" s="1"/>
  <c r="IB256" i="1"/>
  <c r="HZ256" i="1"/>
  <c r="IA256" i="1" s="1"/>
  <c r="HY256" i="1"/>
  <c r="HR256" i="1"/>
  <c r="HS256" i="1" s="1"/>
  <c r="HT256" i="1" s="1"/>
  <c r="HQ256" i="1"/>
  <c r="HJ256" i="1"/>
  <c r="HI256" i="1"/>
  <c r="IE256" i="1" s="1"/>
  <c r="HZ255" i="1"/>
  <c r="HY255" i="1"/>
  <c r="IE255" i="1" s="1"/>
  <c r="HS255" i="1"/>
  <c r="HT255" i="1" s="1"/>
  <c r="HR255" i="1"/>
  <c r="HQ255" i="1"/>
  <c r="HK255" i="1"/>
  <c r="HL255" i="1" s="1"/>
  <c r="HJ255" i="1"/>
  <c r="HI255" i="1"/>
  <c r="IE254" i="1"/>
  <c r="HZ254" i="1"/>
  <c r="HY254" i="1"/>
  <c r="HR254" i="1"/>
  <c r="HS254" i="1" s="1"/>
  <c r="HT254" i="1" s="1"/>
  <c r="HQ254" i="1"/>
  <c r="HJ254" i="1"/>
  <c r="HK254" i="1" s="1"/>
  <c r="HL254" i="1" s="1"/>
  <c r="HI254" i="1"/>
  <c r="IC253" i="1"/>
  <c r="IC254" i="1" s="1"/>
  <c r="HZ253" i="1"/>
  <c r="IF253" i="1" s="1"/>
  <c r="HY253" i="1"/>
  <c r="HT253" i="1"/>
  <c r="HR253" i="1"/>
  <c r="HS253" i="1" s="1"/>
  <c r="HQ253" i="1"/>
  <c r="HJ253" i="1"/>
  <c r="HI253" i="1"/>
  <c r="IF252" i="1"/>
  <c r="IC252" i="1"/>
  <c r="HZ252" i="1"/>
  <c r="HS252" i="1"/>
  <c r="HT252" i="1" s="1"/>
  <c r="HR252" i="1"/>
  <c r="HJ252" i="1"/>
  <c r="HZ251" i="1"/>
  <c r="IA251" i="1" s="1"/>
  <c r="IB251" i="1" s="1"/>
  <c r="HY251" i="1"/>
  <c r="HR251" i="1"/>
  <c r="HQ251" i="1"/>
  <c r="HQ252" i="1" s="1"/>
  <c r="HJ251" i="1"/>
  <c r="HK251" i="1" s="1"/>
  <c r="HL251" i="1" s="1"/>
  <c r="HI251" i="1"/>
  <c r="HI252" i="1" s="1"/>
  <c r="HK252" i="1" s="1"/>
  <c r="HL252" i="1" s="1"/>
  <c r="E249" i="1"/>
  <c r="HZ238" i="1"/>
  <c r="HR238" i="1"/>
  <c r="HJ238" i="1"/>
  <c r="IF237" i="1"/>
  <c r="IA237" i="1"/>
  <c r="IB237" i="1" s="1"/>
  <c r="HZ237" i="1"/>
  <c r="HR237" i="1"/>
  <c r="HK237" i="1"/>
  <c r="HL237" i="1" s="1"/>
  <c r="HJ237" i="1"/>
  <c r="HZ236" i="1"/>
  <c r="HR236" i="1"/>
  <c r="HJ236" i="1"/>
  <c r="IF235" i="1"/>
  <c r="HZ235" i="1"/>
  <c r="HR235" i="1"/>
  <c r="HJ235" i="1"/>
  <c r="HZ234" i="1"/>
  <c r="IF234" i="1" s="1"/>
  <c r="HR234" i="1"/>
  <c r="HJ234" i="1"/>
  <c r="HZ233" i="1"/>
  <c r="IA233" i="1" s="1"/>
  <c r="IB233" i="1" s="1"/>
  <c r="HY233" i="1"/>
  <c r="IE233" i="1" s="1"/>
  <c r="HS233" i="1"/>
  <c r="HT233" i="1" s="1"/>
  <c r="HR233" i="1"/>
  <c r="HQ233" i="1"/>
  <c r="HJ233" i="1"/>
  <c r="HI233" i="1"/>
  <c r="IB232" i="1"/>
  <c r="HZ232" i="1"/>
  <c r="IF232" i="1" s="1"/>
  <c r="HY232" i="1"/>
  <c r="IA232" i="1" s="1"/>
  <c r="HR232" i="1"/>
  <c r="HQ232" i="1"/>
  <c r="HJ232" i="1"/>
  <c r="HI232" i="1"/>
  <c r="HK232" i="1" s="1"/>
  <c r="HL232" i="1" s="1"/>
  <c r="IF231" i="1"/>
  <c r="HZ231" i="1"/>
  <c r="IA231" i="1" s="1"/>
  <c r="IB231" i="1" s="1"/>
  <c r="HY231" i="1"/>
  <c r="IE231" i="1" s="1"/>
  <c r="HS231" i="1"/>
  <c r="HT231" i="1" s="1"/>
  <c r="HR231" i="1"/>
  <c r="HQ231" i="1"/>
  <c r="HJ231" i="1"/>
  <c r="HK231" i="1" s="1"/>
  <c r="HL231" i="1" s="1"/>
  <c r="HI231" i="1"/>
  <c r="IB230" i="1"/>
  <c r="HZ230" i="1"/>
  <c r="IF230" i="1" s="1"/>
  <c r="HY230" i="1"/>
  <c r="IA230" i="1" s="1"/>
  <c r="HR230" i="1"/>
  <c r="HQ230" i="1"/>
  <c r="HJ230" i="1"/>
  <c r="HI230" i="1"/>
  <c r="HK230" i="1" s="1"/>
  <c r="HL230" i="1" s="1"/>
  <c r="IF229" i="1"/>
  <c r="HZ229" i="1"/>
  <c r="IA229" i="1" s="1"/>
  <c r="IB229" i="1" s="1"/>
  <c r="HY229" i="1"/>
  <c r="IE229" i="1" s="1"/>
  <c r="HS229" i="1"/>
  <c r="HT229" i="1" s="1"/>
  <c r="HR229" i="1"/>
  <c r="HQ229" i="1"/>
  <c r="HJ229" i="1"/>
  <c r="HK229" i="1" s="1"/>
  <c r="HL229" i="1" s="1"/>
  <c r="HI229" i="1"/>
  <c r="IB228" i="1"/>
  <c r="HZ228" i="1"/>
  <c r="IF228" i="1" s="1"/>
  <c r="HY228" i="1"/>
  <c r="IA228" i="1" s="1"/>
  <c r="HR228" i="1"/>
  <c r="HQ228" i="1"/>
  <c r="HJ228" i="1"/>
  <c r="HI228" i="1"/>
  <c r="HK228" i="1" s="1"/>
  <c r="HL228" i="1" s="1"/>
  <c r="IQ227" i="1"/>
  <c r="HY238" i="1" s="1"/>
  <c r="IL227" i="1"/>
  <c r="IK227" i="1"/>
  <c r="IH227" i="1"/>
  <c r="HI238" i="1" s="1"/>
  <c r="IF227" i="1"/>
  <c r="HZ227" i="1"/>
  <c r="IA227" i="1" s="1"/>
  <c r="IB227" i="1" s="1"/>
  <c r="HY227" i="1"/>
  <c r="IE227" i="1" s="1"/>
  <c r="HS227" i="1"/>
  <c r="HT227" i="1" s="1"/>
  <c r="HR227" i="1"/>
  <c r="HQ227" i="1"/>
  <c r="HJ227" i="1"/>
  <c r="HK227" i="1" s="1"/>
  <c r="HL227" i="1" s="1"/>
  <c r="HI227" i="1"/>
  <c r="IJ226" i="1"/>
  <c r="IB226" i="1"/>
  <c r="HZ226" i="1"/>
  <c r="IF226" i="1" s="1"/>
  <c r="HY226" i="1"/>
  <c r="IA226" i="1" s="1"/>
  <c r="HR226" i="1"/>
  <c r="HQ226" i="1"/>
  <c r="HJ226" i="1"/>
  <c r="HI226" i="1"/>
  <c r="HK226" i="1" s="1"/>
  <c r="HL226" i="1" s="1"/>
  <c r="IQ225" i="1"/>
  <c r="HY236" i="1" s="1"/>
  <c r="IL225" i="1"/>
  <c r="IK225" i="1"/>
  <c r="IH225" i="1"/>
  <c r="HI236" i="1" s="1"/>
  <c r="IF225" i="1"/>
  <c r="HZ225" i="1"/>
  <c r="IA225" i="1" s="1"/>
  <c r="IB225" i="1" s="1"/>
  <c r="HY225" i="1"/>
  <c r="IE225" i="1" s="1"/>
  <c r="HS225" i="1"/>
  <c r="HT225" i="1" s="1"/>
  <c r="HR225" i="1"/>
  <c r="HQ225" i="1"/>
  <c r="HJ225" i="1"/>
  <c r="HK225" i="1" s="1"/>
  <c r="HL225" i="1" s="1"/>
  <c r="HI225" i="1"/>
  <c r="IJ224" i="1"/>
  <c r="IB224" i="1"/>
  <c r="HZ224" i="1"/>
  <c r="IF224" i="1" s="1"/>
  <c r="HY224" i="1"/>
  <c r="IA224" i="1" s="1"/>
  <c r="HR224" i="1"/>
  <c r="HQ224" i="1"/>
  <c r="HJ224" i="1"/>
  <c r="HI224" i="1"/>
  <c r="HK224" i="1" s="1"/>
  <c r="HL224" i="1" s="1"/>
  <c r="IQ223" i="1"/>
  <c r="IL223" i="1"/>
  <c r="IK223" i="1"/>
  <c r="IH223" i="1"/>
  <c r="IF223" i="1"/>
  <c r="HZ223" i="1"/>
  <c r="IA223" i="1" s="1"/>
  <c r="IB223" i="1" s="1"/>
  <c r="HY223" i="1"/>
  <c r="IE223" i="1" s="1"/>
  <c r="HS223" i="1"/>
  <c r="HT223" i="1" s="1"/>
  <c r="HR223" i="1"/>
  <c r="HQ223" i="1"/>
  <c r="HJ223" i="1"/>
  <c r="HK223" i="1" s="1"/>
  <c r="HL223" i="1" s="1"/>
  <c r="HI223" i="1"/>
  <c r="IQ222" i="1"/>
  <c r="IQ226" i="1" s="1"/>
  <c r="HY237" i="1" s="1"/>
  <c r="IO222" i="1"/>
  <c r="IM222" i="1"/>
  <c r="IL222" i="1"/>
  <c r="IL226" i="1" s="1"/>
  <c r="IK222" i="1"/>
  <c r="IK226" i="1" s="1"/>
  <c r="IJ222" i="1"/>
  <c r="II222" i="1"/>
  <c r="IH222" i="1"/>
  <c r="IH226" i="1" s="1"/>
  <c r="HI237" i="1" s="1"/>
  <c r="IB222" i="1"/>
  <c r="HZ222" i="1"/>
  <c r="IF222" i="1" s="1"/>
  <c r="HY222" i="1"/>
  <c r="IA222" i="1" s="1"/>
  <c r="HR222" i="1"/>
  <c r="HQ222" i="1"/>
  <c r="HJ222" i="1"/>
  <c r="HI222" i="1"/>
  <c r="HK222" i="1" s="1"/>
  <c r="HL222" i="1" s="1"/>
  <c r="HZ221" i="1"/>
  <c r="IA221" i="1" s="1"/>
  <c r="IB221" i="1" s="1"/>
  <c r="HY221" i="1"/>
  <c r="IE221" i="1" s="1"/>
  <c r="HS221" i="1"/>
  <c r="HT221" i="1" s="1"/>
  <c r="HR221" i="1"/>
  <c r="HQ221" i="1"/>
  <c r="HJ221" i="1"/>
  <c r="HK221" i="1" s="1"/>
  <c r="HL221" i="1" s="1"/>
  <c r="HI221" i="1"/>
  <c r="HZ220" i="1"/>
  <c r="HY220" i="1"/>
  <c r="HR220" i="1"/>
  <c r="HQ220" i="1"/>
  <c r="IE220" i="1" s="1"/>
  <c r="HJ220" i="1"/>
  <c r="HK220" i="1" s="1"/>
  <c r="HL220" i="1" s="1"/>
  <c r="HI220" i="1"/>
  <c r="IF219" i="1"/>
  <c r="IC219" i="1"/>
  <c r="IC220" i="1" s="1"/>
  <c r="HZ219" i="1"/>
  <c r="HY219" i="1"/>
  <c r="HT219" i="1"/>
  <c r="HR219" i="1"/>
  <c r="HQ219" i="1"/>
  <c r="HS219" i="1" s="1"/>
  <c r="HJ219" i="1"/>
  <c r="HI219" i="1"/>
  <c r="HK219" i="1" s="1"/>
  <c r="HL219" i="1" s="1"/>
  <c r="IF218" i="1"/>
  <c r="IC218" i="1"/>
  <c r="IA218" i="1"/>
  <c r="IB218" i="1" s="1"/>
  <c r="HZ218" i="1"/>
  <c r="HS218" i="1"/>
  <c r="HT218" i="1" s="1"/>
  <c r="HR218" i="1"/>
  <c r="HJ218" i="1"/>
  <c r="HZ217" i="1"/>
  <c r="IA217" i="1" s="1"/>
  <c r="IB217" i="1" s="1"/>
  <c r="HY217" i="1"/>
  <c r="HY218" i="1" s="1"/>
  <c r="HR217" i="1"/>
  <c r="HS217" i="1" s="1"/>
  <c r="HT217" i="1" s="1"/>
  <c r="HQ217" i="1"/>
  <c r="HQ218" i="1" s="1"/>
  <c r="HJ217" i="1"/>
  <c r="HK217" i="1" s="1"/>
  <c r="HL217" i="1" s="1"/>
  <c r="HI217" i="1"/>
  <c r="HI218" i="1" s="1"/>
  <c r="HK218" i="1" s="1"/>
  <c r="HL218" i="1" s="1"/>
  <c r="E215" i="1"/>
  <c r="HZ202" i="1"/>
  <c r="IF202" i="1" s="1"/>
  <c r="HY202" i="1"/>
  <c r="HR202" i="1"/>
  <c r="HJ202" i="1"/>
  <c r="IA201" i="1"/>
  <c r="IB201" i="1" s="1"/>
  <c r="HZ201" i="1"/>
  <c r="HR201" i="1"/>
  <c r="HK201" i="1"/>
  <c r="HL201" i="1" s="1"/>
  <c r="HJ201" i="1"/>
  <c r="HZ200" i="1"/>
  <c r="IF200" i="1" s="1"/>
  <c r="HR200" i="1"/>
  <c r="HJ200" i="1"/>
  <c r="IF199" i="1"/>
  <c r="HZ199" i="1"/>
  <c r="HR199" i="1"/>
  <c r="HJ199" i="1"/>
  <c r="IB198" i="1"/>
  <c r="HZ198" i="1"/>
  <c r="IF198" i="1" s="1"/>
  <c r="HY198" i="1"/>
  <c r="IA198" i="1" s="1"/>
  <c r="HR198" i="1"/>
  <c r="HJ198" i="1"/>
  <c r="HZ197" i="1"/>
  <c r="IF197" i="1" s="1"/>
  <c r="HY197" i="1"/>
  <c r="IE197" i="1" s="1"/>
  <c r="HR197" i="1"/>
  <c r="HS197" i="1" s="1"/>
  <c r="HT197" i="1" s="1"/>
  <c r="HQ197" i="1"/>
  <c r="HK197" i="1"/>
  <c r="HL197" i="1" s="1"/>
  <c r="HJ197" i="1"/>
  <c r="HI197" i="1"/>
  <c r="IB196" i="1"/>
  <c r="HZ196" i="1"/>
  <c r="IF196" i="1" s="1"/>
  <c r="HY196" i="1"/>
  <c r="IA196" i="1" s="1"/>
  <c r="HT196" i="1"/>
  <c r="HR196" i="1"/>
  <c r="HQ196" i="1"/>
  <c r="HS196" i="1" s="1"/>
  <c r="HJ196" i="1"/>
  <c r="HI196" i="1"/>
  <c r="HZ195" i="1"/>
  <c r="IF195" i="1" s="1"/>
  <c r="HY195" i="1"/>
  <c r="IE195" i="1" s="1"/>
  <c r="HR195" i="1"/>
  <c r="HS195" i="1" s="1"/>
  <c r="HT195" i="1" s="1"/>
  <c r="HQ195" i="1"/>
  <c r="HK195" i="1"/>
  <c r="HL195" i="1" s="1"/>
  <c r="HJ195" i="1"/>
  <c r="HI195" i="1"/>
  <c r="IB194" i="1"/>
  <c r="HZ194" i="1"/>
  <c r="IF194" i="1" s="1"/>
  <c r="HY194" i="1"/>
  <c r="IA194" i="1" s="1"/>
  <c r="HT194" i="1"/>
  <c r="HR194" i="1"/>
  <c r="HQ194" i="1"/>
  <c r="HS194" i="1" s="1"/>
  <c r="HJ194" i="1"/>
  <c r="HI194" i="1"/>
  <c r="HZ193" i="1"/>
  <c r="IF193" i="1" s="1"/>
  <c r="HY193" i="1"/>
  <c r="IE193" i="1" s="1"/>
  <c r="HR193" i="1"/>
  <c r="HS193" i="1" s="1"/>
  <c r="HT193" i="1" s="1"/>
  <c r="HQ193" i="1"/>
  <c r="HK193" i="1"/>
  <c r="HL193" i="1" s="1"/>
  <c r="HJ193" i="1"/>
  <c r="HI193" i="1"/>
  <c r="IB192" i="1"/>
  <c r="HZ192" i="1"/>
  <c r="IF192" i="1" s="1"/>
  <c r="HY192" i="1"/>
  <c r="IA192" i="1" s="1"/>
  <c r="HT192" i="1"/>
  <c r="HR192" i="1"/>
  <c r="HQ192" i="1"/>
  <c r="HS192" i="1" s="1"/>
  <c r="HJ192" i="1"/>
  <c r="HI192" i="1"/>
  <c r="IQ191" i="1"/>
  <c r="IL191" i="1"/>
  <c r="IK191" i="1"/>
  <c r="IH191" i="1"/>
  <c r="HI202" i="1" s="1"/>
  <c r="HK202" i="1" s="1"/>
  <c r="HL202" i="1" s="1"/>
  <c r="HZ191" i="1"/>
  <c r="IF191" i="1" s="1"/>
  <c r="HY191" i="1"/>
  <c r="IE191" i="1" s="1"/>
  <c r="HR191" i="1"/>
  <c r="HS191" i="1" s="1"/>
  <c r="HT191" i="1" s="1"/>
  <c r="HQ191" i="1"/>
  <c r="HK191" i="1"/>
  <c r="HL191" i="1" s="1"/>
  <c r="HJ191" i="1"/>
  <c r="HI191" i="1"/>
  <c r="IM190" i="1"/>
  <c r="II190" i="1"/>
  <c r="IB190" i="1"/>
  <c r="HZ190" i="1"/>
  <c r="IF190" i="1" s="1"/>
  <c r="HY190" i="1"/>
  <c r="IA190" i="1" s="1"/>
  <c r="HT190" i="1"/>
  <c r="HR190" i="1"/>
  <c r="HQ190" i="1"/>
  <c r="HS190" i="1" s="1"/>
  <c r="HJ190" i="1"/>
  <c r="HI190" i="1"/>
  <c r="IQ189" i="1"/>
  <c r="HY200" i="1" s="1"/>
  <c r="IL189" i="1"/>
  <c r="IK189" i="1"/>
  <c r="IH189" i="1"/>
  <c r="HI200" i="1" s="1"/>
  <c r="HK200" i="1" s="1"/>
  <c r="HL200" i="1" s="1"/>
  <c r="HZ189" i="1"/>
  <c r="IF189" i="1" s="1"/>
  <c r="HY189" i="1"/>
  <c r="IE189" i="1" s="1"/>
  <c r="HR189" i="1"/>
  <c r="HS189" i="1" s="1"/>
  <c r="HT189" i="1" s="1"/>
  <c r="HQ189" i="1"/>
  <c r="HK189" i="1"/>
  <c r="HL189" i="1" s="1"/>
  <c r="HJ189" i="1"/>
  <c r="HI189" i="1"/>
  <c r="IM188" i="1"/>
  <c r="II188" i="1"/>
  <c r="IB188" i="1"/>
  <c r="HZ188" i="1"/>
  <c r="IF188" i="1" s="1"/>
  <c r="HY188" i="1"/>
  <c r="IA188" i="1" s="1"/>
  <c r="HT188" i="1"/>
  <c r="HR188" i="1"/>
  <c r="HQ188" i="1"/>
  <c r="HS188" i="1" s="1"/>
  <c r="HJ188" i="1"/>
  <c r="HI188" i="1"/>
  <c r="IQ187" i="1"/>
  <c r="IL187" i="1"/>
  <c r="IK187" i="1"/>
  <c r="IH187" i="1"/>
  <c r="HZ187" i="1"/>
  <c r="IF187" i="1" s="1"/>
  <c r="HY187" i="1"/>
  <c r="IE187" i="1" s="1"/>
  <c r="HR187" i="1"/>
  <c r="HS187" i="1" s="1"/>
  <c r="HT187" i="1" s="1"/>
  <c r="HQ187" i="1"/>
  <c r="HK187" i="1"/>
  <c r="HL187" i="1" s="1"/>
  <c r="HJ187" i="1"/>
  <c r="HI187" i="1"/>
  <c r="IQ186" i="1"/>
  <c r="IQ190" i="1" s="1"/>
  <c r="HY201" i="1" s="1"/>
  <c r="IO186" i="1"/>
  <c r="IM186" i="1"/>
  <c r="IL186" i="1"/>
  <c r="IL190" i="1" s="1"/>
  <c r="IK186" i="1"/>
  <c r="IK190" i="1" s="1"/>
  <c r="IJ186" i="1"/>
  <c r="II186" i="1"/>
  <c r="IH186" i="1"/>
  <c r="IH190" i="1" s="1"/>
  <c r="HI201" i="1" s="1"/>
  <c r="IB186" i="1"/>
  <c r="HZ186" i="1"/>
  <c r="IF186" i="1" s="1"/>
  <c r="HY186" i="1"/>
  <c r="IA186" i="1" s="1"/>
  <c r="HT186" i="1"/>
  <c r="HR186" i="1"/>
  <c r="HQ186" i="1"/>
  <c r="HS186" i="1" s="1"/>
  <c r="HJ186" i="1"/>
  <c r="HI186" i="1"/>
  <c r="HZ185" i="1"/>
  <c r="IF185" i="1" s="1"/>
  <c r="HY185" i="1"/>
  <c r="IE185" i="1" s="1"/>
  <c r="HR185" i="1"/>
  <c r="HS185" i="1" s="1"/>
  <c r="HT185" i="1" s="1"/>
  <c r="HQ185" i="1"/>
  <c r="HK185" i="1"/>
  <c r="HL185" i="1" s="1"/>
  <c r="HJ185" i="1"/>
  <c r="HI185" i="1"/>
  <c r="HZ184" i="1"/>
  <c r="HY184" i="1"/>
  <c r="HR184" i="1"/>
  <c r="HQ184" i="1"/>
  <c r="IE184" i="1" s="1"/>
  <c r="HJ184" i="1"/>
  <c r="HI184" i="1"/>
  <c r="IF183" i="1"/>
  <c r="IC183" i="1"/>
  <c r="IC184" i="1" s="1"/>
  <c r="HZ183" i="1"/>
  <c r="HY183" i="1"/>
  <c r="HT183" i="1"/>
  <c r="HR183" i="1"/>
  <c r="HQ183" i="1"/>
  <c r="HS183" i="1" s="1"/>
  <c r="HL183" i="1"/>
  <c r="HJ183" i="1"/>
  <c r="HI183" i="1"/>
  <c r="HK183" i="1" s="1"/>
  <c r="IF182" i="1"/>
  <c r="IC182" i="1"/>
  <c r="HZ182" i="1"/>
  <c r="HS182" i="1"/>
  <c r="HT182" i="1" s="1"/>
  <c r="HR182" i="1"/>
  <c r="HJ182" i="1"/>
  <c r="HZ181" i="1"/>
  <c r="IA181" i="1" s="1"/>
  <c r="IB181" i="1" s="1"/>
  <c r="HY181" i="1"/>
  <c r="HR181" i="1"/>
  <c r="HS181" i="1" s="1"/>
  <c r="HT181" i="1" s="1"/>
  <c r="HQ181" i="1"/>
  <c r="HQ182" i="1" s="1"/>
  <c r="HJ181" i="1"/>
  <c r="HK181" i="1" s="1"/>
  <c r="HL181" i="1" s="1"/>
  <c r="HI181" i="1"/>
  <c r="HI182" i="1" s="1"/>
  <c r="HK182" i="1" s="1"/>
  <c r="HL182" i="1" s="1"/>
  <c r="E179" i="1"/>
  <c r="HZ168" i="1"/>
  <c r="IF168" i="1" s="1"/>
  <c r="HR168" i="1"/>
  <c r="HJ168" i="1"/>
  <c r="HZ167" i="1"/>
  <c r="HR167" i="1"/>
  <c r="HJ167" i="1"/>
  <c r="HZ166" i="1"/>
  <c r="IF166" i="1" s="1"/>
  <c r="HR166" i="1"/>
  <c r="HJ166" i="1"/>
  <c r="HZ165" i="1"/>
  <c r="HR165" i="1"/>
  <c r="HJ165" i="1"/>
  <c r="HZ164" i="1"/>
  <c r="IF164" i="1" s="1"/>
  <c r="HR164" i="1"/>
  <c r="HJ164" i="1"/>
  <c r="IE163" i="1"/>
  <c r="HZ163" i="1"/>
  <c r="IA163" i="1" s="1"/>
  <c r="IB163" i="1" s="1"/>
  <c r="HY163" i="1"/>
  <c r="HS163" i="1"/>
  <c r="HT163" i="1" s="1"/>
  <c r="HR163" i="1"/>
  <c r="HQ163" i="1"/>
  <c r="HJ163" i="1"/>
  <c r="HI163" i="1"/>
  <c r="HZ162" i="1"/>
  <c r="IA162" i="1" s="1"/>
  <c r="IB162" i="1" s="1"/>
  <c r="HY162" i="1"/>
  <c r="IE162" i="1" s="1"/>
  <c r="HR162" i="1"/>
  <c r="HS162" i="1" s="1"/>
  <c r="HT162" i="1" s="1"/>
  <c r="HQ162" i="1"/>
  <c r="HL162" i="1"/>
  <c r="HJ162" i="1"/>
  <c r="HK162" i="1" s="1"/>
  <c r="HI162" i="1"/>
  <c r="IF161" i="1"/>
  <c r="HZ161" i="1"/>
  <c r="IA161" i="1" s="1"/>
  <c r="IB161" i="1" s="1"/>
  <c r="HY161" i="1"/>
  <c r="IE161" i="1" s="1"/>
  <c r="HR161" i="1"/>
  <c r="HS161" i="1" s="1"/>
  <c r="HT161" i="1" s="1"/>
  <c r="HQ161" i="1"/>
  <c r="HJ161" i="1"/>
  <c r="HK161" i="1" s="1"/>
  <c r="HL161" i="1" s="1"/>
  <c r="HI161" i="1"/>
  <c r="HZ160" i="1"/>
  <c r="IA160" i="1" s="1"/>
  <c r="IB160" i="1" s="1"/>
  <c r="HY160" i="1"/>
  <c r="IE160" i="1" s="1"/>
  <c r="HR160" i="1"/>
  <c r="HS160" i="1" s="1"/>
  <c r="HT160" i="1" s="1"/>
  <c r="HQ160" i="1"/>
  <c r="HL160" i="1"/>
  <c r="HJ160" i="1"/>
  <c r="HK160" i="1" s="1"/>
  <c r="HI160" i="1"/>
  <c r="IF159" i="1"/>
  <c r="HZ159" i="1"/>
  <c r="IA159" i="1" s="1"/>
  <c r="IB159" i="1" s="1"/>
  <c r="HY159" i="1"/>
  <c r="IE159" i="1" s="1"/>
  <c r="HR159" i="1"/>
  <c r="HS159" i="1" s="1"/>
  <c r="HT159" i="1" s="1"/>
  <c r="HQ159" i="1"/>
  <c r="HJ159" i="1"/>
  <c r="HK159" i="1" s="1"/>
  <c r="HL159" i="1" s="1"/>
  <c r="HI159" i="1"/>
  <c r="IB158" i="1"/>
  <c r="HZ158" i="1"/>
  <c r="IA158" i="1" s="1"/>
  <c r="HY158" i="1"/>
  <c r="IE158" i="1" s="1"/>
  <c r="HT158" i="1"/>
  <c r="HR158" i="1"/>
  <c r="HS158" i="1" s="1"/>
  <c r="HQ158" i="1"/>
  <c r="HJ158" i="1"/>
  <c r="HK158" i="1" s="1"/>
  <c r="HL158" i="1" s="1"/>
  <c r="HI158" i="1"/>
  <c r="IQ157" i="1"/>
  <c r="HY168" i="1" s="1"/>
  <c r="IA168" i="1" s="1"/>
  <c r="IB168" i="1" s="1"/>
  <c r="IL157" i="1"/>
  <c r="IK157" i="1"/>
  <c r="IH157" i="1"/>
  <c r="HI168" i="1" s="1"/>
  <c r="HK168" i="1" s="1"/>
  <c r="HL168" i="1" s="1"/>
  <c r="HZ157" i="1"/>
  <c r="IA157" i="1" s="1"/>
  <c r="IB157" i="1" s="1"/>
  <c r="HY157" i="1"/>
  <c r="IE157" i="1" s="1"/>
  <c r="HR157" i="1"/>
  <c r="HS157" i="1" s="1"/>
  <c r="HT157" i="1" s="1"/>
  <c r="HQ157" i="1"/>
  <c r="HJ157" i="1"/>
  <c r="HK157" i="1" s="1"/>
  <c r="HL157" i="1" s="1"/>
  <c r="HI157" i="1"/>
  <c r="IM156" i="1"/>
  <c r="HZ156" i="1"/>
  <c r="IA156" i="1" s="1"/>
  <c r="IB156" i="1" s="1"/>
  <c r="HY156" i="1"/>
  <c r="IE156" i="1" s="1"/>
  <c r="HR156" i="1"/>
  <c r="HS156" i="1" s="1"/>
  <c r="HT156" i="1" s="1"/>
  <c r="HQ156" i="1"/>
  <c r="HL156" i="1"/>
  <c r="HJ156" i="1"/>
  <c r="HK156" i="1" s="1"/>
  <c r="HI156" i="1"/>
  <c r="IQ155" i="1"/>
  <c r="HY166" i="1" s="1"/>
  <c r="IL155" i="1"/>
  <c r="IK155" i="1"/>
  <c r="IH155" i="1"/>
  <c r="HI166" i="1" s="1"/>
  <c r="HK166" i="1" s="1"/>
  <c r="HL166" i="1" s="1"/>
  <c r="IF155" i="1"/>
  <c r="HZ155" i="1"/>
  <c r="IA155" i="1" s="1"/>
  <c r="IB155" i="1" s="1"/>
  <c r="HY155" i="1"/>
  <c r="IE155" i="1" s="1"/>
  <c r="HR155" i="1"/>
  <c r="HS155" i="1" s="1"/>
  <c r="HT155" i="1" s="1"/>
  <c r="HQ155" i="1"/>
  <c r="HJ155" i="1"/>
  <c r="HK155" i="1" s="1"/>
  <c r="HL155" i="1" s="1"/>
  <c r="HI155" i="1"/>
  <c r="II154" i="1"/>
  <c r="IB154" i="1"/>
  <c r="HZ154" i="1"/>
  <c r="IA154" i="1" s="1"/>
  <c r="HY154" i="1"/>
  <c r="IE154" i="1" s="1"/>
  <c r="HT154" i="1"/>
  <c r="HR154" i="1"/>
  <c r="HS154" i="1" s="1"/>
  <c r="HQ154" i="1"/>
  <c r="HJ154" i="1"/>
  <c r="HK154" i="1" s="1"/>
  <c r="HL154" i="1" s="1"/>
  <c r="HI154" i="1"/>
  <c r="IQ153" i="1"/>
  <c r="IL153" i="1"/>
  <c r="IK153" i="1"/>
  <c r="IH153" i="1"/>
  <c r="HZ153" i="1"/>
  <c r="IA153" i="1" s="1"/>
  <c r="IB153" i="1" s="1"/>
  <c r="HY153" i="1"/>
  <c r="IE153" i="1" s="1"/>
  <c r="HR153" i="1"/>
  <c r="HS153" i="1" s="1"/>
  <c r="HT153" i="1" s="1"/>
  <c r="HQ153" i="1"/>
  <c r="HJ153" i="1"/>
  <c r="HK153" i="1" s="1"/>
  <c r="HL153" i="1" s="1"/>
  <c r="HI153" i="1"/>
  <c r="IQ152" i="1"/>
  <c r="IQ156" i="1" s="1"/>
  <c r="HY167" i="1" s="1"/>
  <c r="IO152" i="1"/>
  <c r="IO157" i="1" s="1"/>
  <c r="HQ168" i="1" s="1"/>
  <c r="HS168" i="1" s="1"/>
  <c r="HT168" i="1" s="1"/>
  <c r="IM152" i="1"/>
  <c r="IL152" i="1"/>
  <c r="IL156" i="1" s="1"/>
  <c r="IK152" i="1"/>
  <c r="IK156" i="1" s="1"/>
  <c r="IJ152" i="1"/>
  <c r="IJ157" i="1" s="1"/>
  <c r="II152" i="1"/>
  <c r="IH152" i="1"/>
  <c r="IH156" i="1" s="1"/>
  <c r="HI167" i="1" s="1"/>
  <c r="IB152" i="1"/>
  <c r="HZ152" i="1"/>
  <c r="IA152" i="1" s="1"/>
  <c r="HY152" i="1"/>
  <c r="IE152" i="1" s="1"/>
  <c r="HT152" i="1"/>
  <c r="HR152" i="1"/>
  <c r="HS152" i="1" s="1"/>
  <c r="HQ152" i="1"/>
  <c r="HJ152" i="1"/>
  <c r="HK152" i="1" s="1"/>
  <c r="HL152" i="1" s="1"/>
  <c r="HI152" i="1"/>
  <c r="HZ151" i="1"/>
  <c r="IA151" i="1" s="1"/>
  <c r="IB151" i="1" s="1"/>
  <c r="HY151" i="1"/>
  <c r="IE151" i="1" s="1"/>
  <c r="HR151" i="1"/>
  <c r="HS151" i="1" s="1"/>
  <c r="HT151" i="1" s="1"/>
  <c r="HQ151" i="1"/>
  <c r="HJ151" i="1"/>
  <c r="HK151" i="1" s="1"/>
  <c r="HL151" i="1" s="1"/>
  <c r="HI151" i="1"/>
  <c r="IC150" i="1"/>
  <c r="HZ150" i="1"/>
  <c r="IF150" i="1" s="1"/>
  <c r="HY150" i="1"/>
  <c r="HR150" i="1"/>
  <c r="HQ150" i="1"/>
  <c r="HS150" i="1" s="1"/>
  <c r="HT150" i="1" s="1"/>
  <c r="HJ150" i="1"/>
  <c r="HI150" i="1"/>
  <c r="HK150" i="1" s="1"/>
  <c r="HL150" i="1" s="1"/>
  <c r="IC149" i="1"/>
  <c r="HZ149" i="1"/>
  <c r="IF149" i="1" s="1"/>
  <c r="HY149" i="1"/>
  <c r="HT149" i="1"/>
  <c r="HR149" i="1"/>
  <c r="HS149" i="1" s="1"/>
  <c r="HQ149" i="1"/>
  <c r="IE149" i="1" s="1"/>
  <c r="HJ149" i="1"/>
  <c r="HK149" i="1" s="1"/>
  <c r="HL149" i="1" s="1"/>
  <c r="HI149" i="1"/>
  <c r="IF148" i="1"/>
  <c r="IC148" i="1"/>
  <c r="IA148" i="1"/>
  <c r="IB148" i="1" s="1"/>
  <c r="HZ148" i="1"/>
  <c r="HR148" i="1"/>
  <c r="HK148" i="1"/>
  <c r="HL148" i="1" s="1"/>
  <c r="HJ148" i="1"/>
  <c r="IA147" i="1"/>
  <c r="IB147" i="1" s="1"/>
  <c r="HZ147" i="1"/>
  <c r="IF147" i="1" s="1"/>
  <c r="HY147" i="1"/>
  <c r="HY148" i="1" s="1"/>
  <c r="HS147" i="1"/>
  <c r="HT147" i="1" s="1"/>
  <c r="HR147" i="1"/>
  <c r="HQ147" i="1"/>
  <c r="HQ148" i="1" s="1"/>
  <c r="HS148" i="1" s="1"/>
  <c r="HT148" i="1" s="1"/>
  <c r="HK147" i="1"/>
  <c r="HL147" i="1" s="1"/>
  <c r="HJ147" i="1"/>
  <c r="HI147" i="1"/>
  <c r="HI148" i="1" s="1"/>
  <c r="E145" i="1"/>
  <c r="IH131" i="1"/>
  <c r="HJ133" i="1" s="1"/>
  <c r="II130" i="1"/>
  <c r="HR132" i="1" s="1"/>
  <c r="HZ130" i="1"/>
  <c r="HR130" i="1"/>
  <c r="HJ130" i="1"/>
  <c r="IJ129" i="1"/>
  <c r="HZ131" i="1" s="1"/>
  <c r="IH129" i="1"/>
  <c r="HJ131" i="1" s="1"/>
  <c r="HZ129" i="1"/>
  <c r="HY129" i="1"/>
  <c r="HR129" i="1"/>
  <c r="HS129" i="1" s="1"/>
  <c r="HT129" i="1" s="1"/>
  <c r="HQ129" i="1"/>
  <c r="HJ129" i="1"/>
  <c r="HI129" i="1"/>
  <c r="IA128" i="1"/>
  <c r="IB128" i="1" s="1"/>
  <c r="HZ128" i="1"/>
  <c r="IF128" i="1" s="1"/>
  <c r="HY128" i="1"/>
  <c r="IE128" i="1" s="1"/>
  <c r="HS128" i="1"/>
  <c r="HT128" i="1" s="1"/>
  <c r="HR128" i="1"/>
  <c r="HQ128" i="1"/>
  <c r="HK128" i="1"/>
  <c r="HL128" i="1" s="1"/>
  <c r="HJ128" i="1"/>
  <c r="HI128" i="1"/>
  <c r="IJ127" i="1"/>
  <c r="IJ132" i="1" s="1"/>
  <c r="HZ134" i="1" s="1"/>
  <c r="II127" i="1"/>
  <c r="IH127" i="1"/>
  <c r="IH130" i="1" s="1"/>
  <c r="HJ132" i="1" s="1"/>
  <c r="IB127" i="1"/>
  <c r="HZ127" i="1"/>
  <c r="IA127" i="1" s="1"/>
  <c r="HY127" i="1"/>
  <c r="IE127" i="1" s="1"/>
  <c r="HT127" i="1"/>
  <c r="HR127" i="1"/>
  <c r="HS127" i="1" s="1"/>
  <c r="HQ127" i="1"/>
  <c r="HJ127" i="1"/>
  <c r="HK127" i="1" s="1"/>
  <c r="HL127" i="1" s="1"/>
  <c r="HI127" i="1"/>
  <c r="HZ126" i="1"/>
  <c r="IA126" i="1" s="1"/>
  <c r="IB126" i="1" s="1"/>
  <c r="HY126" i="1"/>
  <c r="IE126" i="1" s="1"/>
  <c r="HR126" i="1"/>
  <c r="HS126" i="1" s="1"/>
  <c r="HT126" i="1" s="1"/>
  <c r="HQ126" i="1"/>
  <c r="HJ126" i="1"/>
  <c r="HK126" i="1" s="1"/>
  <c r="HL126" i="1" s="1"/>
  <c r="HI126" i="1"/>
  <c r="IB125" i="1"/>
  <c r="HZ125" i="1"/>
  <c r="IA125" i="1" s="1"/>
  <c r="HY125" i="1"/>
  <c r="IE125" i="1" s="1"/>
  <c r="HT125" i="1"/>
  <c r="HR125" i="1"/>
  <c r="HS125" i="1" s="1"/>
  <c r="HQ125" i="1"/>
  <c r="HJ125" i="1"/>
  <c r="HK125" i="1" s="1"/>
  <c r="HL125" i="1" s="1"/>
  <c r="HI125" i="1"/>
  <c r="IF124" i="1"/>
  <c r="HZ124" i="1"/>
  <c r="IA124" i="1" s="1"/>
  <c r="IB124" i="1" s="1"/>
  <c r="HY124" i="1"/>
  <c r="IE124" i="1" s="1"/>
  <c r="HR124" i="1"/>
  <c r="HS124" i="1" s="1"/>
  <c r="HT124" i="1" s="1"/>
  <c r="HQ124" i="1"/>
  <c r="HJ124" i="1"/>
  <c r="HK124" i="1" s="1"/>
  <c r="HL124" i="1" s="1"/>
  <c r="HI124" i="1"/>
  <c r="II123" i="1"/>
  <c r="IB123" i="1"/>
  <c r="HZ123" i="1"/>
  <c r="IA123" i="1" s="1"/>
  <c r="HY123" i="1"/>
  <c r="IE123" i="1" s="1"/>
  <c r="HT123" i="1"/>
  <c r="HR123" i="1"/>
  <c r="HS123" i="1" s="1"/>
  <c r="HQ123" i="1"/>
  <c r="HJ123" i="1"/>
  <c r="HK123" i="1" s="1"/>
  <c r="HL123" i="1" s="1"/>
  <c r="HI123" i="1"/>
  <c r="IF122" i="1"/>
  <c r="HZ122" i="1"/>
  <c r="IA122" i="1" s="1"/>
  <c r="IB122" i="1" s="1"/>
  <c r="HY122" i="1"/>
  <c r="IE122" i="1" s="1"/>
  <c r="HR122" i="1"/>
  <c r="HS122" i="1" s="1"/>
  <c r="HT122" i="1" s="1"/>
  <c r="HQ122" i="1"/>
  <c r="HJ122" i="1"/>
  <c r="HK122" i="1" s="1"/>
  <c r="HL122" i="1" s="1"/>
  <c r="HI122" i="1"/>
  <c r="II121" i="1"/>
  <c r="IB121" i="1"/>
  <c r="HZ121" i="1"/>
  <c r="IA121" i="1" s="1"/>
  <c r="HY121" i="1"/>
  <c r="IE121" i="1" s="1"/>
  <c r="HT121" i="1"/>
  <c r="HR121" i="1"/>
  <c r="HS121" i="1" s="1"/>
  <c r="HQ121" i="1"/>
  <c r="HJ121" i="1"/>
  <c r="HK121" i="1" s="1"/>
  <c r="HL121" i="1" s="1"/>
  <c r="HI121" i="1"/>
  <c r="IA120" i="1"/>
  <c r="IB120" i="1" s="1"/>
  <c r="HZ120" i="1"/>
  <c r="IF120" i="1" s="1"/>
  <c r="HY120" i="1"/>
  <c r="IE120" i="1" s="1"/>
  <c r="HS120" i="1"/>
  <c r="HT120" i="1" s="1"/>
  <c r="HR120" i="1"/>
  <c r="HQ120" i="1"/>
  <c r="HK120" i="1"/>
  <c r="HL120" i="1" s="1"/>
  <c r="HJ120" i="1"/>
  <c r="HI120" i="1"/>
  <c r="IO119" i="1"/>
  <c r="IM119" i="1"/>
  <c r="IJ119" i="1"/>
  <c r="II119" i="1"/>
  <c r="HZ119" i="1"/>
  <c r="HY119" i="1"/>
  <c r="IE119" i="1" s="1"/>
  <c r="HR119" i="1"/>
  <c r="HQ119" i="1"/>
  <c r="HJ119" i="1"/>
  <c r="HI119" i="1"/>
  <c r="IQ118" i="1"/>
  <c r="IQ122" i="1" s="1"/>
  <c r="HY133" i="1" s="1"/>
  <c r="IO118" i="1"/>
  <c r="IM118" i="1"/>
  <c r="IM122" i="1" s="1"/>
  <c r="IL118" i="1"/>
  <c r="IK118" i="1"/>
  <c r="IK122" i="1" s="1"/>
  <c r="IJ118" i="1"/>
  <c r="II118" i="1"/>
  <c r="II122" i="1" s="1"/>
  <c r="IH118" i="1"/>
  <c r="IA118" i="1"/>
  <c r="IB118" i="1" s="1"/>
  <c r="HZ118" i="1"/>
  <c r="IF118" i="1" s="1"/>
  <c r="HY118" i="1"/>
  <c r="IE118" i="1" s="1"/>
  <c r="HS118" i="1"/>
  <c r="HT118" i="1" s="1"/>
  <c r="HR118" i="1"/>
  <c r="HQ118" i="1"/>
  <c r="HK118" i="1"/>
  <c r="HL118" i="1" s="1"/>
  <c r="HJ118" i="1"/>
  <c r="HI118" i="1"/>
  <c r="JC117" i="1"/>
  <c r="JB117" i="1"/>
  <c r="JA117" i="1"/>
  <c r="IZ117" i="1"/>
  <c r="IY117" i="1"/>
  <c r="IX117" i="1"/>
  <c r="IW117" i="1"/>
  <c r="IV117" i="1"/>
  <c r="HZ117" i="1"/>
  <c r="HY117" i="1"/>
  <c r="IE117" i="1" s="1"/>
  <c r="HR117" i="1"/>
  <c r="HQ117" i="1"/>
  <c r="HJ117" i="1"/>
  <c r="HI117" i="1"/>
  <c r="JC116" i="1"/>
  <c r="JB116" i="1"/>
  <c r="JA116" i="1"/>
  <c r="IZ116" i="1"/>
  <c r="IY116" i="1"/>
  <c r="IX116" i="1"/>
  <c r="IW116" i="1"/>
  <c r="IV116" i="1"/>
  <c r="IF116" i="1"/>
  <c r="IB116" i="1"/>
  <c r="IA116" i="1"/>
  <c r="HZ116" i="1"/>
  <c r="HY116" i="1"/>
  <c r="IE116" i="1" s="1"/>
  <c r="HT116" i="1"/>
  <c r="HS116" i="1"/>
  <c r="HR116" i="1"/>
  <c r="HQ116" i="1"/>
  <c r="HL116" i="1"/>
  <c r="HK116" i="1"/>
  <c r="HJ116" i="1"/>
  <c r="HI116" i="1"/>
  <c r="JC115" i="1"/>
  <c r="JB115" i="1"/>
  <c r="JA115" i="1"/>
  <c r="IZ115" i="1"/>
  <c r="IY115" i="1"/>
  <c r="IX115" i="1"/>
  <c r="IW115" i="1"/>
  <c r="IV115" i="1"/>
  <c r="IF115" i="1"/>
  <c r="IE115" i="1"/>
  <c r="IC115" i="1"/>
  <c r="IA115" i="1"/>
  <c r="IB115" i="1" s="1"/>
  <c r="HZ115" i="1"/>
  <c r="HY115" i="1"/>
  <c r="HS115" i="1"/>
  <c r="HT115" i="1" s="1"/>
  <c r="HR115" i="1"/>
  <c r="HQ115" i="1"/>
  <c r="HK115" i="1"/>
  <c r="HL115" i="1" s="1"/>
  <c r="HJ115" i="1"/>
  <c r="HI115" i="1"/>
  <c r="JC114" i="1"/>
  <c r="JB114" i="1"/>
  <c r="JA114" i="1"/>
  <c r="IZ114" i="1"/>
  <c r="IY114" i="1"/>
  <c r="IX114" i="1"/>
  <c r="IW114" i="1"/>
  <c r="IV114" i="1"/>
  <c r="IE114" i="1"/>
  <c r="IC114" i="1"/>
  <c r="IC116" i="1" s="1"/>
  <c r="HZ114" i="1"/>
  <c r="HY114" i="1"/>
  <c r="HR114" i="1"/>
  <c r="HS114" i="1" s="1"/>
  <c r="HT114" i="1" s="1"/>
  <c r="HQ114" i="1"/>
  <c r="HJ114" i="1"/>
  <c r="HK114" i="1" s="1"/>
  <c r="HL114" i="1" s="1"/>
  <c r="HI114" i="1"/>
  <c r="JC113" i="1"/>
  <c r="JB113" i="1"/>
  <c r="JA113" i="1"/>
  <c r="IZ113" i="1"/>
  <c r="IY113" i="1"/>
  <c r="IX113" i="1"/>
  <c r="IW113" i="1"/>
  <c r="IV113" i="1"/>
  <c r="IB113" i="1"/>
  <c r="IA113" i="1"/>
  <c r="HZ113" i="1"/>
  <c r="IF113" i="1" s="1"/>
  <c r="HY113" i="1"/>
  <c r="IE113" i="1" s="1"/>
  <c r="HT113" i="1"/>
  <c r="HS113" i="1"/>
  <c r="HR113" i="1"/>
  <c r="HQ113" i="1"/>
  <c r="HL113" i="1"/>
  <c r="HK113" i="1"/>
  <c r="HJ113" i="1"/>
  <c r="HI113" i="1"/>
  <c r="JC112" i="1"/>
  <c r="JB112" i="1"/>
  <c r="JA112" i="1"/>
  <c r="IZ112" i="1"/>
  <c r="IY112" i="1"/>
  <c r="IX112" i="1"/>
  <c r="IW112" i="1"/>
  <c r="IV112" i="1"/>
  <c r="JC111" i="1"/>
  <c r="JB111" i="1"/>
  <c r="JA111" i="1"/>
  <c r="IZ111" i="1"/>
  <c r="IY111" i="1"/>
  <c r="IX111" i="1"/>
  <c r="IW111" i="1"/>
  <c r="IV111" i="1"/>
  <c r="E111" i="1"/>
  <c r="IJ97" i="1"/>
  <c r="HZ99" i="1" s="1"/>
  <c r="IA99" i="1" s="1"/>
  <c r="IB99" i="1" s="1"/>
  <c r="II97" i="1"/>
  <c r="HR99" i="1" s="1"/>
  <c r="HY97" i="1"/>
  <c r="IJ96" i="1"/>
  <c r="HZ98" i="1" s="1"/>
  <c r="HZ96" i="1"/>
  <c r="IH95" i="1"/>
  <c r="HJ97" i="1" s="1"/>
  <c r="HZ95" i="1"/>
  <c r="IF95" i="1" s="1"/>
  <c r="HR95" i="1"/>
  <c r="HJ95" i="1"/>
  <c r="IJ94" i="1"/>
  <c r="IJ98" i="1" s="1"/>
  <c r="II94" i="1"/>
  <c r="HR96" i="1" s="1"/>
  <c r="IB94" i="1"/>
  <c r="IA94" i="1"/>
  <c r="HZ94" i="1"/>
  <c r="IF94" i="1" s="1"/>
  <c r="HY94" i="1"/>
  <c r="IE94" i="1" s="1"/>
  <c r="HT94" i="1"/>
  <c r="HS94" i="1"/>
  <c r="HR94" i="1"/>
  <c r="HQ94" i="1"/>
  <c r="HL94" i="1"/>
  <c r="HK94" i="1"/>
  <c r="HJ94" i="1"/>
  <c r="HI94" i="1"/>
  <c r="IF93" i="1"/>
  <c r="HZ93" i="1"/>
  <c r="IA93" i="1" s="1"/>
  <c r="IB93" i="1" s="1"/>
  <c r="HY93" i="1"/>
  <c r="IE93" i="1" s="1"/>
  <c r="HR93" i="1"/>
  <c r="HS93" i="1" s="1"/>
  <c r="HT93" i="1" s="1"/>
  <c r="HQ93" i="1"/>
  <c r="HJ93" i="1"/>
  <c r="HK93" i="1" s="1"/>
  <c r="HL93" i="1" s="1"/>
  <c r="HI93" i="1"/>
  <c r="IJ92" i="1"/>
  <c r="IJ95" i="1" s="1"/>
  <c r="HZ97" i="1" s="1"/>
  <c r="II92" i="1"/>
  <c r="II96" i="1" s="1"/>
  <c r="HR98" i="1" s="1"/>
  <c r="IH92" i="1"/>
  <c r="IA92" i="1"/>
  <c r="IB92" i="1" s="1"/>
  <c r="HZ92" i="1"/>
  <c r="IF92" i="1" s="1"/>
  <c r="HY92" i="1"/>
  <c r="IE92" i="1" s="1"/>
  <c r="HS92" i="1"/>
  <c r="HT92" i="1" s="1"/>
  <c r="HR92" i="1"/>
  <c r="HQ92" i="1"/>
  <c r="HK92" i="1"/>
  <c r="HL92" i="1" s="1"/>
  <c r="HJ92" i="1"/>
  <c r="HI92" i="1"/>
  <c r="HZ91" i="1"/>
  <c r="IA91" i="1" s="1"/>
  <c r="IB91" i="1" s="1"/>
  <c r="HY91" i="1"/>
  <c r="HR91" i="1"/>
  <c r="HS91" i="1" s="1"/>
  <c r="HT91" i="1" s="1"/>
  <c r="HQ91" i="1"/>
  <c r="IE91" i="1" s="1"/>
  <c r="HJ91" i="1"/>
  <c r="HK91" i="1" s="1"/>
  <c r="HL91" i="1" s="1"/>
  <c r="HI91" i="1"/>
  <c r="IA90" i="1"/>
  <c r="IB90" i="1" s="1"/>
  <c r="HZ90" i="1"/>
  <c r="IF90" i="1" s="1"/>
  <c r="HY90" i="1"/>
  <c r="IE90" i="1" s="1"/>
  <c r="HS90" i="1"/>
  <c r="HT90" i="1" s="1"/>
  <c r="HR90" i="1"/>
  <c r="HQ90" i="1"/>
  <c r="HK90" i="1"/>
  <c r="HL90" i="1" s="1"/>
  <c r="HJ90" i="1"/>
  <c r="HI90" i="1"/>
  <c r="HZ89" i="1"/>
  <c r="IA89" i="1" s="1"/>
  <c r="IB89" i="1" s="1"/>
  <c r="HY89" i="1"/>
  <c r="IE89" i="1" s="1"/>
  <c r="HR89" i="1"/>
  <c r="HS89" i="1" s="1"/>
  <c r="HT89" i="1" s="1"/>
  <c r="HQ89" i="1"/>
  <c r="HJ89" i="1"/>
  <c r="HK89" i="1" s="1"/>
  <c r="HL89" i="1" s="1"/>
  <c r="HI89" i="1"/>
  <c r="IQ88" i="1"/>
  <c r="HY99" i="1" s="1"/>
  <c r="IL88" i="1"/>
  <c r="IK88" i="1"/>
  <c r="IH88" i="1"/>
  <c r="HI99" i="1" s="1"/>
  <c r="IA88" i="1"/>
  <c r="IB88" i="1" s="1"/>
  <c r="HZ88" i="1"/>
  <c r="IF88" i="1" s="1"/>
  <c r="HY88" i="1"/>
  <c r="IE88" i="1" s="1"/>
  <c r="HS88" i="1"/>
  <c r="HT88" i="1" s="1"/>
  <c r="HR88" i="1"/>
  <c r="HQ88" i="1"/>
  <c r="HK88" i="1"/>
  <c r="HL88" i="1" s="1"/>
  <c r="HJ88" i="1"/>
  <c r="HI88" i="1"/>
  <c r="HZ87" i="1"/>
  <c r="IA87" i="1" s="1"/>
  <c r="IB87" i="1" s="1"/>
  <c r="HY87" i="1"/>
  <c r="HR87" i="1"/>
  <c r="HS87" i="1" s="1"/>
  <c r="HT87" i="1" s="1"/>
  <c r="HQ87" i="1"/>
  <c r="IE87" i="1" s="1"/>
  <c r="HJ87" i="1"/>
  <c r="HK87" i="1" s="1"/>
  <c r="HL87" i="1" s="1"/>
  <c r="HI87" i="1"/>
  <c r="IQ86" i="1"/>
  <c r="IL86" i="1"/>
  <c r="IK86" i="1"/>
  <c r="IH86" i="1"/>
  <c r="HI97" i="1" s="1"/>
  <c r="IA86" i="1"/>
  <c r="IB86" i="1" s="1"/>
  <c r="HZ86" i="1"/>
  <c r="IF86" i="1" s="1"/>
  <c r="HY86" i="1"/>
  <c r="IE86" i="1" s="1"/>
  <c r="HS86" i="1"/>
  <c r="HT86" i="1" s="1"/>
  <c r="HR86" i="1"/>
  <c r="HQ86" i="1"/>
  <c r="HK86" i="1"/>
  <c r="HL86" i="1" s="1"/>
  <c r="HJ86" i="1"/>
  <c r="HI86" i="1"/>
  <c r="HZ85" i="1"/>
  <c r="IA85" i="1" s="1"/>
  <c r="IB85" i="1" s="1"/>
  <c r="HY85" i="1"/>
  <c r="IE85" i="1" s="1"/>
  <c r="HR85" i="1"/>
  <c r="HS85" i="1" s="1"/>
  <c r="HT85" i="1" s="1"/>
  <c r="HQ85" i="1"/>
  <c r="HJ85" i="1"/>
  <c r="HK85" i="1" s="1"/>
  <c r="HL85" i="1" s="1"/>
  <c r="HI85" i="1"/>
  <c r="IQ84" i="1"/>
  <c r="HY95" i="1" s="1"/>
  <c r="IL84" i="1"/>
  <c r="IK84" i="1"/>
  <c r="IH84" i="1"/>
  <c r="IA84" i="1"/>
  <c r="IB84" i="1" s="1"/>
  <c r="HZ84" i="1"/>
  <c r="IF84" i="1" s="1"/>
  <c r="HY84" i="1"/>
  <c r="IE84" i="1" s="1"/>
  <c r="HS84" i="1"/>
  <c r="HT84" i="1" s="1"/>
  <c r="HR84" i="1"/>
  <c r="HQ84" i="1"/>
  <c r="HK84" i="1"/>
  <c r="HL84" i="1" s="1"/>
  <c r="HJ84" i="1"/>
  <c r="HI84" i="1"/>
  <c r="IQ83" i="1"/>
  <c r="IQ87" i="1" s="1"/>
  <c r="HY98" i="1" s="1"/>
  <c r="IO83" i="1"/>
  <c r="IM83" i="1"/>
  <c r="IM87" i="1" s="1"/>
  <c r="IL83" i="1"/>
  <c r="IL87" i="1" s="1"/>
  <c r="IK83" i="1"/>
  <c r="IK87" i="1" s="1"/>
  <c r="IJ83" i="1"/>
  <c r="II83" i="1"/>
  <c r="II87" i="1" s="1"/>
  <c r="IH83" i="1"/>
  <c r="IH87" i="1" s="1"/>
  <c r="HI98" i="1" s="1"/>
  <c r="HZ83" i="1"/>
  <c r="IA83" i="1" s="1"/>
  <c r="IB83" i="1" s="1"/>
  <c r="HY83" i="1"/>
  <c r="IE83" i="1" s="1"/>
  <c r="HR83" i="1"/>
  <c r="HQ83" i="1"/>
  <c r="HJ83" i="1"/>
  <c r="HK83" i="1" s="1"/>
  <c r="HL83" i="1" s="1"/>
  <c r="HI83" i="1"/>
  <c r="HZ82" i="1"/>
  <c r="IA82" i="1" s="1"/>
  <c r="IB82" i="1" s="1"/>
  <c r="HY82" i="1"/>
  <c r="IE82" i="1" s="1"/>
  <c r="HS82" i="1"/>
  <c r="HT82" i="1" s="1"/>
  <c r="HR82" i="1"/>
  <c r="HQ82" i="1"/>
  <c r="HJ82" i="1"/>
  <c r="HK82" i="1" s="1"/>
  <c r="HL82" i="1" s="1"/>
  <c r="HI82" i="1"/>
  <c r="IE81" i="1"/>
  <c r="HZ81" i="1"/>
  <c r="HY81" i="1"/>
  <c r="HR81" i="1"/>
  <c r="HS81" i="1" s="1"/>
  <c r="HT81" i="1" s="1"/>
  <c r="HQ81" i="1"/>
  <c r="HJ81" i="1"/>
  <c r="HK81" i="1" s="1"/>
  <c r="HL81" i="1" s="1"/>
  <c r="HI81" i="1"/>
  <c r="IC80" i="1"/>
  <c r="HZ80" i="1"/>
  <c r="IF80" i="1" s="1"/>
  <c r="HY80" i="1"/>
  <c r="HR80" i="1"/>
  <c r="HQ80" i="1"/>
  <c r="HS80" i="1" s="1"/>
  <c r="HT80" i="1" s="1"/>
  <c r="HL80" i="1"/>
  <c r="HJ80" i="1"/>
  <c r="HI80" i="1"/>
  <c r="HK80" i="1" s="1"/>
  <c r="IC79" i="1"/>
  <c r="IC81" i="1" s="1"/>
  <c r="HZ79" i="1"/>
  <c r="IF79" i="1" s="1"/>
  <c r="HY79" i="1"/>
  <c r="IE79" i="1" s="1"/>
  <c r="HR79" i="1"/>
  <c r="HS79" i="1" s="1"/>
  <c r="HT79" i="1" s="1"/>
  <c r="HQ79" i="1"/>
  <c r="HJ79" i="1"/>
  <c r="HI79" i="1"/>
  <c r="IB78" i="1"/>
  <c r="IA78" i="1"/>
  <c r="HZ78" i="1"/>
  <c r="IF78" i="1" s="1"/>
  <c r="HY78" i="1"/>
  <c r="IE78" i="1" s="1"/>
  <c r="HT78" i="1"/>
  <c r="HS78" i="1"/>
  <c r="HR78" i="1"/>
  <c r="HQ78" i="1"/>
  <c r="HL78" i="1"/>
  <c r="HK78" i="1"/>
  <c r="HJ78" i="1"/>
  <c r="HI78" i="1"/>
  <c r="CO78" i="1"/>
  <c r="BJ79" i="1" s="1"/>
  <c r="BJ80" i="1" s="1"/>
  <c r="E76" i="1"/>
  <c r="IJ62" i="1"/>
  <c r="HI62" i="1"/>
  <c r="IJ61" i="1"/>
  <c r="HZ63" i="1" s="1"/>
  <c r="IA63" i="1" s="1"/>
  <c r="IB63" i="1" s="1"/>
  <c r="II61" i="1"/>
  <c r="HR63" i="1" s="1"/>
  <c r="HS63" i="1" s="1"/>
  <c r="HT63" i="1" s="1"/>
  <c r="HZ61" i="1"/>
  <c r="HJ61" i="1"/>
  <c r="IJ60" i="1"/>
  <c r="HZ62" i="1" s="1"/>
  <c r="II60" i="1"/>
  <c r="HR62" i="1" s="1"/>
  <c r="IH60" i="1"/>
  <c r="HJ62" i="1" s="1"/>
  <c r="HZ60" i="1"/>
  <c r="IJ59" i="1"/>
  <c r="II59" i="1"/>
  <c r="HR61" i="1" s="1"/>
  <c r="IH59" i="1"/>
  <c r="HZ59" i="1"/>
  <c r="IF59" i="1" s="1"/>
  <c r="HR59" i="1"/>
  <c r="HJ59" i="1"/>
  <c r="IJ58" i="1"/>
  <c r="II58" i="1"/>
  <c r="II62" i="1" s="1"/>
  <c r="HZ58" i="1"/>
  <c r="HY58" i="1"/>
  <c r="IE58" i="1" s="1"/>
  <c r="HR58" i="1"/>
  <c r="HS58" i="1" s="1"/>
  <c r="HT58" i="1" s="1"/>
  <c r="HQ58" i="1"/>
  <c r="HJ58" i="1"/>
  <c r="HI58" i="1"/>
  <c r="IA57" i="1"/>
  <c r="IB57" i="1" s="1"/>
  <c r="HZ57" i="1"/>
  <c r="HY57" i="1"/>
  <c r="IE57" i="1" s="1"/>
  <c r="HR57" i="1"/>
  <c r="IF57" i="1" s="1"/>
  <c r="HQ57" i="1"/>
  <c r="HK57" i="1"/>
  <c r="HL57" i="1" s="1"/>
  <c r="HJ57" i="1"/>
  <c r="HI57" i="1"/>
  <c r="IJ56" i="1"/>
  <c r="II56" i="1"/>
  <c r="IH56" i="1"/>
  <c r="IB56" i="1"/>
  <c r="IA56" i="1"/>
  <c r="HZ56" i="1"/>
  <c r="IF56" i="1" s="1"/>
  <c r="HY56" i="1"/>
  <c r="IE56" i="1" s="1"/>
  <c r="HT56" i="1"/>
  <c r="HS56" i="1"/>
  <c r="HR56" i="1"/>
  <c r="HQ56" i="1"/>
  <c r="HL56" i="1"/>
  <c r="HK56" i="1"/>
  <c r="HJ56" i="1"/>
  <c r="HI56" i="1"/>
  <c r="HZ55" i="1"/>
  <c r="IA55" i="1" s="1"/>
  <c r="IB55" i="1" s="1"/>
  <c r="HY55" i="1"/>
  <c r="IE55" i="1" s="1"/>
  <c r="HR55" i="1"/>
  <c r="HS55" i="1" s="1"/>
  <c r="HT55" i="1" s="1"/>
  <c r="HQ55" i="1"/>
  <c r="HJ55" i="1"/>
  <c r="HK55" i="1" s="1"/>
  <c r="HL55" i="1" s="1"/>
  <c r="HI55" i="1"/>
  <c r="IB54" i="1"/>
  <c r="IA54" i="1"/>
  <c r="HZ54" i="1"/>
  <c r="IF54" i="1" s="1"/>
  <c r="HY54" i="1"/>
  <c r="IE54" i="1" s="1"/>
  <c r="HT54" i="1"/>
  <c r="HS54" i="1"/>
  <c r="HR54" i="1"/>
  <c r="HQ54" i="1"/>
  <c r="HL54" i="1"/>
  <c r="HK54" i="1"/>
  <c r="HJ54" i="1"/>
  <c r="HI54" i="1"/>
  <c r="HZ53" i="1"/>
  <c r="IA53" i="1" s="1"/>
  <c r="IB53" i="1" s="1"/>
  <c r="HY53" i="1"/>
  <c r="IE53" i="1" s="1"/>
  <c r="HR53" i="1"/>
  <c r="HS53" i="1" s="1"/>
  <c r="HT53" i="1" s="1"/>
  <c r="HQ53" i="1"/>
  <c r="HJ53" i="1"/>
  <c r="HK53" i="1" s="1"/>
  <c r="HL53" i="1" s="1"/>
  <c r="HI53" i="1"/>
  <c r="IB52" i="1"/>
  <c r="IA52" i="1"/>
  <c r="HZ52" i="1"/>
  <c r="IF52" i="1" s="1"/>
  <c r="HY52" i="1"/>
  <c r="IE52" i="1" s="1"/>
  <c r="HT52" i="1"/>
  <c r="HS52" i="1"/>
  <c r="HR52" i="1"/>
  <c r="HQ52" i="1"/>
  <c r="HL52" i="1"/>
  <c r="HK52" i="1"/>
  <c r="HJ52" i="1"/>
  <c r="HI52" i="1"/>
  <c r="IK51" i="1"/>
  <c r="HZ51" i="1"/>
  <c r="IA51" i="1" s="1"/>
  <c r="IB51" i="1" s="1"/>
  <c r="HY51" i="1"/>
  <c r="IE51" i="1" s="1"/>
  <c r="HR51" i="1"/>
  <c r="HS51" i="1" s="1"/>
  <c r="HT51" i="1" s="1"/>
  <c r="HQ51" i="1"/>
  <c r="HJ51" i="1"/>
  <c r="HK51" i="1" s="1"/>
  <c r="HL51" i="1" s="1"/>
  <c r="HI51" i="1"/>
  <c r="IQ50" i="1"/>
  <c r="HY61" i="1" s="1"/>
  <c r="IK50" i="1"/>
  <c r="HZ50" i="1"/>
  <c r="IA50" i="1" s="1"/>
  <c r="IB50" i="1" s="1"/>
  <c r="HY50" i="1"/>
  <c r="IE50" i="1" s="1"/>
  <c r="HR50" i="1"/>
  <c r="HS50" i="1" s="1"/>
  <c r="HT50" i="1" s="1"/>
  <c r="HQ50" i="1"/>
  <c r="HJ50" i="1"/>
  <c r="HK50" i="1" s="1"/>
  <c r="HL50" i="1" s="1"/>
  <c r="HI50" i="1"/>
  <c r="HZ49" i="1"/>
  <c r="IA49" i="1" s="1"/>
  <c r="IB49" i="1" s="1"/>
  <c r="HY49" i="1"/>
  <c r="IE49" i="1" s="1"/>
  <c r="HR49" i="1"/>
  <c r="HS49" i="1" s="1"/>
  <c r="HT49" i="1" s="1"/>
  <c r="HQ49" i="1"/>
  <c r="HJ49" i="1"/>
  <c r="HK49" i="1" s="1"/>
  <c r="HL49" i="1" s="1"/>
  <c r="HI49" i="1"/>
  <c r="IQ48" i="1"/>
  <c r="HY59" i="1" s="1"/>
  <c r="IK48" i="1"/>
  <c r="HZ48" i="1"/>
  <c r="IA48" i="1" s="1"/>
  <c r="IB48" i="1" s="1"/>
  <c r="HY48" i="1"/>
  <c r="IE48" i="1" s="1"/>
  <c r="HR48" i="1"/>
  <c r="HS48" i="1" s="1"/>
  <c r="HT48" i="1" s="1"/>
  <c r="HQ48" i="1"/>
  <c r="HJ48" i="1"/>
  <c r="HK48" i="1" s="1"/>
  <c r="HL48" i="1" s="1"/>
  <c r="HI48" i="1"/>
  <c r="IQ47" i="1"/>
  <c r="IQ52" i="1" s="1"/>
  <c r="HY63" i="1" s="1"/>
  <c r="IO47" i="1"/>
  <c r="IO52" i="1" s="1"/>
  <c r="HQ63" i="1" s="1"/>
  <c r="IM47" i="1"/>
  <c r="IM51" i="1" s="1"/>
  <c r="IL47" i="1"/>
  <c r="IL51" i="1" s="1"/>
  <c r="IK47" i="1"/>
  <c r="IK52" i="1" s="1"/>
  <c r="IJ47" i="1"/>
  <c r="IJ52" i="1" s="1"/>
  <c r="II47" i="1"/>
  <c r="II51" i="1" s="1"/>
  <c r="IH47" i="1"/>
  <c r="IH51" i="1" s="1"/>
  <c r="HZ47" i="1"/>
  <c r="IA47" i="1" s="1"/>
  <c r="IB47" i="1" s="1"/>
  <c r="HY47" i="1"/>
  <c r="IE47" i="1" s="1"/>
  <c r="HR47" i="1"/>
  <c r="HS47" i="1" s="1"/>
  <c r="HT47" i="1" s="1"/>
  <c r="HQ47" i="1"/>
  <c r="HJ47" i="1"/>
  <c r="HK47" i="1" s="1"/>
  <c r="HL47" i="1" s="1"/>
  <c r="HI47" i="1"/>
  <c r="IF46" i="1"/>
  <c r="HZ46" i="1"/>
  <c r="IA46" i="1" s="1"/>
  <c r="IB46" i="1" s="1"/>
  <c r="HY46" i="1"/>
  <c r="IE46" i="1" s="1"/>
  <c r="HR46" i="1"/>
  <c r="HS46" i="1" s="1"/>
  <c r="HT46" i="1" s="1"/>
  <c r="HQ46" i="1"/>
  <c r="HJ46" i="1"/>
  <c r="HK46" i="1" s="1"/>
  <c r="HL46" i="1" s="1"/>
  <c r="HI46" i="1"/>
  <c r="IF45" i="1"/>
  <c r="IC45" i="1"/>
  <c r="HZ45" i="1"/>
  <c r="HY45" i="1"/>
  <c r="IA45" i="1" s="1"/>
  <c r="IB45" i="1" s="1"/>
  <c r="HR45" i="1"/>
  <c r="HQ45" i="1"/>
  <c r="HS45" i="1" s="1"/>
  <c r="HT45" i="1" s="1"/>
  <c r="HJ45" i="1"/>
  <c r="HI45" i="1"/>
  <c r="HK45" i="1" s="1"/>
  <c r="HL45" i="1" s="1"/>
  <c r="IE44" i="1"/>
  <c r="IC44" i="1"/>
  <c r="HZ44" i="1"/>
  <c r="IF44" i="1" s="1"/>
  <c r="HY44" i="1"/>
  <c r="HR44" i="1"/>
  <c r="HS44" i="1" s="1"/>
  <c r="HT44" i="1" s="1"/>
  <c r="HQ44" i="1"/>
  <c r="HJ44" i="1"/>
  <c r="HK44" i="1" s="1"/>
  <c r="HL44" i="1" s="1"/>
  <c r="HI44" i="1"/>
  <c r="IF43" i="1"/>
  <c r="IC43" i="1"/>
  <c r="HZ43" i="1"/>
  <c r="HR43" i="1"/>
  <c r="HJ43" i="1"/>
  <c r="IA42" i="1"/>
  <c r="IB42" i="1" s="1"/>
  <c r="HZ42" i="1"/>
  <c r="IF42" i="1" s="1"/>
  <c r="HY42" i="1"/>
  <c r="HY43" i="1" s="1"/>
  <c r="HS42" i="1"/>
  <c r="HT42" i="1" s="1"/>
  <c r="HR42" i="1"/>
  <c r="HQ42" i="1"/>
  <c r="HQ43" i="1" s="1"/>
  <c r="HS43" i="1" s="1"/>
  <c r="HT43" i="1" s="1"/>
  <c r="HK42" i="1"/>
  <c r="HL42" i="1" s="1"/>
  <c r="HJ42" i="1"/>
  <c r="HI42" i="1"/>
  <c r="HI43" i="1" s="1"/>
  <c r="HK43" i="1" s="1"/>
  <c r="HL43" i="1" s="1"/>
  <c r="CO42" i="1"/>
  <c r="D41" i="1"/>
  <c r="C41" i="1"/>
  <c r="E40" i="1"/>
  <c r="HO33" i="1"/>
  <c r="HN33" i="1"/>
  <c r="HN32" i="1"/>
  <c r="HZ28" i="1"/>
  <c r="IF28" i="1" s="1"/>
  <c r="HJ28" i="1"/>
  <c r="IJ26" i="1"/>
  <c r="II26" i="1"/>
  <c r="HR28" i="1" s="1"/>
  <c r="IH26" i="1"/>
  <c r="HZ26" i="1"/>
  <c r="IA26" i="1" s="1"/>
  <c r="IB26" i="1" s="1"/>
  <c r="HJ26" i="1"/>
  <c r="IJ25" i="1"/>
  <c r="HZ27" i="1" s="1"/>
  <c r="II25" i="1"/>
  <c r="HR27" i="1" s="1"/>
  <c r="IH25" i="1"/>
  <c r="HJ27" i="1" s="1"/>
  <c r="HK27" i="1" s="1"/>
  <c r="HL27" i="1" s="1"/>
  <c r="IJ24" i="1"/>
  <c r="II24" i="1"/>
  <c r="HR26" i="1" s="1"/>
  <c r="IH24" i="1"/>
  <c r="HZ24" i="1"/>
  <c r="IF24" i="1" s="1"/>
  <c r="HR24" i="1"/>
  <c r="HJ24" i="1"/>
  <c r="IJ23" i="1"/>
  <c r="IJ27" i="1" s="1"/>
  <c r="II23" i="1"/>
  <c r="II27" i="1" s="1"/>
  <c r="IH23" i="1"/>
  <c r="IH27" i="1" s="1"/>
  <c r="IA23" i="1"/>
  <c r="IB23" i="1" s="1"/>
  <c r="HZ23" i="1"/>
  <c r="IF23" i="1" s="1"/>
  <c r="HY23" i="1"/>
  <c r="IE23" i="1" s="1"/>
  <c r="HS23" i="1"/>
  <c r="HT23" i="1" s="1"/>
  <c r="HR23" i="1"/>
  <c r="HQ23" i="1"/>
  <c r="HK23" i="1"/>
  <c r="HL23" i="1" s="1"/>
  <c r="HJ23" i="1"/>
  <c r="HI23" i="1"/>
  <c r="HZ22" i="1"/>
  <c r="IF22" i="1" s="1"/>
  <c r="HY22" i="1"/>
  <c r="IA22" i="1" s="1"/>
  <c r="IB22" i="1" s="1"/>
  <c r="HR22" i="1"/>
  <c r="HQ22" i="1"/>
  <c r="HS22" i="1" s="1"/>
  <c r="HT22" i="1" s="1"/>
  <c r="HJ22" i="1"/>
  <c r="HI22" i="1"/>
  <c r="HK22" i="1" s="1"/>
  <c r="HL22" i="1" s="1"/>
  <c r="IJ21" i="1"/>
  <c r="II21" i="1"/>
  <c r="IH21" i="1"/>
  <c r="HZ21" i="1"/>
  <c r="IF21" i="1" s="1"/>
  <c r="HY21" i="1"/>
  <c r="IE21" i="1" s="1"/>
  <c r="HR21" i="1"/>
  <c r="HS21" i="1" s="1"/>
  <c r="HT21" i="1" s="1"/>
  <c r="HQ21" i="1"/>
  <c r="HJ21" i="1"/>
  <c r="HK21" i="1" s="1"/>
  <c r="HL21" i="1" s="1"/>
  <c r="HI21" i="1"/>
  <c r="HZ20" i="1"/>
  <c r="IA20" i="1" s="1"/>
  <c r="IB20" i="1" s="1"/>
  <c r="HY20" i="1"/>
  <c r="IE20" i="1" s="1"/>
  <c r="HR20" i="1"/>
  <c r="HS20" i="1" s="1"/>
  <c r="HT20" i="1" s="1"/>
  <c r="HQ20" i="1"/>
  <c r="HJ20" i="1"/>
  <c r="HK20" i="1" s="1"/>
  <c r="HL20" i="1" s="1"/>
  <c r="HI20" i="1"/>
  <c r="HZ19" i="1"/>
  <c r="IF19" i="1" s="1"/>
  <c r="HY19" i="1"/>
  <c r="IE19" i="1" s="1"/>
  <c r="HR19" i="1"/>
  <c r="HS19" i="1" s="1"/>
  <c r="HT19" i="1" s="1"/>
  <c r="HQ19" i="1"/>
  <c r="HJ19" i="1"/>
  <c r="HK19" i="1" s="1"/>
  <c r="HL19" i="1" s="1"/>
  <c r="HI19" i="1"/>
  <c r="HZ18" i="1"/>
  <c r="IA18" i="1" s="1"/>
  <c r="IB18" i="1" s="1"/>
  <c r="HY18" i="1"/>
  <c r="IE18" i="1" s="1"/>
  <c r="HR18" i="1"/>
  <c r="HS18" i="1" s="1"/>
  <c r="HT18" i="1" s="1"/>
  <c r="HQ18" i="1"/>
  <c r="HJ18" i="1"/>
  <c r="HK18" i="1" s="1"/>
  <c r="HL18" i="1" s="1"/>
  <c r="HI18" i="1"/>
  <c r="IQ17" i="1"/>
  <c r="HY28" i="1" s="1"/>
  <c r="IK17" i="1"/>
  <c r="HZ17" i="1"/>
  <c r="IF17" i="1" s="1"/>
  <c r="HY17" i="1"/>
  <c r="IE17" i="1" s="1"/>
  <c r="HR17" i="1"/>
  <c r="HS17" i="1" s="1"/>
  <c r="HT17" i="1" s="1"/>
  <c r="HQ17" i="1"/>
  <c r="HJ17" i="1"/>
  <c r="HK17" i="1" s="1"/>
  <c r="HL17" i="1" s="1"/>
  <c r="HI17" i="1"/>
  <c r="HZ16" i="1"/>
  <c r="IA16" i="1" s="1"/>
  <c r="IB16" i="1" s="1"/>
  <c r="HY16" i="1"/>
  <c r="IE16" i="1" s="1"/>
  <c r="HR16" i="1"/>
  <c r="HS16" i="1" s="1"/>
  <c r="HT16" i="1" s="1"/>
  <c r="HQ16" i="1"/>
  <c r="HJ16" i="1"/>
  <c r="HK16" i="1" s="1"/>
  <c r="HL16" i="1" s="1"/>
  <c r="HI16" i="1"/>
  <c r="IQ15" i="1"/>
  <c r="HY26" i="1" s="1"/>
  <c r="IK15" i="1"/>
  <c r="HZ15" i="1"/>
  <c r="IF15" i="1" s="1"/>
  <c r="HY15" i="1"/>
  <c r="IE15" i="1" s="1"/>
  <c r="HR15" i="1"/>
  <c r="HS15" i="1" s="1"/>
  <c r="HT15" i="1" s="1"/>
  <c r="HQ15" i="1"/>
  <c r="HJ15" i="1"/>
  <c r="HK15" i="1" s="1"/>
  <c r="HL15" i="1" s="1"/>
  <c r="HI15" i="1"/>
  <c r="HZ14" i="1"/>
  <c r="IA14" i="1" s="1"/>
  <c r="IB14" i="1" s="1"/>
  <c r="HY14" i="1"/>
  <c r="IE14" i="1" s="1"/>
  <c r="HR14" i="1"/>
  <c r="HS14" i="1" s="1"/>
  <c r="HT14" i="1" s="1"/>
  <c r="HQ14" i="1"/>
  <c r="HJ14" i="1"/>
  <c r="HK14" i="1" s="1"/>
  <c r="HL14" i="1" s="1"/>
  <c r="HI14" i="1"/>
  <c r="IQ13" i="1"/>
  <c r="HY24" i="1" s="1"/>
  <c r="IK13" i="1"/>
  <c r="HZ13" i="1"/>
  <c r="IF13" i="1" s="1"/>
  <c r="HY13" i="1"/>
  <c r="IE13" i="1" s="1"/>
  <c r="HR13" i="1"/>
  <c r="HS13" i="1" s="1"/>
  <c r="HT13" i="1" s="1"/>
  <c r="HQ13" i="1"/>
  <c r="HJ13" i="1"/>
  <c r="HK13" i="1" s="1"/>
  <c r="HL13" i="1" s="1"/>
  <c r="HI13" i="1"/>
  <c r="IQ12" i="1"/>
  <c r="IQ16" i="1" s="1"/>
  <c r="HY27" i="1" s="1"/>
  <c r="IO12" i="1"/>
  <c r="IO17" i="1" s="1"/>
  <c r="HQ28" i="1" s="1"/>
  <c r="IM12" i="1"/>
  <c r="IM15" i="1" s="1"/>
  <c r="IL12" i="1"/>
  <c r="IL16" i="1" s="1"/>
  <c r="IK12" i="1"/>
  <c r="IK14" i="1" s="1"/>
  <c r="IJ12" i="1"/>
  <c r="IJ17" i="1" s="1"/>
  <c r="II12" i="1"/>
  <c r="II17" i="1" s="1"/>
  <c r="IH12" i="1"/>
  <c r="IH16" i="1" s="1"/>
  <c r="HI27" i="1" s="1"/>
  <c r="HZ12" i="1"/>
  <c r="IA12" i="1" s="1"/>
  <c r="IB12" i="1" s="1"/>
  <c r="HY12" i="1"/>
  <c r="IE12" i="1" s="1"/>
  <c r="HR12" i="1"/>
  <c r="HS12" i="1" s="1"/>
  <c r="HT12" i="1" s="1"/>
  <c r="HQ12" i="1"/>
  <c r="HJ12" i="1"/>
  <c r="HK12" i="1" s="1"/>
  <c r="HL12" i="1" s="1"/>
  <c r="HI12" i="1"/>
  <c r="HZ11" i="1"/>
  <c r="IF11" i="1" s="1"/>
  <c r="HY11" i="1"/>
  <c r="IE11" i="1" s="1"/>
  <c r="HR11" i="1"/>
  <c r="HS11" i="1" s="1"/>
  <c r="HT11" i="1" s="1"/>
  <c r="HQ11" i="1"/>
  <c r="HJ11" i="1"/>
  <c r="HK11" i="1" s="1"/>
  <c r="HL11" i="1" s="1"/>
  <c r="HI11" i="1"/>
  <c r="IF10" i="1"/>
  <c r="IC10" i="1"/>
  <c r="HZ10" i="1"/>
  <c r="HY10" i="1"/>
  <c r="IA10" i="1" s="1"/>
  <c r="IB10" i="1" s="1"/>
  <c r="HR10" i="1"/>
  <c r="HQ10" i="1"/>
  <c r="HS10" i="1" s="1"/>
  <c r="HT10" i="1" s="1"/>
  <c r="HJ10" i="1"/>
  <c r="HI10" i="1"/>
  <c r="HK10" i="1" s="1"/>
  <c r="HL10" i="1" s="1"/>
  <c r="IE9" i="1"/>
  <c r="IC9" i="1"/>
  <c r="HZ9" i="1"/>
  <c r="IF9" i="1" s="1"/>
  <c r="HY9" i="1"/>
  <c r="HR9" i="1"/>
  <c r="HS9" i="1" s="1"/>
  <c r="HT9" i="1" s="1"/>
  <c r="HQ9" i="1"/>
  <c r="HJ9" i="1"/>
  <c r="HK9" i="1" s="1"/>
  <c r="HL9" i="1" s="1"/>
  <c r="HI9" i="1"/>
  <c r="IF8" i="1"/>
  <c r="IC8" i="1"/>
  <c r="HZ8" i="1"/>
  <c r="HR8" i="1"/>
  <c r="HJ8" i="1"/>
  <c r="IA7" i="1"/>
  <c r="IB7" i="1" s="1"/>
  <c r="HZ7" i="1"/>
  <c r="IF7" i="1" s="1"/>
  <c r="HY7" i="1"/>
  <c r="IE7" i="1" s="1"/>
  <c r="HS7" i="1"/>
  <c r="HT7" i="1" s="1"/>
  <c r="HR7" i="1"/>
  <c r="HQ7" i="1"/>
  <c r="HQ8" i="1" s="1"/>
  <c r="HS8" i="1" s="1"/>
  <c r="HT8" i="1" s="1"/>
  <c r="HK7" i="1"/>
  <c r="HL7" i="1" s="1"/>
  <c r="HJ7" i="1"/>
  <c r="HI7" i="1"/>
  <c r="HI8" i="1" s="1"/>
  <c r="HK8" i="1" s="1"/>
  <c r="HL8" i="1" s="1"/>
  <c r="CO7" i="1"/>
  <c r="D6" i="1"/>
  <c r="C6" i="1"/>
  <c r="E5" i="1"/>
  <c r="HS27" i="1" l="1"/>
  <c r="HT27" i="1" s="1"/>
  <c r="HK28" i="1"/>
  <c r="HL28" i="1" s="1"/>
  <c r="IF27" i="1"/>
  <c r="IA27" i="1"/>
  <c r="IB27" i="1" s="1"/>
  <c r="HS28" i="1"/>
  <c r="HT28" i="1" s="1"/>
  <c r="HK26" i="1"/>
  <c r="HL26" i="1" s="1"/>
  <c r="IE43" i="1"/>
  <c r="IA43" i="1"/>
  <c r="IB43" i="1" s="1"/>
  <c r="IF61" i="1"/>
  <c r="IF48" i="1"/>
  <c r="II49" i="1"/>
  <c r="IM49" i="1"/>
  <c r="IF50" i="1"/>
  <c r="II52" i="1"/>
  <c r="IF81" i="1"/>
  <c r="IA81" i="1"/>
  <c r="IB81" i="1" s="1"/>
  <c r="IF82" i="1"/>
  <c r="IJ88" i="1"/>
  <c r="IJ86" i="1"/>
  <c r="IJ84" i="1"/>
  <c r="IJ89" i="1" s="1"/>
  <c r="IO88" i="1"/>
  <c r="HQ99" i="1" s="1"/>
  <c r="HS99" i="1" s="1"/>
  <c r="HT99" i="1" s="1"/>
  <c r="IO86" i="1"/>
  <c r="HQ97" i="1" s="1"/>
  <c r="IE97" i="1" s="1"/>
  <c r="IO84" i="1"/>
  <c r="IK89" i="1"/>
  <c r="IJ87" i="1"/>
  <c r="IA98" i="1"/>
  <c r="IB98" i="1" s="1"/>
  <c r="IF114" i="1"/>
  <c r="IA114" i="1"/>
  <c r="IB114" i="1" s="1"/>
  <c r="IH123" i="1"/>
  <c r="HI134" i="1" s="1"/>
  <c r="IH121" i="1"/>
  <c r="HI132" i="1" s="1"/>
  <c r="HK132" i="1" s="1"/>
  <c r="HL132" i="1" s="1"/>
  <c r="IH122" i="1"/>
  <c r="HI133" i="1" s="1"/>
  <c r="HK133" i="1" s="1"/>
  <c r="HL133" i="1" s="1"/>
  <c r="IH119" i="1"/>
  <c r="IL123" i="1"/>
  <c r="IL121" i="1"/>
  <c r="IL122" i="1"/>
  <c r="IL119" i="1"/>
  <c r="IH120" i="1"/>
  <c r="HI131" i="1" s="1"/>
  <c r="HK131" i="1" s="1"/>
  <c r="HL131" i="1" s="1"/>
  <c r="IE129" i="1"/>
  <c r="IF165" i="1"/>
  <c r="HS222" i="1"/>
  <c r="HT222" i="1" s="1"/>
  <c r="IE222" i="1"/>
  <c r="HY234" i="1"/>
  <c r="HK233" i="1"/>
  <c r="HL233" i="1" s="1"/>
  <c r="IF233" i="1"/>
  <c r="IJ261" i="1"/>
  <c r="IJ259" i="1"/>
  <c r="IJ257" i="1"/>
  <c r="IJ260" i="1"/>
  <c r="IJ258" i="1"/>
  <c r="IO261" i="1"/>
  <c r="HQ272" i="1" s="1"/>
  <c r="IO259" i="1"/>
  <c r="HQ270" i="1" s="1"/>
  <c r="IO257" i="1"/>
  <c r="IO260" i="1"/>
  <c r="HQ271" i="1" s="1"/>
  <c r="HS271" i="1" s="1"/>
  <c r="HT271" i="1" s="1"/>
  <c r="IO258" i="1"/>
  <c r="HQ269" i="1" s="1"/>
  <c r="IE10" i="1"/>
  <c r="IA11" i="1"/>
  <c r="IB11" i="1" s="1"/>
  <c r="IA13" i="1"/>
  <c r="IB13" i="1" s="1"/>
  <c r="IH13" i="1"/>
  <c r="IL13" i="1"/>
  <c r="IJ14" i="1"/>
  <c r="IO14" i="1"/>
  <c r="HQ25" i="1" s="1"/>
  <c r="IA15" i="1"/>
  <c r="IB15" i="1" s="1"/>
  <c r="IH15" i="1"/>
  <c r="HI26" i="1" s="1"/>
  <c r="IL15" i="1"/>
  <c r="IJ16" i="1"/>
  <c r="IO16" i="1"/>
  <c r="HQ27" i="1" s="1"/>
  <c r="IE27" i="1" s="1"/>
  <c r="IA17" i="1"/>
  <c r="IB17" i="1" s="1"/>
  <c r="IH17" i="1"/>
  <c r="HI28" i="1" s="1"/>
  <c r="IE28" i="1" s="1"/>
  <c r="IL17" i="1"/>
  <c r="IA19" i="1"/>
  <c r="IB19" i="1" s="1"/>
  <c r="IA21" i="1"/>
  <c r="IB21" i="1" s="1"/>
  <c r="IA24" i="1"/>
  <c r="IB24" i="1" s="1"/>
  <c r="HJ25" i="1"/>
  <c r="HR25" i="1"/>
  <c r="HZ25" i="1"/>
  <c r="IA28" i="1"/>
  <c r="IB28" i="1" s="1"/>
  <c r="IE45" i="1"/>
  <c r="IH48" i="1"/>
  <c r="IL48" i="1"/>
  <c r="IJ49" i="1"/>
  <c r="IO49" i="1"/>
  <c r="HQ60" i="1" s="1"/>
  <c r="IH50" i="1"/>
  <c r="HI61" i="1" s="1"/>
  <c r="IL50" i="1"/>
  <c r="IO51" i="1"/>
  <c r="HQ62" i="1" s="1"/>
  <c r="HS62" i="1" s="1"/>
  <c r="HT62" i="1" s="1"/>
  <c r="IL52" i="1"/>
  <c r="HK58" i="1"/>
  <c r="HL58" i="1" s="1"/>
  <c r="IF62" i="1"/>
  <c r="HS83" i="1"/>
  <c r="HT83" i="1" s="1"/>
  <c r="IO87" i="1"/>
  <c r="HQ98" i="1" s="1"/>
  <c r="IE98" i="1" s="1"/>
  <c r="IH94" i="1"/>
  <c r="IH97" i="1"/>
  <c r="HJ99" i="1" s="1"/>
  <c r="HK99" i="1" s="1"/>
  <c r="HL99" i="1" s="1"/>
  <c r="IH58" i="1"/>
  <c r="IH96" i="1"/>
  <c r="HJ98" i="1" s="1"/>
  <c r="HK98" i="1" s="1"/>
  <c r="HL98" i="1" s="1"/>
  <c r="IH61" i="1"/>
  <c r="HJ63" i="1" s="1"/>
  <c r="HK117" i="1"/>
  <c r="HL117" i="1" s="1"/>
  <c r="IA117" i="1"/>
  <c r="IB117" i="1" s="1"/>
  <c r="HK119" i="1"/>
  <c r="HL119" i="1" s="1"/>
  <c r="IA119" i="1"/>
  <c r="IB119" i="1" s="1"/>
  <c r="IL120" i="1"/>
  <c r="IE166" i="1"/>
  <c r="IA166" i="1"/>
  <c r="IB166" i="1" s="1"/>
  <c r="II14" i="1"/>
  <c r="II16" i="1"/>
  <c r="IE22" i="1"/>
  <c r="HY8" i="1"/>
  <c r="IM13" i="1"/>
  <c r="IF14" i="1"/>
  <c r="IQ14" i="1"/>
  <c r="HY25" i="1" s="1"/>
  <c r="II15" i="1"/>
  <c r="IK16" i="1"/>
  <c r="IK18" i="1" s="1"/>
  <c r="IM17" i="1"/>
  <c r="IF20" i="1"/>
  <c r="IF26" i="1"/>
  <c r="IF47" i="1"/>
  <c r="IQ51" i="1"/>
  <c r="HY62" i="1" s="1"/>
  <c r="IE62" i="1" s="1"/>
  <c r="HK196" i="1"/>
  <c r="HL196" i="1" s="1"/>
  <c r="IE196" i="1"/>
  <c r="IM14" i="1"/>
  <c r="IM16" i="1"/>
  <c r="IE42" i="1"/>
  <c r="IF12" i="1"/>
  <c r="II13" i="1"/>
  <c r="IF16" i="1"/>
  <c r="IF18" i="1"/>
  <c r="II48" i="1"/>
  <c r="IM48" i="1"/>
  <c r="IM53" i="1" s="1"/>
  <c r="IF49" i="1"/>
  <c r="IK49" i="1"/>
  <c r="IK53" i="1" s="1"/>
  <c r="IQ49" i="1"/>
  <c r="HY60" i="1" s="1"/>
  <c r="II50" i="1"/>
  <c r="IM50" i="1"/>
  <c r="IF51" i="1"/>
  <c r="IM52" i="1"/>
  <c r="IF53" i="1"/>
  <c r="IQ53" i="1"/>
  <c r="IF55" i="1"/>
  <c r="HR60" i="1"/>
  <c r="IJ85" i="1"/>
  <c r="IE99" i="1"/>
  <c r="IA95" i="1"/>
  <c r="IB95" i="1" s="1"/>
  <c r="IF99" i="1"/>
  <c r="HQ130" i="1"/>
  <c r="HS130" i="1" s="1"/>
  <c r="HT130" i="1" s="1"/>
  <c r="IA9" i="1"/>
  <c r="IB9" i="1" s="1"/>
  <c r="IJ13" i="1"/>
  <c r="IO13" i="1"/>
  <c r="IH14" i="1"/>
  <c r="HI25" i="1" s="1"/>
  <c r="IL14" i="1"/>
  <c r="IJ15" i="1"/>
  <c r="IO15" i="1"/>
  <c r="HQ26" i="1" s="1"/>
  <c r="IE26" i="1" s="1"/>
  <c r="IA44" i="1"/>
  <c r="IB44" i="1" s="1"/>
  <c r="IJ48" i="1"/>
  <c r="IO48" i="1"/>
  <c r="IH49" i="1"/>
  <c r="HI60" i="1" s="1"/>
  <c r="IL49" i="1"/>
  <c r="IJ50" i="1"/>
  <c r="IO50" i="1"/>
  <c r="HQ61" i="1" s="1"/>
  <c r="IE61" i="1" s="1"/>
  <c r="IJ51" i="1"/>
  <c r="IH52" i="1"/>
  <c r="HI63" i="1" s="1"/>
  <c r="IE63" i="1" s="1"/>
  <c r="HS57" i="1"/>
  <c r="HT57" i="1" s="1"/>
  <c r="IA58" i="1"/>
  <c r="IB58" i="1" s="1"/>
  <c r="IA59" i="1"/>
  <c r="IB59" i="1" s="1"/>
  <c r="HK62" i="1"/>
  <c r="HL62" i="1" s="1"/>
  <c r="HK61" i="1"/>
  <c r="HL61" i="1" s="1"/>
  <c r="IA61" i="1"/>
  <c r="IB61" i="1" s="1"/>
  <c r="IF63" i="1"/>
  <c r="HK79" i="1"/>
  <c r="HL79" i="1" s="1"/>
  <c r="IE80" i="1"/>
  <c r="HI95" i="1"/>
  <c r="HK95" i="1" s="1"/>
  <c r="HL95" i="1" s="1"/>
  <c r="IO85" i="1"/>
  <c r="HQ96" i="1" s="1"/>
  <c r="HS96" i="1" s="1"/>
  <c r="HT96" i="1" s="1"/>
  <c r="IA97" i="1"/>
  <c r="IB97" i="1" s="1"/>
  <c r="HK97" i="1"/>
  <c r="HL97" i="1" s="1"/>
  <c r="HS117" i="1"/>
  <c r="HT117" i="1" s="1"/>
  <c r="HS119" i="1"/>
  <c r="HT119" i="1" s="1"/>
  <c r="HK186" i="1"/>
  <c r="HL186" i="1" s="1"/>
  <c r="IE186" i="1"/>
  <c r="HK190" i="1"/>
  <c r="HL190" i="1" s="1"/>
  <c r="IE190" i="1"/>
  <c r="IF58" i="1"/>
  <c r="IF83" i="1"/>
  <c r="II84" i="1"/>
  <c r="IM84" i="1"/>
  <c r="IF85" i="1"/>
  <c r="IK85" i="1"/>
  <c r="IQ85" i="1"/>
  <c r="HY96" i="1" s="1"/>
  <c r="II86" i="1"/>
  <c r="IM86" i="1"/>
  <c r="IF87" i="1"/>
  <c r="II88" i="1"/>
  <c r="IM88" i="1"/>
  <c r="IF89" i="1"/>
  <c r="IQ89" i="1"/>
  <c r="IF91" i="1"/>
  <c r="II95" i="1"/>
  <c r="IF117" i="1"/>
  <c r="IF119" i="1"/>
  <c r="IK119" i="1"/>
  <c r="IQ119" i="1"/>
  <c r="II120" i="1"/>
  <c r="II124" i="1" s="1"/>
  <c r="IM120" i="1"/>
  <c r="IM121" i="1"/>
  <c r="IM123" i="1"/>
  <c r="II129" i="1"/>
  <c r="II132" i="1"/>
  <c r="HR134" i="1" s="1"/>
  <c r="II131" i="1"/>
  <c r="HR133" i="1" s="1"/>
  <c r="HK129" i="1"/>
  <c r="HL129" i="1" s="1"/>
  <c r="IA129" i="1"/>
  <c r="IB129" i="1" s="1"/>
  <c r="IA150" i="1"/>
  <c r="IB150" i="1" s="1"/>
  <c r="IE150" i="1"/>
  <c r="II157" i="1"/>
  <c r="II155" i="1"/>
  <c r="II153" i="1"/>
  <c r="IM157" i="1"/>
  <c r="IM155" i="1"/>
  <c r="IM153" i="1"/>
  <c r="IM154" i="1"/>
  <c r="HK192" i="1"/>
  <c r="HL192" i="1" s="1"/>
  <c r="IE192" i="1"/>
  <c r="HK194" i="1"/>
  <c r="HL194" i="1" s="1"/>
  <c r="IE194" i="1"/>
  <c r="IA202" i="1"/>
  <c r="IB202" i="1" s="1"/>
  <c r="IF220" i="1"/>
  <c r="IA220" i="1"/>
  <c r="IB220" i="1" s="1"/>
  <c r="IF221" i="1"/>
  <c r="HS269" i="1"/>
  <c r="HT269" i="1" s="1"/>
  <c r="HS270" i="1"/>
  <c r="HT270" i="1" s="1"/>
  <c r="IK296" i="1"/>
  <c r="IK294" i="1"/>
  <c r="IK297" i="1"/>
  <c r="IK295" i="1"/>
  <c r="IK293" i="1"/>
  <c r="IQ296" i="1"/>
  <c r="HY307" i="1" s="1"/>
  <c r="IQ294" i="1"/>
  <c r="HY305" i="1" s="1"/>
  <c r="IE305" i="1" s="1"/>
  <c r="IQ297" i="1"/>
  <c r="HY308" i="1" s="1"/>
  <c r="IQ295" i="1"/>
  <c r="HY306" i="1" s="1"/>
  <c r="IQ293" i="1"/>
  <c r="IA79" i="1"/>
  <c r="IB79" i="1" s="1"/>
  <c r="IA80" i="1"/>
  <c r="IB80" i="1" s="1"/>
  <c r="IH85" i="1"/>
  <c r="HI96" i="1" s="1"/>
  <c r="IL85" i="1"/>
  <c r="IL89" i="1" s="1"/>
  <c r="IJ122" i="1"/>
  <c r="IJ123" i="1"/>
  <c r="IJ121" i="1"/>
  <c r="IO122" i="1"/>
  <c r="HQ133" i="1" s="1"/>
  <c r="IE133" i="1" s="1"/>
  <c r="IO120" i="1"/>
  <c r="HQ131" i="1" s="1"/>
  <c r="IO123" i="1"/>
  <c r="HQ134" i="1" s="1"/>
  <c r="IO121" i="1"/>
  <c r="HQ132" i="1" s="1"/>
  <c r="HS132" i="1" s="1"/>
  <c r="HT132" i="1" s="1"/>
  <c r="IJ120" i="1"/>
  <c r="IJ124" i="1" s="1"/>
  <c r="IQ120" i="1"/>
  <c r="HY131" i="1" s="1"/>
  <c r="IE131" i="1" s="1"/>
  <c r="IF126" i="1"/>
  <c r="IE147" i="1"/>
  <c r="IF151" i="1"/>
  <c r="IF153" i="1"/>
  <c r="HY164" i="1"/>
  <c r="IQ158" i="1"/>
  <c r="II156" i="1"/>
  <c r="IF157" i="1"/>
  <c r="IE168" i="1"/>
  <c r="IA167" i="1"/>
  <c r="IB167" i="1" s="1"/>
  <c r="IJ191" i="1"/>
  <c r="IJ189" i="1"/>
  <c r="IJ187" i="1"/>
  <c r="IJ190" i="1"/>
  <c r="IJ188" i="1"/>
  <c r="IO191" i="1"/>
  <c r="HQ202" i="1" s="1"/>
  <c r="HS202" i="1" s="1"/>
  <c r="HT202" i="1" s="1"/>
  <c r="IO189" i="1"/>
  <c r="HQ200" i="1" s="1"/>
  <c r="HS200" i="1" s="1"/>
  <c r="HT200" i="1" s="1"/>
  <c r="IO187" i="1"/>
  <c r="IO190" i="1"/>
  <c r="HQ201" i="1" s="1"/>
  <c r="IO188" i="1"/>
  <c r="HQ199" i="1" s="1"/>
  <c r="HS199" i="1" s="1"/>
  <c r="HT199" i="1" s="1"/>
  <c r="IF217" i="1"/>
  <c r="II227" i="1"/>
  <c r="II225" i="1"/>
  <c r="II223" i="1"/>
  <c r="II226" i="1"/>
  <c r="II224" i="1"/>
  <c r="IM227" i="1"/>
  <c r="IM225" i="1"/>
  <c r="IM223" i="1"/>
  <c r="IM228" i="1" s="1"/>
  <c r="IM226" i="1"/>
  <c r="IM224" i="1"/>
  <c r="HS232" i="1"/>
  <c r="HT232" i="1" s="1"/>
  <c r="IE232" i="1"/>
  <c r="HS251" i="1"/>
  <c r="HT251" i="1" s="1"/>
  <c r="IF251" i="1"/>
  <c r="IF255" i="1"/>
  <c r="IA255" i="1"/>
  <c r="IB255" i="1" s="1"/>
  <c r="IF259" i="1"/>
  <c r="IA259" i="1"/>
  <c r="IB259" i="1" s="1"/>
  <c r="IE270" i="1"/>
  <c r="II85" i="1"/>
  <c r="IM85" i="1"/>
  <c r="IK123" i="1"/>
  <c r="IK121" i="1"/>
  <c r="IQ123" i="1"/>
  <c r="HY134" i="1" s="1"/>
  <c r="IE134" i="1" s="1"/>
  <c r="IQ121" i="1"/>
  <c r="HY132" i="1" s="1"/>
  <c r="IE132" i="1" s="1"/>
  <c r="IM124" i="1"/>
  <c r="IK120" i="1"/>
  <c r="IE148" i="1"/>
  <c r="IH158" i="1"/>
  <c r="IF163" i="1"/>
  <c r="HK163" i="1"/>
  <c r="HL163" i="1" s="1"/>
  <c r="IF167" i="1"/>
  <c r="HK167" i="1"/>
  <c r="HL167" i="1" s="1"/>
  <c r="HY182" i="1"/>
  <c r="IE181" i="1"/>
  <c r="IH192" i="1"/>
  <c r="HK188" i="1"/>
  <c r="HL188" i="1" s="1"/>
  <c r="IE188" i="1"/>
  <c r="IA200" i="1"/>
  <c r="IB200" i="1" s="1"/>
  <c r="IE200" i="1"/>
  <c r="HI198" i="1"/>
  <c r="HK198" i="1" s="1"/>
  <c r="HL198" i="1" s="1"/>
  <c r="HS201" i="1"/>
  <c r="HT201" i="1" s="1"/>
  <c r="HS224" i="1"/>
  <c r="HT224" i="1" s="1"/>
  <c r="IE224" i="1"/>
  <c r="HS226" i="1"/>
  <c r="HT226" i="1" s="1"/>
  <c r="IE226" i="1"/>
  <c r="HS228" i="1"/>
  <c r="HT228" i="1" s="1"/>
  <c r="IE228" i="1"/>
  <c r="HS230" i="1"/>
  <c r="HT230" i="1" s="1"/>
  <c r="IE230" i="1"/>
  <c r="IF267" i="1"/>
  <c r="IA267" i="1"/>
  <c r="IB267" i="1" s="1"/>
  <c r="IF129" i="1"/>
  <c r="IJ130" i="1"/>
  <c r="HZ132" i="1" s="1"/>
  <c r="IH132" i="1"/>
  <c r="HJ134" i="1" s="1"/>
  <c r="HK134" i="1" s="1"/>
  <c r="HL134" i="1" s="1"/>
  <c r="IJ154" i="1"/>
  <c r="IO154" i="1"/>
  <c r="HQ165" i="1" s="1"/>
  <c r="HS165" i="1" s="1"/>
  <c r="HT165" i="1" s="1"/>
  <c r="IJ156" i="1"/>
  <c r="IO156" i="1"/>
  <c r="HQ167" i="1" s="1"/>
  <c r="HS167" i="1" s="1"/>
  <c r="HT167" i="1" s="1"/>
  <c r="IA183" i="1"/>
  <c r="IB183" i="1" s="1"/>
  <c r="IE183" i="1"/>
  <c r="HS184" i="1"/>
  <c r="HT184" i="1" s="1"/>
  <c r="IE201" i="1"/>
  <c r="IF201" i="1"/>
  <c r="IE218" i="1"/>
  <c r="IJ227" i="1"/>
  <c r="IJ225" i="1"/>
  <c r="IJ223" i="1"/>
  <c r="IO227" i="1"/>
  <c r="HQ238" i="1" s="1"/>
  <c r="IE238" i="1" s="1"/>
  <c r="IO225" i="1"/>
  <c r="HQ236" i="1" s="1"/>
  <c r="IE236" i="1" s="1"/>
  <c r="IO223" i="1"/>
  <c r="HI234" i="1"/>
  <c r="HK234" i="1" s="1"/>
  <c r="HL234" i="1" s="1"/>
  <c r="HS236" i="1"/>
  <c r="HT236" i="1" s="1"/>
  <c r="HY252" i="1"/>
  <c r="IE251" i="1"/>
  <c r="HK253" i="1"/>
  <c r="HL253" i="1" s="1"/>
  <c r="IE271" i="1"/>
  <c r="IF257" i="1"/>
  <c r="IA257" i="1"/>
  <c r="IB257" i="1" s="1"/>
  <c r="HK262" i="1"/>
  <c r="HL262" i="1" s="1"/>
  <c r="HK266" i="1"/>
  <c r="HL266" i="1" s="1"/>
  <c r="IA270" i="1"/>
  <c r="IB270" i="1" s="1"/>
  <c r="IF272" i="1"/>
  <c r="IA272" i="1"/>
  <c r="IB272" i="1" s="1"/>
  <c r="IE336" i="1"/>
  <c r="IF121" i="1"/>
  <c r="IF123" i="1"/>
  <c r="IF125" i="1"/>
  <c r="IF127" i="1"/>
  <c r="IF130" i="1"/>
  <c r="IJ131" i="1"/>
  <c r="HZ133" i="1" s="1"/>
  <c r="IF152" i="1"/>
  <c r="IF154" i="1"/>
  <c r="IK154" i="1"/>
  <c r="IK158" i="1" s="1"/>
  <c r="IQ154" i="1"/>
  <c r="HY165" i="1" s="1"/>
  <c r="IE165" i="1" s="1"/>
  <c r="IF156" i="1"/>
  <c r="IF158" i="1"/>
  <c r="IF160" i="1"/>
  <c r="IF162" i="1"/>
  <c r="HI164" i="1"/>
  <c r="HK164" i="1" s="1"/>
  <c r="HL164" i="1" s="1"/>
  <c r="IA185" i="1"/>
  <c r="IB185" i="1" s="1"/>
  <c r="IA187" i="1"/>
  <c r="IB187" i="1" s="1"/>
  <c r="IA189" i="1"/>
  <c r="IB189" i="1" s="1"/>
  <c r="IA191" i="1"/>
  <c r="IB191" i="1" s="1"/>
  <c r="IA193" i="1"/>
  <c r="IB193" i="1" s="1"/>
  <c r="IA195" i="1"/>
  <c r="IB195" i="1" s="1"/>
  <c r="IA197" i="1"/>
  <c r="IB197" i="1" s="1"/>
  <c r="IA219" i="1"/>
  <c r="IB219" i="1" s="1"/>
  <c r="IE219" i="1"/>
  <c r="HS220" i="1"/>
  <c r="HT220" i="1" s="1"/>
  <c r="IK228" i="1"/>
  <c r="IO224" i="1"/>
  <c r="HQ235" i="1" s="1"/>
  <c r="HS235" i="1" s="1"/>
  <c r="HT235" i="1" s="1"/>
  <c r="IO226" i="1"/>
  <c r="HQ237" i="1" s="1"/>
  <c r="IE237" i="1" s="1"/>
  <c r="IA236" i="1"/>
  <c r="IB236" i="1" s="1"/>
  <c r="HS237" i="1"/>
  <c r="HT237" i="1" s="1"/>
  <c r="HK256" i="1"/>
  <c r="HL256" i="1" s="1"/>
  <c r="HK260" i="1"/>
  <c r="HL260" i="1" s="1"/>
  <c r="IF263" i="1"/>
  <c r="IA263" i="1"/>
  <c r="IB263" i="1" s="1"/>
  <c r="HK268" i="1"/>
  <c r="HL268" i="1" s="1"/>
  <c r="IE334" i="1"/>
  <c r="IA149" i="1"/>
  <c r="IB149" i="1" s="1"/>
  <c r="IJ153" i="1"/>
  <c r="IO153" i="1"/>
  <c r="IH154" i="1"/>
  <c r="HI165" i="1" s="1"/>
  <c r="HK165" i="1" s="1"/>
  <c r="HL165" i="1" s="1"/>
  <c r="IL154" i="1"/>
  <c r="IL158" i="1" s="1"/>
  <c r="IJ155" i="1"/>
  <c r="IO155" i="1"/>
  <c r="HQ166" i="1" s="1"/>
  <c r="HS166" i="1" s="1"/>
  <c r="HT166" i="1" s="1"/>
  <c r="IF181" i="1"/>
  <c r="HK184" i="1"/>
  <c r="HL184" i="1" s="1"/>
  <c r="IF184" i="1"/>
  <c r="IA184" i="1"/>
  <c r="IB184" i="1" s="1"/>
  <c r="II191" i="1"/>
  <c r="II189" i="1"/>
  <c r="II187" i="1"/>
  <c r="II192" i="1" s="1"/>
  <c r="IM191" i="1"/>
  <c r="IM189" i="1"/>
  <c r="IM187" i="1"/>
  <c r="IM192" i="1" s="1"/>
  <c r="IQ192" i="1"/>
  <c r="IE217" i="1"/>
  <c r="IA238" i="1"/>
  <c r="IB238" i="1" s="1"/>
  <c r="IK262" i="1"/>
  <c r="HK258" i="1"/>
  <c r="HL258" i="1" s="1"/>
  <c r="IF261" i="1"/>
  <c r="IA261" i="1"/>
  <c r="IB261" i="1" s="1"/>
  <c r="IF265" i="1"/>
  <c r="IA265" i="1"/>
  <c r="IB265" i="1" s="1"/>
  <c r="IA271" i="1"/>
  <c r="IB271" i="1" s="1"/>
  <c r="IK188" i="1"/>
  <c r="IK192" i="1" s="1"/>
  <c r="IQ188" i="1"/>
  <c r="HY199" i="1" s="1"/>
  <c r="IE199" i="1" s="1"/>
  <c r="IK224" i="1"/>
  <c r="IQ224" i="1"/>
  <c r="HY235" i="1" s="1"/>
  <c r="HK236" i="1"/>
  <c r="HL236" i="1" s="1"/>
  <c r="HS238" i="1"/>
  <c r="HT238" i="1" s="1"/>
  <c r="IE253" i="1"/>
  <c r="IL262" i="1"/>
  <c r="II258" i="1"/>
  <c r="HK270" i="1"/>
  <c r="HL270" i="1" s="1"/>
  <c r="HS272" i="1"/>
  <c r="HT272" i="1" s="1"/>
  <c r="IE291" i="1"/>
  <c r="IE293" i="1"/>
  <c r="HS295" i="1"/>
  <c r="HT295" i="1" s="1"/>
  <c r="IE299" i="1"/>
  <c r="IE301" i="1"/>
  <c r="HK305" i="1"/>
  <c r="HL305" i="1" s="1"/>
  <c r="IH188" i="1"/>
  <c r="HI199" i="1" s="1"/>
  <c r="HK199" i="1" s="1"/>
  <c r="HL199" i="1" s="1"/>
  <c r="IL188" i="1"/>
  <c r="IL192" i="1" s="1"/>
  <c r="IH224" i="1"/>
  <c r="HI235" i="1" s="1"/>
  <c r="HK235" i="1" s="1"/>
  <c r="HL235" i="1" s="1"/>
  <c r="IL224" i="1"/>
  <c r="IL228" i="1" s="1"/>
  <c r="HK238" i="1"/>
  <c r="HL238" i="1" s="1"/>
  <c r="IF254" i="1"/>
  <c r="IA254" i="1"/>
  <c r="IB254" i="1" s="1"/>
  <c r="II261" i="1"/>
  <c r="II259" i="1"/>
  <c r="II257" i="1"/>
  <c r="IM261" i="1"/>
  <c r="IM259" i="1"/>
  <c r="IM257" i="1"/>
  <c r="IE272" i="1"/>
  <c r="IA268" i="1"/>
  <c r="IB268" i="1" s="1"/>
  <c r="HK272" i="1"/>
  <c r="HL272" i="1" s="1"/>
  <c r="IE297" i="1"/>
  <c r="IE328" i="1"/>
  <c r="HI341" i="1"/>
  <c r="HJ342" i="1"/>
  <c r="HI343" i="1"/>
  <c r="IE343" i="1" s="1"/>
  <c r="HJ344" i="1"/>
  <c r="IE338" i="1"/>
  <c r="IF236" i="1"/>
  <c r="IF238" i="1"/>
  <c r="IF256" i="1"/>
  <c r="IF258" i="1"/>
  <c r="IK258" i="1"/>
  <c r="IQ258" i="1"/>
  <c r="HY269" i="1" s="1"/>
  <c r="IF260" i="1"/>
  <c r="IF262" i="1"/>
  <c r="IF264" i="1"/>
  <c r="IF266" i="1"/>
  <c r="IF268" i="1"/>
  <c r="IF270" i="1"/>
  <c r="HK288" i="1"/>
  <c r="HL288" i="1" s="1"/>
  <c r="IF288" i="1"/>
  <c r="IA288" i="1"/>
  <c r="IB288" i="1" s="1"/>
  <c r="HS291" i="1"/>
  <c r="HT291" i="1" s="1"/>
  <c r="IH297" i="1"/>
  <c r="HI308" i="1" s="1"/>
  <c r="HK308" i="1" s="1"/>
  <c r="HL308" i="1" s="1"/>
  <c r="IH295" i="1"/>
  <c r="HI306" i="1" s="1"/>
  <c r="HK306" i="1" s="1"/>
  <c r="HL306" i="1" s="1"/>
  <c r="IH293" i="1"/>
  <c r="IL297" i="1"/>
  <c r="IL295" i="1"/>
  <c r="IL293" i="1"/>
  <c r="IL298" i="1" s="1"/>
  <c r="HS293" i="1"/>
  <c r="HT293" i="1" s="1"/>
  <c r="HQ304" i="1"/>
  <c r="HS304" i="1" s="1"/>
  <c r="HT304" i="1" s="1"/>
  <c r="IO298" i="1"/>
  <c r="IH296" i="1"/>
  <c r="HI307" i="1" s="1"/>
  <c r="IF326" i="1"/>
  <c r="IA326" i="1"/>
  <c r="IB326" i="1" s="1"/>
  <c r="IH334" i="1"/>
  <c r="HI344" i="1" s="1"/>
  <c r="IH332" i="1"/>
  <c r="IH330" i="1"/>
  <c r="IL334" i="1"/>
  <c r="IL332" i="1"/>
  <c r="IL330" i="1"/>
  <c r="IL335" i="1" s="1"/>
  <c r="IL333" i="1"/>
  <c r="IL331" i="1"/>
  <c r="IE330" i="1"/>
  <c r="IE332" i="1"/>
  <c r="IE344" i="1"/>
  <c r="IA253" i="1"/>
  <c r="IB253" i="1" s="1"/>
  <c r="IH258" i="1"/>
  <c r="HI269" i="1" s="1"/>
  <c r="HK269" i="1" s="1"/>
  <c r="HL269" i="1" s="1"/>
  <c r="IL258" i="1"/>
  <c r="II298" i="1"/>
  <c r="HK295" i="1"/>
  <c r="HL295" i="1" s="1"/>
  <c r="IA295" i="1"/>
  <c r="IB295" i="1" s="1"/>
  <c r="IL296" i="1"/>
  <c r="HS297" i="1"/>
  <c r="HT297" i="1" s="1"/>
  <c r="IA305" i="1"/>
  <c r="IB305" i="1" s="1"/>
  <c r="IF305" i="1"/>
  <c r="IE324" i="1"/>
  <c r="IA324" i="1"/>
  <c r="IB324" i="1" s="1"/>
  <c r="IF291" i="1"/>
  <c r="IF293" i="1"/>
  <c r="II294" i="1"/>
  <c r="IM294" i="1"/>
  <c r="IM298" i="1" s="1"/>
  <c r="IF295" i="1"/>
  <c r="IF297" i="1"/>
  <c r="HS303" i="1"/>
  <c r="HT303" i="1" s="1"/>
  <c r="IF303" i="1"/>
  <c r="HK307" i="1"/>
  <c r="HL307" i="1" s="1"/>
  <c r="IA307" i="1"/>
  <c r="IB307" i="1" s="1"/>
  <c r="HK328" i="1"/>
  <c r="HL328" i="1" s="1"/>
  <c r="IA328" i="1"/>
  <c r="IB328" i="1" s="1"/>
  <c r="II334" i="1"/>
  <c r="II332" i="1"/>
  <c r="II330" i="1"/>
  <c r="IM334" i="1"/>
  <c r="IM332" i="1"/>
  <c r="IM330" i="1"/>
  <c r="HK330" i="1"/>
  <c r="HL330" i="1" s="1"/>
  <c r="IA330" i="1"/>
  <c r="IB330" i="1" s="1"/>
  <c r="IK335" i="1"/>
  <c r="II331" i="1"/>
  <c r="HK332" i="1"/>
  <c r="HL332" i="1" s="1"/>
  <c r="IA332" i="1"/>
  <c r="IB332" i="1" s="1"/>
  <c r="II333" i="1"/>
  <c r="HK334" i="1"/>
  <c r="HL334" i="1" s="1"/>
  <c r="IA334" i="1"/>
  <c r="IB334" i="1" s="1"/>
  <c r="HK336" i="1"/>
  <c r="HL336" i="1" s="1"/>
  <c r="IA336" i="1"/>
  <c r="IB336" i="1" s="1"/>
  <c r="HK338" i="1"/>
  <c r="HL338" i="1" s="1"/>
  <c r="IA338" i="1"/>
  <c r="IB338" i="1" s="1"/>
  <c r="IA340" i="1"/>
  <c r="IB340" i="1" s="1"/>
  <c r="IA342" i="1"/>
  <c r="IB342" i="1" s="1"/>
  <c r="IA344" i="1"/>
  <c r="IB344" i="1" s="1"/>
  <c r="IJ294" i="1"/>
  <c r="IJ298" i="1" s="1"/>
  <c r="IO294" i="1"/>
  <c r="HQ305" i="1" s="1"/>
  <c r="IE302" i="1"/>
  <c r="HS305" i="1"/>
  <c r="HT305" i="1" s="1"/>
  <c r="IF325" i="1"/>
  <c r="IA325" i="1"/>
  <c r="IB325" i="1" s="1"/>
  <c r="IO335" i="1"/>
  <c r="HQ340" i="1"/>
  <c r="IF302" i="1"/>
  <c r="HS307" i="1"/>
  <c r="HT307" i="1" s="1"/>
  <c r="IF307" i="1"/>
  <c r="IC347" i="1"/>
  <c r="IF328" i="1"/>
  <c r="IF330" i="1"/>
  <c r="IQ335" i="1"/>
  <c r="IF332" i="1"/>
  <c r="IM333" i="1"/>
  <c r="IF334" i="1"/>
  <c r="HS336" i="1"/>
  <c r="HT336" i="1" s="1"/>
  <c r="IF336" i="1"/>
  <c r="HS338" i="1"/>
  <c r="HT338" i="1" s="1"/>
  <c r="IF338" i="1"/>
  <c r="HS340" i="1"/>
  <c r="HT340" i="1" s="1"/>
  <c r="IF340" i="1"/>
  <c r="HS342" i="1"/>
  <c r="HT342" i="1" s="1"/>
  <c r="IF342" i="1"/>
  <c r="HS344" i="1"/>
  <c r="HT344" i="1" s="1"/>
  <c r="IF344" i="1"/>
  <c r="IK331" i="1"/>
  <c r="IQ331" i="1"/>
  <c r="HY341" i="1" s="1"/>
  <c r="IJ331" i="1"/>
  <c r="IJ335" i="1" s="1"/>
  <c r="IO331" i="1"/>
  <c r="HQ341" i="1" s="1"/>
  <c r="HS341" i="1" s="1"/>
  <c r="HT341" i="1" s="1"/>
  <c r="HJ343" i="1" l="1"/>
  <c r="HI342" i="1"/>
  <c r="IE342" i="1" s="1"/>
  <c r="IE269" i="1"/>
  <c r="IA269" i="1"/>
  <c r="IB269" i="1" s="1"/>
  <c r="IJ158" i="1"/>
  <c r="IA133" i="1"/>
  <c r="IB133" i="1" s="1"/>
  <c r="IF133" i="1"/>
  <c r="HQ198" i="1"/>
  <c r="IO192" i="1"/>
  <c r="II133" i="1"/>
  <c r="HR131" i="1"/>
  <c r="IE25" i="1"/>
  <c r="HK25" i="1"/>
  <c r="HL25" i="1" s="1"/>
  <c r="IE341" i="1"/>
  <c r="IA341" i="1"/>
  <c r="IB341" i="1" s="1"/>
  <c r="HK342" i="1"/>
  <c r="HL342" i="1" s="1"/>
  <c r="IQ262" i="1"/>
  <c r="II262" i="1"/>
  <c r="IE235" i="1"/>
  <c r="IA235" i="1"/>
  <c r="IB235" i="1" s="1"/>
  <c r="IA132" i="1"/>
  <c r="IB132" i="1" s="1"/>
  <c r="IF132" i="1"/>
  <c r="IA165" i="1"/>
  <c r="IB165" i="1" s="1"/>
  <c r="II228" i="1"/>
  <c r="IJ192" i="1"/>
  <c r="IA164" i="1"/>
  <c r="IB164" i="1" s="1"/>
  <c r="IF134" i="1"/>
  <c r="HY304" i="1"/>
  <c r="IQ298" i="1"/>
  <c r="IE307" i="1"/>
  <c r="IE202" i="1"/>
  <c r="II158" i="1"/>
  <c r="HY130" i="1"/>
  <c r="IQ124" i="1"/>
  <c r="HR97" i="1"/>
  <c r="II98" i="1"/>
  <c r="IM89" i="1"/>
  <c r="IH89" i="1"/>
  <c r="HQ24" i="1"/>
  <c r="IO18" i="1"/>
  <c r="IO124" i="1"/>
  <c r="HS98" i="1"/>
  <c r="HT98" i="1" s="1"/>
  <c r="HS60" i="1"/>
  <c r="HT60" i="1" s="1"/>
  <c r="IE60" i="1"/>
  <c r="II53" i="1"/>
  <c r="IJ133" i="1"/>
  <c r="IH62" i="1"/>
  <c r="HJ60" i="1"/>
  <c r="IA62" i="1"/>
  <c r="IB62" i="1" s="1"/>
  <c r="HQ268" i="1"/>
  <c r="IO262" i="1"/>
  <c r="IA234" i="1"/>
  <c r="IB234" i="1" s="1"/>
  <c r="IF98" i="1"/>
  <c r="HQ95" i="1"/>
  <c r="IO89" i="1"/>
  <c r="HS26" i="1"/>
  <c r="HT26" i="1" s="1"/>
  <c r="II335" i="1"/>
  <c r="IM262" i="1"/>
  <c r="IH228" i="1"/>
  <c r="IJ228" i="1"/>
  <c r="IA199" i="1"/>
  <c r="IB199" i="1" s="1"/>
  <c r="IE182" i="1"/>
  <c r="IA182" i="1"/>
  <c r="IB182" i="1" s="1"/>
  <c r="IA134" i="1"/>
  <c r="IB134" i="1" s="1"/>
  <c r="IE306" i="1"/>
  <c r="IA306" i="1"/>
  <c r="IB306" i="1" s="1"/>
  <c r="IK298" i="1"/>
  <c r="IM158" i="1"/>
  <c r="HS133" i="1"/>
  <c r="HT133" i="1" s="1"/>
  <c r="IK124" i="1"/>
  <c r="IE96" i="1"/>
  <c r="II89" i="1"/>
  <c r="IE167" i="1"/>
  <c r="HQ59" i="1"/>
  <c r="IO53" i="1"/>
  <c r="IJ18" i="1"/>
  <c r="II18" i="1"/>
  <c r="IM18" i="1"/>
  <c r="IA60" i="1"/>
  <c r="IB60" i="1" s="1"/>
  <c r="IL53" i="1"/>
  <c r="IA25" i="1"/>
  <c r="IB25" i="1" s="1"/>
  <c r="IF25" i="1"/>
  <c r="IL18" i="1"/>
  <c r="IJ262" i="1"/>
  <c r="IQ228" i="1"/>
  <c r="HS61" i="1"/>
  <c r="HT61" i="1" s="1"/>
  <c r="IM335" i="1"/>
  <c r="HJ341" i="1"/>
  <c r="HI340" i="1"/>
  <c r="HK340" i="1" s="1"/>
  <c r="HL340" i="1" s="1"/>
  <c r="IH335" i="1"/>
  <c r="HI304" i="1"/>
  <c r="HK304" i="1" s="1"/>
  <c r="HL304" i="1" s="1"/>
  <c r="IH298" i="1"/>
  <c r="HK344" i="1"/>
  <c r="HL344" i="1" s="1"/>
  <c r="HQ164" i="1"/>
  <c r="HS164" i="1" s="1"/>
  <c r="HT164" i="1" s="1"/>
  <c r="IO158" i="1"/>
  <c r="IH262" i="1"/>
  <c r="IH133" i="1"/>
  <c r="IE252" i="1"/>
  <c r="IA252" i="1"/>
  <c r="IB252" i="1" s="1"/>
  <c r="IO228" i="1"/>
  <c r="HQ234" i="1"/>
  <c r="HS234" i="1" s="1"/>
  <c r="HT234" i="1" s="1"/>
  <c r="IE308" i="1"/>
  <c r="IA308" i="1"/>
  <c r="IB308" i="1" s="1"/>
  <c r="HS134" i="1"/>
  <c r="HT134" i="1" s="1"/>
  <c r="IA131" i="1"/>
  <c r="IB131" i="1" s="1"/>
  <c r="IJ53" i="1"/>
  <c r="IA96" i="1"/>
  <c r="IB96" i="1" s="1"/>
  <c r="IQ18" i="1"/>
  <c r="IE8" i="1"/>
  <c r="IA8" i="1"/>
  <c r="IB8" i="1" s="1"/>
  <c r="HK63" i="1"/>
  <c r="HL63" i="1" s="1"/>
  <c r="IH98" i="1"/>
  <c r="HJ96" i="1"/>
  <c r="HI59" i="1"/>
  <c r="HK59" i="1" s="1"/>
  <c r="HL59" i="1" s="1"/>
  <c r="IH53" i="1"/>
  <c r="HS25" i="1"/>
  <c r="HT25" i="1" s="1"/>
  <c r="HI24" i="1"/>
  <c r="HK24" i="1" s="1"/>
  <c r="HL24" i="1" s="1"/>
  <c r="IH18" i="1"/>
  <c r="IL124" i="1"/>
  <c r="HI130" i="1"/>
  <c r="HK130" i="1" s="1"/>
  <c r="HL130" i="1" s="1"/>
  <c r="IH124" i="1"/>
  <c r="HK96" i="1" l="1"/>
  <c r="HL96" i="1" s="1"/>
  <c r="IF96" i="1"/>
  <c r="HS268" i="1"/>
  <c r="HT268" i="1" s="1"/>
  <c r="IE268" i="1"/>
  <c r="HS131" i="1"/>
  <c r="HT131" i="1" s="1"/>
  <c r="IF131" i="1"/>
  <c r="HK341" i="1"/>
  <c r="HL341" i="1" s="1"/>
  <c r="IF341" i="1"/>
  <c r="IE234" i="1"/>
  <c r="IE130" i="1"/>
  <c r="IA130" i="1"/>
  <c r="IB130" i="1" s="1"/>
  <c r="IE164" i="1"/>
  <c r="HK60" i="1"/>
  <c r="HL60" i="1" s="1"/>
  <c r="IF60" i="1"/>
  <c r="IE304" i="1"/>
  <c r="IA304" i="1"/>
  <c r="IB304" i="1" s="1"/>
  <c r="HK343" i="1"/>
  <c r="HL343" i="1" s="1"/>
  <c r="IF343" i="1"/>
  <c r="HS59" i="1"/>
  <c r="HT59" i="1" s="1"/>
  <c r="IE59" i="1"/>
  <c r="HS95" i="1"/>
  <c r="HT95" i="1" s="1"/>
  <c r="IE95" i="1"/>
  <c r="IE24" i="1"/>
  <c r="HS24" i="1"/>
  <c r="HT24" i="1" s="1"/>
  <c r="HS97" i="1"/>
  <c r="HT97" i="1" s="1"/>
  <c r="IF97" i="1"/>
  <c r="HS198" i="1"/>
  <c r="HT198" i="1" s="1"/>
  <c r="IE198" i="1"/>
  <c r="IE340" i="1"/>
</calcChain>
</file>

<file path=xl/comments1.xml><?xml version="1.0" encoding="utf-8"?>
<comments xmlns="http://schemas.openxmlformats.org/spreadsheetml/2006/main">
  <authors>
    <author>Windows User</author>
  </authors>
  <commentList>
    <comment ref="A25" authorId="0" shapeId="0">
      <text>
        <r>
          <rPr>
            <b/>
            <sz val="9"/>
            <color indexed="81"/>
            <rFont val="Tahoma"/>
            <family val="2"/>
          </rPr>
          <t>Windows User:</t>
        </r>
        <r>
          <rPr>
            <sz val="9"/>
            <color indexed="81"/>
            <rFont val="Tahoma"/>
            <family val="2"/>
          </rPr>
          <t xml:space="preserve">
Antes del 2009, el último dato es el de la población de 80 o más años</t>
        </r>
      </text>
    </comment>
  </commentList>
</comments>
</file>

<file path=xl/sharedStrings.xml><?xml version="1.0" encoding="utf-8"?>
<sst xmlns="http://schemas.openxmlformats.org/spreadsheetml/2006/main" count="8984" uniqueCount="741">
  <si>
    <t>/* METODO: On prend les naissances moins les décès de moins d'1 an pour calculer la population 0-1. On prend la répartition en opurcentage de la population âgée de plus de 80 ans des projections de l'INDEC pour distribuer la population en fonciton de son âge entre 2003 et 2009.</t>
  </si>
  <si>
    <t>TABLA 2 : NACIDOS VIVOS REGISTRADOS SEGÚN EDAD DE LA MADRE, POR DIVISIÓN POLÍTICO TERRITORIAL DE RESIDENCIA DE LA MADRE.</t>
  </si>
  <si>
    <t>2010 hommes</t>
  </si>
  <si>
    <t>2010 femmes</t>
  </si>
  <si>
    <t>DIVISIÓN POLÍTICO TERRITORIAL DE RESIDENCIA DE LA MADRE</t>
  </si>
  <si>
    <t>TOTAL</t>
  </si>
  <si>
    <t>VARONES</t>
  </si>
  <si>
    <t>MUJERES</t>
  </si>
  <si>
    <t>SIN ESPECIFICAR</t>
  </si>
  <si>
    <t>E D A D D E M A D R E</t>
  </si>
  <si>
    <t>TABLA 20 : DEFUNCIONES SEGÚN EDAD, POR DIVISIÓN POLÍTICO TERRITORIAL DE RESIDENCIA Y SEXO - REPÚBLICA ARGENTINA - AÑO 2003 AMBOS SEXOS</t>
  </si>
  <si>
    <t>Varones</t>
  </si>
  <si>
    <t>Mujeres</t>
  </si>
  <si>
    <t>Tasas específicas de mortandad, ambos sexos</t>
  </si>
  <si>
    <t>Población total, ambos sexos</t>
  </si>
  <si>
    <t>Ambos sexos</t>
  </si>
  <si>
    <t>Hombres</t>
  </si>
  <si>
    <t>80-84</t>
  </si>
  <si>
    <t>MENOR DE 15</t>
  </si>
  <si>
    <t>DE 15 A 19</t>
  </si>
  <si>
    <t>DE 20 A 24</t>
  </si>
  <si>
    <t>DE 25 A 29</t>
  </si>
  <si>
    <t>DE 30 A 34</t>
  </si>
  <si>
    <t>DE 35 A 39</t>
  </si>
  <si>
    <t>DE 40 A 44</t>
  </si>
  <si>
    <t>DE 45 A 49</t>
  </si>
  <si>
    <t>DE 50 Y MÁS</t>
  </si>
  <si>
    <t>SIN
ESPEC</t>
  </si>
  <si>
    <t>DIVISIÓN POLÍTICO TERRITORIAL DE RESIDENCIA</t>
  </si>
  <si>
    <t>0-6 DÍAS</t>
  </si>
  <si>
    <t>7-27
DÍAS</t>
  </si>
  <si>
    <t>28 D - 11 M</t>
  </si>
  <si>
    <t>SUBT &lt;1 A</t>
  </si>
  <si>
    <t>5 a 9</t>
  </si>
  <si>
    <t>10 a 14</t>
  </si>
  <si>
    <t>15 a 19</t>
  </si>
  <si>
    <t>20 a 24</t>
  </si>
  <si>
    <t>25 a 29</t>
  </si>
  <si>
    <t>30 a 34</t>
  </si>
  <si>
    <t>35 a 39</t>
  </si>
  <si>
    <t>40 a 44</t>
  </si>
  <si>
    <t>45 a 49</t>
  </si>
  <si>
    <t>50 a 54</t>
  </si>
  <si>
    <t>55 a 59</t>
  </si>
  <si>
    <t>60 a 64</t>
  </si>
  <si>
    <t>65 a 69</t>
  </si>
  <si>
    <t>70 a 74</t>
  </si>
  <si>
    <t>75 a 79</t>
  </si>
  <si>
    <t>80 a 84</t>
  </si>
  <si>
    <t>85 y más</t>
  </si>
  <si>
    <t>Sin
Especif</t>
  </si>
  <si>
    <t>G R U P O S</t>
  </si>
  <si>
    <t>D E E D A D</t>
  </si>
  <si>
    <t>PROVINCIAS</t>
  </si>
  <si>
    <t>0 a 4</t>
  </si>
  <si>
    <t>80 y más</t>
  </si>
  <si>
    <t>85-89</t>
  </si>
  <si>
    <t>REPÚBLICA ARGENTINA</t>
  </si>
  <si>
    <t>TOTAL DEL PAIS</t>
  </si>
  <si>
    <t>Menores de 1 (*)</t>
  </si>
  <si>
    <t>1 a 4</t>
  </si>
  <si>
    <t>5 a 14</t>
  </si>
  <si>
    <t>15 a 24</t>
  </si>
  <si>
    <t>25 a 34</t>
  </si>
  <si>
    <t>35 a 44</t>
  </si>
  <si>
    <t>45 a 54</t>
  </si>
  <si>
    <t>55 a 64</t>
  </si>
  <si>
    <t>65 a 74</t>
  </si>
  <si>
    <t>75 y más</t>
  </si>
  <si>
    <t>Total del país</t>
  </si>
  <si>
    <t>Age at start of interval</t>
  </si>
  <si>
    <t>Age group</t>
  </si>
  <si>
    <t>Width of interval</t>
  </si>
  <si>
    <t>Mid-year population</t>
  </si>
  <si>
    <t>Number of deaths</t>
  </si>
  <si>
    <t>Central death rate</t>
  </si>
  <si>
    <t>Conditional probability of death</t>
  </si>
  <si>
    <t>90-94</t>
  </si>
  <si>
    <t>Ciud Aut de Buenos Aires</t>
  </si>
  <si>
    <t>CiudAut Buenos Aires</t>
  </si>
  <si>
    <t>+</t>
  </si>
  <si>
    <t>7,5</t>
  </si>
  <si>
    <t>16,6</t>
  </si>
  <si>
    <t>0,7</t>
  </si>
  <si>
    <t>0,3</t>
  </si>
  <si>
    <t>0,9</t>
  </si>
  <si>
    <t>1,2</t>
  </si>
  <si>
    <t>2,2</t>
  </si>
  <si>
    <t>5,2</t>
  </si>
  <si>
    <t>11,9</t>
  </si>
  <si>
    <t>26,5</t>
  </si>
  <si>
    <t>91,5</t>
  </si>
  <si>
    <t>8,3</t>
  </si>
  <si>
    <t>18,3</t>
  </si>
  <si>
    <t>1,3</t>
  </si>
  <si>
    <t>1,7</t>
  </si>
  <si>
    <t>2,8</t>
  </si>
  <si>
    <t>7,0</t>
  </si>
  <si>
    <t>16,5</t>
  </si>
  <si>
    <t>37,3</t>
  </si>
  <si>
    <t>109,6</t>
  </si>
  <si>
    <t>6,7</t>
  </si>
  <si>
    <t>14,7</t>
  </si>
  <si>
    <t>0,6</t>
  </si>
  <si>
    <t>0,2</t>
  </si>
  <si>
    <t>0,4</t>
  </si>
  <si>
    <t>0,8</t>
  </si>
  <si>
    <t>1,6</t>
  </si>
  <si>
    <t>3,6</t>
  </si>
  <si>
    <t>7,7</t>
  </si>
  <si>
    <t>18,2</t>
  </si>
  <si>
    <t>81,1</t>
  </si>
  <si>
    <t>Ciud Aut Bs As</t>
  </si>
  <si>
    <t>x</t>
  </si>
  <si>
    <t>x - x+n</t>
  </si>
  <si>
    <t>n</t>
  </si>
  <si>
    <t>Px</t>
  </si>
  <si>
    <t>Dx</t>
  </si>
  <si>
    <t>mx</t>
  </si>
  <si>
    <t>qx</t>
  </si>
  <si>
    <t>Morts infantiles premiers six mois en pourcentage des morts avant 1 an</t>
  </si>
  <si>
    <t>95-99</t>
  </si>
  <si>
    <t>Buenos Aires</t>
  </si>
  <si>
    <t>11,0</t>
  </si>
  <si>
    <t>9,4</t>
  </si>
  <si>
    <t>1,9</t>
  </si>
  <si>
    <t>4,8</t>
  </si>
  <si>
    <t>9,9</t>
  </si>
  <si>
    <t>23,3</t>
  </si>
  <si>
    <t>87,5</t>
  </si>
  <si>
    <t>11,4</t>
  </si>
  <si>
    <t>10,3</t>
  </si>
  <si>
    <t>0,5</t>
  </si>
  <si>
    <t>2,5</t>
  </si>
  <si>
    <t>6,6</t>
  </si>
  <si>
    <t>35,3</t>
  </si>
  <si>
    <t>107,2</t>
  </si>
  <si>
    <t>10,7</t>
  </si>
  <si>
    <t>1,4</t>
  </si>
  <si>
    <t>3,4</t>
  </si>
  <si>
    <t>6,4</t>
  </si>
  <si>
    <t>15,6</t>
  </si>
  <si>
    <t>78,7</t>
  </si>
  <si>
    <t>0</t>
  </si>
  <si>
    <t>100 y más</t>
  </si>
  <si>
    <t>Partidos del Gran Bs As</t>
  </si>
  <si>
    <t>Partidos GBsAs</t>
  </si>
  <si>
    <t>(sin esp sexo)</t>
  </si>
  <si>
    <t>7,9</t>
  </si>
  <si>
    <t>15,1</t>
  </si>
  <si>
    <t>26,7</t>
  </si>
  <si>
    <t>94,3</t>
  </si>
  <si>
    <t>8,9</t>
  </si>
  <si>
    <t>16,8</t>
  </si>
  <si>
    <t>2,1</t>
  </si>
  <si>
    <t>2,9</t>
  </si>
  <si>
    <t>6,9</t>
  </si>
  <si>
    <t>16,7</t>
  </si>
  <si>
    <t>37,9</t>
  </si>
  <si>
    <t>112,9</t>
  </si>
  <si>
    <t>13,3</t>
  </si>
  <si>
    <t>1,5</t>
  </si>
  <si>
    <t>3,5</t>
  </si>
  <si>
    <t>7,6</t>
  </si>
  <si>
    <t>17,9</t>
  </si>
  <si>
    <t>83,4</t>
  </si>
  <si>
    <t>Catamarca</t>
  </si>
  <si>
    <t>1</t>
  </si>
  <si>
    <t>1-4</t>
  </si>
  <si>
    <t>5,8</t>
  </si>
  <si>
    <t>21,0</t>
  </si>
  <si>
    <t>1,0</t>
  </si>
  <si>
    <t>1,8</t>
  </si>
  <si>
    <t>5,0</t>
  </si>
  <si>
    <t>11,8</t>
  </si>
  <si>
    <t>22,7</t>
  </si>
  <si>
    <t>84,5</t>
  </si>
  <si>
    <t>23,1</t>
  </si>
  <si>
    <t>6,5</t>
  </si>
  <si>
    <t>16,2</t>
  </si>
  <si>
    <t>30,3</t>
  </si>
  <si>
    <t>97,4</t>
  </si>
  <si>
    <t>18,8</t>
  </si>
  <si>
    <t>76,2</t>
  </si>
  <si>
    <t>Córdoba</t>
  </si>
  <si>
    <t>5</t>
  </si>
  <si>
    <t>5-9</t>
  </si>
  <si>
    <t>7,4</t>
  </si>
  <si>
    <t>15,0</t>
  </si>
  <si>
    <t>11,3</t>
  </si>
  <si>
    <t>25,7</t>
  </si>
  <si>
    <t>86,5</t>
  </si>
  <si>
    <t>15,9</t>
  </si>
  <si>
    <t>36,4</t>
  </si>
  <si>
    <t>105,5</t>
  </si>
  <si>
    <t>13,5</t>
  </si>
  <si>
    <t>3,3</t>
  </si>
  <si>
    <t>7,2</t>
  </si>
  <si>
    <t>17,6</t>
  </si>
  <si>
    <t>75,8</t>
  </si>
  <si>
    <t>Corrientes</t>
  </si>
  <si>
    <t>10</t>
  </si>
  <si>
    <t>10-14</t>
  </si>
  <si>
    <t>Population, ambos sexos</t>
  </si>
  <si>
    <t>30,4</t>
  </si>
  <si>
    <t>13,1</t>
  </si>
  <si>
    <t>97,5</t>
  </si>
  <si>
    <t>35,6</t>
  </si>
  <si>
    <t>3,1</t>
  </si>
  <si>
    <t>8,6</t>
  </si>
  <si>
    <t>39,0</t>
  </si>
  <si>
    <t>116,8</t>
  </si>
  <si>
    <t>5,7</t>
  </si>
  <si>
    <t>24,9</t>
  </si>
  <si>
    <t>1,1</t>
  </si>
  <si>
    <t>8,7</t>
  </si>
  <si>
    <t>22,9</t>
  </si>
  <si>
    <t>84,6</t>
  </si>
  <si>
    <t>Chaco</t>
  </si>
  <si>
    <t>15</t>
  </si>
  <si>
    <t>15-19</t>
  </si>
  <si>
    <t>6,2</t>
  </si>
  <si>
    <t>21,9</t>
  </si>
  <si>
    <t>15,5</t>
  </si>
  <si>
    <t>32,8</t>
  </si>
  <si>
    <t>96,8</t>
  </si>
  <si>
    <t>26,2</t>
  </si>
  <si>
    <t>8,2</t>
  </si>
  <si>
    <t>21,1</t>
  </si>
  <si>
    <t>43,8</t>
  </si>
  <si>
    <t>110,5</t>
  </si>
  <si>
    <t>17,4</t>
  </si>
  <si>
    <t>4,7</t>
  </si>
  <si>
    <t>10,1</t>
  </si>
  <si>
    <t>23,0</t>
  </si>
  <si>
    <t>87,1</t>
  </si>
  <si>
    <t>Chubut</t>
  </si>
  <si>
    <t>20</t>
  </si>
  <si>
    <t>20-24</t>
  </si>
  <si>
    <t>15,8</t>
  </si>
  <si>
    <t>2,3</t>
  </si>
  <si>
    <t>12,7</t>
  </si>
  <si>
    <t>27,8</t>
  </si>
  <si>
    <t>81,4</t>
  </si>
  <si>
    <t>17,5</t>
  </si>
  <si>
    <t>3,2</t>
  </si>
  <si>
    <t>7,3</t>
  </si>
  <si>
    <t>37,2</t>
  </si>
  <si>
    <t>100,5</t>
  </si>
  <si>
    <t>4,1</t>
  </si>
  <si>
    <t>14,0</t>
  </si>
  <si>
    <t>4,0</t>
  </si>
  <si>
    <t>19,5</t>
  </si>
  <si>
    <t>68,3</t>
  </si>
  <si>
    <t>Entre Ríos</t>
  </si>
  <si>
    <t>25</t>
  </si>
  <si>
    <t>25-29</t>
  </si>
  <si>
    <t>16,9</t>
  </si>
  <si>
    <t>5,9</t>
  </si>
  <si>
    <t>27,5</t>
  </si>
  <si>
    <t>17,2</t>
  </si>
  <si>
    <t>3,0</t>
  </si>
  <si>
    <t>19,4</t>
  </si>
  <si>
    <t>39,8</t>
  </si>
  <si>
    <t>113,4</t>
  </si>
  <si>
    <t>0,1</t>
  </si>
  <si>
    <t>8,0</t>
  </si>
  <si>
    <t>83,6</t>
  </si>
  <si>
    <t>Formosa</t>
  </si>
  <si>
    <t>30</t>
  </si>
  <si>
    <t>30-34</t>
  </si>
  <si>
    <t>5,3</t>
  </si>
  <si>
    <t>13,4</t>
  </si>
  <si>
    <t>83,8</t>
  </si>
  <si>
    <t>6,1</t>
  </si>
  <si>
    <t>25,2</t>
  </si>
  <si>
    <t>15,7</t>
  </si>
  <si>
    <t>104,2</t>
  </si>
  <si>
    <t>4,4</t>
  </si>
  <si>
    <t>20,6</t>
  </si>
  <si>
    <t>2,0</t>
  </si>
  <si>
    <t>3,7</t>
  </si>
  <si>
    <t>10,9</t>
  </si>
  <si>
    <t>22,6</t>
  </si>
  <si>
    <t>66,2</t>
  </si>
  <si>
    <t>Jujuy</t>
  </si>
  <si>
    <t>35</t>
  </si>
  <si>
    <t>35-39</t>
  </si>
  <si>
    <t>2,6</t>
  </si>
  <si>
    <t>11,5</t>
  </si>
  <si>
    <t>27,7</t>
  </si>
  <si>
    <t>84,7</t>
  </si>
  <si>
    <t>16,1</t>
  </si>
  <si>
    <t>33,7</t>
  </si>
  <si>
    <t>99,2</t>
  </si>
  <si>
    <t>4,3</t>
  </si>
  <si>
    <t>18,0</t>
  </si>
  <si>
    <t>22,1</t>
  </si>
  <si>
    <t>74,0</t>
  </si>
  <si>
    <t>La Pampa</t>
  </si>
  <si>
    <t>40</t>
  </si>
  <si>
    <t>40-44</t>
  </si>
  <si>
    <t>7,1</t>
  </si>
  <si>
    <t>15,3</t>
  </si>
  <si>
    <t>12,9</t>
  </si>
  <si>
    <t>25,1</t>
  </si>
  <si>
    <t>90,5</t>
  </si>
  <si>
    <t>5,5</t>
  </si>
  <si>
    <t>18,6</t>
  </si>
  <si>
    <t>111,8</t>
  </si>
  <si>
    <t>12,1</t>
  </si>
  <si>
    <t>77,0</t>
  </si>
  <si>
    <t>La Rioja</t>
  </si>
  <si>
    <t>45</t>
  </si>
  <si>
    <t>45-49</t>
  </si>
  <si>
    <t>20,9</t>
  </si>
  <si>
    <t>5,1</t>
  </si>
  <si>
    <t>12,6</t>
  </si>
  <si>
    <t>26,1</t>
  </si>
  <si>
    <t>78,6</t>
  </si>
  <si>
    <t>34,0</t>
  </si>
  <si>
    <t>89,6</t>
  </si>
  <si>
    <t>4,9</t>
  </si>
  <si>
    <t>22,5</t>
  </si>
  <si>
    <t>8,4</t>
  </si>
  <si>
    <t>18,9</t>
  </si>
  <si>
    <t>71,0</t>
  </si>
  <si>
    <t>Mendoza</t>
  </si>
  <si>
    <t>50</t>
  </si>
  <si>
    <t>50-54</t>
  </si>
  <si>
    <t>6,8</t>
  </si>
  <si>
    <t>14,3</t>
  </si>
  <si>
    <t>4,6</t>
  </si>
  <si>
    <t>27,0</t>
  </si>
  <si>
    <t>94,4</t>
  </si>
  <si>
    <t>14,6</t>
  </si>
  <si>
    <t>6,0</t>
  </si>
  <si>
    <t>107,1</t>
  </si>
  <si>
    <t>13,9</t>
  </si>
  <si>
    <t>20,1</t>
  </si>
  <si>
    <t>86,2</t>
  </si>
  <si>
    <t>Misiones</t>
  </si>
  <si>
    <t>55</t>
  </si>
  <si>
    <t>55-59</t>
  </si>
  <si>
    <t>22,2</t>
  </si>
  <si>
    <t>5,6</t>
  </si>
  <si>
    <t>13,2</t>
  </si>
  <si>
    <t>86,1</t>
  </si>
  <si>
    <t>26,3</t>
  </si>
  <si>
    <t>6,3</t>
  </si>
  <si>
    <t>34,1</t>
  </si>
  <si>
    <t>96,6</t>
  </si>
  <si>
    <t>17,8</t>
  </si>
  <si>
    <t>9,7</t>
  </si>
  <si>
    <t>21,3</t>
  </si>
  <si>
    <t>77,7</t>
  </si>
  <si>
    <t>Neuquén</t>
  </si>
  <si>
    <t>60</t>
  </si>
  <si>
    <t>60-64</t>
  </si>
  <si>
    <t>3,9</t>
  </si>
  <si>
    <t>9,6</t>
  </si>
  <si>
    <t>20,7</t>
  </si>
  <si>
    <t>29,5</t>
  </si>
  <si>
    <t>98,5</t>
  </si>
  <si>
    <t>2,7</t>
  </si>
  <si>
    <t>62,1</t>
  </si>
  <si>
    <t>Río Negro</t>
  </si>
  <si>
    <t>65</t>
  </si>
  <si>
    <t>65-69</t>
  </si>
  <si>
    <t>4,5</t>
  </si>
  <si>
    <t>10,0</t>
  </si>
  <si>
    <t>22,4</t>
  </si>
  <si>
    <t>84,9</t>
  </si>
  <si>
    <t>14,1</t>
  </si>
  <si>
    <t>31,8</t>
  </si>
  <si>
    <t>101,7</t>
  </si>
  <si>
    <t>14,9</t>
  </si>
  <si>
    <t>14,2</t>
  </si>
  <si>
    <t>73,8</t>
  </si>
  <si>
    <t>Salta</t>
  </si>
  <si>
    <t>70</t>
  </si>
  <si>
    <t>70-74</t>
  </si>
  <si>
    <t>5,4</t>
  </si>
  <si>
    <t>12,3</t>
  </si>
  <si>
    <t>25,9</t>
  </si>
  <si>
    <t>85,7</t>
  </si>
  <si>
    <t>19,1</t>
  </si>
  <si>
    <t>32,3</t>
  </si>
  <si>
    <t>98,7</t>
  </si>
  <si>
    <t>18,1</t>
  </si>
  <si>
    <t>9,1</t>
  </si>
  <si>
    <t>20,0</t>
  </si>
  <si>
    <t>San Juan</t>
  </si>
  <si>
    <t>75</t>
  </si>
  <si>
    <t>75-79</t>
  </si>
  <si>
    <t>29,1</t>
  </si>
  <si>
    <t>97,0</t>
  </si>
  <si>
    <t>22,0</t>
  </si>
  <si>
    <t>37,1</t>
  </si>
  <si>
    <t>107,6</t>
  </si>
  <si>
    <t>89,5</t>
  </si>
  <si>
    <t>San Luis</t>
  </si>
  <si>
    <t>80</t>
  </si>
  <si>
    <t>11,7</t>
  </si>
  <si>
    <t>28,7</t>
  </si>
  <si>
    <t>2,4</t>
  </si>
  <si>
    <t>15,4</t>
  </si>
  <si>
    <t>39,4</t>
  </si>
  <si>
    <t>119,5</t>
  </si>
  <si>
    <t>16,0</t>
  </si>
  <si>
    <t>3,8</t>
  </si>
  <si>
    <t>8,1</t>
  </si>
  <si>
    <t>19,7</t>
  </si>
  <si>
    <t>79,0</t>
  </si>
  <si>
    <t>Santa Cruz</t>
  </si>
  <si>
    <t>85</t>
  </si>
  <si>
    <t>31,3</t>
  </si>
  <si>
    <t>98,3</t>
  </si>
  <si>
    <t>19,3</t>
  </si>
  <si>
    <t>42,6</t>
  </si>
  <si>
    <t>125,8</t>
  </si>
  <si>
    <t>78,2</t>
  </si>
  <si>
    <t>Santa Fe</t>
  </si>
  <si>
    <t>90</t>
  </si>
  <si>
    <t>14,4</t>
  </si>
  <si>
    <t>12,0</t>
  </si>
  <si>
    <t>90,1</t>
  </si>
  <si>
    <t>17,1</t>
  </si>
  <si>
    <t>38,0</t>
  </si>
  <si>
    <t>108,1</t>
  </si>
  <si>
    <t>17,7</t>
  </si>
  <si>
    <t>79,9</t>
  </si>
  <si>
    <t>Stgo del Estero</t>
  </si>
  <si>
    <t>95</t>
  </si>
  <si>
    <t>Santiago del Estero</t>
  </si>
  <si>
    <t>12,4</t>
  </si>
  <si>
    <t>84,8</t>
  </si>
  <si>
    <t>36,1</t>
  </si>
  <si>
    <t>96,4</t>
  </si>
  <si>
    <t>10,8</t>
  </si>
  <si>
    <t>76,7</t>
  </si>
  <si>
    <t>Tucumán</t>
  </si>
  <si>
    <t>100</t>
  </si>
  <si>
    <t>100+</t>
  </si>
  <si>
    <t>12,5</t>
  </si>
  <si>
    <t>29,6</t>
  </si>
  <si>
    <t>93,7</t>
  </si>
  <si>
    <t>25,4</t>
  </si>
  <si>
    <t>16,4</t>
  </si>
  <si>
    <t>39,1</t>
  </si>
  <si>
    <t>108,6</t>
  </si>
  <si>
    <t>8,8</t>
  </si>
  <si>
    <t>21,8</t>
  </si>
  <si>
    <t>83,5</t>
  </si>
  <si>
    <t>Tierra del Fuego</t>
  </si>
  <si>
    <t>10,5</t>
  </si>
  <si>
    <t>37,5</t>
  </si>
  <si>
    <t>51,4</t>
  </si>
  <si>
    <t>110,0</t>
  </si>
  <si>
    <t>86,7</t>
  </si>
  <si>
    <t>Otros Países</t>
  </si>
  <si>
    <t>NOTAS :Los datos de población utilizados en el cálculo de las tasas fueron proporcionados por la Dirección de Estadísticas Poblacionales del Instituto Nacional de Estadística y Censos Los mismos corresponden a la revisión de las proyecciones de población en base a resultados definitivos del Censo 2001En consecuencia, algunas jurisdicciones presentan fluctuaciones en las tasas que se deben fundamentalmente al cambio del denominador, así como a posibles variaciones en el volumen de los hechos vitales</t>
  </si>
  <si>
    <t>Lugar no especificado</t>
  </si>
  <si>
    <t>(*) Las tasas de mortalidad de menores de un año son por 1000 nacidos vivos</t>
  </si>
  <si>
    <t>En la tasa total se incluyen las defunciones de edad ignorada</t>
  </si>
  <si>
    <t>En las tasas se incluyen las defunciones de sexo ignorado</t>
  </si>
  <si>
    <t>Año</t>
  </si>
  <si>
    <t>Tasas de fecundidad</t>
  </si>
  <si>
    <t>Grupo de edad</t>
  </si>
  <si>
    <t>Number of deaths.</t>
  </si>
  <si>
    <t>Total</t>
  </si>
  <si>
    <t>0- 4</t>
  </si>
  <si>
    <t>Ambos sexos, muertes</t>
  </si>
  <si>
    <t>AMBOS SEXOS</t>
  </si>
  <si>
    <t>Población total</t>
  </si>
  <si>
    <t>Menor de 15</t>
  </si>
  <si>
    <t>De 15 a 19</t>
  </si>
  <si>
    <t>De 20 a 24</t>
  </si>
  <si>
    <t>De 25 a 29</t>
  </si>
  <si>
    <t>De 30 a 34</t>
  </si>
  <si>
    <t>De 35 a 39</t>
  </si>
  <si>
    <t>De 40 a 44</t>
  </si>
  <si>
    <t>De 45 a 49</t>
  </si>
  <si>
    <t>De 50 y más</t>
  </si>
  <si>
    <t>Sin
espec</t>
  </si>
  <si>
    <t>Sin
especif</t>
  </si>
  <si>
    <t>Partidos del Aglom GBA</t>
  </si>
  <si>
    <t>174</t>
  </si>
  <si>
    <t>Nota: La categoría Ambos Sexos incluye las defunciones de sexo no especificado</t>
  </si>
  <si>
    <t>0-4</t>
  </si>
  <si>
    <t>JURISDICCION DE RESIDENCIA DE LA MADRE</t>
  </si>
  <si>
    <t>E D A D D E L A M A D R E</t>
  </si>
  <si>
    <t>JURISDICCIÓN
DE
RESIDENCIA</t>
  </si>
  <si>
    <t>Sin
especificar</t>
  </si>
  <si>
    <t>SUBT &lt; 1 AÑO</t>
  </si>
  <si>
    <t>d                                      ddf</t>
  </si>
  <si>
    <t>TOTAL DEL PAÍS</t>
  </si>
  <si>
    <t>Sgo del Estero</t>
  </si>
  <si>
    <t>En las tasas total y por grupos de edad se incluyen las defunciones de sexo ignorado</t>
  </si>
  <si>
    <t>tasas específicas de mortandad, ambos sexos</t>
  </si>
  <si>
    <t>ambos sexos, muertes</t>
  </si>
  <si>
    <t>POBLACIÓN SEGÚN SEXO Y GRUPOS QUINQUENALES DE EDAD ESTIMADA AL 30 DE JUNIO DE 2006 POR PROVINCIAS AMBOS SEXOS</t>
  </si>
  <si>
    <t>POBLACIÓN SEGÚN SEXO Y GRUPOS QUINQUENALES DE EDAD ESTIMADA AL 30 DE JUNIO DE 2006, POR PROVINCIAS VARONES</t>
  </si>
  <si>
    <t>POBLACIÓN SEGÚN SEXO Y GRUPOS QUINQUENALES DE EDAD ESTIMADA AL 30 DE JUNIO DE 2006, POR PROVINCIAS MUJERES</t>
  </si>
  <si>
    <t>NOTAS :Los datos de población utilizados en el cálculo de las tasas fueron proporcionados por la Dirección de Estadísticas Poblacionales del Instituto Nacional de Estadística y Censos</t>
  </si>
  <si>
    <t>Los mismos corresponden a la revisión de las proyecciones de población en base a resultados definitivos del Censo 2001En consecuencia, algunas jurisdicciones presentan fluctuaciones en las tasas que se deben fundamentalmente al cambio del denominador, así como a posibles variaciones en el volumen de los hechos vitales</t>
  </si>
  <si>
    <t>(*) Las tasas de mortalidad de menores de un año son por 1000 nacidos vivos 32</t>
  </si>
  <si>
    <t>(*) Las tasas de mortalidad de menores de un año son por 1000 nacidos vivos 33</t>
  </si>
  <si>
    <t>varones</t>
  </si>
  <si>
    <t>mujeres</t>
  </si>
  <si>
    <t>POBLACIÓN SEGÚN SEXO Y GRUPOS QUINQUENALES DE EDAD ESTIMADA AL 30 DE JUNIO DE 2007 POR PROVINCIAS AMBOS SEXOS</t>
  </si>
  <si>
    <t>FUENTE: INDEC, Dirección de Estadísticas Poblacionales, Programa Análisis Demográfico, datos inéditos</t>
  </si>
  <si>
    <t>NOTA: La categoría "Ambos Sexos" incluye las defunciones de sexo no especificado</t>
  </si>
  <si>
    <t>ambos sexos muertes</t>
  </si>
  <si>
    <t>SUBT
&lt; 1 AÑO</t>
  </si>
  <si>
    <t>Otros países</t>
  </si>
  <si>
    <t>(*) Las tasas de mortalidad de menores de un año son por 1000 nacidos vivos 31</t>
  </si>
  <si>
    <t>TOTAL
NACIDOS
VIVOS</t>
  </si>
  <si>
    <t>JURISDICCION
DE
RESIDENCIA</t>
  </si>
  <si>
    <t>SUBT
&lt; 1 aÑo</t>
  </si>
  <si>
    <t>JURISDICCION</t>
  </si>
  <si>
    <t>REPUBLICA ARGENTINA</t>
  </si>
  <si>
    <t>NOTAS: Los datos de población utilizados en el cálculo de las tasas fueron proporcionados por la Dirección de Estadísticas Poblacionales del Instituto Nacional de Estadística y Censos</t>
  </si>
  <si>
    <t>ARGENTINA</t>
  </si>
  <si>
    <t>ESTIMACIONES Y PROYECCIONES DE LA POBLACIÓN TOTAL SEGÚN SEXO Y GRUPOS QUINQUENALES DE EDAD</t>
  </si>
  <si>
    <t xml:space="preserve"> POPULATION ESTIMATES AND PROJECTIONS BY SEX AND QUINQUENNIAL AGE GROUPS</t>
  </si>
  <si>
    <t>(Período / Period 1950-2100)</t>
  </si>
  <si>
    <r>
      <t xml:space="preserve">(mitad del año / </t>
    </r>
    <r>
      <rPr>
        <b/>
        <i/>
        <sz val="10"/>
        <rFont val="Arial"/>
        <family val="2"/>
      </rPr>
      <t>at midyear</t>
    </r>
    <r>
      <rPr>
        <b/>
        <sz val="10"/>
        <rFont val="Arial"/>
        <family val="2"/>
      </rPr>
      <t>)</t>
    </r>
  </si>
  <si>
    <r>
      <t xml:space="preserve">Sexo y grupos de edad/                </t>
    </r>
    <r>
      <rPr>
        <i/>
        <sz val="8"/>
        <rFont val="Arial"/>
        <family val="2"/>
      </rPr>
      <t>Sex and ages group</t>
    </r>
  </si>
  <si>
    <r>
      <t xml:space="preserve">        Población / </t>
    </r>
    <r>
      <rPr>
        <i/>
        <sz val="8"/>
        <rFont val="Arial"/>
        <family val="2"/>
      </rPr>
      <t>Population</t>
    </r>
  </si>
  <si>
    <r>
      <t xml:space="preserve">Ambos sexos/           </t>
    </r>
    <r>
      <rPr>
        <b/>
        <i/>
        <sz val="8"/>
        <rFont val="Arial"/>
        <family val="2"/>
      </rPr>
      <t>Both sexes</t>
    </r>
  </si>
  <si>
    <t xml:space="preserve"> 0 -  4</t>
  </si>
  <si>
    <t xml:space="preserve"> 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</si>
  <si>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</si>
  <si>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</si>
  <si>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</si>
  <si>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</si>
  <si>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</si>
  <si>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</si>
  <si>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</si>
  <si>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</si>
  <si>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</si>
  <si>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</si>
  <si>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</si>
  <si>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</si>
  <si>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</si>
  <si>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</si>
  <si>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</si>
  <si>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</si>
  <si>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</si>
  <si>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</si>
  <si>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r>
      <t xml:space="preserve">100 y más /  </t>
    </r>
    <r>
      <rPr>
        <i/>
        <sz val="8"/>
        <rFont val="Arial"/>
        <family val="2"/>
      </rPr>
      <t>and over</t>
    </r>
  </si>
  <si>
    <r>
      <t xml:space="preserve">Hombres/ </t>
    </r>
    <r>
      <rPr>
        <b/>
        <i/>
        <sz val="8"/>
        <rFont val="Arial"/>
        <family val="2"/>
      </rPr>
      <t>Males</t>
    </r>
  </si>
  <si>
    <t>Mujeres/ Females</t>
  </si>
  <si>
    <t>Fuente: CELADE - División de Población de la CEPAL. Revisión 2017.</t>
  </si>
  <si>
    <t>Source: CELADE - Population división of ECLAC. 2017 Revision.</t>
  </si>
  <si>
    <t>Revisión 2017</t>
  </si>
  <si>
    <t>2008-Sept</t>
  </si>
  <si>
    <t>2008-Dic</t>
  </si>
  <si>
    <t>Trabajadores que contribuyen al pilar…</t>
  </si>
  <si>
    <t>Público</t>
  </si>
  <si>
    <t>Privado</t>
  </si>
  <si>
    <t>Fuente: BESS 2008, Arza (2009)</t>
  </si>
  <si>
    <t>Total de personas</t>
  </si>
  <si>
    <t>Relación de dependencia</t>
  </si>
  <si>
    <t>Casas Particulares</t>
  </si>
  <si>
    <t xml:space="preserve">Autónomos </t>
  </si>
  <si>
    <t>Monotributistas</t>
  </si>
  <si>
    <t>BESS 1er trim 2018</t>
  </si>
  <si>
    <t>BESS 2do trim 2018</t>
  </si>
  <si>
    <r>
      <rPr>
        <sz val="11.5"/>
        <rFont val="Times New Roman"/>
        <family val="1"/>
      </rPr>
      <t>Capítulo I</t>
    </r>
  </si>
  <si>
    <r>
      <rPr>
        <sz val="11.5"/>
        <rFont val="Times New Roman"/>
        <family val="1"/>
      </rPr>
      <t>SISTEMA INTEGRADO PREVISIONAL ARGENTINO (SIPA)</t>
    </r>
  </si>
  <si>
    <r>
      <rPr>
        <sz val="11.5"/>
        <rFont val="Times New Roman"/>
        <family val="1"/>
      </rPr>
      <t xml:space="preserve">CUADRO 1.1.1.b </t>
    </r>
    <r>
      <rPr>
        <sz val="11.5"/>
        <rFont val="Times New Roman"/>
        <family val="1"/>
      </rPr>
      <t>APORTANTES AL SIPA SEGÚN RÉGIMEN. DICIEMBRE 1994 - JUNIO 2018</t>
    </r>
  </si>
  <si>
    <r>
      <rPr>
        <sz val="11.5"/>
        <rFont val="Times New Roman"/>
        <family val="1"/>
      </rPr>
      <t>Base de información abierta procesada con corte al 31/08/2018</t>
    </r>
  </si>
  <si>
    <r>
      <rPr>
        <sz val="11.5"/>
        <rFont val="Times New Roman"/>
        <family val="1"/>
      </rPr>
      <t>Período</t>
    </r>
  </si>
  <si>
    <r>
      <rPr>
        <sz val="11.5"/>
        <rFont val="Times New Roman"/>
        <family val="1"/>
      </rPr>
      <t xml:space="preserve">Relación de
</t>
    </r>
    <r>
      <rPr>
        <sz val="11.5"/>
        <rFont val="Times New Roman"/>
        <family val="1"/>
      </rPr>
      <t>dependencia</t>
    </r>
  </si>
  <si>
    <r>
      <rPr>
        <sz val="11.5"/>
        <rFont val="Times New Roman"/>
        <family val="1"/>
      </rPr>
      <t>Casas Particulares</t>
    </r>
  </si>
  <si>
    <r>
      <rPr>
        <sz val="11.5"/>
        <rFont val="Times New Roman"/>
        <family val="1"/>
      </rPr>
      <t>Autónomos</t>
    </r>
  </si>
  <si>
    <r>
      <rPr>
        <sz val="11.5"/>
        <rFont val="Times New Roman"/>
        <family val="1"/>
      </rPr>
      <t>Monotributo(</t>
    </r>
    <r>
      <rPr>
        <sz val="11.5"/>
        <rFont val="Times New Roman"/>
        <family val="1"/>
      </rPr>
      <t>2</t>
    </r>
    <r>
      <rPr>
        <sz val="11.5"/>
        <rFont val="Times New Roman"/>
        <family val="1"/>
      </rPr>
      <t>)</t>
    </r>
  </si>
  <si>
    <r>
      <rPr>
        <sz val="11.5"/>
        <rFont val="Times New Roman"/>
        <family val="1"/>
      </rPr>
      <t>dic-94</t>
    </r>
  </si>
  <si>
    <r>
      <rPr>
        <sz val="11.5"/>
        <rFont val="Times New Roman"/>
        <family val="1"/>
      </rPr>
      <t>-</t>
    </r>
  </si>
  <si>
    <r>
      <rPr>
        <sz val="11.5"/>
        <rFont val="Times New Roman"/>
        <family val="1"/>
      </rPr>
      <t>dic-95</t>
    </r>
  </si>
  <si>
    <r>
      <rPr>
        <sz val="11.5"/>
        <rFont val="Times New Roman"/>
        <family val="1"/>
      </rPr>
      <t>dic-96</t>
    </r>
  </si>
  <si>
    <r>
      <rPr>
        <sz val="11.5"/>
        <rFont val="Times New Roman"/>
        <family val="1"/>
      </rPr>
      <t>dic-97</t>
    </r>
  </si>
  <si>
    <r>
      <rPr>
        <sz val="11.5"/>
        <rFont val="Times New Roman"/>
        <family val="1"/>
      </rPr>
      <t>dic-98</t>
    </r>
  </si>
  <si>
    <r>
      <rPr>
        <sz val="11.5"/>
        <rFont val="Times New Roman"/>
        <family val="1"/>
      </rPr>
      <t>dic-99</t>
    </r>
  </si>
  <si>
    <r>
      <rPr>
        <sz val="11.5"/>
        <rFont val="Times New Roman"/>
        <family val="1"/>
      </rPr>
      <t>dic-00</t>
    </r>
  </si>
  <si>
    <r>
      <rPr>
        <sz val="11.5"/>
        <rFont val="Times New Roman"/>
        <family val="1"/>
      </rPr>
      <t xml:space="preserve">dic-01 </t>
    </r>
  </si>
  <si>
    <r>
      <rPr>
        <sz val="11.5"/>
        <rFont val="Times New Roman"/>
        <family val="1"/>
      </rPr>
      <t>dic-02</t>
    </r>
  </si>
  <si>
    <r>
      <rPr>
        <sz val="11.5"/>
        <rFont val="Times New Roman"/>
        <family val="1"/>
      </rPr>
      <t>dic-03</t>
    </r>
  </si>
  <si>
    <r>
      <rPr>
        <sz val="11.5"/>
        <rFont val="Times New Roman"/>
        <family val="1"/>
      </rPr>
      <t>dic-04</t>
    </r>
  </si>
  <si>
    <r>
      <rPr>
        <sz val="11.5"/>
        <rFont val="Times New Roman"/>
        <family val="1"/>
      </rPr>
      <t>dic-05</t>
    </r>
  </si>
  <si>
    <r>
      <rPr>
        <sz val="11.5"/>
        <rFont val="Times New Roman"/>
        <family val="1"/>
      </rPr>
      <t>dic-06</t>
    </r>
  </si>
  <si>
    <r>
      <rPr>
        <sz val="11.5"/>
        <rFont val="Times New Roman"/>
        <family val="1"/>
      </rPr>
      <t>dic-07</t>
    </r>
  </si>
  <si>
    <r>
      <rPr>
        <sz val="11.5"/>
        <rFont val="Times New Roman"/>
        <family val="1"/>
      </rPr>
      <t xml:space="preserve">dic-08 </t>
    </r>
  </si>
  <si>
    <r>
      <rPr>
        <sz val="11.5"/>
        <rFont val="Times New Roman"/>
        <family val="1"/>
      </rPr>
      <t>dic-09</t>
    </r>
  </si>
  <si>
    <r>
      <rPr>
        <sz val="11.5"/>
        <rFont val="Times New Roman"/>
        <family val="1"/>
      </rPr>
      <t>dic-10</t>
    </r>
  </si>
  <si>
    <r>
      <rPr>
        <sz val="11.5"/>
        <rFont val="Times New Roman"/>
        <family val="1"/>
      </rPr>
      <t>dic-11</t>
    </r>
  </si>
  <si>
    <r>
      <rPr>
        <sz val="11.5"/>
        <rFont val="Times New Roman"/>
        <family val="1"/>
      </rPr>
      <t>dic-12</t>
    </r>
  </si>
  <si>
    <r>
      <rPr>
        <sz val="11.5"/>
        <rFont val="Times New Roman"/>
        <family val="1"/>
      </rPr>
      <t>dic-13</t>
    </r>
  </si>
  <si>
    <r>
      <rPr>
        <sz val="11.5"/>
        <rFont val="Times New Roman"/>
        <family val="1"/>
      </rPr>
      <t>dic-14</t>
    </r>
  </si>
  <si>
    <r>
      <rPr>
        <sz val="11.5"/>
        <rFont val="Times New Roman"/>
        <family val="1"/>
      </rPr>
      <t xml:space="preserve">dic-15 </t>
    </r>
  </si>
  <si>
    <r>
      <rPr>
        <sz val="11.5"/>
        <rFont val="Times New Roman"/>
        <family val="1"/>
      </rPr>
      <t>dic-16</t>
    </r>
  </si>
  <si>
    <r>
      <rPr>
        <sz val="11.5"/>
        <rFont val="Times New Roman"/>
        <family val="1"/>
      </rPr>
      <t>dic-17</t>
    </r>
  </si>
  <si>
    <r>
      <rPr>
        <sz val="11.5"/>
        <rFont val="Times New Roman"/>
        <family val="1"/>
      </rPr>
      <t>ene-18</t>
    </r>
  </si>
  <si>
    <r>
      <rPr>
        <sz val="11.5"/>
        <rFont val="Times New Roman"/>
        <family val="1"/>
      </rPr>
      <t>feb-18</t>
    </r>
  </si>
  <si>
    <r>
      <rPr>
        <sz val="11.5"/>
        <rFont val="Times New Roman"/>
        <family val="1"/>
      </rPr>
      <t>mar-18</t>
    </r>
  </si>
  <si>
    <r>
      <rPr>
        <sz val="11.5"/>
        <rFont val="Times New Roman"/>
        <family val="1"/>
      </rPr>
      <t>abr-18</t>
    </r>
  </si>
  <si>
    <r>
      <rPr>
        <sz val="11.5"/>
        <rFont val="Times New Roman"/>
        <family val="1"/>
      </rPr>
      <t>may-18</t>
    </r>
  </si>
  <si>
    <r>
      <rPr>
        <sz val="11.5"/>
        <rFont val="Times New Roman"/>
        <family val="1"/>
      </rPr>
      <t xml:space="preserve">jun-18 </t>
    </r>
  </si>
  <si>
    <r>
      <rPr>
        <sz val="11.5"/>
        <rFont val="Times New Roman"/>
        <family val="1"/>
      </rPr>
      <t>Notas</t>
    </r>
  </si>
  <si>
    <r>
      <rPr>
        <sz val="11.5"/>
        <rFont val="Times New Roman"/>
        <family val="1"/>
      </rPr>
      <t>(1)</t>
    </r>
    <r>
      <rPr>
        <sz val="11.5"/>
        <rFont val="Times New Roman"/>
        <family val="1"/>
      </rPr>
      <t>Como la misma persona puede pertenecer a varios grupos, no es el equivalente a la suma de los valores parciales de cada grupo.</t>
    </r>
  </si>
  <si>
    <r>
      <rPr>
        <sz val="11.5"/>
        <rFont val="Times New Roman"/>
        <family val="1"/>
      </rPr>
      <t>(2)</t>
    </r>
    <r>
      <rPr>
        <sz val="11.5"/>
        <rFont val="Times New Roman"/>
        <family val="1"/>
      </rPr>
      <t>Incluye a los monotributistas sociales.</t>
    </r>
  </si>
  <si>
    <r>
      <rPr>
        <sz val="11.5"/>
        <rFont val="Times New Roman"/>
        <family val="1"/>
      </rPr>
      <t xml:space="preserve">Fuente: </t>
    </r>
    <r>
      <rPr>
        <sz val="11.5"/>
        <rFont val="Times New Roman"/>
        <family val="1"/>
      </rPr>
      <t>Dirección de Programación Económica según datos de la AFIP.</t>
    </r>
  </si>
  <si>
    <r>
      <rPr>
        <sz val="11.5"/>
        <rFont val="Times New Roman"/>
        <family val="1"/>
      </rPr>
      <t xml:space="preserve">26 </t>
    </r>
    <r>
      <rPr>
        <sz val="11.5"/>
        <rFont val="Times New Roman"/>
        <family val="1"/>
      </rPr>
      <t>¡Boletín Estadístico de la Seguridad Social</t>
    </r>
  </si>
  <si>
    <r>
      <rPr>
        <sz val="11.5"/>
        <rFont val="Times New Roman"/>
        <family val="1"/>
      </rPr>
      <t xml:space="preserve">■ </t>
    </r>
    <r>
      <rPr>
        <sz val="11.5"/>
        <rFont val="Times New Roman"/>
        <family val="1"/>
      </rPr>
      <t>Relación de dependencia</t>
    </r>
  </si>
  <si>
    <r>
      <rPr>
        <sz val="11.5"/>
        <rFont val="Times New Roman"/>
        <family val="1"/>
      </rPr>
      <t xml:space="preserve">CUADRO 1.1.2.a </t>
    </r>
    <r>
      <rPr>
        <sz val="11.5"/>
        <rFont val="Times New Roman"/>
        <family val="1"/>
      </rPr>
      <t>TRABAJADORES Y PUESTOS EN RELACIÓN DE DEPENDENCIA INFORMADOS POR AFIP. DICIEMBRE 1994 - JUNIO 2018</t>
    </r>
  </si>
  <si>
    <r>
      <rPr>
        <sz val="11.5"/>
        <rFont val="Times New Roman"/>
        <family val="1"/>
      </rPr>
      <t>Base de información abierta procesada con corte al 31/8/2018</t>
    </r>
  </si>
  <si>
    <r>
      <rPr>
        <sz val="11.5"/>
        <rFont val="Times New Roman"/>
        <family val="1"/>
      </rPr>
      <t>Puestos en relación de dependencia</t>
    </r>
  </si>
  <si>
    <r>
      <rPr>
        <sz val="11.5"/>
        <rFont val="Times New Roman"/>
        <family val="1"/>
      </rPr>
      <t xml:space="preserve">Período
</t>
    </r>
    <r>
      <rPr>
        <sz val="11.5"/>
        <rFont val="Times New Roman"/>
        <family val="1"/>
      </rPr>
      <t>devengado</t>
    </r>
  </si>
  <si>
    <r>
      <rPr>
        <sz val="11.5"/>
        <rFont val="Times New Roman"/>
        <family val="1"/>
      </rPr>
      <t xml:space="preserve">Total
</t>
    </r>
    <r>
      <rPr>
        <sz val="11.5"/>
        <rFont val="Times New Roman"/>
        <family val="1"/>
      </rPr>
      <t xml:space="preserve">de
</t>
    </r>
    <r>
      <rPr>
        <sz val="11.5"/>
        <rFont val="Times New Roman"/>
        <family val="1"/>
      </rPr>
      <t>trabajadores</t>
    </r>
  </si>
  <si>
    <r>
      <rPr>
        <sz val="11.5"/>
        <rFont val="Times New Roman"/>
        <family val="1"/>
      </rPr>
      <t>Total</t>
    </r>
  </si>
  <si>
    <r>
      <rPr>
        <sz val="11.5"/>
        <rFont val="Times New Roman"/>
        <family val="1"/>
      </rPr>
      <t xml:space="preserve">Con aporte
</t>
    </r>
    <r>
      <rPr>
        <sz val="11.5"/>
        <rFont val="Times New Roman"/>
        <family val="1"/>
      </rPr>
      <t>al SIPA</t>
    </r>
  </si>
  <si>
    <r>
      <rPr>
        <sz val="11.5"/>
        <rFont val="Times New Roman"/>
        <family val="1"/>
      </rPr>
      <t>Sin aportes al SIPA</t>
    </r>
  </si>
  <si>
    <r>
      <rPr>
        <sz val="11.5"/>
        <rFont val="Times New Roman"/>
        <family val="1"/>
      </rPr>
      <t xml:space="preserve">Sin
</t>
    </r>
    <r>
      <rPr>
        <sz val="11.5"/>
        <rFont val="Times New Roman"/>
        <family val="1"/>
      </rPr>
      <t>remuneración(</t>
    </r>
    <r>
      <rPr>
        <sz val="11.5"/>
        <rFont val="Times New Roman"/>
        <family val="1"/>
      </rPr>
      <t>1</t>
    </r>
    <r>
      <rPr>
        <sz val="11.5"/>
        <rFont val="Times New Roman"/>
        <family val="1"/>
      </rPr>
      <t xml:space="preserve">)
</t>
    </r>
    <r>
      <rPr>
        <sz val="11.5"/>
        <rFont val="Times New Roman"/>
        <family val="1"/>
      </rPr>
      <t xml:space="preserve"> </t>
    </r>
    <r>
      <rPr>
        <sz val="11.5"/>
        <rFont val="Times New Roman"/>
        <family val="1"/>
      </rPr>
      <t xml:space="preserve"> </t>
    </r>
    <r>
      <rPr>
        <sz val="11.5"/>
        <rFont val="Times New Roman"/>
        <family val="1"/>
      </rPr>
      <t>otro régimen(</t>
    </r>
    <r>
      <rPr>
        <sz val="11.5"/>
        <rFont val="Times New Roman"/>
        <family val="1"/>
      </rPr>
      <t>2</t>
    </r>
    <r>
      <rPr>
        <sz val="11.5"/>
        <rFont val="Times New Roman"/>
        <family val="1"/>
      </rPr>
      <t>)</t>
    </r>
    <r>
      <rPr>
        <sz val="11.5"/>
        <rFont val="Times New Roman"/>
        <family val="1"/>
      </rPr>
      <t xml:space="preserve"> </t>
    </r>
  </si>
  <si>
    <r>
      <rPr>
        <sz val="11.5"/>
        <rFont val="Times New Roman"/>
        <family val="1"/>
      </rPr>
      <t xml:space="preserve">Exentos u
</t>
    </r>
    <r>
      <rPr>
        <sz val="11.5"/>
        <rFont val="Times New Roman"/>
        <family val="1"/>
      </rPr>
      <t>obligados a</t>
    </r>
  </si>
  <si>
    <r>
      <rPr>
        <sz val="11.5"/>
        <rFont val="Times New Roman"/>
        <family val="1"/>
      </rPr>
      <t xml:space="preserve">Declarados
</t>
    </r>
    <r>
      <rPr>
        <sz val="11.5"/>
        <rFont val="Times New Roman"/>
        <family val="1"/>
      </rPr>
      <t xml:space="preserve">por otro
</t>
    </r>
    <r>
      <rPr>
        <sz val="11.5"/>
        <rFont val="Times New Roman"/>
        <family val="1"/>
      </rPr>
      <t>CU IT(</t>
    </r>
    <r>
      <rPr>
        <sz val="11.5"/>
        <rFont val="Times New Roman"/>
        <family val="1"/>
      </rPr>
      <t>3</t>
    </r>
    <r>
      <rPr>
        <sz val="11.5"/>
        <rFont val="Times New Roman"/>
        <family val="1"/>
      </rPr>
      <t xml:space="preserve">) </t>
    </r>
  </si>
  <si>
    <r>
      <rPr>
        <sz val="11.5"/>
        <rFont val="Times New Roman"/>
        <family val="1"/>
      </rPr>
      <t xml:space="preserve">Empleo </t>
    </r>
    <r>
      <rPr>
        <sz val="11.5"/>
        <rFont val="Times New Roman"/>
        <family val="1"/>
      </rPr>
      <t xml:space="preserve">público </t>
    </r>
    <r>
      <rPr>
        <sz val="11.5"/>
        <rFont val="Times New Roman"/>
        <family val="1"/>
      </rPr>
      <t>_provincial(</t>
    </r>
    <r>
      <rPr>
        <sz val="11.5"/>
        <rFont val="Times New Roman"/>
        <family val="1"/>
      </rPr>
      <t>4</t>
    </r>
    <r>
      <rPr>
        <sz val="11.5"/>
        <rFont val="Times New Roman"/>
        <family val="1"/>
      </rPr>
      <t xml:space="preserve">) </t>
    </r>
  </si>
  <si>
    <r>
      <rPr>
        <sz val="11.5"/>
        <rFont val="Times New Roman"/>
        <family val="1"/>
      </rPr>
      <t xml:space="preserve">Fuerzas Armadas </t>
    </r>
    <r>
      <rPr>
        <sz val="11.5"/>
        <rFont val="Times New Roman"/>
        <family val="1"/>
      </rPr>
      <t xml:space="preserve">y de Seguridad </t>
    </r>
    <r>
      <rPr>
        <sz val="11.5"/>
        <rFont val="Times New Roman"/>
        <family val="1"/>
      </rPr>
      <t xml:space="preserve">Nacional </t>
    </r>
    <r>
      <rPr>
        <sz val="11.5"/>
        <rFont val="Times New Roman"/>
        <family val="1"/>
      </rPr>
      <t xml:space="preserve">(5) </t>
    </r>
  </si>
  <si>
    <r>
      <rPr>
        <sz val="11.5"/>
        <rFont val="Times New Roman"/>
        <family val="1"/>
      </rPr>
      <t xml:space="preserve">dic-94 </t>
    </r>
  </si>
  <si>
    <r>
      <rPr>
        <sz val="11.5"/>
        <rFont val="Times New Roman"/>
        <family val="1"/>
      </rPr>
      <t xml:space="preserve">dic-95 </t>
    </r>
  </si>
  <si>
    <r>
      <rPr>
        <sz val="11.5"/>
        <rFont val="Times New Roman"/>
        <family val="1"/>
      </rPr>
      <t xml:space="preserve">dic-96 </t>
    </r>
  </si>
  <si>
    <r>
      <rPr>
        <sz val="11.5"/>
        <rFont val="Times New Roman"/>
        <family val="1"/>
      </rPr>
      <t xml:space="preserve">dic-97 </t>
    </r>
  </si>
  <si>
    <r>
      <rPr>
        <sz val="11.5"/>
        <rFont val="Times New Roman"/>
        <family val="1"/>
      </rPr>
      <t xml:space="preserve">dic-98 </t>
    </r>
  </si>
  <si>
    <r>
      <rPr>
        <sz val="11.5"/>
        <rFont val="Times New Roman"/>
        <family val="1"/>
      </rPr>
      <t xml:space="preserve">dic-99 </t>
    </r>
  </si>
  <si>
    <r>
      <rPr>
        <sz val="11.5"/>
        <rFont val="Times New Roman"/>
        <family val="1"/>
      </rPr>
      <t xml:space="preserve">dic-00 </t>
    </r>
  </si>
  <si>
    <r>
      <rPr>
        <sz val="11.5"/>
        <rFont val="Times New Roman"/>
        <family val="1"/>
      </rPr>
      <t>dic-01</t>
    </r>
  </si>
  <si>
    <r>
      <rPr>
        <sz val="11.5"/>
        <rFont val="Times New Roman"/>
        <family val="1"/>
      </rPr>
      <t xml:space="preserve">dic-05 </t>
    </r>
  </si>
  <si>
    <r>
      <rPr>
        <sz val="11.5"/>
        <rFont val="Times New Roman"/>
        <family val="1"/>
      </rPr>
      <t xml:space="preserve">dic-06 </t>
    </r>
  </si>
  <si>
    <r>
      <rPr>
        <sz val="11.5"/>
        <rFont val="Times New Roman"/>
        <family val="1"/>
      </rPr>
      <t xml:space="preserve">dic-09 </t>
    </r>
  </si>
  <si>
    <r>
      <rPr>
        <sz val="11.5"/>
        <rFont val="Times New Roman"/>
        <family val="1"/>
      </rPr>
      <t xml:space="preserve">dic-13 </t>
    </r>
  </si>
  <si>
    <r>
      <rPr>
        <sz val="11.5"/>
        <rFont val="Times New Roman"/>
        <family val="1"/>
      </rPr>
      <t xml:space="preserve">dic-16 </t>
    </r>
  </si>
  <si>
    <r>
      <rPr>
        <sz val="11.5"/>
        <rFont val="Times New Roman"/>
        <family val="1"/>
      </rPr>
      <t xml:space="preserve">feb-18 </t>
    </r>
  </si>
  <si>
    <r>
      <rPr>
        <sz val="11.5"/>
        <rFont val="Times New Roman"/>
        <family val="1"/>
      </rPr>
      <t xml:space="preserve">abr-18 </t>
    </r>
  </si>
  <si>
    <r>
      <rPr>
        <sz val="11.5"/>
        <rFont val="Times New Roman"/>
        <family val="1"/>
      </rPr>
      <t xml:space="preserve">may-18 </t>
    </r>
  </si>
  <si>
    <r>
      <rPr>
        <sz val="11.5"/>
        <rFont val="Times New Roman"/>
        <family val="1"/>
      </rPr>
      <t>Notas:</t>
    </r>
  </si>
  <si>
    <r>
      <rPr>
        <sz val="11.5"/>
        <rFont val="Times New Roman"/>
        <family val="1"/>
      </rPr>
      <t>(1)</t>
    </r>
    <r>
      <rPr>
        <sz val="11.5"/>
        <rFont val="Times New Roman"/>
        <family val="1"/>
      </rPr>
      <t>Incluye las situaciones de "Guarda de Puesto" y "Licencia sin Goce de Sueldo".</t>
    </r>
  </si>
  <si>
    <r>
      <rPr>
        <sz val="11.5"/>
        <rFont val="Times New Roman"/>
        <family val="1"/>
      </rPr>
      <t>(2)</t>
    </r>
    <r>
      <rPr>
        <sz val="11.5"/>
        <rFont val="Times New Roman"/>
        <family val="1"/>
      </rPr>
      <t xml:space="preserve">"Exentos" incluye a los Directores de Sociedades Anónimas por las asignaciones que perciben en la misma sociedad por actividades </t>
    </r>
  </si>
  <si>
    <r>
      <rPr>
        <sz val="11.5"/>
        <rFont val="Times New Roman"/>
        <family val="1"/>
      </rPr>
      <t xml:space="preserve">especialmente remuneradas que configuren una relación de dependencia, Pasantías, Becarios, Menores de 18 años y otros casos que no están </t>
    </r>
  </si>
  <si>
    <r>
      <rPr>
        <sz val="11.5"/>
        <rFont val="Times New Roman"/>
        <family val="1"/>
      </rPr>
      <t xml:space="preserve">obligados a realizar aportes personales al SIPA. La categoría "obligados a otro régimen" incluye a los docentes de gestión privada adheridos a </t>
    </r>
  </si>
  <si>
    <r>
      <rPr>
        <sz val="11.5"/>
        <rFont val="Times New Roman"/>
        <family val="1"/>
      </rPr>
      <t>la Educación Pública Provincial y a la Policía Metropolitana de la Ciudad de Buenos Aires, entre otros.</t>
    </r>
  </si>
  <si>
    <r>
      <rPr>
        <sz val="11.5"/>
        <rFont val="Times New Roman"/>
        <family val="1"/>
      </rPr>
      <t>(3)</t>
    </r>
    <r>
      <rPr>
        <sz val="11.5"/>
        <rFont val="Times New Roman"/>
        <family val="1"/>
      </rPr>
      <t>Corresponde a los puestos por servicios eventuales declarados por las empresas usuarias.</t>
    </r>
  </si>
  <si>
    <r>
      <rPr>
        <sz val="11.5"/>
        <rFont val="Times New Roman"/>
        <family val="1"/>
      </rPr>
      <t>(4)</t>
    </r>
    <r>
      <rPr>
        <sz val="11.5"/>
        <rFont val="Times New Roman"/>
        <family val="1"/>
      </rPr>
      <t xml:space="preserve">A partir de Marzo de 2012, se incorporan DDJJ informativas de Regímenes Provinciales y Municipales que no transfirieron sus Cajas al </t>
    </r>
  </si>
  <si>
    <r>
      <rPr>
        <sz val="11.5"/>
        <rFont val="Times New Roman"/>
        <family val="1"/>
      </rPr>
      <t>Sistema Nacional. Incluye puestos de prestadores de servicios que informan las dependencias provinciales.</t>
    </r>
  </si>
  <si>
    <r>
      <rPr>
        <sz val="11.5"/>
        <rFont val="Times New Roman"/>
        <family val="1"/>
      </rPr>
      <t>(5)</t>
    </r>
    <r>
      <rPr>
        <sz val="11.5"/>
        <rFont val="Times New Roman"/>
        <family val="1"/>
      </rPr>
      <t xml:space="preserve">Fuerzas Armadas, Prefectura Naval Argentina, Gendarmería Nacional, Policía Federal Argentina y Servicio Penitenciario Federal. Se </t>
    </r>
  </si>
  <si>
    <r>
      <rPr>
        <sz val="11.5"/>
        <rFont val="Times New Roman"/>
        <family val="1"/>
      </rPr>
      <t>incorporaron DDJJ informativas a partir del año 2013.</t>
    </r>
  </si>
  <si>
    <r>
      <rPr>
        <sz val="11.5"/>
        <rFont val="Times New Roman"/>
        <family val="1"/>
      </rPr>
      <t xml:space="preserve">Fuente: </t>
    </r>
    <r>
      <rPr>
        <sz val="11.5"/>
        <rFont val="Times New Roman"/>
        <family val="1"/>
      </rPr>
      <t>Dirección de Programación Económica en base a datos de la AFIP.</t>
    </r>
  </si>
  <si>
    <r>
      <rPr>
        <sz val="11.5"/>
        <rFont val="Times New Roman"/>
        <family val="1"/>
      </rPr>
      <t xml:space="preserve">28 </t>
    </r>
    <r>
      <rPr>
        <sz val="11.5"/>
        <rFont val="Times New Roman"/>
        <family val="1"/>
      </rPr>
      <t>1 Boletín Estadístico de la Seguridad Social</t>
    </r>
  </si>
  <si>
    <t>Sector privado</t>
  </si>
  <si>
    <t>Sector público</t>
  </si>
  <si>
    <t>2008-Ago</t>
  </si>
  <si>
    <t>Jubilaciones y Pensiones pagadas por el pilar privado (valores a diciembre)</t>
  </si>
  <si>
    <t>P.1.1.</t>
  </si>
  <si>
    <t>Total País. Jubilaciones y Pensiones por tipo de prestación. Enero 2009 a Junio 2015</t>
  </si>
  <si>
    <t>Período</t>
  </si>
  <si>
    <t>SIPA</t>
  </si>
  <si>
    <t xml:space="preserve">Ley Nº 23.848 y Nº 26.913 </t>
  </si>
  <si>
    <t>Jubilaciones</t>
  </si>
  <si>
    <t>Pensiones</t>
  </si>
  <si>
    <r>
      <t xml:space="preserve">Nota: </t>
    </r>
    <r>
      <rPr>
        <sz val="10"/>
        <color theme="1"/>
        <rFont val="Calibri"/>
        <family val="2"/>
        <scheme val="minor"/>
      </rPr>
      <t>El total del país no siempre corresponde a la suma de los casos por provincias, ya que en el desagregado no se incluyen los casos que no tienen dato de provincia o que tienen residencia en el extranjero.</t>
    </r>
  </si>
  <si>
    <t>Fuente: ANSES</t>
  </si>
  <si>
    <t>Total País. Jubilaciones y Pensiones por tipo de prestación. Enero 2013 a septiembre 2018</t>
  </si>
  <si>
    <t>Arza (2009) back to the state</t>
  </si>
  <si>
    <t>Seguimiento físico financiero ANSES, pensiones por programa</t>
  </si>
  <si>
    <t>Contributivas Ley 24241</t>
  </si>
  <si>
    <t xml:space="preserve">Por moratoria </t>
  </si>
  <si>
    <t>PUAM</t>
  </si>
  <si>
    <t>Ex cajas provinciales</t>
  </si>
  <si>
    <t>P.1.1.1</t>
  </si>
  <si>
    <t>Total País. Beneficios no contributivos por tipo de prestación. Diciembre 2017 a septiembre 2018</t>
  </si>
  <si>
    <t xml:space="preserve">Ley Nº 26.913
Ex Presos Políticos </t>
  </si>
  <si>
    <t>Ley Nº 23.848 
Ex Combatientes de Malvinas</t>
  </si>
  <si>
    <t xml:space="preserve">PNC </t>
  </si>
  <si>
    <t>Madre de 7 o más Hijos</t>
  </si>
  <si>
    <t>Vejez</t>
  </si>
  <si>
    <t xml:space="preserve">Otras </t>
  </si>
  <si>
    <t>F.1.1.</t>
  </si>
  <si>
    <t>Adopción</t>
  </si>
  <si>
    <r>
      <t>Ayuda Escolar</t>
    </r>
    <r>
      <rPr>
        <b/>
        <vertAlign val="superscript"/>
        <sz val="11"/>
        <color theme="1"/>
        <rFont val="Calibri"/>
        <family val="2"/>
        <scheme val="minor"/>
      </rPr>
      <t>a</t>
    </r>
  </si>
  <si>
    <t>Hijo</t>
  </si>
  <si>
    <t>Hijo con Discapacidad</t>
  </si>
  <si>
    <r>
      <t>Maternidad</t>
    </r>
    <r>
      <rPr>
        <b/>
        <vertAlign val="superscript"/>
        <sz val="11"/>
        <color theme="1"/>
        <rFont val="Calibri"/>
        <family val="2"/>
        <scheme val="minor"/>
      </rPr>
      <t>b</t>
    </r>
  </si>
  <si>
    <t>Matrimonio</t>
  </si>
  <si>
    <r>
      <t>Nacimiento</t>
    </r>
    <r>
      <rPr>
        <b/>
        <vertAlign val="superscript"/>
        <sz val="11"/>
        <color theme="1"/>
        <rFont val="Calibri"/>
        <family val="2"/>
        <scheme val="minor"/>
      </rPr>
      <t>c</t>
    </r>
  </si>
  <si>
    <t>Prenatal</t>
  </si>
  <si>
    <t xml:space="preserve">Asignaciones </t>
  </si>
  <si>
    <t>Monto en pesos</t>
  </si>
  <si>
    <t>Total País. AAFF a activos. Asignaciones y montos, según tipo de prestación. Enero 2013 a septiembre 2018</t>
  </si>
  <si>
    <t xml:space="preserve"> </t>
  </si>
  <si>
    <t>F.2.1.</t>
  </si>
  <si>
    <t>Total País. AAFF a Pasivos del SIPA, PNC y Excombatientes. Asignaciones  y montos, según tipo de prestación. Enero 2010 a junio 2015</t>
  </si>
  <si>
    <r>
      <t>Ayuda Escolar Anual</t>
    </r>
    <r>
      <rPr>
        <b/>
        <vertAlign val="superscript"/>
        <sz val="11"/>
        <color theme="1"/>
        <rFont val="Calibri"/>
        <family val="2"/>
        <scheme val="minor"/>
      </rPr>
      <t>a</t>
    </r>
  </si>
  <si>
    <t>Cónyuge</t>
  </si>
  <si>
    <r>
      <rPr>
        <vertAlign val="superscript"/>
        <sz val="10"/>
        <color theme="1"/>
        <rFont val="Calibri"/>
        <family val="2"/>
        <scheme val="minor"/>
      </rPr>
      <t xml:space="preserve">a </t>
    </r>
    <r>
      <rPr>
        <sz val="10"/>
        <color theme="1"/>
        <rFont val="Calibri"/>
        <family val="2"/>
        <scheme val="minor"/>
      </rPr>
      <t>La prestación incluye también beneficiarios de la prestación "Ayuda Escolar Anual Hijo con Discapacidad".</t>
    </r>
  </si>
  <si>
    <t xml:space="preserve">Nota: </t>
  </si>
  <si>
    <t>Total País. AAFF a Pasivos del SIPA, PNC y Excombatientes. Asignaciones  y montos, según tipo de prestación. Enero 2013 a septiembre 2018</t>
  </si>
  <si>
    <r>
      <rPr>
        <vertAlign val="superscript"/>
        <sz val="11"/>
        <color theme="1"/>
        <rFont val="Calibri"/>
        <family val="2"/>
        <scheme val="minor"/>
      </rPr>
      <t xml:space="preserve">a </t>
    </r>
    <r>
      <rPr>
        <sz val="11"/>
        <color theme="1"/>
        <rFont val="Calibri"/>
        <family val="2"/>
        <scheme val="minor"/>
      </rPr>
      <t>La prestación incluye también beneficiarios de la prestación "Ayuda Escolar Anual Hijo con Discapacidad".</t>
    </r>
  </si>
  <si>
    <t>H.1.1.</t>
  </si>
  <si>
    <t>Total País. Titulares de derecho de la Asignación Universal por Hijo para Protección Social  (AUH). Hijo e Hijo Discapacitado. Noviembre 2009 a junio 2015</t>
  </si>
  <si>
    <t>Titulares de derecho de la AUH</t>
  </si>
  <si>
    <t>Hijo Discapacitado</t>
  </si>
  <si>
    <t>El total del país no siempre corresponde a la suma de los casos por provincias, ya que en el desagregado no se incluyen los casos que no tienen dato de provincia.</t>
  </si>
  <si>
    <t>Total País. Titulares de derecho de la Asignación Universal por Hijo para Protección Social  (AUH). Hijo e Hijo Discapacitado. Enero 2013 a septiembre 2018</t>
  </si>
  <si>
    <t>E.1.1.</t>
  </si>
  <si>
    <t>Total País. Titulares de derecho de la Asignación por Embarazo para Protección Social (AUE). Mayo 2011 a junio 2015</t>
  </si>
  <si>
    <t>Titulares de derecho de la AUE</t>
  </si>
  <si>
    <t>Total País. Titulares de derecho de la Asignación por Embarazo para Protección Social (AUE). Enero 2013 a septiembre 2018</t>
  </si>
  <si>
    <t>AAFF contributivas</t>
  </si>
  <si>
    <t>Por hijo</t>
  </si>
  <si>
    <t>Por hijo discapacitado</t>
  </si>
  <si>
    <t>Por hijo, pasivo</t>
  </si>
  <si>
    <t>Por hijo discapacitado, pasivo</t>
  </si>
  <si>
    <t>AUH</t>
  </si>
  <si>
    <t>Hijo discapacitado</t>
  </si>
  <si>
    <t>Proporción de población en edad de trabajar que contribuye</t>
  </si>
  <si>
    <t>Acceso a una jubilación (población en edad jubilatoria)</t>
  </si>
  <si>
    <t>Población en edad jubilatoria</t>
  </si>
  <si>
    <t>Jubilaciones totales</t>
  </si>
  <si>
    <t>Pensiones totales</t>
  </si>
  <si>
    <t>Menores con acceso a la AUH</t>
  </si>
  <si>
    <t>Población menor de edad</t>
  </si>
  <si>
    <t>Población en edad de trabajar</t>
  </si>
  <si>
    <t>2008- Dic</t>
  </si>
  <si>
    <t>Contribuyentes por jubilado, pilar de reparto (eje derecho)</t>
  </si>
  <si>
    <t>Contribuyentes por jubilado, SIJP/SIPA (eje derecho)</t>
  </si>
  <si>
    <t>Contribuyentes autónomos y asalariados excl. casas particulares por jubilado, SIJP/SIPA (eje derecho)</t>
  </si>
  <si>
    <t>Menores con acceso a una asignación contributiva de ANSES</t>
  </si>
  <si>
    <t>Menores con acceso a una asignación  de ANSES, total</t>
  </si>
  <si>
    <t>Total de aportantes(1)</t>
  </si>
  <si>
    <t>Multi-contribuyente</t>
  </si>
  <si>
    <t>Pilar privado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</si>
</sst>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4" formatCode="_-* #,##0.00\ &quot;€&quot;_-;\-* #,##0.00\ &quot;€&quot;_-;_-* &quot;-&quot;??\ &quot;€&quot;_-;_-@_-"/>
    <numFmt numFmtId="43" formatCode="_-* #,##0.00\ _€_-;\-* #,##0.00\ _€_-;_-* &quot;-&quot;??\ _€_-;_-@_-"/>
    <numFmt numFmtId="164" formatCode="0.0000%"/>
    <numFmt numFmtId="165" formatCode="_ * #,##0_)\ _€_ ;_ * \(#,##0&quot;) &quot;_€_ ;_ * \-??_)\ _€_ ;_ @_ "/>
    <numFmt numFmtId="166" formatCode="0.000000"/>
    <numFmt numFmtId="167" formatCode="_ * #,##0.00000_)\ _€_ ;_ * \(#,##0.00000&quot;) &quot;_€_ ;_ * \-??_)\ _€_ ;_ @_ "/>
    <numFmt numFmtId="168" formatCode="0.00000"/>
    <numFmt numFmtId="169" formatCode="_-* #,##0\ _€_-;\-* #,##0\ _€_-;_-* &quot;-&quot;??\ _€_-;_-@_-"/>
    <numFmt numFmtId="170" formatCode="#\ ###\ ###\ ##0"/>
    <numFmt numFmtId="171" formatCode="0.0"/>
    <numFmt numFmtId="172" formatCode="#\ ###\ ###\ ###"/>
    <numFmt numFmtId="173" formatCode="#,##0_ ;\-#,##0\ "/>
    <numFmt numFmtId="174" formatCode="0.0%"/>
  </numFmts>
  <fonts count="34" x14ac:knownFonts="1">
    <font>
      <sz val="11"/>
      <color theme="1"/>
      <name val="Calibri"/>
      <family val="2"/>
      <scheme val="minor"/>
    </font>
    <font>
      <sz val="11"/>
      <color theme="1"/>
      <name val="Calibri"/>
      <family val="2"/>
      <scheme val="minor"/>
    </font>
    <font>
      <b/>
      <sz val="12"/>
      <color rgb="FF000000"/>
      <name val="Calibri"/>
      <family val="2"/>
      <charset val="1"/>
    </font>
    <font>
      <sz val="11.5"/>
      <name val="Times New Roman"/>
      <family val="1"/>
      <charset val="1"/>
    </font>
    <font>
      <sz val="9"/>
      <color rgb="FF000000"/>
      <name val="Arial"/>
      <family val="2"/>
      <charset val="1"/>
    </font>
    <font>
      <sz val="8"/>
      <name val="Arial"/>
      <family val="2"/>
      <charset val="1"/>
    </font>
    <font>
      <b/>
      <sz val="10"/>
      <name val="Arial"/>
      <family val="2"/>
      <charset val="1"/>
    </font>
    <font>
      <b/>
      <sz val="11.5"/>
      <name val="Times New Roman"/>
      <family val="1"/>
      <charset val="1"/>
    </font>
    <font>
      <sz val="12"/>
      <color rgb="FF000090"/>
      <name val="Calibri"/>
      <family val="2"/>
      <charset val="1"/>
    </font>
    <font>
      <sz val="10"/>
      <name val="Arial"/>
      <family val="2"/>
      <charset val="1"/>
    </font>
    <font>
      <sz val="11"/>
      <name val="Arial"/>
      <family val="2"/>
      <charset val="1"/>
    </font>
    <font>
      <sz val="11"/>
      <color rgb="FF000000"/>
      <name val="Calibri"/>
      <family val="2"/>
      <charset val="1"/>
    </font>
    <font>
      <b/>
      <sz val="8"/>
      <name val="Arial"/>
      <family val="2"/>
      <charset val="1"/>
    </font>
    <font>
      <b/>
      <i/>
      <sz val="12"/>
      <color rgb="FF000000"/>
      <name val="Calibri"/>
      <family val="2"/>
      <charset val="1"/>
    </font>
    <font>
      <sz val="12"/>
      <color rgb="FF000000"/>
      <name val="Calibri"/>
      <family val="2"/>
    </font>
    <font>
      <b/>
      <sz val="11"/>
      <color theme="1"/>
      <name val="Calibri"/>
      <family val="2"/>
      <scheme val="minor"/>
    </font>
    <font>
      <sz val="9"/>
      <color indexed="81"/>
      <name val="Tahoma"/>
      <family val="2"/>
    </font>
    <font>
      <b/>
      <sz val="9"/>
      <color indexed="81"/>
      <name val="Tahoma"/>
      <family val="2"/>
    </font>
    <font>
      <sz val="8"/>
      <color rgb="FFFFFFCC"/>
      <name val="Arial"/>
      <family val="2"/>
    </font>
    <font>
      <b/>
      <sz val="10"/>
      <name val="Arial"/>
      <family val="2"/>
    </font>
    <font>
      <b/>
      <i/>
      <sz val="10"/>
      <name val="Arial"/>
      <family val="2"/>
    </font>
    <font>
      <sz val="8"/>
      <name val="Arial"/>
      <family val="2"/>
    </font>
    <font>
      <i/>
      <sz val="8"/>
      <name val="Arial"/>
      <family val="2"/>
    </font>
    <font>
      <b/>
      <sz val="8"/>
      <name val="Arial"/>
      <family val="2"/>
    </font>
    <font>
      <b/>
      <i/>
      <sz val="8"/>
      <name val="Arial"/>
      <family val="2"/>
    </font>
    <font>
      <sz val="11"/>
      <color rgb="FF000000"/>
      <name val="Calibri"/>
      <family val="2"/>
    </font>
    <font>
      <sz val="11.5"/>
      <name val="Times New Roman"/>
      <family val="1"/>
    </font>
    <font>
      <sz val="11"/>
      <name val="Calibri"/>
      <family val="2"/>
      <scheme val="minor"/>
    </font>
    <font>
      <b/>
      <sz val="10"/>
      <color theme="1"/>
      <name val="Calibri"/>
      <family val="2"/>
      <scheme val="minor"/>
    </font>
    <font>
      <sz val="10"/>
      <color theme="1"/>
      <name val="Calibri"/>
      <family val="2"/>
      <scheme val="minor"/>
    </font>
    <font>
      <b/>
      <vertAlign val="superscript"/>
      <sz val="11"/>
      <color theme="1"/>
      <name val="Calibri"/>
      <family val="2"/>
      <scheme val="minor"/>
    </font>
    <font>
      <vertAlign val="superscript"/>
      <sz val="10"/>
      <color theme="1"/>
      <name val="Calibri"/>
      <family val="2"/>
      <scheme val="minor"/>
    </font>
    <font>
      <vertAlign val="superscript"/>
      <sz val="11"/>
      <color theme="1"/>
      <name val="Calibri"/>
      <family val="2"/>
      <scheme val="minor"/>
    </font>
    <font>
      <sz val="8"/>
      <name val="Calibri Light"/>
      <family val="2"/>
      <scheme val="major"/>
    </font>
  </fonts>
  <fills count="11">
    <fill>
      <patternFill patternType="none"/>
    </fill>
    <fill>
      <patternFill patternType="gray125"/>
    </fill>
    <fill>
      <patternFill patternType="solid">
        <fgColor rgb="FFFFFF00"/>
        <bgColor rgb="FF99CC00"/>
      </patternFill>
    </fill>
    <fill>
      <patternFill patternType="solid">
        <fgColor rgb="FFFFFFFF"/>
        <bgColor rgb="FFF2F2F2"/>
      </patternFill>
    </fill>
    <fill>
      <patternFill patternType="solid">
        <fgColor rgb="FF93CDDD"/>
        <bgColor rgb="FF92CDDC"/>
      </patternFill>
    </fill>
    <fill>
      <patternFill patternType="solid">
        <fgColor rgb="FFDDDDDD"/>
        <bgColor rgb="FFD9D9D9"/>
      </patternFill>
    </fill>
    <fill>
      <patternFill patternType="solid">
        <fgColor rgb="FFE6E0EC"/>
        <bgColor rgb="FFE4DFEC"/>
      </patternFill>
    </fill>
    <fill>
      <patternFill patternType="solid">
        <fgColor rgb="FFD9D9D9"/>
        <bgColor rgb="FFDDDDDD"/>
      </patternFill>
    </fill>
    <fill>
      <patternFill patternType="solid">
        <fgColor rgb="FFC6D9F1"/>
        <bgColor rgb="FFCFE7F5"/>
      </patternFill>
    </fill>
    <fill>
      <patternFill patternType="solid">
        <fgColor rgb="FFF2F2F2"/>
        <bgColor rgb="FFEBF1DE"/>
      </patternFill>
    </fill>
    <fill>
      <patternFill patternType="solid">
        <fgColor theme="0"/>
        <bgColor indexed="64"/>
      </patternFill>
    </fill>
  </fills>
  <borders count="14">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xf numFmtId="0" fontId="25" fillId="0" borderId="0"/>
    <xf numFmtId="44" fontId="1" fillId="0" borderId="0" applyFont="0" applyFill="0" applyBorder="0" applyAlignment="0" applyProtection="0"/>
  </cellStyleXfs>
  <cellXfs count="250">
    <xf numFmtId="0" fontId="0" fillId="0" borderId="0" xfId="0"/>
    <xf numFmtId="0" fontId="2" fillId="2" borderId="0" xfId="0" applyFont="1" applyFill="1"/>
    <xf numFmtId="0" fontId="3" fillId="0" borderId="0" xfId="0" applyFont="1" applyBorder="1" applyAlignment="1">
      <alignment horizontal="left" vertical="top"/>
    </xf>
    <xf numFmtId="0" fontId="0" fillId="3" borderId="1" xfId="0" applyFont="1" applyFill="1" applyBorder="1"/>
    <xf numFmtId="0" fontId="0" fillId="3" borderId="2" xfId="0" applyFont="1" applyFill="1" applyBorder="1"/>
    <xf numFmtId="0" fontId="4" fillId="3" borderId="2" xfId="0" applyFont="1" applyFill="1" applyBorder="1"/>
    <xf numFmtId="0" fontId="0" fillId="0" borderId="0" xfId="0" applyFont="1"/>
    <xf numFmtId="0" fontId="0" fillId="3" borderId="1" xfId="0" applyFill="1" applyBorder="1"/>
    <xf numFmtId="0" fontId="0" fillId="3" borderId="3" xfId="0" applyFill="1" applyBorder="1"/>
    <xf numFmtId="0" fontId="2" fillId="3" borderId="3" xfId="0" applyFont="1" applyFill="1" applyBorder="1"/>
    <xf numFmtId="0" fontId="5" fillId="0" borderId="0" xfId="0" applyFont="1" applyAlignment="1">
      <alignment horizontal="left" vertical="center" indent="1"/>
    </xf>
    <xf numFmtId="3" fontId="5" fillId="0" borderId="0" xfId="0" applyNumberFormat="1" applyFont="1" applyAlignment="1">
      <alignment vertical="center"/>
    </xf>
    <xf numFmtId="0" fontId="0" fillId="3" borderId="4" xfId="0" applyFont="1" applyFill="1" applyBorder="1"/>
    <xf numFmtId="0" fontId="0" fillId="3" borderId="5" xfId="0" applyFont="1" applyFill="1" applyBorder="1"/>
    <xf numFmtId="0" fontId="0" fillId="3" borderId="6" xfId="0" applyFont="1" applyFill="1" applyBorder="1"/>
    <xf numFmtId="0" fontId="0" fillId="3" borderId="2" xfId="0" applyFont="1" applyFill="1" applyBorder="1" applyAlignment="1">
      <alignment wrapText="1"/>
    </xf>
    <xf numFmtId="0" fontId="0" fillId="3" borderId="1" xfId="0" applyFont="1" applyFill="1" applyBorder="1" applyAlignment="1">
      <alignment wrapText="1"/>
    </xf>
    <xf numFmtId="0" fontId="0" fillId="3" borderId="3" xfId="0" applyFont="1" applyFill="1" applyBorder="1"/>
    <xf numFmtId="0" fontId="0" fillId="3" borderId="7" xfId="0" applyFont="1" applyFill="1" applyBorder="1"/>
    <xf numFmtId="0" fontId="4" fillId="3" borderId="3" xfId="0" applyFont="1" applyFill="1" applyBorder="1"/>
    <xf numFmtId="49" fontId="6" fillId="4" borderId="4" xfId="0" applyNumberFormat="1" applyFont="1" applyFill="1" applyBorder="1" applyAlignment="1">
      <alignment horizontal="center" wrapText="1"/>
    </xf>
    <xf numFmtId="0" fontId="6" fillId="4" borderId="0" xfId="0" applyFont="1" applyFill="1" applyBorder="1" applyAlignment="1">
      <alignment horizontal="center"/>
    </xf>
    <xf numFmtId="0" fontId="6" fillId="4" borderId="0" xfId="0" applyFont="1" applyFill="1" applyBorder="1" applyAlignment="1">
      <alignment horizontal="center" wrapText="1"/>
    </xf>
    <xf numFmtId="49" fontId="6" fillId="4" borderId="0" xfId="0" applyNumberFormat="1" applyFont="1" applyFill="1" applyBorder="1" applyAlignment="1">
      <alignment horizontal="center" wrapText="1"/>
    </xf>
    <xf numFmtId="0" fontId="6" fillId="4" borderId="0" xfId="0" applyFont="1" applyFill="1" applyAlignment="1">
      <alignment horizontal="center"/>
    </xf>
    <xf numFmtId="0" fontId="6" fillId="4" borderId="0" xfId="0" applyFont="1" applyFill="1" applyAlignment="1">
      <alignment horizontal="center" wrapText="1"/>
    </xf>
    <xf numFmtId="49" fontId="6" fillId="4" borderId="0" xfId="0" applyNumberFormat="1" applyFont="1" applyFill="1" applyAlignment="1">
      <alignment horizontal="center" wrapText="1"/>
    </xf>
    <xf numFmtId="0" fontId="2" fillId="3" borderId="1" xfId="0" applyFont="1" applyFill="1" applyBorder="1"/>
    <xf numFmtId="0" fontId="2" fillId="3" borderId="2" xfId="0" applyFont="1" applyFill="1" applyBorder="1"/>
    <xf numFmtId="0" fontId="2" fillId="3" borderId="2" xfId="0" applyFont="1" applyFill="1" applyBorder="1" applyAlignment="1">
      <alignment wrapText="1"/>
    </xf>
    <xf numFmtId="164" fontId="1" fillId="0" borderId="4" xfId="2" applyNumberFormat="1" applyBorder="1"/>
    <xf numFmtId="0" fontId="0" fillId="3" borderId="8" xfId="0" applyFont="1" applyFill="1" applyBorder="1"/>
    <xf numFmtId="0" fontId="7" fillId="3" borderId="1" xfId="0" applyFont="1" applyFill="1" applyBorder="1"/>
    <xf numFmtId="0" fontId="7" fillId="3" borderId="2" xfId="0" applyFont="1" applyFill="1" applyBorder="1"/>
    <xf numFmtId="49" fontId="6" fillId="4" borderId="5" xfId="0" applyNumberFormat="1" applyFont="1" applyFill="1" applyBorder="1" applyAlignment="1">
      <alignment horizontal="center" wrapText="1"/>
    </xf>
    <xf numFmtId="49" fontId="6" fillId="4" borderId="9" xfId="0" applyNumberFormat="1" applyFont="1" applyFill="1" applyBorder="1" applyAlignment="1">
      <alignment horizontal="center" wrapText="1"/>
    </xf>
    <xf numFmtId="0" fontId="6" fillId="4" borderId="9" xfId="0" applyFont="1" applyFill="1" applyBorder="1" applyAlignment="1">
      <alignment horizontal="center" wrapText="1"/>
    </xf>
    <xf numFmtId="0" fontId="0" fillId="5" borderId="0" xfId="0" applyFont="1" applyFill="1" applyAlignment="1">
      <alignment horizontal="center" vertical="center"/>
    </xf>
    <xf numFmtId="0" fontId="5" fillId="0" borderId="0" xfId="0" applyFont="1" applyBorder="1" applyAlignment="1">
      <alignment horizontal="left" vertical="center" indent="1"/>
    </xf>
    <xf numFmtId="3" fontId="5" fillId="0" borderId="0" xfId="0" applyNumberFormat="1" applyFont="1" applyBorder="1" applyAlignment="1">
      <alignment vertical="center"/>
    </xf>
    <xf numFmtId="0" fontId="3" fillId="3" borderId="4" xfId="0" applyFont="1" applyFill="1" applyBorder="1"/>
    <xf numFmtId="0" fontId="3" fillId="3" borderId="8" xfId="0" applyFont="1" applyFill="1" applyBorder="1"/>
    <xf numFmtId="49" fontId="0" fillId="3" borderId="4" xfId="0" applyNumberFormat="1" applyFont="1" applyFill="1" applyBorder="1" applyAlignment="1">
      <alignment horizontal="center"/>
    </xf>
    <xf numFmtId="0" fontId="0" fillId="3" borderId="0" xfId="0" applyFont="1" applyFill="1" applyBorder="1" applyAlignment="1">
      <alignment horizontal="center"/>
    </xf>
    <xf numFmtId="165" fontId="8" fillId="3" borderId="0" xfId="1" applyNumberFormat="1" applyFont="1" applyFill="1" applyBorder="1" applyAlignment="1" applyProtection="1"/>
    <xf numFmtId="166" fontId="0" fillId="3" borderId="0" xfId="0" applyNumberFormat="1" applyFill="1" applyBorder="1" applyAlignment="1">
      <alignment horizontal="center"/>
    </xf>
    <xf numFmtId="166" fontId="9" fillId="3" borderId="0" xfId="0" applyNumberFormat="1" applyFont="1" applyFill="1" applyBorder="1" applyAlignment="1">
      <alignment horizontal="center"/>
    </xf>
    <xf numFmtId="0" fontId="0" fillId="3" borderId="0" xfId="0" applyFill="1" applyAlignment="1">
      <alignment horizontal="center"/>
    </xf>
    <xf numFmtId="165" fontId="8" fillId="3" borderId="0" xfId="0" applyNumberFormat="1" applyFont="1" applyFill="1"/>
    <xf numFmtId="0" fontId="0" fillId="5" borderId="0" xfId="0" applyFill="1"/>
    <xf numFmtId="165" fontId="0" fillId="0" borderId="0" xfId="0" applyNumberFormat="1"/>
    <xf numFmtId="0" fontId="5" fillId="0" borderId="9" xfId="0" applyFont="1" applyBorder="1" applyAlignment="1">
      <alignment horizontal="left" vertical="center" indent="1"/>
    </xf>
    <xf numFmtId="3" fontId="5" fillId="0" borderId="9" xfId="0" applyNumberFormat="1" applyFont="1" applyBorder="1" applyAlignment="1">
      <alignment vertical="center"/>
    </xf>
    <xf numFmtId="0" fontId="4" fillId="3" borderId="4" xfId="0" applyFont="1" applyFill="1" applyBorder="1"/>
    <xf numFmtId="49" fontId="0" fillId="6" borderId="4" xfId="0" applyNumberFormat="1" applyFont="1" applyFill="1" applyBorder="1" applyAlignment="1">
      <alignment horizontal="center"/>
    </xf>
    <xf numFmtId="0" fontId="0" fillId="6" borderId="0" xfId="0" applyFont="1" applyFill="1" applyBorder="1" applyAlignment="1">
      <alignment horizontal="center"/>
    </xf>
    <xf numFmtId="165" fontId="8" fillId="6" borderId="0" xfId="1" applyNumberFormat="1" applyFont="1" applyFill="1" applyBorder="1" applyAlignment="1" applyProtection="1"/>
    <xf numFmtId="166" fontId="0" fillId="6" borderId="0" xfId="0" applyNumberFormat="1" applyFill="1" applyBorder="1" applyAlignment="1">
      <alignment horizontal="center"/>
    </xf>
    <xf numFmtId="166" fontId="9" fillId="6" borderId="0" xfId="0" applyNumberFormat="1" applyFont="1" applyFill="1" applyBorder="1" applyAlignment="1">
      <alignment horizontal="center"/>
    </xf>
    <xf numFmtId="0" fontId="0" fillId="6" borderId="0" xfId="0" applyFill="1" applyAlignment="1">
      <alignment horizontal="center"/>
    </xf>
    <xf numFmtId="165" fontId="8" fillId="6" borderId="0" xfId="0" applyNumberFormat="1" applyFont="1" applyFill="1"/>
    <xf numFmtId="10" fontId="0" fillId="5" borderId="0" xfId="0" applyNumberFormat="1" applyFill="1"/>
    <xf numFmtId="3" fontId="0" fillId="0" borderId="0" xfId="0" applyNumberFormat="1"/>
    <xf numFmtId="165" fontId="0" fillId="0" borderId="0" xfId="0" applyNumberFormat="1" applyFont="1"/>
    <xf numFmtId="167" fontId="1" fillId="0" borderId="0" xfId="1" applyNumberFormat="1" applyBorder="1" applyProtection="1"/>
    <xf numFmtId="49" fontId="0" fillId="6" borderId="5" xfId="0" applyNumberFormat="1" applyFont="1" applyFill="1" applyBorder="1" applyAlignment="1">
      <alignment horizontal="center"/>
    </xf>
    <xf numFmtId="0" fontId="0" fillId="6" borderId="9" xfId="0" applyFont="1" applyFill="1" applyBorder="1" applyAlignment="1">
      <alignment horizontal="center"/>
    </xf>
    <xf numFmtId="165" fontId="8" fillId="6" borderId="9" xfId="1" applyNumberFormat="1" applyFont="1" applyFill="1" applyBorder="1" applyAlignment="1" applyProtection="1"/>
    <xf numFmtId="166" fontId="0" fillId="6" borderId="9" xfId="0" applyNumberFormat="1" applyFill="1" applyBorder="1" applyAlignment="1">
      <alignment horizontal="center"/>
    </xf>
    <xf numFmtId="166" fontId="9" fillId="6" borderId="9" xfId="0" applyNumberFormat="1" applyFont="1" applyFill="1" applyBorder="1" applyAlignment="1">
      <alignment horizontal="center"/>
    </xf>
    <xf numFmtId="165" fontId="8" fillId="6" borderId="9" xfId="0" applyNumberFormat="1" applyFont="1" applyFill="1" applyBorder="1"/>
    <xf numFmtId="0" fontId="3" fillId="3" borderId="5" xfId="0" applyFont="1" applyFill="1" applyBorder="1"/>
    <xf numFmtId="0" fontId="3" fillId="3" borderId="6" xfId="0" applyFont="1" applyFill="1" applyBorder="1"/>
    <xf numFmtId="0" fontId="0" fillId="3" borderId="2" xfId="0" applyFill="1" applyBorder="1"/>
    <xf numFmtId="0" fontId="0" fillId="3" borderId="5" xfId="0" applyFill="1" applyBorder="1"/>
    <xf numFmtId="0" fontId="0" fillId="3" borderId="6" xfId="0" applyFill="1" applyBorder="1"/>
    <xf numFmtId="0" fontId="2" fillId="3" borderId="4" xfId="0" applyFont="1" applyFill="1" applyBorder="1"/>
    <xf numFmtId="0" fontId="0" fillId="3" borderId="4" xfId="0" applyFill="1" applyBorder="1"/>
    <xf numFmtId="164" fontId="0" fillId="0" borderId="4" xfId="0" applyNumberFormat="1" applyBorder="1"/>
    <xf numFmtId="0" fontId="11" fillId="0" borderId="0" xfId="0" applyFont="1"/>
    <xf numFmtId="0" fontId="5" fillId="0" borderId="10" xfId="0" applyFont="1" applyBorder="1" applyAlignment="1">
      <alignment horizontal="center" vertical="center" wrapText="1"/>
    </xf>
    <xf numFmtId="49" fontId="10" fillId="3" borderId="9" xfId="0" applyNumberFormat="1" applyFont="1" applyFill="1" applyBorder="1" applyAlignment="1">
      <alignment horizontal="center" vertical="center"/>
    </xf>
    <xf numFmtId="0" fontId="10" fillId="3" borderId="9" xfId="0" applyFont="1" applyFill="1" applyBorder="1" applyAlignment="1">
      <alignment horizontal="center"/>
    </xf>
    <xf numFmtId="0" fontId="10" fillId="7" borderId="0" xfId="3" applyFont="1" applyFill="1" applyBorder="1" applyAlignment="1">
      <alignment horizontal="center" vertical="center"/>
    </xf>
    <xf numFmtId="168" fontId="10" fillId="8" borderId="0" xfId="3" applyNumberFormat="1" applyFont="1" applyFill="1" applyBorder="1" applyAlignment="1">
      <alignment vertical="center"/>
    </xf>
    <xf numFmtId="0" fontId="10" fillId="9" borderId="0" xfId="3" applyFont="1" applyFill="1" applyBorder="1" applyAlignment="1">
      <alignment horizontal="center" vertical="center"/>
    </xf>
    <xf numFmtId="0" fontId="10" fillId="9" borderId="0" xfId="3" applyFont="1" applyFill="1" applyBorder="1" applyAlignment="1">
      <alignment vertical="center"/>
    </xf>
    <xf numFmtId="0" fontId="12" fillId="0" borderId="0" xfId="0" applyFont="1" applyAlignment="1">
      <alignment vertical="center"/>
    </xf>
    <xf numFmtId="3" fontId="12" fillId="0" borderId="0" xfId="0" applyNumberFormat="1" applyFont="1" applyAlignment="1">
      <alignment vertical="center"/>
    </xf>
    <xf numFmtId="49" fontId="5" fillId="0" borderId="0" xfId="0" applyNumberFormat="1" applyFont="1" applyAlignment="1">
      <alignment horizontal="left" vertical="center" indent="1"/>
    </xf>
    <xf numFmtId="0" fontId="1" fillId="0" borderId="0" xfId="2" applyNumberFormat="1" applyBorder="1" applyProtection="1"/>
    <xf numFmtId="43" fontId="1" fillId="0" borderId="0" xfId="1" applyBorder="1" applyProtection="1"/>
    <xf numFmtId="0" fontId="5" fillId="0" borderId="0" xfId="0" applyFont="1"/>
    <xf numFmtId="0" fontId="5" fillId="0" borderId="0" xfId="0" applyFont="1" applyBorder="1" applyAlignment="1">
      <alignment vertical="center"/>
    </xf>
    <xf numFmtId="0" fontId="0" fillId="3" borderId="5" xfId="0" applyFont="1" applyFill="1" applyBorder="1" applyAlignment="1">
      <alignment wrapText="1"/>
    </xf>
    <xf numFmtId="0" fontId="13" fillId="0" borderId="0" xfId="0" applyFont="1"/>
    <xf numFmtId="10" fontId="0" fillId="0" borderId="0" xfId="0" applyNumberFormat="1"/>
    <xf numFmtId="0" fontId="14" fillId="3" borderId="1" xfId="0" applyFont="1" applyFill="1" applyBorder="1"/>
    <xf numFmtId="0" fontId="14" fillId="3" borderId="2" xfId="0" applyFont="1" applyFill="1" applyBorder="1"/>
    <xf numFmtId="0" fontId="0" fillId="0" borderId="0" xfId="0" applyBorder="1"/>
    <xf numFmtId="0" fontId="0" fillId="0" borderId="9" xfId="0" applyBorder="1"/>
    <xf numFmtId="0" fontId="5" fillId="0" borderId="0" xfId="0" applyFont="1" applyAlignment="1">
      <alignment vertical="center"/>
    </xf>
    <xf numFmtId="169" fontId="5" fillId="0" borderId="0" xfId="1" applyNumberFormat="1" applyFont="1" applyAlignment="1">
      <alignment horizontal="left" vertical="center" indent="1"/>
    </xf>
    <xf numFmtId="169" fontId="12" fillId="0" borderId="0" xfId="1" applyNumberFormat="1" applyFont="1" applyAlignment="1">
      <alignment vertical="center"/>
    </xf>
    <xf numFmtId="169" fontId="0" fillId="0" borderId="0" xfId="1" applyNumberFormat="1" applyFont="1"/>
    <xf numFmtId="169" fontId="5" fillId="0" borderId="0" xfId="1" applyNumberFormat="1" applyFont="1" applyBorder="1" applyAlignment="1">
      <alignment horizontal="left" vertical="center" indent="1"/>
    </xf>
    <xf numFmtId="169" fontId="5" fillId="0" borderId="9" xfId="1" applyNumberFormat="1" applyFont="1" applyBorder="1" applyAlignment="1">
      <alignment horizontal="left" vertical="center" indent="1"/>
    </xf>
    <xf numFmtId="0" fontId="18" fillId="10" borderId="0" xfId="0" applyFont="1" applyFill="1"/>
    <xf numFmtId="0" fontId="19" fillId="10" borderId="0" xfId="0" applyFont="1" applyFill="1"/>
    <xf numFmtId="0" fontId="20" fillId="10" borderId="0" xfId="0" applyFont="1" applyFill="1"/>
    <xf numFmtId="0" fontId="19" fillId="10" borderId="0" xfId="0" applyFont="1" applyFill="1" applyBorder="1"/>
    <xf numFmtId="0" fontId="21" fillId="10" borderId="0" xfId="0" applyFont="1" applyFill="1" applyBorder="1"/>
    <xf numFmtId="0" fontId="21" fillId="10" borderId="9" xfId="0" applyFont="1" applyFill="1" applyBorder="1" applyAlignment="1">
      <alignment horizontal="center" vertical="center"/>
    </xf>
    <xf numFmtId="0" fontId="21" fillId="10" borderId="0" xfId="0" applyFont="1" applyFill="1" applyBorder="1" applyAlignment="1">
      <alignment horizontal="center" vertical="center"/>
    </xf>
    <xf numFmtId="0" fontId="23" fillId="10" borderId="0" xfId="0" applyFont="1" applyFill="1" applyAlignment="1">
      <alignment horizontal="left" vertical="center" wrapText="1"/>
    </xf>
    <xf numFmtId="170" fontId="23" fillId="10" borderId="0" xfId="0" applyNumberFormat="1" applyFont="1" applyFill="1"/>
    <xf numFmtId="0" fontId="23" fillId="10" borderId="0" xfId="0" applyFont="1" applyFill="1"/>
    <xf numFmtId="0" fontId="21" fillId="10" borderId="0" xfId="0" applyFont="1" applyFill="1" applyAlignment="1">
      <alignment horizontal="center"/>
    </xf>
    <xf numFmtId="170" fontId="21" fillId="10" borderId="0" xfId="0" applyNumberFormat="1" applyFont="1" applyFill="1"/>
    <xf numFmtId="0" fontId="21" fillId="10" borderId="0" xfId="0" applyFont="1" applyFill="1"/>
    <xf numFmtId="49" fontId="21" fillId="10" borderId="0" xfId="0" applyNumberFormat="1" applyFont="1" applyFill="1" applyAlignment="1">
      <alignment horizontal="center"/>
    </xf>
    <xf numFmtId="0" fontId="21" fillId="10" borderId="0" xfId="0" applyFont="1" applyFill="1" applyAlignment="1">
      <alignment horizontal="left" vertical="center" wrapText="1"/>
    </xf>
    <xf numFmtId="1" fontId="21" fillId="10" borderId="0" xfId="0" applyNumberFormat="1" applyFont="1" applyFill="1"/>
    <xf numFmtId="171" fontId="21" fillId="10" borderId="0" xfId="0" applyNumberFormat="1" applyFont="1" applyFill="1"/>
    <xf numFmtId="170" fontId="23" fillId="10" borderId="0" xfId="0" applyNumberFormat="1" applyFont="1" applyFill="1" applyAlignment="1">
      <alignment vertical="center"/>
    </xf>
    <xf numFmtId="172" fontId="21" fillId="10" borderId="0" xfId="0" applyNumberFormat="1" applyFont="1" applyFill="1"/>
    <xf numFmtId="0" fontId="21" fillId="10" borderId="9" xfId="0" applyFont="1" applyFill="1" applyBorder="1" applyAlignment="1">
      <alignment horizontal="left" vertical="center" wrapText="1"/>
    </xf>
    <xf numFmtId="172" fontId="21" fillId="10" borderId="9" xfId="0" applyNumberFormat="1" applyFont="1" applyFill="1" applyBorder="1"/>
    <xf numFmtId="0" fontId="22" fillId="10" borderId="0" xfId="0" applyFont="1" applyFill="1" applyAlignment="1">
      <alignment horizontal="left" indent="1"/>
    </xf>
    <xf numFmtId="0" fontId="0" fillId="0" borderId="0" xfId="0" applyAlignment="1">
      <alignment vertical="justify"/>
    </xf>
    <xf numFmtId="169" fontId="0" fillId="0" borderId="0" xfId="0" applyNumberFormat="1"/>
    <xf numFmtId="0" fontId="25" fillId="0" borderId="0" xfId="4"/>
    <xf numFmtId="0" fontId="26" fillId="0" borderId="0" xfId="4" applyFont="1" applyBorder="1" applyAlignment="1">
      <alignment horizontal="left" vertical="top"/>
    </xf>
    <xf numFmtId="0" fontId="26" fillId="0" borderId="11" xfId="4" applyFont="1" applyBorder="1" applyAlignment="1">
      <alignment horizontal="left" vertical="top" wrapText="1"/>
    </xf>
    <xf numFmtId="0" fontId="25" fillId="0" borderId="11" xfId="4" applyBorder="1" applyAlignment="1">
      <alignment vertical="top" wrapText="1"/>
    </xf>
    <xf numFmtId="3" fontId="26" fillId="0" borderId="11" xfId="1" applyNumberFormat="1" applyFont="1" applyBorder="1" applyAlignment="1">
      <alignment horizontal="left" vertical="top" wrapText="1"/>
    </xf>
    <xf numFmtId="3" fontId="26" fillId="0" borderId="11" xfId="4" applyNumberFormat="1" applyFont="1" applyBorder="1" applyAlignment="1">
      <alignment horizontal="left" vertical="top" wrapText="1"/>
    </xf>
    <xf numFmtId="0" fontId="26" fillId="0" borderId="0" xfId="0" applyFont="1" applyBorder="1" applyAlignment="1">
      <alignment horizontal="left" vertical="top"/>
    </xf>
    <xf numFmtId="0" fontId="26" fillId="0" borderId="11" xfId="0" applyFont="1" applyBorder="1" applyAlignment="1">
      <alignment horizontal="left" vertical="top" wrapText="1"/>
    </xf>
    <xf numFmtId="0" fontId="0" fillId="0" borderId="11" xfId="0" applyBorder="1" applyAlignment="1">
      <alignment horizontal="left" vertical="top" wrapText="1"/>
    </xf>
    <xf numFmtId="3" fontId="26" fillId="0" borderId="11" xfId="0" applyNumberFormat="1" applyFont="1" applyBorder="1" applyAlignment="1">
      <alignment horizontal="left" vertical="top" wrapText="1"/>
    </xf>
    <xf numFmtId="0" fontId="26" fillId="0" borderId="8" xfId="4" applyFont="1" applyFill="1" applyBorder="1" applyAlignment="1">
      <alignment horizontal="left" vertical="top" wrapText="1"/>
    </xf>
    <xf numFmtId="0" fontId="15" fillId="0" borderId="0" xfId="0" applyFont="1"/>
    <xf numFmtId="17" fontId="0" fillId="0" borderId="0" xfId="0" applyNumberFormat="1" applyFont="1"/>
    <xf numFmtId="0" fontId="15" fillId="0" borderId="11" xfId="0" applyFont="1" applyBorder="1" applyAlignment="1">
      <alignment horizontal="center" vertical="center"/>
    </xf>
    <xf numFmtId="17" fontId="15" fillId="0" borderId="0" xfId="0" applyNumberFormat="1" applyFont="1" applyAlignment="1">
      <alignment horizontal="right" vertical="center"/>
    </xf>
    <xf numFmtId="3" fontId="27" fillId="0" borderId="0" xfId="0" applyNumberFormat="1" applyFont="1" applyAlignment="1">
      <alignment horizontal="right"/>
    </xf>
    <xf numFmtId="3" fontId="27" fillId="0" borderId="0" xfId="0" applyNumberFormat="1" applyFont="1" applyAlignment="1">
      <alignment horizontal="right" wrapText="1"/>
    </xf>
    <xf numFmtId="3" fontId="27" fillId="0" borderId="0" xfId="0" applyNumberFormat="1" applyFont="1"/>
    <xf numFmtId="17" fontId="15" fillId="0" borderId="0" xfId="0" applyNumberFormat="1" applyFont="1"/>
    <xf numFmtId="17" fontId="15" fillId="0" borderId="0" xfId="0" applyNumberFormat="1" applyFont="1" applyBorder="1"/>
    <xf numFmtId="3" fontId="27" fillId="0" borderId="0" xfId="0" applyNumberFormat="1" applyFont="1" applyBorder="1" applyAlignment="1">
      <alignment horizontal="right"/>
    </xf>
    <xf numFmtId="17" fontId="15" fillId="0" borderId="9" xfId="0" applyNumberFormat="1" applyFont="1" applyBorder="1"/>
    <xf numFmtId="3" fontId="27" fillId="0" borderId="9" xfId="0" applyNumberFormat="1" applyFont="1" applyBorder="1" applyAlignment="1">
      <alignment horizontal="right"/>
    </xf>
    <xf numFmtId="3" fontId="27" fillId="0" borderId="9" xfId="0" applyNumberFormat="1" applyFont="1" applyBorder="1" applyAlignment="1">
      <alignment horizontal="right" wrapText="1"/>
    </xf>
    <xf numFmtId="3" fontId="27" fillId="0" borderId="9" xfId="0" applyNumberFormat="1" applyFont="1" applyBorder="1"/>
    <xf numFmtId="3" fontId="0" fillId="0" borderId="0" xfId="0" applyNumberFormat="1" applyBorder="1"/>
    <xf numFmtId="0" fontId="28" fillId="0" borderId="0" xfId="0" applyFont="1" applyBorder="1" applyAlignment="1">
      <alignment horizontal="left" vertical="top" wrapText="1"/>
    </xf>
    <xf numFmtId="0" fontId="15" fillId="0" borderId="0" xfId="0" applyFont="1" applyAlignment="1">
      <alignment vertical="top"/>
    </xf>
    <xf numFmtId="17" fontId="0" fillId="0" borderId="0" xfId="0" applyNumberFormat="1" applyFont="1" applyBorder="1"/>
    <xf numFmtId="0" fontId="15" fillId="0" borderId="9" xfId="0" applyFont="1" applyFill="1" applyBorder="1" applyAlignment="1">
      <alignment horizontal="center" vertical="center" wrapText="1"/>
    </xf>
    <xf numFmtId="3" fontId="0" fillId="0" borderId="0" xfId="0" applyNumberFormat="1" applyFont="1"/>
    <xf numFmtId="3" fontId="0" fillId="0" borderId="0" xfId="0" applyNumberFormat="1" applyFont="1" applyBorder="1"/>
    <xf numFmtId="3" fontId="0" fillId="0" borderId="9" xfId="0" applyNumberFormat="1" applyFont="1" applyBorder="1"/>
    <xf numFmtId="0" fontId="15" fillId="0" borderId="0" xfId="0" applyFont="1" applyFill="1" applyAlignment="1"/>
    <xf numFmtId="0" fontId="0" fillId="0" borderId="0" xfId="0" applyAlignment="1">
      <alignment horizontal="right" indent="3"/>
    </xf>
    <xf numFmtId="0" fontId="0" fillId="0" borderId="0" xfId="0" applyFill="1"/>
    <xf numFmtId="0" fontId="15" fillId="0" borderId="10" xfId="0" applyFont="1" applyBorder="1" applyAlignment="1">
      <alignment horizontal="center" wrapText="1"/>
    </xf>
    <xf numFmtId="0" fontId="15" fillId="0" borderId="13" xfId="0" applyFont="1" applyBorder="1" applyAlignment="1">
      <alignment horizontal="center"/>
    </xf>
    <xf numFmtId="0" fontId="15" fillId="0" borderId="10" xfId="0" applyFont="1" applyBorder="1" applyAlignment="1">
      <alignment horizontal="right" wrapText="1" indent="3"/>
    </xf>
    <xf numFmtId="3" fontId="0" fillId="0" borderId="0" xfId="0" applyNumberFormat="1" applyAlignment="1">
      <alignment horizontal="right"/>
    </xf>
    <xf numFmtId="4" fontId="0" fillId="0" borderId="0" xfId="0" applyNumberFormat="1" applyAlignment="1">
      <alignment horizontal="right"/>
    </xf>
    <xf numFmtId="3" fontId="0" fillId="0" borderId="0" xfId="0" applyNumberFormat="1" applyFill="1" applyAlignment="1">
      <alignment horizontal="right" indent="3"/>
    </xf>
    <xf numFmtId="4" fontId="0" fillId="0" borderId="0" xfId="0" applyNumberFormat="1" applyFill="1" applyAlignment="1">
      <alignment horizontal="right"/>
    </xf>
    <xf numFmtId="3" fontId="0" fillId="0" borderId="0" xfId="0" applyNumberFormat="1" applyFill="1" applyAlignment="1">
      <alignment horizontal="right"/>
    </xf>
    <xf numFmtId="17" fontId="15" fillId="0" borderId="0" xfId="0" applyNumberFormat="1" applyFont="1" applyFill="1"/>
    <xf numFmtId="3" fontId="0" fillId="0" borderId="0" xfId="0" applyNumberFormat="1" applyAlignment="1">
      <alignment horizontal="right" indent="3"/>
    </xf>
    <xf numFmtId="3" fontId="0" fillId="0" borderId="0" xfId="0" applyNumberFormat="1" applyBorder="1" applyAlignment="1">
      <alignment horizontal="right"/>
    </xf>
    <xf numFmtId="4" fontId="0" fillId="0" borderId="0" xfId="0" applyNumberFormat="1" applyBorder="1" applyAlignment="1">
      <alignment horizontal="right"/>
    </xf>
    <xf numFmtId="3" fontId="0" fillId="0" borderId="0" xfId="0" applyNumberFormat="1" applyBorder="1" applyAlignment="1">
      <alignment horizontal="right" indent="3"/>
    </xf>
    <xf numFmtId="3" fontId="0" fillId="0" borderId="9" xfId="0" applyNumberFormat="1" applyBorder="1" applyAlignment="1">
      <alignment horizontal="right"/>
    </xf>
    <xf numFmtId="4" fontId="0" fillId="0" borderId="9" xfId="0" applyNumberFormat="1" applyBorder="1" applyAlignment="1">
      <alignment horizontal="right"/>
    </xf>
    <xf numFmtId="3" fontId="0" fillId="0" borderId="9" xfId="0" applyNumberFormat="1" applyBorder="1" applyAlignment="1">
      <alignment horizontal="right" indent="3"/>
    </xf>
    <xf numFmtId="44" fontId="15" fillId="0" borderId="0" xfId="5" applyFont="1" applyFill="1" applyAlignment="1"/>
    <xf numFmtId="44" fontId="0" fillId="0" borderId="0" xfId="5" applyFont="1"/>
    <xf numFmtId="44" fontId="0" fillId="0" borderId="0" xfId="5" applyFont="1" applyFill="1"/>
    <xf numFmtId="0" fontId="15" fillId="0" borderId="10" xfId="0" applyFont="1" applyBorder="1" applyAlignment="1">
      <alignment horizontal="center" vertical="center" wrapText="1"/>
    </xf>
    <xf numFmtId="44" fontId="15" fillId="0" borderId="10" xfId="5" applyFont="1" applyBorder="1" applyAlignment="1">
      <alignment horizontal="center" vertical="center"/>
    </xf>
    <xf numFmtId="173" fontId="0" fillId="0" borderId="0" xfId="5" applyNumberFormat="1" applyFont="1" applyAlignment="1">
      <alignment horizontal="right"/>
    </xf>
    <xf numFmtId="173" fontId="0" fillId="0" borderId="0" xfId="5" applyNumberFormat="1" applyFont="1" applyBorder="1" applyAlignment="1">
      <alignment horizontal="right"/>
    </xf>
    <xf numFmtId="173" fontId="0" fillId="0" borderId="0" xfId="5" applyNumberFormat="1" applyFont="1" applyBorder="1"/>
    <xf numFmtId="3" fontId="0" fillId="0" borderId="9" xfId="0" applyNumberFormat="1" applyBorder="1"/>
    <xf numFmtId="173" fontId="0" fillId="0" borderId="9" xfId="5" applyNumberFormat="1" applyFont="1" applyBorder="1"/>
    <xf numFmtId="3" fontId="0" fillId="0" borderId="9" xfId="0" applyNumberFormat="1" applyFill="1" applyBorder="1" applyAlignment="1">
      <alignment horizontal="right"/>
    </xf>
    <xf numFmtId="0" fontId="28" fillId="0" borderId="0" xfId="0" applyFont="1" applyBorder="1" applyAlignment="1">
      <alignment vertical="top" wrapText="1"/>
    </xf>
    <xf numFmtId="3" fontId="0" fillId="0" borderId="0" xfId="0" applyNumberFormat="1" applyFill="1" applyBorder="1" applyAlignment="1">
      <alignment horizontal="right"/>
    </xf>
    <xf numFmtId="17" fontId="15" fillId="0" borderId="3" xfId="0" applyNumberFormat="1" applyFont="1" applyBorder="1"/>
    <xf numFmtId="3" fontId="0" fillId="0" borderId="3" xfId="0" applyNumberFormat="1" applyFill="1" applyBorder="1" applyAlignment="1">
      <alignment horizontal="right"/>
    </xf>
    <xf numFmtId="0" fontId="0" fillId="0" borderId="3" xfId="0" applyBorder="1"/>
    <xf numFmtId="0" fontId="15" fillId="0" borderId="0" xfId="0" applyFont="1" applyAlignment="1">
      <alignment horizontal="left" vertical="top"/>
    </xf>
    <xf numFmtId="0" fontId="15" fillId="0" borderId="9" xfId="0" applyFont="1" applyBorder="1" applyAlignment="1">
      <alignment horizontal="center"/>
    </xf>
    <xf numFmtId="0" fontId="15" fillId="0" borderId="0" xfId="0" applyFont="1" applyAlignment="1">
      <alignment horizontal="justify" vertical="top" wrapText="1"/>
    </xf>
    <xf numFmtId="0" fontId="15" fillId="0" borderId="3" xfId="0" applyFont="1" applyBorder="1"/>
    <xf numFmtId="3" fontId="0" fillId="0" borderId="3" xfId="0" applyNumberFormat="1" applyBorder="1" applyAlignment="1">
      <alignment horizontal="right"/>
    </xf>
    <xf numFmtId="9" fontId="0" fillId="0" borderId="0" xfId="2" applyFont="1"/>
    <xf numFmtId="169" fontId="33" fillId="10" borderId="0" xfId="1" applyNumberFormat="1" applyFont="1" applyFill="1"/>
    <xf numFmtId="43" fontId="26" fillId="0" borderId="11" xfId="1" applyFont="1" applyBorder="1" applyAlignment="1">
      <alignment horizontal="left" vertical="top" wrapText="1"/>
    </xf>
    <xf numFmtId="169" fontId="21" fillId="10" borderId="0" xfId="1" applyNumberFormat="1" applyFont="1" applyFill="1"/>
    <xf numFmtId="174" fontId="0" fillId="0" borderId="0" xfId="2" applyNumberFormat="1" applyFont="1"/>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10" fillId="3" borderId="10" xfId="0" applyFont="1" applyFill="1" applyBorder="1" applyAlignment="1">
      <alignment horizontal="center" vertical="center"/>
    </xf>
    <xf numFmtId="0" fontId="10" fillId="3" borderId="10"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9" xfId="0" applyFont="1" applyBorder="1" applyAlignment="1">
      <alignment horizontal="center" vertical="center" wrapText="1"/>
    </xf>
    <xf numFmtId="0" fontId="21" fillId="10" borderId="3" xfId="0" applyFont="1" applyFill="1" applyBorder="1" applyAlignment="1">
      <alignment vertical="center" wrapText="1"/>
    </xf>
    <xf numFmtId="0" fontId="21" fillId="10" borderId="9" xfId="0" applyFont="1" applyFill="1" applyBorder="1" applyAlignment="1">
      <alignment vertical="center" wrapText="1"/>
    </xf>
    <xf numFmtId="0" fontId="21" fillId="10" borderId="10" xfId="0" applyFont="1" applyFill="1" applyBorder="1" applyAlignment="1">
      <alignment horizontal="left"/>
    </xf>
    <xf numFmtId="0" fontId="0" fillId="0" borderId="0" xfId="0" applyFont="1" applyAlignment="1">
      <alignment horizontal="left" vertical="justify"/>
    </xf>
    <xf numFmtId="0" fontId="0" fillId="0" borderId="11" xfId="0" applyBorder="1" applyAlignment="1">
      <alignment horizontal="left" vertical="top" wrapText="1"/>
    </xf>
    <xf numFmtId="0" fontId="26" fillId="0" borderId="11" xfId="0" applyFont="1" applyBorder="1" applyAlignment="1">
      <alignment horizontal="left" vertical="top" wrapText="1"/>
    </xf>
    <xf numFmtId="3" fontId="26" fillId="0" borderId="12" xfId="0" applyNumberFormat="1" applyFont="1" applyBorder="1" applyAlignment="1">
      <alignment horizontal="center" vertical="top" wrapText="1"/>
    </xf>
    <xf numFmtId="3" fontId="26" fillId="0" borderId="13" xfId="0" applyNumberFormat="1" applyFont="1" applyBorder="1" applyAlignment="1">
      <alignment horizontal="center" vertical="top" wrapText="1"/>
    </xf>
    <xf numFmtId="0" fontId="15" fillId="0" borderId="0" xfId="0" applyFont="1" applyBorder="1" applyAlignment="1">
      <alignment horizontal="center" vertical="center" wrapText="1"/>
    </xf>
    <xf numFmtId="0" fontId="28" fillId="0" borderId="0" xfId="0" applyFont="1" applyBorder="1" applyAlignment="1">
      <alignment horizontal="justify" vertical="top" wrapText="1"/>
    </xf>
    <xf numFmtId="0" fontId="15" fillId="0" borderId="0" xfId="0" applyFont="1" applyAlignment="1">
      <alignment horizontal="left"/>
    </xf>
    <xf numFmtId="0" fontId="15" fillId="0" borderId="0" xfId="0" applyFont="1" applyBorder="1" applyAlignment="1">
      <alignment horizontal="center" vertical="center"/>
    </xf>
    <xf numFmtId="0" fontId="15" fillId="0" borderId="9" xfId="0" applyFont="1" applyBorder="1" applyAlignment="1">
      <alignment horizontal="center" vertical="center"/>
    </xf>
    <xf numFmtId="0" fontId="15" fillId="0" borderId="9" xfId="0" applyFont="1" applyBorder="1" applyAlignment="1">
      <alignment horizontal="center" vertical="center" wrapText="1"/>
    </xf>
    <xf numFmtId="0" fontId="15" fillId="0" borderId="9" xfId="0" applyFont="1" applyFill="1" applyBorder="1" applyAlignment="1">
      <alignment horizontal="center" vertical="center" wrapText="1"/>
    </xf>
    <xf numFmtId="0" fontId="15" fillId="0" borderId="0" xfId="0" applyFont="1" applyAlignment="1">
      <alignment horizontal="center"/>
    </xf>
    <xf numFmtId="0" fontId="15" fillId="0" borderId="2" xfId="0" applyFont="1" applyBorder="1" applyAlignment="1">
      <alignment horizontal="center" vertical="center"/>
    </xf>
    <xf numFmtId="0" fontId="15" fillId="0" borderId="6" xfId="0" applyFont="1" applyBorder="1" applyAlignment="1">
      <alignment horizontal="center" vertical="center"/>
    </xf>
    <xf numFmtId="0" fontId="15" fillId="0" borderId="11" xfId="0" applyFont="1" applyBorder="1" applyAlignment="1">
      <alignment horizontal="center"/>
    </xf>
    <xf numFmtId="0" fontId="15" fillId="0" borderId="11" xfId="0" applyFont="1" applyFill="1" applyBorder="1" applyAlignment="1">
      <alignment horizontal="center" vertical="center" wrapText="1"/>
    </xf>
    <xf numFmtId="0" fontId="15" fillId="0" borderId="0" xfId="0" applyFont="1" applyAlignment="1">
      <alignment horizontal="left" vertical="top" wrapText="1"/>
    </xf>
    <xf numFmtId="0" fontId="15" fillId="0" borderId="10" xfId="0" applyFont="1" applyFill="1" applyBorder="1" applyAlignment="1">
      <alignment horizontal="center" vertical="center" wrapText="1"/>
    </xf>
    <xf numFmtId="0" fontId="0" fillId="0" borderId="0" xfId="0" applyAlignment="1">
      <alignment horizontal="center"/>
    </xf>
    <xf numFmtId="17" fontId="0" fillId="0" borderId="0" xfId="0" applyNumberFormat="1" applyFont="1" applyFill="1" applyAlignment="1">
      <alignment horizontal="left" vertical="top"/>
    </xf>
    <xf numFmtId="0" fontId="15" fillId="0" borderId="0" xfId="0" applyFont="1" applyAlignment="1">
      <alignment horizontal="left" wrapText="1"/>
    </xf>
    <xf numFmtId="0" fontId="15" fillId="0" borderId="9" xfId="0" applyFont="1" applyBorder="1" applyAlignment="1">
      <alignment horizontal="center"/>
    </xf>
    <xf numFmtId="0" fontId="29" fillId="0" borderId="0" xfId="0" applyFont="1" applyBorder="1" applyAlignment="1">
      <alignment horizontal="justify" vertical="top" wrapText="1"/>
    </xf>
    <xf numFmtId="0" fontId="15" fillId="0" borderId="0" xfId="0" applyFont="1" applyAlignment="1">
      <alignment horizontal="justify" wrapText="1"/>
    </xf>
    <xf numFmtId="17" fontId="29" fillId="0" borderId="0" xfId="0" applyNumberFormat="1" applyFont="1" applyFill="1" applyAlignment="1">
      <alignment horizontal="left" vertical="top"/>
    </xf>
    <xf numFmtId="0" fontId="15" fillId="0" borderId="0" xfId="0" applyFont="1" applyFill="1" applyAlignment="1">
      <alignment horizontal="left" wrapText="1"/>
    </xf>
    <xf numFmtId="0" fontId="15" fillId="0" borderId="0" xfId="0" applyFont="1" applyFill="1" applyAlignment="1">
      <alignment horizontal="left"/>
    </xf>
    <xf numFmtId="0" fontId="15" fillId="0" borderId="3" xfId="0" applyFont="1" applyBorder="1" applyAlignment="1">
      <alignment horizontal="center" vertical="center"/>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9" fontId="0" fillId="0" borderId="0" xfId="0" applyNumberFormat="1"/>
  </cellXfs>
  <cellStyles count="6">
    <cellStyle name="Millares" xfId="1" builtinId="3"/>
    <cellStyle name="Moneda" xfId="5" builtinId="4"/>
    <cellStyle name="Normal" xfId="0" builtinId="0"/>
    <cellStyle name="Normal 2" xfId="4"/>
    <cellStyle name="Porcentaje" xfId="2" builtinId="5"/>
    <cellStyle name="TableStyleLigh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ANSES: Cobertura</a:t>
            </a:r>
            <a:r>
              <a:rPr lang="es-ES" baseline="0"/>
              <a:t> jubilatoria, proporción de contribuyentes de edad activa y contribuyentes por jubilado, 1994-2018</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'Cobertura y contribuyentes'!$D$3</c:f>
              <c:strCache>
                <c:ptCount val="1"/>
                <c:pt idx="0">
                  <c:v>Acceso a una jubilación (población en edad jubilatoria)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contribuyentes'!$D$4:$D$29</c:f>
              <c:numCache>
                <c:formatCode>0%</c:formatCode>
                <c:ptCount val="26"/>
                <c:pt idx="0">
                  <c:v>0.51491532131269679</c:v>
                </c:pt>
                <c:pt idx="1">
                  <c:v>0.51032380122769527</c:v>
                </c:pt>
                <c:pt idx="2">
                  <c:v>0.51407223739875196</c:v>
                </c:pt>
                <c:pt idx="3">
                  <c:v>0.47451007205915097</c:v>
                </c:pt>
                <c:pt idx="4">
                  <c:v>0.49159536685171445</c:v>
                </c:pt>
                <c:pt idx="5">
                  <c:v>0.47109174141877697</c:v>
                </c:pt>
                <c:pt idx="6">
                  <c:v>0.45047200185819247</c:v>
                </c:pt>
                <c:pt idx="7">
                  <c:v>0.43474501353499762</c:v>
                </c:pt>
                <c:pt idx="8">
                  <c:v>0.41872219667567312</c:v>
                </c:pt>
                <c:pt idx="9">
                  <c:v>0.40567856506677485</c:v>
                </c:pt>
                <c:pt idx="10">
                  <c:v>0.39055201154844388</c:v>
                </c:pt>
                <c:pt idx="11">
                  <c:v>0.37950052827156011</c:v>
                </c:pt>
                <c:pt idx="12">
                  <c:v>0.40993227281865274</c:v>
                </c:pt>
                <c:pt idx="13">
                  <c:v>0.6325495440994201</c:v>
                </c:pt>
                <c:pt idx="15">
                  <c:v>0.70506061476915571</c:v>
                </c:pt>
                <c:pt idx="16">
                  <c:v>0.78661058918485138</c:v>
                </c:pt>
                <c:pt idx="17">
                  <c:v>0.80138193135938007</c:v>
                </c:pt>
                <c:pt idx="18">
                  <c:v>0.79936583805189798</c:v>
                </c:pt>
                <c:pt idx="19">
                  <c:v>0.78797967308356598</c:v>
                </c:pt>
                <c:pt idx="20">
                  <c:v>0.77772493853427704</c:v>
                </c:pt>
                <c:pt idx="21">
                  <c:v>0.76877332040919266</c:v>
                </c:pt>
                <c:pt idx="22">
                  <c:v>0.8331996460776615</c:v>
                </c:pt>
                <c:pt idx="23">
                  <c:v>0.86310330831481741</c:v>
                </c:pt>
                <c:pt idx="24">
                  <c:v>0.87001767187119394</c:v>
                </c:pt>
                <c:pt idx="25">
                  <c:v>0.86807346283748399</c:v>
                </c:pt>
              </c:numCache>
            </c:numRef>
          </c:val>
          <c:smooth val="0"/>
          <c:extLst>
            <c:ext xmlns:c16="http://schemas.microsoft.com/office/drawing/2014/chart" uri="{C3380CC4-5D6E-409C-BE32-E72D297353CC}">
              <c16:uniqueId val="{00000000-F122-43CF-9623-A50DA231854C}"/>
            </c:ext>
          </c:extLst>
        </c:ser>
        <c:ser>
          <c:idx val="1"/>
          <c:order val="1"/>
          <c:tx>
            <c:strRef>
              <c:f>'Cobertura y contribuyentes'!$E$3</c:f>
              <c:strCache>
                <c:ptCount val="1"/>
                <c:pt idx="0">
                  <c:v>Proporción de población en edad de trabajar que contribuye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contribuyentes'!$E$4:$E$29</c:f>
              <c:numCache>
                <c:formatCode>0%</c:formatCode>
                <c:ptCount val="26"/>
                <c:pt idx="0">
                  <c:v>0.27806862837525609</c:v>
                </c:pt>
                <c:pt idx="1">
                  <c:v>0.25097596485396134</c:v>
                </c:pt>
                <c:pt idx="2">
                  <c:v>0.25767080127791647</c:v>
                </c:pt>
                <c:pt idx="3">
                  <c:v>0.26443170233384772</c:v>
                </c:pt>
                <c:pt idx="4">
                  <c:v>0.27886447341483894</c:v>
                </c:pt>
                <c:pt idx="5">
                  <c:v>0.27132187579228872</c:v>
                </c:pt>
                <c:pt idx="6">
                  <c:v>0.27644846850988797</c:v>
                </c:pt>
                <c:pt idx="7">
                  <c:v>0.24978652032076107</c:v>
                </c:pt>
                <c:pt idx="8">
                  <c:v>0.23356307009601895</c:v>
                </c:pt>
                <c:pt idx="9">
                  <c:v>0.25128280451086388</c:v>
                </c:pt>
                <c:pt idx="10">
                  <c:v>0.28387390484308772</c:v>
                </c:pt>
                <c:pt idx="11">
                  <c:v>0.31000491094547267</c:v>
                </c:pt>
                <c:pt idx="12">
                  <c:v>0.3356360173188121</c:v>
                </c:pt>
                <c:pt idx="13">
                  <c:v>0.35655015322888101</c:v>
                </c:pt>
                <c:pt idx="15">
                  <c:v>0.36646876300723846</c:v>
                </c:pt>
                <c:pt idx="16">
                  <c:v>0.36903840566531032</c:v>
                </c:pt>
                <c:pt idx="17">
                  <c:v>0.38023768482231218</c:v>
                </c:pt>
                <c:pt idx="18">
                  <c:v>0.39150767662946007</c:v>
                </c:pt>
                <c:pt idx="19">
                  <c:v>0.39199446132309329</c:v>
                </c:pt>
                <c:pt idx="20">
                  <c:v>0.40176490464965103</c:v>
                </c:pt>
                <c:pt idx="21">
                  <c:v>0.39810216289211542</c:v>
                </c:pt>
                <c:pt idx="22">
                  <c:v>0.39957605553681552</c:v>
                </c:pt>
                <c:pt idx="23">
                  <c:v>0.39821361009298478</c:v>
                </c:pt>
                <c:pt idx="24">
                  <c:v>0.40067197223493345</c:v>
                </c:pt>
                <c:pt idx="25">
                  <c:v>0.39116544460163744</c:v>
                </c:pt>
              </c:numCache>
            </c:numRef>
          </c:val>
          <c:smooth val="0"/>
          <c:extLst>
            <c:ext xmlns:c16="http://schemas.microsoft.com/office/drawing/2014/chart" uri="{C3380CC4-5D6E-409C-BE32-E72D297353CC}">
              <c16:uniqueId val="{00000001-F122-43CF-9623-A50DA231854C}"/>
            </c:ext>
          </c:extLst>
        </c:ser>
        <c:dLbls>
          <c:showLegendKey val="0"/>
          <c:showVal val="0"/>
          <c:showCatName val="0"/>
          <c:showSerName val="0"/>
          <c:showPercent val="0"/>
          <c:showBubbleSize val="0"/>
        </c:dLbls>
        <c:marker val="1"/>
        <c:smooth val="0"/>
        <c:axId val="1562244048"/>
        <c:axId val="1562244464"/>
      </c:lineChart>
      <c:lineChart>
        <c:grouping val="standard"/>
        <c:varyColors val="0"/>
        <c:ser>
          <c:idx val="2"/>
          <c:order val="2"/>
          <c:tx>
            <c:strRef>
              <c:f>'Cobertura y contribuyentes'!$F$3</c:f>
              <c:strCache>
                <c:ptCount val="1"/>
                <c:pt idx="0">
                  <c:v>Contribuyentes por jubilado, pilar de reparto (eje derecho)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contribuyentes'!$F$4:$F$29</c:f>
              <c:numCache>
                <c:formatCode>General</c:formatCode>
                <c:ptCount val="26"/>
                <c:pt idx="0">
                  <c:v>1.1750651181919665</c:v>
                </c:pt>
                <c:pt idx="1">
                  <c:v>0.92135953873831933</c:v>
                </c:pt>
                <c:pt idx="2">
                  <c:v>0.75678206804889758</c:v>
                </c:pt>
                <c:pt idx="3">
                  <c:v>0.65507420479030576</c:v>
                </c:pt>
                <c:pt idx="4">
                  <c:v>0.57429326931877689</c:v>
                </c:pt>
                <c:pt idx="5">
                  <c:v>0.5407029507020229</c:v>
                </c:pt>
                <c:pt idx="6">
                  <c:v>0.50600955927958913</c:v>
                </c:pt>
                <c:pt idx="7">
                  <c:v>0.46468521449095024</c:v>
                </c:pt>
                <c:pt idx="8">
                  <c:v>0.42253640151099014</c:v>
                </c:pt>
                <c:pt idx="9">
                  <c:v>0.48343977065617277</c:v>
                </c:pt>
                <c:pt idx="10">
                  <c:v>0.54958704029792016</c:v>
                </c:pt>
                <c:pt idx="11">
                  <c:v>0.66803502507636481</c:v>
                </c:pt>
                <c:pt idx="12">
                  <c:v>0.70976818464112346</c:v>
                </c:pt>
                <c:pt idx="13">
                  <c:v>0.71085767239994924</c:v>
                </c:pt>
                <c:pt idx="14">
                  <c:v>0.96887848326062942</c:v>
                </c:pt>
                <c:pt idx="15">
                  <c:v>2.37190742537071</c:v>
                </c:pt>
              </c:numCache>
            </c:numRef>
          </c:val>
          <c:smooth val="0"/>
          <c:extLst>
            <c:ext xmlns:c16="http://schemas.microsoft.com/office/drawing/2014/chart" uri="{C3380CC4-5D6E-409C-BE32-E72D297353CC}">
              <c16:uniqueId val="{00000002-F122-43CF-9623-A50DA231854C}"/>
            </c:ext>
          </c:extLst>
        </c:ser>
        <c:ser>
          <c:idx val="3"/>
          <c:order val="3"/>
          <c:tx>
            <c:strRef>
              <c:f>'Cobertura y contribuyentes'!$G$3</c:f>
              <c:strCache>
                <c:ptCount val="1"/>
                <c:pt idx="0">
                  <c:v>Contribuyentes por jubilado, SIJP/SIPA (eje derecho)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contribuyentes'!$G$4:$G$29</c:f>
              <c:numCache>
                <c:formatCode>General</c:formatCode>
                <c:ptCount val="26"/>
                <c:pt idx="0">
                  <c:v>2.5133355202600809</c:v>
                </c:pt>
                <c:pt idx="1">
                  <c:v>2.2819542711867364</c:v>
                </c:pt>
                <c:pt idx="2">
                  <c:v>2.3192105817447146</c:v>
                </c:pt>
                <c:pt idx="3">
                  <c:v>2.5692440703533714</c:v>
                </c:pt>
                <c:pt idx="4">
                  <c:v>2.6073507890510892</c:v>
                </c:pt>
                <c:pt idx="5">
                  <c:v>2.6311649164703534</c:v>
                </c:pt>
                <c:pt idx="6">
                  <c:v>2.7794346376349441</c:v>
                </c:pt>
                <c:pt idx="7">
                  <c:v>2.573119506307215</c:v>
                </c:pt>
                <c:pt idx="8">
                  <c:v>2.4584422454724564</c:v>
                </c:pt>
                <c:pt idx="9">
                  <c:v>2.6657430015501582</c:v>
                </c:pt>
                <c:pt idx="10">
                  <c:v>3.0585278145274359</c:v>
                </c:pt>
                <c:pt idx="11">
                  <c:v>3.3593135745572651</c:v>
                </c:pt>
                <c:pt idx="12">
                  <c:v>3.3080192843198373</c:v>
                </c:pt>
                <c:pt idx="13">
                  <c:v>2.2941639115381283</c:v>
                </c:pt>
                <c:pt idx="14">
                  <c:v>2.1258039899148811</c:v>
                </c:pt>
                <c:pt idx="15">
                  <c:v>2.37190742537071</c:v>
                </c:pt>
                <c:pt idx="16">
                  <c:v>2.0948399607763317</c:v>
                </c:pt>
                <c:pt idx="17">
                  <c:v>2.097289004786087</c:v>
                </c:pt>
                <c:pt idx="18">
                  <c:v>2.1563145539741595</c:v>
                </c:pt>
                <c:pt idx="19">
                  <c:v>2.1706679950858963</c:v>
                </c:pt>
                <c:pt idx="20">
                  <c:v>2.2370582487492308</c:v>
                </c:pt>
                <c:pt idx="21">
                  <c:v>2.22414059939898</c:v>
                </c:pt>
                <c:pt idx="22">
                  <c:v>2.0422647957059277</c:v>
                </c:pt>
                <c:pt idx="23">
                  <c:v>1.9427001869376144</c:v>
                </c:pt>
                <c:pt idx="24">
                  <c:v>1.9225250325282564</c:v>
                </c:pt>
                <c:pt idx="25">
                  <c:v>1.9060573598553927</c:v>
                </c:pt>
              </c:numCache>
            </c:numRef>
          </c:val>
          <c:smooth val="0"/>
          <c:extLst>
            <c:ext xmlns:c16="http://schemas.microsoft.com/office/drawing/2014/chart" uri="{C3380CC4-5D6E-409C-BE32-E72D297353CC}">
              <c16:uniqueId val="{00000003-F122-43CF-9623-A50DA231854C}"/>
            </c:ext>
          </c:extLst>
        </c:ser>
        <c:ser>
          <c:idx val="4"/>
          <c:order val="4"/>
          <c:tx>
            <c:strRef>
              <c:f>'Cobertura y contribuyentes'!$H$3</c:f>
              <c:strCache>
                <c:ptCount val="1"/>
                <c:pt idx="0">
                  <c:v>Contribuyentes autónomos y asalariados excl. casas particulares por jubilado, SIJP/SIPA (eje derecho)</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contribuyentes'!$H$4:$H$29</c:f>
              <c:numCache>
                <c:formatCode>General</c:formatCode>
                <c:ptCount val="26"/>
                <c:pt idx="0">
                  <c:v>2.5133355202600809</c:v>
                </c:pt>
                <c:pt idx="1">
                  <c:v>2.2819542711867364</c:v>
                </c:pt>
                <c:pt idx="2">
                  <c:v>2.3192105817447146</c:v>
                </c:pt>
                <c:pt idx="3">
                  <c:v>2.5692440703533714</c:v>
                </c:pt>
                <c:pt idx="4">
                  <c:v>2.3604124705806675</c:v>
                </c:pt>
                <c:pt idx="5">
                  <c:v>2.3683172739694651</c:v>
                </c:pt>
                <c:pt idx="6">
                  <c:v>2.4243730557237502</c:v>
                </c:pt>
                <c:pt idx="7">
                  <c:v>2.2582610410586836</c:v>
                </c:pt>
                <c:pt idx="8">
                  <c:v>2.1789977501827913</c:v>
                </c:pt>
                <c:pt idx="9">
                  <c:v>2.364907855034716</c:v>
                </c:pt>
                <c:pt idx="10">
                  <c:v>2.6245903518506561</c:v>
                </c:pt>
                <c:pt idx="11">
                  <c:v>2.8528913101776898</c:v>
                </c:pt>
                <c:pt idx="12">
                  <c:v>2.7441877667825407</c:v>
                </c:pt>
                <c:pt idx="13">
                  <c:v>1.8948836416264281</c:v>
                </c:pt>
                <c:pt idx="14">
                  <c:v>1.7306439683389385</c:v>
                </c:pt>
                <c:pt idx="15">
                  <c:v>1.9309998939932953</c:v>
                </c:pt>
                <c:pt idx="16">
                  <c:v>1.6878783045622712</c:v>
                </c:pt>
                <c:pt idx="17">
                  <c:v>1.6841118627380642</c:v>
                </c:pt>
                <c:pt idx="18">
                  <c:v>1.7235532376179594</c:v>
                </c:pt>
                <c:pt idx="19">
                  <c:v>1.7198823355530415</c:v>
                </c:pt>
                <c:pt idx="20">
                  <c:v>1.7286344616593194</c:v>
                </c:pt>
                <c:pt idx="21">
                  <c:v>1.7194033971711555</c:v>
                </c:pt>
                <c:pt idx="22">
                  <c:v>1.5771969680528639</c:v>
                </c:pt>
                <c:pt idx="23">
                  <c:v>1.4853658159534318</c:v>
                </c:pt>
                <c:pt idx="24">
                  <c:v>1.4586799977678127</c:v>
                </c:pt>
                <c:pt idx="25">
                  <c:v>1.4467303209814804</c:v>
                </c:pt>
              </c:numCache>
            </c:numRef>
          </c:val>
          <c:smooth val="0"/>
          <c:extLst>
            <c:ext xmlns:c16="http://schemas.microsoft.com/office/drawing/2014/chart" uri="{C3380CC4-5D6E-409C-BE32-E72D297353CC}">
              <c16:uniqueId val="{00000004-F122-43CF-9623-A50DA231854C}"/>
            </c:ext>
          </c:extLst>
        </c:ser>
        <c:dLbls>
          <c:showLegendKey val="0"/>
          <c:showVal val="0"/>
          <c:showCatName val="0"/>
          <c:showSerName val="0"/>
          <c:showPercent val="0"/>
          <c:showBubbleSize val="0"/>
        </c:dLbls>
        <c:marker val="1"/>
        <c:smooth val="0"/>
        <c:axId val="1552778944"/>
        <c:axId val="1550483648"/>
      </c:lineChart>
      <c:catAx>
        <c:axId val="156224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62244464"/>
        <c:crosses val="autoZero"/>
        <c:auto val="1"/>
        <c:lblAlgn val="ctr"/>
        <c:lblOffset val="100"/>
        <c:noMultiLvlLbl val="0"/>
      </c:catAx>
      <c:valAx>
        <c:axId val="1562244464"/>
        <c:scaling>
          <c:orientation val="minMax"/>
          <c:min val="0.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62244048"/>
        <c:crosses val="autoZero"/>
        <c:crossBetween val="between"/>
      </c:valAx>
      <c:valAx>
        <c:axId val="15504836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52778944"/>
        <c:crosses val="max"/>
        <c:crossBetween val="between"/>
      </c:valAx>
      <c:catAx>
        <c:axId val="1552778944"/>
        <c:scaling>
          <c:orientation val="minMax"/>
        </c:scaling>
        <c:delete val="1"/>
        <c:axPos val="b"/>
        <c:numFmt formatCode="General" sourceLinked="1"/>
        <c:majorTickMark val="out"/>
        <c:minorTickMark val="none"/>
        <c:tickLblPos val="nextTo"/>
        <c:crossAx val="155048364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span"/>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Menores con acceso</a:t>
            </a:r>
            <a:r>
              <a:rPr lang="es-ES" baseline="0"/>
              <a:t> a una asignación familiar de ANSES</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'Cobertura y contribuyentes'!$K$3</c:f>
              <c:strCache>
                <c:ptCount val="1"/>
                <c:pt idx="0">
                  <c:v>Menores con acceso a una asignación contributiva de ANSES</c:v>
                </c:pt>
              </c:strCache>
            </c:strRef>
          </c:tx>
          <c:spPr>
            <a:solidFill>
              <a:schemeClr val="accent1"/>
            </a:solidFill>
            <a:ln>
              <a:noFill/>
            </a:ln>
            <a:effectLst/>
          </c:spPr>
          <c:invertIfNegative val="0"/>
          <c:cat>
            <c:numRef>
              <c:f>'Cobertura y contribuyentes'!$J$5:$J$28</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cat>
          <c:val>
            <c:numRef>
              <c:f>'Cobertura y contribuyentes'!$K$5:$K$28</c:f>
              <c:numCache>
                <c:formatCode>0.0%</c:formatCode>
                <c:ptCount val="24"/>
                <c:pt idx="0">
                  <c:v>5.9132707766009962E-3</c:v>
                </c:pt>
                <c:pt idx="1">
                  <c:v>1.3031773828899548E-2</c:v>
                </c:pt>
                <c:pt idx="2">
                  <c:v>3.7343572537091974E-2</c:v>
                </c:pt>
                <c:pt idx="3">
                  <c:v>3.609056886778917E-2</c:v>
                </c:pt>
                <c:pt idx="4">
                  <c:v>3.64917974245971E-2</c:v>
                </c:pt>
                <c:pt idx="5">
                  <c:v>4.2482619331599192E-2</c:v>
                </c:pt>
                <c:pt idx="6">
                  <c:v>4.0775323794718071E-2</c:v>
                </c:pt>
                <c:pt idx="7">
                  <c:v>5.2755095033639614E-2</c:v>
                </c:pt>
                <c:pt idx="8">
                  <c:v>4.4711858462140534E-2</c:v>
                </c:pt>
                <c:pt idx="9">
                  <c:v>5.7053193195619883E-2</c:v>
                </c:pt>
                <c:pt idx="10">
                  <c:v>9.3323717114691104E-2</c:v>
                </c:pt>
                <c:pt idx="11">
                  <c:v>0.12701205890710263</c:v>
                </c:pt>
                <c:pt idx="12">
                  <c:v>0.15402780144904726</c:v>
                </c:pt>
                <c:pt idx="13">
                  <c:v>0.18408596602722194</c:v>
                </c:pt>
                <c:pt idx="14">
                  <c:v>0.24231054564797361</c:v>
                </c:pt>
                <c:pt idx="15">
                  <c:v>0.2599204160158885</c:v>
                </c:pt>
                <c:pt idx="16">
                  <c:v>0.28353316403093726</c:v>
                </c:pt>
                <c:pt idx="17">
                  <c:v>0.25630356161894602</c:v>
                </c:pt>
                <c:pt idx="18">
                  <c:v>0.29828042688967388</c:v>
                </c:pt>
                <c:pt idx="19">
                  <c:v>0.32756951643436377</c:v>
                </c:pt>
                <c:pt idx="20">
                  <c:v>0.29526736977493673</c:v>
                </c:pt>
                <c:pt idx="21">
                  <c:v>0.34754421200772206</c:v>
                </c:pt>
                <c:pt idx="22">
                  <c:v>0.37774033997675532</c:v>
                </c:pt>
                <c:pt idx="23">
                  <c:v>0.38653020837011348</c:v>
                </c:pt>
              </c:numCache>
            </c:numRef>
          </c:val>
          <c:extLst>
            <c:ext xmlns:c16="http://schemas.microsoft.com/office/drawing/2014/chart" uri="{C3380CC4-5D6E-409C-BE32-E72D297353CC}">
              <c16:uniqueId val="{00000000-6F7F-40E8-9905-04814EB08AF7}"/>
            </c:ext>
          </c:extLst>
        </c:ser>
        <c:ser>
          <c:idx val="1"/>
          <c:order val="1"/>
          <c:tx>
            <c:strRef>
              <c:f>'Cobertura y contribuyentes'!$L$3</c:f>
              <c:strCache>
                <c:ptCount val="1"/>
                <c:pt idx="0">
                  <c:v>Menores con acceso a la AUH</c:v>
                </c:pt>
              </c:strCache>
            </c:strRef>
          </c:tx>
          <c:spPr>
            <a:solidFill>
              <a:schemeClr val="accent2"/>
            </a:solidFill>
            <a:ln>
              <a:noFill/>
            </a:ln>
            <a:effectLst/>
          </c:spPr>
          <c:invertIfNegative val="0"/>
          <c:cat>
            <c:numRef>
              <c:f>'Cobertura y contribuyentes'!$J$5:$J$28</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cat>
          <c:val>
            <c:numRef>
              <c:f>'Cobertura y contribuyentes'!$L$5:$L$28</c:f>
              <c:numCache>
                <c:formatCode>0.0%</c:formatCode>
                <c:ptCount val="24"/>
                <c:pt idx="14">
                  <c:v>0.26590583457889094</c:v>
                </c:pt>
                <c:pt idx="15">
                  <c:v>0.27491758019364371</c:v>
                </c:pt>
                <c:pt idx="16">
                  <c:v>0.27743240319584489</c:v>
                </c:pt>
                <c:pt idx="17">
                  <c:v>0.26541984060735813</c:v>
                </c:pt>
                <c:pt idx="18">
                  <c:v>0.26031641384661847</c:v>
                </c:pt>
                <c:pt idx="19">
                  <c:v>0.26564882278912122</c:v>
                </c:pt>
                <c:pt idx="20">
                  <c:v>0.27559584541219695</c:v>
                </c:pt>
                <c:pt idx="21">
                  <c:v>0.29809686416947367</c:v>
                </c:pt>
                <c:pt idx="22">
                  <c:v>0.29930350075142415</c:v>
                </c:pt>
                <c:pt idx="23">
                  <c:v>0.30119300212248284</c:v>
                </c:pt>
              </c:numCache>
            </c:numRef>
          </c:val>
          <c:extLst>
            <c:ext xmlns:c16="http://schemas.microsoft.com/office/drawing/2014/chart" uri="{C3380CC4-5D6E-409C-BE32-E72D297353CC}">
              <c16:uniqueId val="{00000001-6F7F-40E8-9905-04814EB08AF7}"/>
            </c:ext>
          </c:extLst>
        </c:ser>
        <c:dLbls>
          <c:showLegendKey val="0"/>
          <c:showVal val="0"/>
          <c:showCatName val="0"/>
          <c:showSerName val="0"/>
          <c:showPercent val="0"/>
          <c:showBubbleSize val="0"/>
        </c:dLbls>
        <c:gapWidth val="150"/>
        <c:overlap val="100"/>
        <c:axId val="1527553472"/>
        <c:axId val="1527565120"/>
        <c:extLst>
          <c:ext xmlns:c15="http://schemas.microsoft.com/office/drawing/2012/chart" uri="{02D57815-91ED-43cb-92C2-25804820EDAC}">
            <c15:filteredBarSeries>
              <c15:ser>
                <c:idx val="2"/>
                <c:order val="2"/>
                <c:tx>
                  <c:strRef>
                    <c:extLst>
                      <c:ext uri="{02D57815-91ED-43cb-92C2-25804820EDAC}">
                        <c15:formulaRef>
                          <c15:sqref>'Cobertura y contribuyentes'!$M$3</c15:sqref>
                        </c15:formulaRef>
                      </c:ext>
                    </c:extLst>
                    <c:strCache>
                      <c:ptCount val="1"/>
                      <c:pt idx="0">
                        <c:v>Menores con acceso a una asignación  de ANSES, total</c:v>
                      </c:pt>
                    </c:strCache>
                  </c:strRef>
                </c:tx>
                <c:spPr>
                  <a:solidFill>
                    <a:schemeClr val="accent3"/>
                  </a:solidFill>
                  <a:ln>
                    <a:noFill/>
                  </a:ln>
                  <a:effectLst/>
                </c:spPr>
                <c:invertIfNegative val="0"/>
                <c:cat>
                  <c:numRef>
                    <c:extLst>
                      <c:ext uri="{02D57815-91ED-43cb-92C2-25804820EDAC}">
                        <c15:formulaRef>
                          <c15:sqref>'Cobertura y contribuyentes'!$J$5:$J$28</c15:sqref>
                        </c15:formulaRef>
                      </c:ext>
                    </c:extLst>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cat>
                <c:val>
                  <c:numRef>
                    <c:extLst>
                      <c:ext uri="{02D57815-91ED-43cb-92C2-25804820EDAC}">
                        <c15:formulaRef>
                          <c15:sqref>'Cobertura y contribuyentes'!$M$5:$M$28</c15:sqref>
                        </c15:formulaRef>
                      </c:ext>
                    </c:extLst>
                    <c:numCache>
                      <c:formatCode>0.0%</c:formatCode>
                      <c:ptCount val="24"/>
                      <c:pt idx="0">
                        <c:v>5.9132707766009962E-3</c:v>
                      </c:pt>
                      <c:pt idx="1">
                        <c:v>1.3031773828899548E-2</c:v>
                      </c:pt>
                      <c:pt idx="2">
                        <c:v>3.7343572537091974E-2</c:v>
                      </c:pt>
                      <c:pt idx="3">
                        <c:v>3.609056886778917E-2</c:v>
                      </c:pt>
                      <c:pt idx="4">
                        <c:v>3.64917974245971E-2</c:v>
                      </c:pt>
                      <c:pt idx="5">
                        <c:v>4.2482619331599192E-2</c:v>
                      </c:pt>
                      <c:pt idx="6">
                        <c:v>4.0775323794718071E-2</c:v>
                      </c:pt>
                      <c:pt idx="7">
                        <c:v>5.2755095033639614E-2</c:v>
                      </c:pt>
                      <c:pt idx="8">
                        <c:v>4.4711858462140534E-2</c:v>
                      </c:pt>
                      <c:pt idx="9">
                        <c:v>5.7053193195619883E-2</c:v>
                      </c:pt>
                      <c:pt idx="10">
                        <c:v>9.3323717114691104E-2</c:v>
                      </c:pt>
                      <c:pt idx="11">
                        <c:v>0.12701205890710263</c:v>
                      </c:pt>
                      <c:pt idx="12">
                        <c:v>0.15402780144904726</c:v>
                      </c:pt>
                      <c:pt idx="13">
                        <c:v>0.18408596602722194</c:v>
                      </c:pt>
                      <c:pt idx="14">
                        <c:v>0.50821638022686455</c:v>
                      </c:pt>
                      <c:pt idx="15">
                        <c:v>0.53483799620953221</c:v>
                      </c:pt>
                      <c:pt idx="16">
                        <c:v>0.56096556722678215</c:v>
                      </c:pt>
                      <c:pt idx="17">
                        <c:v>0.5217234022263042</c:v>
                      </c:pt>
                      <c:pt idx="18">
                        <c:v>0.55859684073629234</c:v>
                      </c:pt>
                      <c:pt idx="19">
                        <c:v>0.59321833922348499</c:v>
                      </c:pt>
                      <c:pt idx="20">
                        <c:v>0.57086321518713368</c:v>
                      </c:pt>
                      <c:pt idx="21">
                        <c:v>0.64564107617719579</c:v>
                      </c:pt>
                      <c:pt idx="22">
                        <c:v>0.67704384072817947</c:v>
                      </c:pt>
                      <c:pt idx="23">
                        <c:v>0.68772321049259633</c:v>
                      </c:pt>
                    </c:numCache>
                  </c:numRef>
                </c:val>
                <c:extLst>
                  <c:ext xmlns:c16="http://schemas.microsoft.com/office/drawing/2014/chart" uri="{C3380CC4-5D6E-409C-BE32-E72D297353CC}">
                    <c16:uniqueId val="{00000002-6F7F-40E8-9905-04814EB08AF7}"/>
                  </c:ext>
                </c:extLst>
              </c15:ser>
            </c15:filteredBarSeries>
          </c:ext>
        </c:extLst>
      </c:barChart>
      <c:catAx>
        <c:axId val="152755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7565120"/>
        <c:crosses val="autoZero"/>
        <c:auto val="1"/>
        <c:lblAlgn val="ctr"/>
        <c:lblOffset val="100"/>
        <c:noMultiLvlLbl val="0"/>
      </c:catAx>
      <c:valAx>
        <c:axId val="15275651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75534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s-ES"/>
              <a:t>Aportantes al SIJP/SIPA por relación laboral, 1994-2018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288974927857775"/>
          <c:y val="0.14255485311795879"/>
          <c:w val="0.87685242383376116"/>
          <c:h val="0.69309848189409162"/>
        </c:manualLayout>
      </c:layout>
      <c:lineChart>
        <c:grouping val="standard"/>
        <c:varyColors val="0"/>
        <c:ser>
          <c:idx val="0"/>
          <c:order val="0"/>
          <c:tx>
            <c:strRef>
              <c:f>'Cobertura y contribuyentes'!$K$31</c:f>
              <c:strCache>
                <c:ptCount val="1"/>
                <c:pt idx="0">
                  <c:v>Total de aportantes(1)</c:v>
                </c:pt>
              </c:strCache>
            </c:strRef>
          </c:tx>
          <c:spPr>
            <a:ln w="15875" cap="rnd">
              <a:solidFill>
                <a:schemeClr val="accent1"/>
              </a:solidFill>
              <a:round/>
            </a:ln>
            <a:effectLst/>
          </c:spPr>
          <c:marker>
            <c:symbol val="diamond"/>
            <c:size val="9"/>
            <c:spPr>
              <a:solidFill>
                <a:schemeClr val="accent1"/>
              </a:solidFill>
              <a:ln w="9525">
                <a:solidFill>
                  <a:schemeClr val="accent1"/>
                </a:solidFill>
                <a:round/>
              </a:ln>
              <a:effectLst/>
            </c:spPr>
          </c:marker>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contribuyentes'!$K$32:$K$56</c:f>
              <c:numCache>
                <c:formatCode>#,##0</c:formatCode>
                <c:ptCount val="25"/>
                <c:pt idx="0">
                  <c:v>5133337</c:v>
                </c:pt>
                <c:pt idx="1">
                  <c:v>4706946</c:v>
                </c:pt>
                <c:pt idx="2">
                  <c:v>4910831</c:v>
                </c:pt>
                <c:pt idx="3">
                  <c:v>5123196</c:v>
                </c:pt>
                <c:pt idx="4">
                  <c:v>5492389</c:v>
                </c:pt>
                <c:pt idx="5">
                  <c:v>5430679</c:v>
                </c:pt>
                <c:pt idx="6">
                  <c:v>5619684</c:v>
                </c:pt>
                <c:pt idx="7">
                  <c:v>5153611</c:v>
                </c:pt>
                <c:pt idx="8">
                  <c:v>4888873</c:v>
                </c:pt>
                <c:pt idx="9">
                  <c:v>5334381</c:v>
                </c:pt>
                <c:pt idx="10">
                  <c:v>6110177</c:v>
                </c:pt>
                <c:pt idx="11">
                  <c:v>6764381</c:v>
                </c:pt>
                <c:pt idx="12">
                  <c:v>7423536</c:v>
                </c:pt>
                <c:pt idx="13">
                  <c:v>7992422</c:v>
                </c:pt>
                <c:pt idx="14">
                  <c:v>8323526</c:v>
                </c:pt>
                <c:pt idx="15">
                  <c:v>8490198</c:v>
                </c:pt>
                <c:pt idx="16">
                  <c:v>8857445</c:v>
                </c:pt>
                <c:pt idx="17">
                  <c:v>9230788</c:v>
                </c:pt>
                <c:pt idx="18">
                  <c:v>9351697</c:v>
                </c:pt>
                <c:pt idx="19">
                  <c:v>9695337</c:v>
                </c:pt>
                <c:pt idx="20">
                  <c:v>9714843</c:v>
                </c:pt>
                <c:pt idx="21">
                  <c:v>9857400</c:v>
                </c:pt>
                <c:pt idx="22">
                  <c:v>9927705</c:v>
                </c:pt>
                <c:pt idx="23">
                  <c:v>10091261</c:v>
                </c:pt>
                <c:pt idx="24">
                  <c:v>9950337.666666666</c:v>
                </c:pt>
              </c:numCache>
            </c:numRef>
          </c:val>
          <c:smooth val="0"/>
          <c:extLst>
            <c:ext xmlns:c16="http://schemas.microsoft.com/office/drawing/2014/chart" uri="{C3380CC4-5D6E-409C-BE32-E72D297353CC}">
              <c16:uniqueId val="{00000000-C271-4AD2-A980-25F60CAE18E6}"/>
            </c:ext>
          </c:extLst>
        </c:ser>
        <c:ser>
          <c:idx val="1"/>
          <c:order val="1"/>
          <c:tx>
            <c:strRef>
              <c:f>'Cobertura y contribuyentes'!$L$31</c:f>
              <c:strCache>
                <c:ptCount val="1"/>
                <c:pt idx="0">
                  <c:v>Relación de
dependencia</c:v>
                </c:pt>
              </c:strCache>
            </c:strRef>
          </c:tx>
          <c:spPr>
            <a:ln w="15875" cap="rnd">
              <a:solidFill>
                <a:schemeClr val="accent2"/>
              </a:solidFill>
              <a:round/>
            </a:ln>
            <a:effectLst/>
          </c:spPr>
          <c:marker>
            <c:symbol val="square"/>
            <c:size val="9"/>
            <c:spPr>
              <a:solidFill>
                <a:schemeClr val="accent2"/>
              </a:solidFill>
              <a:ln w="9525">
                <a:solidFill>
                  <a:schemeClr val="accent2"/>
                </a:solidFill>
                <a:round/>
              </a:ln>
              <a:effectLst/>
            </c:spPr>
          </c:marker>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contribuyentes'!$L$32:$L$56</c:f>
              <c:numCache>
                <c:formatCode>#,##0</c:formatCode>
                <c:ptCount val="25"/>
                <c:pt idx="0">
                  <c:v>3700589</c:v>
                </c:pt>
                <c:pt idx="1">
                  <c:v>3481583</c:v>
                </c:pt>
                <c:pt idx="2">
                  <c:v>3929008</c:v>
                </c:pt>
                <c:pt idx="3">
                  <c:v>4250090</c:v>
                </c:pt>
                <c:pt idx="4">
                  <c:v>4428527</c:v>
                </c:pt>
                <c:pt idx="5">
                  <c:v>4426683</c:v>
                </c:pt>
                <c:pt idx="6">
                  <c:v>4500218</c:v>
                </c:pt>
                <c:pt idx="7">
                  <c:v>4206056</c:v>
                </c:pt>
                <c:pt idx="8">
                  <c:v>4028297</c:v>
                </c:pt>
                <c:pt idx="9">
                  <c:v>4424825</c:v>
                </c:pt>
                <c:pt idx="10">
                  <c:v>4879470</c:v>
                </c:pt>
                <c:pt idx="11">
                  <c:v>5389343</c:v>
                </c:pt>
                <c:pt idx="12">
                  <c:v>5801523</c:v>
                </c:pt>
                <c:pt idx="13">
                  <c:v>6246984</c:v>
                </c:pt>
                <c:pt idx="14">
                  <c:v>6414915</c:v>
                </c:pt>
                <c:pt idx="15">
                  <c:v>6474374</c:v>
                </c:pt>
                <c:pt idx="16">
                  <c:v>6732665</c:v>
                </c:pt>
                <c:pt idx="17">
                  <c:v>6986246</c:v>
                </c:pt>
                <c:pt idx="18">
                  <c:v>7002490</c:v>
                </c:pt>
                <c:pt idx="19">
                  <c:v>7070532</c:v>
                </c:pt>
                <c:pt idx="20">
                  <c:v>7094528</c:v>
                </c:pt>
                <c:pt idx="21">
                  <c:v>7201832</c:v>
                </c:pt>
                <c:pt idx="22">
                  <c:v>7167657</c:v>
                </c:pt>
                <c:pt idx="23">
                  <c:v>7246488</c:v>
                </c:pt>
                <c:pt idx="24">
                  <c:v>7195407.166666667</c:v>
                </c:pt>
              </c:numCache>
            </c:numRef>
          </c:val>
          <c:smooth val="0"/>
          <c:extLst>
            <c:ext xmlns:c16="http://schemas.microsoft.com/office/drawing/2014/chart" uri="{C3380CC4-5D6E-409C-BE32-E72D297353CC}">
              <c16:uniqueId val="{00000001-C271-4AD2-A980-25F60CAE18E6}"/>
            </c:ext>
          </c:extLst>
        </c:ser>
        <c:ser>
          <c:idx val="2"/>
          <c:order val="2"/>
          <c:tx>
            <c:strRef>
              <c:f>'Cobertura y contribuyentes'!$M$31</c:f>
              <c:strCache>
                <c:ptCount val="1"/>
                <c:pt idx="0">
                  <c:v>Casas Particulares</c:v>
                </c:pt>
              </c:strCache>
            </c:strRef>
          </c:tx>
          <c:spPr>
            <a:ln w="15875" cap="rnd">
              <a:solidFill>
                <a:schemeClr val="accent3"/>
              </a:solidFill>
              <a:round/>
            </a:ln>
            <a:effectLst/>
          </c:spPr>
          <c:marker>
            <c:symbol val="triangle"/>
            <c:size val="9"/>
            <c:spPr>
              <a:solidFill>
                <a:schemeClr val="accent3"/>
              </a:solidFill>
              <a:ln w="9525">
                <a:solidFill>
                  <a:schemeClr val="accent3"/>
                </a:solidFill>
                <a:round/>
              </a:ln>
              <a:effectLst/>
            </c:spPr>
          </c:marker>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contribuyentes'!$M$32:$M$56</c:f>
              <c:numCache>
                <c:formatCode>#,##0</c:formatCode>
                <c:ptCount val="25"/>
                <c:pt idx="0">
                  <c:v>0</c:v>
                </c:pt>
                <c:pt idx="1">
                  <c:v>0</c:v>
                </c:pt>
                <c:pt idx="2">
                  <c:v>0</c:v>
                </c:pt>
                <c:pt idx="3">
                  <c:v>0</c:v>
                </c:pt>
                <c:pt idx="4">
                  <c:v>0</c:v>
                </c:pt>
                <c:pt idx="5">
                  <c:v>29408</c:v>
                </c:pt>
                <c:pt idx="6">
                  <c:v>228443</c:v>
                </c:pt>
                <c:pt idx="7">
                  <c:v>206202</c:v>
                </c:pt>
                <c:pt idx="8">
                  <c:v>154862</c:v>
                </c:pt>
                <c:pt idx="9">
                  <c:v>116073</c:v>
                </c:pt>
                <c:pt idx="10">
                  <c:v>87718</c:v>
                </c:pt>
                <c:pt idx="11">
                  <c:v>133458</c:v>
                </c:pt>
                <c:pt idx="12">
                  <c:v>239800</c:v>
                </c:pt>
                <c:pt idx="13">
                  <c:v>295405</c:v>
                </c:pt>
                <c:pt idx="14">
                  <c:v>337756</c:v>
                </c:pt>
                <c:pt idx="15">
                  <c:v>367171</c:v>
                </c:pt>
                <c:pt idx="16">
                  <c:v>368967</c:v>
                </c:pt>
                <c:pt idx="17">
                  <c:v>359525</c:v>
                </c:pt>
                <c:pt idx="18">
                  <c:v>370095</c:v>
                </c:pt>
                <c:pt idx="19">
                  <c:v>435877</c:v>
                </c:pt>
                <c:pt idx="20">
                  <c:v>403386</c:v>
                </c:pt>
                <c:pt idx="21">
                  <c:v>415030</c:v>
                </c:pt>
                <c:pt idx="22">
                  <c:v>433905</c:v>
                </c:pt>
                <c:pt idx="23">
                  <c:v>440285</c:v>
                </c:pt>
                <c:pt idx="24">
                  <c:v>435632.5</c:v>
                </c:pt>
              </c:numCache>
            </c:numRef>
          </c:val>
          <c:smooth val="0"/>
          <c:extLst>
            <c:ext xmlns:c16="http://schemas.microsoft.com/office/drawing/2014/chart" uri="{C3380CC4-5D6E-409C-BE32-E72D297353CC}">
              <c16:uniqueId val="{00000002-C271-4AD2-A980-25F60CAE18E6}"/>
            </c:ext>
          </c:extLst>
        </c:ser>
        <c:ser>
          <c:idx val="3"/>
          <c:order val="3"/>
          <c:tx>
            <c:strRef>
              <c:f>'Cobertura y contribuyentes'!$N$31</c:f>
              <c:strCache>
                <c:ptCount val="1"/>
                <c:pt idx="0">
                  <c:v>Autónomos</c:v>
                </c:pt>
              </c:strCache>
            </c:strRef>
          </c:tx>
          <c:spPr>
            <a:ln w="15875" cap="rnd">
              <a:solidFill>
                <a:schemeClr val="accent4"/>
              </a:solidFill>
              <a:round/>
            </a:ln>
            <a:effectLst/>
          </c:spPr>
          <c:marker>
            <c:symbol val="x"/>
            <c:size val="9"/>
            <c:spPr>
              <a:noFill/>
              <a:ln w="9525">
                <a:solidFill>
                  <a:schemeClr val="accent4"/>
                </a:solidFill>
                <a:round/>
              </a:ln>
              <a:effectLst/>
            </c:spPr>
          </c:marker>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contribuyentes'!$N$32:$N$56</c:f>
              <c:numCache>
                <c:formatCode>#,##0</c:formatCode>
                <c:ptCount val="25"/>
                <c:pt idx="0">
                  <c:v>1530834</c:v>
                </c:pt>
                <c:pt idx="1">
                  <c:v>1313960</c:v>
                </c:pt>
                <c:pt idx="2">
                  <c:v>1061710</c:v>
                </c:pt>
                <c:pt idx="3">
                  <c:v>947318</c:v>
                </c:pt>
                <c:pt idx="4">
                  <c:v>640733</c:v>
                </c:pt>
                <c:pt idx="5">
                  <c:v>550873</c:v>
                </c:pt>
                <c:pt idx="6">
                  <c:v>483737</c:v>
                </c:pt>
                <c:pt idx="7">
                  <c:v>382867</c:v>
                </c:pt>
                <c:pt idx="8">
                  <c:v>365312</c:v>
                </c:pt>
                <c:pt idx="9">
                  <c:v>376555</c:v>
                </c:pt>
                <c:pt idx="10">
                  <c:v>439787</c:v>
                </c:pt>
                <c:pt idx="11">
                  <c:v>440819</c:v>
                </c:pt>
                <c:pt idx="12">
                  <c:v>454273</c:v>
                </c:pt>
                <c:pt idx="13">
                  <c:v>454473</c:v>
                </c:pt>
                <c:pt idx="14">
                  <c:v>470958</c:v>
                </c:pt>
                <c:pt idx="15">
                  <c:v>475396</c:v>
                </c:pt>
                <c:pt idx="16">
                  <c:v>487435</c:v>
                </c:pt>
                <c:pt idx="17">
                  <c:v>508622</c:v>
                </c:pt>
                <c:pt idx="18">
                  <c:v>523613</c:v>
                </c:pt>
                <c:pt idx="19">
                  <c:v>545582</c:v>
                </c:pt>
                <c:pt idx="20">
                  <c:v>535911</c:v>
                </c:pt>
                <c:pt idx="21">
                  <c:v>541906</c:v>
                </c:pt>
                <c:pt idx="22">
                  <c:v>551932</c:v>
                </c:pt>
                <c:pt idx="23">
                  <c:v>531204</c:v>
                </c:pt>
                <c:pt idx="24">
                  <c:v>507878.5</c:v>
                </c:pt>
              </c:numCache>
            </c:numRef>
          </c:val>
          <c:smooth val="0"/>
          <c:extLst>
            <c:ext xmlns:c16="http://schemas.microsoft.com/office/drawing/2014/chart" uri="{C3380CC4-5D6E-409C-BE32-E72D297353CC}">
              <c16:uniqueId val="{00000003-C271-4AD2-A980-25F60CAE18E6}"/>
            </c:ext>
          </c:extLst>
        </c:ser>
        <c:ser>
          <c:idx val="4"/>
          <c:order val="4"/>
          <c:tx>
            <c:strRef>
              <c:f>'Cobertura y contribuyentes'!$O$31</c:f>
              <c:strCache>
                <c:ptCount val="1"/>
                <c:pt idx="0">
                  <c:v>Monotributo(2)</c:v>
                </c:pt>
              </c:strCache>
            </c:strRef>
          </c:tx>
          <c:spPr>
            <a:ln w="15875" cap="rnd">
              <a:solidFill>
                <a:schemeClr val="accent5"/>
              </a:solidFill>
              <a:round/>
            </a:ln>
            <a:effectLst/>
          </c:spPr>
          <c:marker>
            <c:symbol val="star"/>
            <c:size val="9"/>
            <c:spPr>
              <a:noFill/>
              <a:ln w="9525">
                <a:solidFill>
                  <a:schemeClr val="accent5"/>
                </a:solidFill>
                <a:round/>
              </a:ln>
              <a:effectLst/>
            </c:spPr>
          </c:marker>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contribuyentes'!$O$32:$O$56</c:f>
              <c:numCache>
                <c:formatCode>#,##0</c:formatCode>
                <c:ptCount val="25"/>
                <c:pt idx="0">
                  <c:v>0</c:v>
                </c:pt>
                <c:pt idx="1">
                  <c:v>0</c:v>
                </c:pt>
                <c:pt idx="2">
                  <c:v>0</c:v>
                </c:pt>
                <c:pt idx="3">
                  <c:v>0</c:v>
                </c:pt>
                <c:pt idx="4">
                  <c:v>520176</c:v>
                </c:pt>
                <c:pt idx="5">
                  <c:v>513105</c:v>
                </c:pt>
                <c:pt idx="6">
                  <c:v>489449</c:v>
                </c:pt>
                <c:pt idx="7">
                  <c:v>424417</c:v>
                </c:pt>
                <c:pt idx="8">
                  <c:v>400843</c:v>
                </c:pt>
                <c:pt idx="9">
                  <c:v>485924</c:v>
                </c:pt>
                <c:pt idx="10">
                  <c:v>779181</c:v>
                </c:pt>
                <c:pt idx="11">
                  <c:v>886284</c:v>
                </c:pt>
                <c:pt idx="12">
                  <c:v>1025496</c:v>
                </c:pt>
                <c:pt idx="13">
                  <c:v>1095610</c:v>
                </c:pt>
                <c:pt idx="14">
                  <c:v>1209482</c:v>
                </c:pt>
                <c:pt idx="15">
                  <c:v>1282208</c:v>
                </c:pt>
                <c:pt idx="16">
                  <c:v>1375997</c:v>
                </c:pt>
                <c:pt idx="17">
                  <c:v>1493047</c:v>
                </c:pt>
                <c:pt idx="18">
                  <c:v>1571985</c:v>
                </c:pt>
                <c:pt idx="19">
                  <c:v>1767615</c:v>
                </c:pt>
                <c:pt idx="20">
                  <c:v>1801260</c:v>
                </c:pt>
                <c:pt idx="21">
                  <c:v>1829713</c:v>
                </c:pt>
                <c:pt idx="22">
                  <c:v>1903193</c:v>
                </c:pt>
                <c:pt idx="23">
                  <c:v>1994420</c:v>
                </c:pt>
                <c:pt idx="24">
                  <c:v>1925394</c:v>
                </c:pt>
              </c:numCache>
            </c:numRef>
          </c:val>
          <c:smooth val="0"/>
          <c:extLst>
            <c:ext xmlns:c16="http://schemas.microsoft.com/office/drawing/2014/chart" uri="{C3380CC4-5D6E-409C-BE32-E72D297353CC}">
              <c16:uniqueId val="{00000004-C271-4AD2-A980-25F60CAE18E6}"/>
            </c:ext>
          </c:extLst>
        </c:ser>
        <c:ser>
          <c:idx val="5"/>
          <c:order val="5"/>
          <c:tx>
            <c:strRef>
              <c:f>'Cobertura y contribuyentes'!$P$31</c:f>
              <c:strCache>
                <c:ptCount val="1"/>
                <c:pt idx="0">
                  <c:v>Pilar privado</c:v>
                </c:pt>
              </c:strCache>
            </c:strRef>
          </c:tx>
          <c:spPr>
            <a:ln w="22225" cap="rnd">
              <a:solidFill>
                <a:schemeClr val="accent6"/>
              </a:solidFill>
              <a:round/>
            </a:ln>
            <a:effectLst/>
          </c:spPr>
          <c:marker>
            <c:symbol val="circle"/>
            <c:size val="9"/>
            <c:spPr>
              <a:solidFill>
                <a:schemeClr val="accent6"/>
              </a:solidFill>
              <a:ln w="9525">
                <a:solidFill>
                  <a:schemeClr val="accent6"/>
                </a:solidFill>
                <a:round/>
              </a:ln>
              <a:effectLst/>
            </c:spPr>
          </c:marker>
          <c:dPt>
            <c:idx val="14"/>
            <c:marker>
              <c:symbol val="circle"/>
              <c:size val="9"/>
              <c:spPr>
                <a:solidFill>
                  <a:schemeClr val="accent6"/>
                </a:solidFill>
                <a:ln w="9525">
                  <a:solidFill>
                    <a:schemeClr val="accent6"/>
                  </a:solidFill>
                  <a:round/>
                </a:ln>
                <a:effectLst/>
              </c:spPr>
            </c:marker>
            <c:bubble3D val="0"/>
            <c:spPr>
              <a:ln w="15875" cap="rnd">
                <a:solidFill>
                  <a:schemeClr val="accent6"/>
                </a:solidFill>
                <a:round/>
              </a:ln>
              <a:effectLst/>
            </c:spPr>
            <c:extLst>
              <c:ext xmlns:c16="http://schemas.microsoft.com/office/drawing/2014/chart" uri="{C3380CC4-5D6E-409C-BE32-E72D297353CC}">
                <c16:uniqueId val="{00000006-C271-4AD2-A980-25F60CAE18E6}"/>
              </c:ext>
            </c:extLst>
          </c:dPt>
          <c:cat>
            <c:numRef>
              <c:f>'Cobertura y contribuyentes'!$J$32:$J$56</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contribuyentes'!$P$32:$P$56</c:f>
              <c:numCache>
                <c:formatCode>General</c:formatCode>
                <c:ptCount val="25"/>
                <c:pt idx="0">
                  <c:v>2600000</c:v>
                </c:pt>
                <c:pt idx="1">
                  <c:v>2900000</c:v>
                </c:pt>
                <c:pt idx="2">
                  <c:v>3500000</c:v>
                </c:pt>
                <c:pt idx="3">
                  <c:v>4099999.9999999995</c:v>
                </c:pt>
                <c:pt idx="4">
                  <c:v>4400000</c:v>
                </c:pt>
                <c:pt idx="5">
                  <c:v>4500000</c:v>
                </c:pt>
                <c:pt idx="6">
                  <c:v>4500000</c:v>
                </c:pt>
                <c:pt idx="7">
                  <c:v>4200000</c:v>
                </c:pt>
                <c:pt idx="8">
                  <c:v>4000000</c:v>
                </c:pt>
                <c:pt idx="9">
                  <c:v>4500000</c:v>
                </c:pt>
                <c:pt idx="10">
                  <c:v>5100000</c:v>
                </c:pt>
                <c:pt idx="11">
                  <c:v>5500000</c:v>
                </c:pt>
                <c:pt idx="12">
                  <c:v>5900000</c:v>
                </c:pt>
                <c:pt idx="13">
                  <c:v>5600000</c:v>
                </c:pt>
                <c:pt idx="14">
                  <c:v>4800000</c:v>
                </c:pt>
              </c:numCache>
            </c:numRef>
          </c:val>
          <c:smooth val="0"/>
          <c:extLst>
            <c:ext xmlns:c16="http://schemas.microsoft.com/office/drawing/2014/chart" uri="{C3380CC4-5D6E-409C-BE32-E72D297353CC}">
              <c16:uniqueId val="{00000007-C271-4AD2-A980-25F60CAE18E6}"/>
            </c:ext>
          </c:extLst>
        </c:ser>
        <c:dLbls>
          <c:showLegendKey val="0"/>
          <c:showVal val="0"/>
          <c:showCatName val="0"/>
          <c:showSerName val="0"/>
          <c:showPercent val="0"/>
          <c:showBubbleSize val="0"/>
        </c:dLbls>
        <c:marker val="1"/>
        <c:smooth val="0"/>
        <c:axId val="1182012272"/>
        <c:axId val="1182013104"/>
      </c:lineChart>
      <c:catAx>
        <c:axId val="1182012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1182013104"/>
        <c:crosses val="autoZero"/>
        <c:auto val="1"/>
        <c:lblAlgn val="ctr"/>
        <c:lblOffset val="100"/>
        <c:noMultiLvlLbl val="0"/>
      </c:catAx>
      <c:valAx>
        <c:axId val="1182013104"/>
        <c:scaling>
          <c:orientation val="minMax"/>
          <c:max val="11000000"/>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82012272"/>
        <c:crosses val="autoZero"/>
        <c:crossBetween val="between"/>
        <c:majorUnit val="10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Cobertura de jubilaciones y AA.FF.</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'Cobertura y contribuyentes'!$K$3</c:f>
              <c:strCache>
                <c:ptCount val="1"/>
                <c:pt idx="0">
                  <c:v>Menores con acceso a una asignación contributiva de ANSES</c:v>
                </c:pt>
              </c:strCache>
            </c:strRef>
          </c:tx>
          <c:spPr>
            <a:solidFill>
              <a:schemeClr val="accent1"/>
            </a:solidFill>
            <a:ln>
              <a:noFill/>
            </a:ln>
            <a:effectLst/>
          </c:spPr>
          <c:invertIfNegative val="0"/>
          <c:cat>
            <c:numRef>
              <c:f>'Cobertura y contribuyentes'!$J$4:$J$28</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contribuyentes'!$K$5:$K$28</c:f>
              <c:numCache>
                <c:formatCode>0.0%</c:formatCode>
                <c:ptCount val="24"/>
                <c:pt idx="0">
                  <c:v>5.9132707766009962E-3</c:v>
                </c:pt>
                <c:pt idx="1">
                  <c:v>1.3031773828899548E-2</c:v>
                </c:pt>
                <c:pt idx="2">
                  <c:v>3.7343572537091974E-2</c:v>
                </c:pt>
                <c:pt idx="3">
                  <c:v>3.609056886778917E-2</c:v>
                </c:pt>
                <c:pt idx="4">
                  <c:v>3.64917974245971E-2</c:v>
                </c:pt>
                <c:pt idx="5">
                  <c:v>4.2482619331599192E-2</c:v>
                </c:pt>
                <c:pt idx="6">
                  <c:v>4.0775323794718071E-2</c:v>
                </c:pt>
                <c:pt idx="7">
                  <c:v>5.2755095033639614E-2</c:v>
                </c:pt>
                <c:pt idx="8">
                  <c:v>4.4711858462140534E-2</c:v>
                </c:pt>
                <c:pt idx="9">
                  <c:v>5.7053193195619883E-2</c:v>
                </c:pt>
                <c:pt idx="10">
                  <c:v>9.3323717114691104E-2</c:v>
                </c:pt>
                <c:pt idx="11">
                  <c:v>0.12701205890710263</c:v>
                </c:pt>
                <c:pt idx="12">
                  <c:v>0.15402780144904726</c:v>
                </c:pt>
                <c:pt idx="13">
                  <c:v>0.18408596602722194</c:v>
                </c:pt>
                <c:pt idx="14">
                  <c:v>0.24231054564797361</c:v>
                </c:pt>
                <c:pt idx="15">
                  <c:v>0.2599204160158885</c:v>
                </c:pt>
                <c:pt idx="16">
                  <c:v>0.28353316403093726</c:v>
                </c:pt>
                <c:pt idx="17">
                  <c:v>0.25630356161894602</c:v>
                </c:pt>
                <c:pt idx="18">
                  <c:v>0.29828042688967388</c:v>
                </c:pt>
                <c:pt idx="19">
                  <c:v>0.32756951643436377</c:v>
                </c:pt>
                <c:pt idx="20">
                  <c:v>0.29526736977493673</c:v>
                </c:pt>
                <c:pt idx="21">
                  <c:v>0.34754421200772206</c:v>
                </c:pt>
                <c:pt idx="22">
                  <c:v>0.37774033997675532</c:v>
                </c:pt>
                <c:pt idx="23">
                  <c:v>0.38653020837011348</c:v>
                </c:pt>
              </c:numCache>
            </c:numRef>
          </c:val>
          <c:extLst>
            <c:ext xmlns:c16="http://schemas.microsoft.com/office/drawing/2014/chart" uri="{C3380CC4-5D6E-409C-BE32-E72D297353CC}">
              <c16:uniqueId val="{00000000-12B8-422F-9B8C-18D9D36E7745}"/>
            </c:ext>
          </c:extLst>
        </c:ser>
        <c:ser>
          <c:idx val="1"/>
          <c:order val="1"/>
          <c:tx>
            <c:strRef>
              <c:f>'Cobertura y contribuyentes'!$L$3</c:f>
              <c:strCache>
                <c:ptCount val="1"/>
                <c:pt idx="0">
                  <c:v>Menores con acceso a la AUH</c:v>
                </c:pt>
              </c:strCache>
            </c:strRef>
          </c:tx>
          <c:spPr>
            <a:solidFill>
              <a:schemeClr val="accent2"/>
            </a:solidFill>
            <a:ln>
              <a:noFill/>
            </a:ln>
            <a:effectLst/>
          </c:spPr>
          <c:invertIfNegative val="0"/>
          <c:cat>
            <c:numRef>
              <c:f>'Cobertura y contribuyentes'!$J$4:$J$28</c:f>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f>'Cobertura y contribuyentes'!$L$5:$L$28</c:f>
              <c:numCache>
                <c:formatCode>0.0%</c:formatCode>
                <c:ptCount val="24"/>
                <c:pt idx="14">
                  <c:v>0.26590583457889094</c:v>
                </c:pt>
                <c:pt idx="15">
                  <c:v>0.27491758019364371</c:v>
                </c:pt>
                <c:pt idx="16">
                  <c:v>0.27743240319584489</c:v>
                </c:pt>
                <c:pt idx="17">
                  <c:v>0.26541984060735813</c:v>
                </c:pt>
                <c:pt idx="18">
                  <c:v>0.26031641384661847</c:v>
                </c:pt>
                <c:pt idx="19">
                  <c:v>0.26564882278912122</c:v>
                </c:pt>
                <c:pt idx="20">
                  <c:v>0.27559584541219695</c:v>
                </c:pt>
                <c:pt idx="21">
                  <c:v>0.29809686416947367</c:v>
                </c:pt>
                <c:pt idx="22">
                  <c:v>0.29930350075142415</c:v>
                </c:pt>
                <c:pt idx="23">
                  <c:v>0.30119300212248284</c:v>
                </c:pt>
              </c:numCache>
            </c:numRef>
          </c:val>
          <c:extLst>
            <c:ext xmlns:c16="http://schemas.microsoft.com/office/drawing/2014/chart" uri="{C3380CC4-5D6E-409C-BE32-E72D297353CC}">
              <c16:uniqueId val="{00000001-12B8-422F-9B8C-18D9D36E7745}"/>
            </c:ext>
          </c:extLst>
        </c:ser>
        <c:dLbls>
          <c:showLegendKey val="0"/>
          <c:showVal val="0"/>
          <c:showCatName val="0"/>
          <c:showSerName val="0"/>
          <c:showPercent val="0"/>
          <c:showBubbleSize val="0"/>
        </c:dLbls>
        <c:gapWidth val="150"/>
        <c:overlap val="100"/>
        <c:axId val="1527553472"/>
        <c:axId val="1527565120"/>
        <c:extLst>
          <c:ext xmlns:c15="http://schemas.microsoft.com/office/drawing/2012/chart" uri="{02D57815-91ED-43cb-92C2-25804820EDAC}">
            <c15:filteredBarSeries>
              <c15:ser>
                <c:idx val="2"/>
                <c:order val="2"/>
                <c:tx>
                  <c:strRef>
                    <c:extLst>
                      <c:ext uri="{02D57815-91ED-43cb-92C2-25804820EDAC}">
                        <c15:formulaRef>
                          <c15:sqref>'Cobertura y contribuyentes'!$M$3</c15:sqref>
                        </c15:formulaRef>
                      </c:ext>
                    </c:extLst>
                    <c:strCache>
                      <c:ptCount val="1"/>
                      <c:pt idx="0">
                        <c:v>Menores con acceso a una asignación  de ANSES, total</c:v>
                      </c:pt>
                    </c:strCache>
                  </c:strRef>
                </c:tx>
                <c:spPr>
                  <a:solidFill>
                    <a:schemeClr val="accent3"/>
                  </a:solidFill>
                  <a:ln>
                    <a:noFill/>
                  </a:ln>
                  <a:effectLst/>
                </c:spPr>
                <c:invertIfNegative val="0"/>
                <c:cat>
                  <c:numRef>
                    <c:extLst>
                      <c:ext uri="{02D57815-91ED-43cb-92C2-25804820EDAC}">
                        <c15:formulaRef>
                          <c15:sqref>'Cobertura y contribuyentes'!$J$4:$J$28</c15:sqref>
                        </c15:formulaRef>
                      </c:ext>
                    </c:extLst>
                    <c:numCache>
                      <c:formatCode>General</c:formatCod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numCache>
                  </c:numRef>
                </c:cat>
                <c:val>
                  <c:numRef>
                    <c:extLst>
                      <c:ext uri="{02D57815-91ED-43cb-92C2-25804820EDAC}">
                        <c15:formulaRef>
                          <c15:sqref>'Cobertura y contribuyentes'!$M$5:$M$28</c15:sqref>
                        </c15:formulaRef>
                      </c:ext>
                    </c:extLst>
                    <c:numCache>
                      <c:formatCode>0.0%</c:formatCode>
                      <c:ptCount val="24"/>
                      <c:pt idx="0">
                        <c:v>5.9132707766009962E-3</c:v>
                      </c:pt>
                      <c:pt idx="1">
                        <c:v>1.3031773828899548E-2</c:v>
                      </c:pt>
                      <c:pt idx="2">
                        <c:v>3.7343572537091974E-2</c:v>
                      </c:pt>
                      <c:pt idx="3">
                        <c:v>3.609056886778917E-2</c:v>
                      </c:pt>
                      <c:pt idx="4">
                        <c:v>3.64917974245971E-2</c:v>
                      </c:pt>
                      <c:pt idx="5">
                        <c:v>4.2482619331599192E-2</c:v>
                      </c:pt>
                      <c:pt idx="6">
                        <c:v>4.0775323794718071E-2</c:v>
                      </c:pt>
                      <c:pt idx="7">
                        <c:v>5.2755095033639614E-2</c:v>
                      </c:pt>
                      <c:pt idx="8">
                        <c:v>4.4711858462140534E-2</c:v>
                      </c:pt>
                      <c:pt idx="9">
                        <c:v>5.7053193195619883E-2</c:v>
                      </c:pt>
                      <c:pt idx="10">
                        <c:v>9.3323717114691104E-2</c:v>
                      </c:pt>
                      <c:pt idx="11">
                        <c:v>0.12701205890710263</c:v>
                      </c:pt>
                      <c:pt idx="12">
                        <c:v>0.15402780144904726</c:v>
                      </c:pt>
                      <c:pt idx="13">
                        <c:v>0.18408596602722194</c:v>
                      </c:pt>
                      <c:pt idx="14">
                        <c:v>0.50821638022686455</c:v>
                      </c:pt>
                      <c:pt idx="15">
                        <c:v>0.53483799620953221</c:v>
                      </c:pt>
                      <c:pt idx="16">
                        <c:v>0.56096556722678215</c:v>
                      </c:pt>
                      <c:pt idx="17">
                        <c:v>0.5217234022263042</c:v>
                      </c:pt>
                      <c:pt idx="18">
                        <c:v>0.55859684073629234</c:v>
                      </c:pt>
                      <c:pt idx="19">
                        <c:v>0.59321833922348499</c:v>
                      </c:pt>
                      <c:pt idx="20">
                        <c:v>0.57086321518713368</c:v>
                      </c:pt>
                      <c:pt idx="21">
                        <c:v>0.64564107617719579</c:v>
                      </c:pt>
                      <c:pt idx="22">
                        <c:v>0.67704384072817947</c:v>
                      </c:pt>
                      <c:pt idx="23">
                        <c:v>0.68772321049259633</c:v>
                      </c:pt>
                    </c:numCache>
                  </c:numRef>
                </c:val>
                <c:extLst>
                  <c:ext xmlns:c16="http://schemas.microsoft.com/office/drawing/2014/chart" uri="{C3380CC4-5D6E-409C-BE32-E72D297353CC}">
                    <c16:uniqueId val="{00000002-12B8-422F-9B8C-18D9D36E7745}"/>
                  </c:ext>
                </c:extLst>
              </c15:ser>
            </c15:filteredBarSeries>
          </c:ext>
        </c:extLst>
      </c:barChart>
      <c:lineChart>
        <c:grouping val="standard"/>
        <c:varyColors val="0"/>
        <c:ser>
          <c:idx val="3"/>
          <c:order val="3"/>
          <c:tx>
            <c:strRef>
              <c:f>'Cobertura y contribuyentes'!$N$3</c:f>
              <c:strCache>
                <c:ptCount val="1"/>
                <c:pt idx="0">
                  <c:v>Acceso a una jubilación (población en edad jubilatoria)</c:v>
                </c:pt>
              </c:strCache>
            </c:strRef>
          </c:tx>
          <c:spPr>
            <a:ln w="28575" cap="rnd">
              <a:solidFill>
                <a:schemeClr val="accent4"/>
              </a:solidFill>
              <a:round/>
            </a:ln>
            <a:effectLst/>
          </c:spPr>
          <c:marker>
            <c:symbol val="none"/>
          </c:marker>
          <c:val>
            <c:numRef>
              <c:f>'Cobertura y contribuyentes'!$N$4:$N$28</c:f>
              <c:numCache>
                <c:formatCode>0%</c:formatCode>
                <c:ptCount val="25"/>
                <c:pt idx="0">
                  <c:v>0.51491532131269679</c:v>
                </c:pt>
                <c:pt idx="1">
                  <c:v>0.51032380122769527</c:v>
                </c:pt>
                <c:pt idx="2">
                  <c:v>0.51407223739875196</c:v>
                </c:pt>
                <c:pt idx="3">
                  <c:v>0.47451007205915097</c:v>
                </c:pt>
                <c:pt idx="4">
                  <c:v>0.49159536685171445</c:v>
                </c:pt>
                <c:pt idx="5">
                  <c:v>0.47109174141877697</c:v>
                </c:pt>
                <c:pt idx="6">
                  <c:v>0.45047200185819247</c:v>
                </c:pt>
                <c:pt idx="7">
                  <c:v>0.43474501353499762</c:v>
                </c:pt>
                <c:pt idx="8">
                  <c:v>0.41872219667567312</c:v>
                </c:pt>
                <c:pt idx="9">
                  <c:v>0.40567856506677485</c:v>
                </c:pt>
                <c:pt idx="10">
                  <c:v>0.39055201154844388</c:v>
                </c:pt>
                <c:pt idx="11">
                  <c:v>0.37950052827156011</c:v>
                </c:pt>
                <c:pt idx="12">
                  <c:v>0.40993227281865274</c:v>
                </c:pt>
                <c:pt idx="13">
                  <c:v>0.6325495440994201</c:v>
                </c:pt>
                <c:pt idx="14">
                  <c:v>0.70506061476915571</c:v>
                </c:pt>
                <c:pt idx="15">
                  <c:v>0.78661058918485138</c:v>
                </c:pt>
                <c:pt idx="16">
                  <c:v>0.80138193135938007</c:v>
                </c:pt>
                <c:pt idx="17">
                  <c:v>0.79936583805189798</c:v>
                </c:pt>
                <c:pt idx="18">
                  <c:v>0.78797967308356598</c:v>
                </c:pt>
                <c:pt idx="19">
                  <c:v>0.77772493853427704</c:v>
                </c:pt>
                <c:pt idx="20">
                  <c:v>0.76877332040919266</c:v>
                </c:pt>
                <c:pt idx="21">
                  <c:v>0.8331996460776615</c:v>
                </c:pt>
                <c:pt idx="22">
                  <c:v>0.86310330831481741</c:v>
                </c:pt>
                <c:pt idx="23">
                  <c:v>0.87001767187119394</c:v>
                </c:pt>
                <c:pt idx="24">
                  <c:v>0.86807346283748399</c:v>
                </c:pt>
              </c:numCache>
            </c:numRef>
          </c:val>
          <c:smooth val="0"/>
          <c:extLst>
            <c:ext xmlns:c16="http://schemas.microsoft.com/office/drawing/2014/chart" uri="{C3380CC4-5D6E-409C-BE32-E72D297353CC}">
              <c16:uniqueId val="{00000003-12B8-422F-9B8C-18D9D36E7745}"/>
            </c:ext>
          </c:extLst>
        </c:ser>
        <c:dLbls>
          <c:showLegendKey val="0"/>
          <c:showVal val="0"/>
          <c:showCatName val="0"/>
          <c:showSerName val="0"/>
          <c:showPercent val="0"/>
          <c:showBubbleSize val="0"/>
        </c:dLbls>
        <c:marker val="1"/>
        <c:smooth val="0"/>
        <c:axId val="1527553472"/>
        <c:axId val="1527565120"/>
      </c:lineChart>
      <c:catAx>
        <c:axId val="152755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7565120"/>
        <c:crosses val="autoZero"/>
        <c:auto val="1"/>
        <c:lblAlgn val="ctr"/>
        <c:lblOffset val="100"/>
        <c:noMultiLvlLbl val="0"/>
      </c:catAx>
      <c:valAx>
        <c:axId val="15275651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75534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32</xdr:row>
      <xdr:rowOff>66675</xdr:rowOff>
    </xdr:from>
    <xdr:to>
      <xdr:col>8</xdr:col>
      <xdr:colOff>0</xdr:colOff>
      <xdr:row>56</xdr:row>
      <xdr:rowOff>9525</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501966</xdr:colOff>
      <xdr:row>1</xdr:row>
      <xdr:rowOff>76200</xdr:rowOff>
    </xdr:from>
    <xdr:to>
      <xdr:col>23</xdr:col>
      <xdr:colOff>649605</xdr:colOff>
      <xdr:row>27</xdr:row>
      <xdr:rowOff>173356</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752475</xdr:colOff>
      <xdr:row>65</xdr:row>
      <xdr:rowOff>171449</xdr:rowOff>
    </xdr:from>
    <xdr:to>
      <xdr:col>17</xdr:col>
      <xdr:colOff>28575</xdr:colOff>
      <xdr:row>92</xdr:row>
      <xdr:rowOff>0</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342900</xdr:colOff>
      <xdr:row>27</xdr:row>
      <xdr:rowOff>160020</xdr:rowOff>
    </xdr:from>
    <xdr:to>
      <xdr:col>24</xdr:col>
      <xdr:colOff>490539</xdr:colOff>
      <xdr:row>54</xdr:row>
      <xdr:rowOff>74296</xdr:rowOff>
    </xdr:to>
    <xdr:graphicFrame macro="">
      <xdr:nvGraphicFramePr>
        <xdr:cNvPr id="5" name="Grá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guimienot%20f&#237;sico%20financiero%20de%20la%20seguridad%20social%20V%20AG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ersión ordenada"/>
      <sheetName val="Versión ordenada trimestral"/>
      <sheetName val="AIF 2017 base caja"/>
    </sheetNames>
    <sheetDataSet>
      <sheetData sheetId="0">
        <row r="6">
          <cell r="R6">
            <v>2042440</v>
          </cell>
          <cell r="AH6">
            <v>11589</v>
          </cell>
        </row>
        <row r="7">
          <cell r="R7">
            <v>1172306</v>
          </cell>
          <cell r="AH7">
            <v>20957</v>
          </cell>
        </row>
        <row r="8">
          <cell r="AH8">
            <v>12344</v>
          </cell>
        </row>
        <row r="9">
          <cell r="R9">
            <v>2062170</v>
          </cell>
          <cell r="AH9">
            <v>26900</v>
          </cell>
        </row>
        <row r="10">
          <cell r="R10">
            <v>1212317</v>
          </cell>
        </row>
        <row r="11">
          <cell r="AH11">
            <v>10796</v>
          </cell>
        </row>
        <row r="12">
          <cell r="R12">
            <v>2114215</v>
          </cell>
          <cell r="AH12">
            <v>17743</v>
          </cell>
        </row>
        <row r="13">
          <cell r="R13">
            <v>1288208</v>
          </cell>
          <cell r="AH13">
            <v>110165</v>
          </cell>
        </row>
        <row r="14">
          <cell r="AH14">
            <v>20100</v>
          </cell>
        </row>
        <row r="15">
          <cell r="R15">
            <v>1984508</v>
          </cell>
        </row>
        <row r="16">
          <cell r="R16">
            <v>1276273</v>
          </cell>
          <cell r="AH16">
            <v>15751</v>
          </cell>
        </row>
        <row r="17">
          <cell r="AH17">
            <v>368754</v>
          </cell>
        </row>
        <row r="18">
          <cell r="R18">
            <v>1929201.25</v>
          </cell>
          <cell r="AH18">
            <v>43900</v>
          </cell>
        </row>
        <row r="19">
          <cell r="R19">
            <v>1281501</v>
          </cell>
          <cell r="AH19">
            <v>27556</v>
          </cell>
        </row>
        <row r="21">
          <cell r="R21">
            <v>160323.5</v>
          </cell>
        </row>
        <row r="22">
          <cell r="R22">
            <v>48124.5</v>
          </cell>
          <cell r="AH22">
            <v>438128.25</v>
          </cell>
        </row>
        <row r="23">
          <cell r="AH23">
            <v>3021</v>
          </cell>
        </row>
        <row r="25">
          <cell r="R25">
            <v>1873669.25</v>
          </cell>
        </row>
        <row r="26">
          <cell r="R26">
            <v>1288063.25</v>
          </cell>
        </row>
        <row r="28">
          <cell r="R28">
            <v>160719.5</v>
          </cell>
        </row>
        <row r="29">
          <cell r="R29">
            <v>46817.5</v>
          </cell>
        </row>
        <row r="32">
          <cell r="R32">
            <v>1816487.5</v>
          </cell>
          <cell r="AH32">
            <v>443417</v>
          </cell>
        </row>
        <row r="33">
          <cell r="R33">
            <v>1289908</v>
          </cell>
          <cell r="AH33">
            <v>3146.5</v>
          </cell>
        </row>
        <row r="35">
          <cell r="R35">
            <v>159759.75</v>
          </cell>
        </row>
        <row r="36">
          <cell r="R36">
            <v>45594.75</v>
          </cell>
        </row>
        <row r="39">
          <cell r="R39">
            <v>1780036.25</v>
          </cell>
        </row>
        <row r="40">
          <cell r="R40">
            <v>1289347.25</v>
          </cell>
        </row>
        <row r="42">
          <cell r="R42">
            <v>156758.75</v>
          </cell>
          <cell r="AH42">
            <v>516825.5</v>
          </cell>
        </row>
        <row r="43">
          <cell r="R43">
            <v>44566.5</v>
          </cell>
          <cell r="AH43">
            <v>4128.75</v>
          </cell>
        </row>
        <row r="46">
          <cell r="R46">
            <v>1739152</v>
          </cell>
        </row>
        <row r="47">
          <cell r="R47">
            <v>1287770</v>
          </cell>
        </row>
        <row r="49">
          <cell r="R49">
            <v>154176</v>
          </cell>
        </row>
        <row r="50">
          <cell r="R50">
            <v>43347</v>
          </cell>
        </row>
        <row r="53">
          <cell r="AH53">
            <v>497081</v>
          </cell>
        </row>
        <row r="54">
          <cell r="AH54">
            <v>4529.5</v>
          </cell>
        </row>
        <row r="56">
          <cell r="R56">
            <v>1710244</v>
          </cell>
        </row>
        <row r="57">
          <cell r="R57">
            <v>1285068</v>
          </cell>
        </row>
        <row r="59">
          <cell r="R59">
            <v>151415</v>
          </cell>
        </row>
        <row r="60">
          <cell r="R60">
            <v>42203</v>
          </cell>
        </row>
        <row r="64">
          <cell r="AH64">
            <v>487612</v>
          </cell>
        </row>
        <row r="65">
          <cell r="AH65">
            <v>4950</v>
          </cell>
        </row>
        <row r="66">
          <cell r="R66">
            <v>1670828</v>
          </cell>
        </row>
        <row r="67">
          <cell r="R67">
            <v>1277060</v>
          </cell>
        </row>
        <row r="69">
          <cell r="R69">
            <v>148720</v>
          </cell>
        </row>
        <row r="70">
          <cell r="R70">
            <v>41159</v>
          </cell>
        </row>
        <row r="72">
          <cell r="AH72">
            <v>111595</v>
          </cell>
        </row>
        <row r="73">
          <cell r="AH73">
            <v>47222</v>
          </cell>
        </row>
        <row r="76">
          <cell r="R76">
            <v>1651284</v>
          </cell>
        </row>
        <row r="77">
          <cell r="R77">
            <v>1265455</v>
          </cell>
        </row>
        <row r="79">
          <cell r="R79">
            <v>145029</v>
          </cell>
        </row>
        <row r="80">
          <cell r="R80">
            <v>39956</v>
          </cell>
          <cell r="AH80">
            <v>396543</v>
          </cell>
        </row>
        <row r="81">
          <cell r="AH81">
            <v>4485</v>
          </cell>
        </row>
        <row r="86">
          <cell r="R86">
            <v>1830544</v>
          </cell>
        </row>
        <row r="87">
          <cell r="R87">
            <v>1259077</v>
          </cell>
        </row>
        <row r="88">
          <cell r="AH88">
            <v>104610</v>
          </cell>
        </row>
        <row r="89">
          <cell r="R89">
            <v>141931</v>
          </cell>
          <cell r="AH89">
            <v>48594</v>
          </cell>
        </row>
        <row r="90">
          <cell r="R90">
            <v>38855</v>
          </cell>
        </row>
        <row r="96">
          <cell r="R96">
            <v>1587249</v>
          </cell>
          <cell r="AH96">
            <v>546344</v>
          </cell>
        </row>
        <row r="97">
          <cell r="R97">
            <v>1245284</v>
          </cell>
          <cell r="AH97">
            <v>6662</v>
          </cell>
        </row>
        <row r="99">
          <cell r="R99">
            <v>138494</v>
          </cell>
        </row>
        <row r="100">
          <cell r="R100">
            <v>38361</v>
          </cell>
        </row>
        <row r="104">
          <cell r="AH104">
            <v>106988</v>
          </cell>
        </row>
        <row r="105">
          <cell r="AH105">
            <v>49959</v>
          </cell>
        </row>
        <row r="109">
          <cell r="R109">
            <v>1560436</v>
          </cell>
        </row>
        <row r="110">
          <cell r="R110">
            <v>1234540</v>
          </cell>
        </row>
        <row r="111">
          <cell r="AH111">
            <v>999731</v>
          </cell>
        </row>
        <row r="112">
          <cell r="R112">
            <v>135753</v>
          </cell>
          <cell r="AH112">
            <v>12464</v>
          </cell>
        </row>
        <row r="113">
          <cell r="R113">
            <v>37385</v>
          </cell>
        </row>
        <row r="118">
          <cell r="R118">
            <v>1813023</v>
          </cell>
        </row>
        <row r="119">
          <cell r="R119">
            <v>29690</v>
          </cell>
          <cell r="AH119">
            <v>104379</v>
          </cell>
        </row>
        <row r="120">
          <cell r="AH120">
            <v>48859</v>
          </cell>
        </row>
        <row r="122">
          <cell r="R122">
            <v>1826938</v>
          </cell>
        </row>
        <row r="123">
          <cell r="R123">
            <v>1325941</v>
          </cell>
        </row>
        <row r="125">
          <cell r="R125">
            <v>132405</v>
          </cell>
        </row>
        <row r="126">
          <cell r="R126">
            <v>36438</v>
          </cell>
          <cell r="AH126">
            <v>1409856</v>
          </cell>
        </row>
        <row r="127">
          <cell r="AH127">
            <v>20818</v>
          </cell>
        </row>
        <row r="128">
          <cell r="R128">
            <v>2025782</v>
          </cell>
        </row>
        <row r="129">
          <cell r="R129">
            <v>66718</v>
          </cell>
        </row>
        <row r="132">
          <cell r="R132">
            <v>1733010</v>
          </cell>
        </row>
        <row r="133">
          <cell r="R133">
            <v>1314110</v>
          </cell>
        </row>
        <row r="134">
          <cell r="AH134">
            <v>107722</v>
          </cell>
        </row>
        <row r="135">
          <cell r="R135">
            <v>128735.75</v>
          </cell>
          <cell r="AH135">
            <v>52719</v>
          </cell>
        </row>
        <row r="136">
          <cell r="R136">
            <v>35492.75</v>
          </cell>
        </row>
        <row r="138">
          <cell r="R138">
            <v>2273926.75</v>
          </cell>
        </row>
        <row r="139">
          <cell r="R139">
            <v>106411.5</v>
          </cell>
        </row>
        <row r="141">
          <cell r="AH141">
            <v>1749654</v>
          </cell>
        </row>
        <row r="142">
          <cell r="R142">
            <v>1699636</v>
          </cell>
          <cell r="AH142">
            <v>24265</v>
          </cell>
        </row>
        <row r="143">
          <cell r="R143">
            <v>1307517</v>
          </cell>
        </row>
        <row r="145">
          <cell r="R145">
            <v>124508</v>
          </cell>
        </row>
        <row r="146">
          <cell r="R146">
            <v>34461</v>
          </cell>
        </row>
        <row r="148">
          <cell r="R148">
            <v>2381780</v>
          </cell>
        </row>
        <row r="149">
          <cell r="R149">
            <v>142528</v>
          </cell>
          <cell r="AH149">
            <v>106409</v>
          </cell>
        </row>
        <row r="150">
          <cell r="AH150">
            <v>54809</v>
          </cell>
        </row>
        <row r="152">
          <cell r="R152">
            <v>1741129</v>
          </cell>
        </row>
        <row r="153">
          <cell r="R153">
            <v>1317586</v>
          </cell>
        </row>
        <row r="155">
          <cell r="R155">
            <v>120691</v>
          </cell>
        </row>
        <row r="156">
          <cell r="R156">
            <v>33478</v>
          </cell>
          <cell r="AH156">
            <v>2123445</v>
          </cell>
        </row>
        <row r="157">
          <cell r="AH157">
            <v>31142</v>
          </cell>
        </row>
        <row r="158">
          <cell r="R158">
            <v>2368263</v>
          </cell>
        </row>
        <row r="159">
          <cell r="R159">
            <v>159121</v>
          </cell>
        </row>
        <row r="162">
          <cell r="R162">
            <v>1758132</v>
          </cell>
        </row>
        <row r="163">
          <cell r="R163">
            <v>1334094</v>
          </cell>
        </row>
        <row r="164">
          <cell r="AH164">
            <v>105996</v>
          </cell>
        </row>
        <row r="165">
          <cell r="R165">
            <v>116798</v>
          </cell>
          <cell r="AH165">
            <v>58735</v>
          </cell>
        </row>
        <row r="166">
          <cell r="R166">
            <v>32534</v>
          </cell>
        </row>
        <row r="168">
          <cell r="R168">
            <v>2386454</v>
          </cell>
        </row>
        <row r="169">
          <cell r="R169">
            <v>165764</v>
          </cell>
        </row>
        <row r="172">
          <cell r="R172">
            <v>1756591</v>
          </cell>
          <cell r="AH172">
            <v>2838577</v>
          </cell>
        </row>
        <row r="173">
          <cell r="R173">
            <v>1345676</v>
          </cell>
          <cell r="AH173">
            <v>44063</v>
          </cell>
        </row>
        <row r="175">
          <cell r="R175">
            <v>113028</v>
          </cell>
        </row>
        <row r="176">
          <cell r="R176">
            <v>31621</v>
          </cell>
        </row>
        <row r="178">
          <cell r="R178">
            <v>2430300</v>
          </cell>
        </row>
        <row r="179">
          <cell r="R179">
            <v>170856</v>
          </cell>
        </row>
        <row r="180">
          <cell r="AH180">
            <v>114648</v>
          </cell>
        </row>
        <row r="181">
          <cell r="AH181">
            <v>64573</v>
          </cell>
        </row>
        <row r="182">
          <cell r="R182">
            <v>1759038</v>
          </cell>
        </row>
        <row r="183">
          <cell r="R183">
            <v>1355345</v>
          </cell>
        </row>
        <row r="185">
          <cell r="R185">
            <v>109777</v>
          </cell>
        </row>
        <row r="186">
          <cell r="R186">
            <v>30694</v>
          </cell>
        </row>
        <row r="188">
          <cell r="R188">
            <v>2887586</v>
          </cell>
          <cell r="AH188">
            <v>3052468</v>
          </cell>
        </row>
        <row r="189">
          <cell r="R189">
            <v>172767</v>
          </cell>
          <cell r="AH189">
            <v>55692</v>
          </cell>
        </row>
        <row r="192">
          <cell r="R192">
            <v>1748351</v>
          </cell>
        </row>
        <row r="193">
          <cell r="R193">
            <v>1361062</v>
          </cell>
        </row>
        <row r="195">
          <cell r="R195">
            <v>105918</v>
          </cell>
        </row>
        <row r="196">
          <cell r="R196">
            <v>29620</v>
          </cell>
          <cell r="AH196">
            <v>117035.25</v>
          </cell>
        </row>
        <row r="197">
          <cell r="AH197">
            <v>69750</v>
          </cell>
        </row>
        <row r="198">
          <cell r="R198">
            <v>3174201</v>
          </cell>
        </row>
        <row r="199">
          <cell r="R199">
            <v>182753</v>
          </cell>
        </row>
        <row r="205">
          <cell r="AH205">
            <v>3254844</v>
          </cell>
        </row>
        <row r="206">
          <cell r="AH206">
            <v>72264</v>
          </cell>
        </row>
        <row r="213">
          <cell r="AH213">
            <v>197932</v>
          </cell>
        </row>
        <row r="214">
          <cell r="AH214">
            <v>82578</v>
          </cell>
        </row>
        <row r="1315">
          <cell r="O1315">
            <v>1703751</v>
          </cell>
        </row>
        <row r="1316">
          <cell r="O1316">
            <v>1380703</v>
          </cell>
        </row>
        <row r="1319">
          <cell r="O1319">
            <v>3367166</v>
          </cell>
        </row>
        <row r="1320">
          <cell r="O1320">
            <v>197652</v>
          </cell>
        </row>
        <row r="1358">
          <cell r="O1358">
            <v>102642</v>
          </cell>
        </row>
        <row r="1359">
          <cell r="O1359">
            <v>28726</v>
          </cell>
        </row>
        <row r="1375">
          <cell r="N1375">
            <v>1715744</v>
          </cell>
        </row>
        <row r="1376">
          <cell r="N1376">
            <v>1384780</v>
          </cell>
        </row>
        <row r="1379">
          <cell r="N1379">
            <v>3364152</v>
          </cell>
        </row>
        <row r="1380">
          <cell r="N1380">
            <v>203319</v>
          </cell>
        </row>
        <row r="1418">
          <cell r="N1418">
            <v>99113</v>
          </cell>
        </row>
        <row r="1419">
          <cell r="N1419">
            <v>27960</v>
          </cell>
        </row>
        <row r="1429">
          <cell r="N1429">
            <v>89390</v>
          </cell>
        </row>
      </sheetData>
      <sheetData sheetId="1"/>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J349"/>
  <sheetViews>
    <sheetView topLeftCell="FQ305" workbookViewId="0">
      <selection activeCell="FQ321" sqref="FQ321:GH321"/>
    </sheetView>
  </sheetViews>
  <sheetFormatPr baseColWidth="10" defaultColWidth="10.109375" defaultRowHeight="14.4" x14ac:dyDescent="0.3"/>
  <cols>
    <col min="5" max="5" width="18.6640625" customWidth="1"/>
    <col min="217" max="217" width="18.44140625" customWidth="1"/>
    <col min="218" max="218" width="12.5546875" customWidth="1"/>
    <col min="219" max="219" width="10.33203125" bestFit="1" customWidth="1"/>
    <col min="222" max="222" width="10.88671875" bestFit="1" customWidth="1"/>
    <col min="225" max="225" width="14.33203125" customWidth="1"/>
    <col min="226" max="226" width="12.6640625" customWidth="1"/>
    <col min="227" max="227" width="10.33203125" bestFit="1" customWidth="1"/>
    <col min="235" max="235" width="13.88671875" bestFit="1" customWidth="1"/>
  </cols>
  <sheetData>
    <row r="1" spans="1:251" ht="15.6" x14ac:dyDescent="0.3">
      <c r="A1" s="1">
        <v>2000</v>
      </c>
      <c r="B1" s="1">
        <v>2000</v>
      </c>
      <c r="C1" s="1"/>
      <c r="D1" s="1"/>
      <c r="E1" s="1"/>
      <c r="F1" s="1">
        <v>2000</v>
      </c>
      <c r="G1" s="1">
        <v>2000</v>
      </c>
      <c r="H1" s="1">
        <v>2000</v>
      </c>
      <c r="I1" s="1">
        <v>2000</v>
      </c>
      <c r="J1" s="1">
        <v>2000</v>
      </c>
      <c r="K1" s="1">
        <v>2000</v>
      </c>
      <c r="L1" s="1">
        <v>2000</v>
      </c>
      <c r="M1" s="1">
        <v>2000</v>
      </c>
      <c r="N1" s="1">
        <v>2000</v>
      </c>
      <c r="O1" s="1">
        <v>2000</v>
      </c>
      <c r="P1" s="1">
        <v>2000</v>
      </c>
      <c r="Q1" s="1">
        <v>2000</v>
      </c>
      <c r="R1" s="1">
        <v>2000</v>
      </c>
      <c r="S1" s="1">
        <v>2000</v>
      </c>
      <c r="T1" s="1">
        <v>2000</v>
      </c>
      <c r="U1" s="1">
        <v>2000</v>
      </c>
      <c r="V1" s="1">
        <v>2000</v>
      </c>
      <c r="W1" s="1">
        <v>2000</v>
      </c>
      <c r="X1" s="1">
        <v>2000</v>
      </c>
      <c r="Y1" s="1">
        <v>2000</v>
      </c>
      <c r="Z1" s="1">
        <v>2000</v>
      </c>
      <c r="AA1" s="1">
        <v>2000</v>
      </c>
      <c r="AB1" s="1">
        <v>2000</v>
      </c>
      <c r="AC1" s="1">
        <v>2000</v>
      </c>
      <c r="AD1" s="1">
        <v>2000</v>
      </c>
      <c r="AE1" s="1">
        <v>2000</v>
      </c>
      <c r="AF1" s="1">
        <v>2000</v>
      </c>
      <c r="AG1" s="1">
        <v>2000</v>
      </c>
      <c r="AH1" s="1">
        <v>2000</v>
      </c>
      <c r="AI1" s="1">
        <v>2000</v>
      </c>
      <c r="AJ1" s="1">
        <v>2000</v>
      </c>
      <c r="AK1" s="1">
        <v>2000</v>
      </c>
      <c r="AL1" s="1">
        <v>2000</v>
      </c>
      <c r="AM1" s="1">
        <v>2000</v>
      </c>
      <c r="AN1" s="1">
        <v>2000</v>
      </c>
      <c r="AO1" s="1">
        <v>2000</v>
      </c>
      <c r="AP1" s="1">
        <v>2000</v>
      </c>
      <c r="AQ1" s="1">
        <v>2000</v>
      </c>
      <c r="AR1" s="1">
        <v>2000</v>
      </c>
      <c r="AS1" s="1">
        <v>2000</v>
      </c>
      <c r="AT1" s="1">
        <v>2000</v>
      </c>
      <c r="AU1" s="1">
        <v>2000</v>
      </c>
      <c r="AV1" s="1">
        <v>2000</v>
      </c>
      <c r="AW1" s="1">
        <v>2000</v>
      </c>
      <c r="AX1" s="1">
        <v>2000</v>
      </c>
      <c r="AY1" s="1">
        <v>2000</v>
      </c>
      <c r="AZ1" s="1">
        <v>2000</v>
      </c>
      <c r="BA1" s="1">
        <v>2000</v>
      </c>
      <c r="BB1" s="1">
        <v>2000</v>
      </c>
      <c r="BC1" s="1">
        <v>2000</v>
      </c>
      <c r="BD1" s="1">
        <v>2000</v>
      </c>
      <c r="BE1" s="1">
        <v>2000</v>
      </c>
      <c r="BF1" s="1">
        <v>2000</v>
      </c>
      <c r="BG1" s="1">
        <v>2000</v>
      </c>
      <c r="BH1" s="1">
        <v>2000</v>
      </c>
      <c r="BI1" s="1">
        <v>2000</v>
      </c>
      <c r="BJ1" s="1">
        <v>2000</v>
      </c>
      <c r="BK1" s="1">
        <v>2000</v>
      </c>
      <c r="BL1" s="1">
        <v>2000</v>
      </c>
      <c r="BM1" s="1">
        <v>2000</v>
      </c>
      <c r="BN1" s="1">
        <v>2000</v>
      </c>
      <c r="BO1" s="1">
        <v>2000</v>
      </c>
      <c r="BP1" s="1">
        <v>2000</v>
      </c>
      <c r="BQ1" s="1">
        <v>2000</v>
      </c>
      <c r="BR1" s="1">
        <v>2000</v>
      </c>
      <c r="BS1" s="1">
        <v>2000</v>
      </c>
      <c r="BT1" s="1">
        <v>2000</v>
      </c>
      <c r="BU1" s="1">
        <v>2000</v>
      </c>
      <c r="BV1" s="1">
        <v>2000</v>
      </c>
      <c r="BW1" s="1">
        <v>2000</v>
      </c>
      <c r="BX1" s="1">
        <v>2000</v>
      </c>
      <c r="BY1" s="1">
        <v>2000</v>
      </c>
      <c r="BZ1" s="1">
        <v>2000</v>
      </c>
      <c r="CA1" s="1">
        <v>2000</v>
      </c>
      <c r="CB1" s="1">
        <v>2000</v>
      </c>
      <c r="CC1" s="1">
        <v>2000</v>
      </c>
      <c r="CD1" s="1">
        <v>2000</v>
      </c>
      <c r="CE1" s="1">
        <v>2000</v>
      </c>
      <c r="CF1" s="1">
        <v>2000</v>
      </c>
      <c r="CG1" s="1">
        <v>2000</v>
      </c>
      <c r="CH1" s="1">
        <v>2000</v>
      </c>
      <c r="CI1" s="1">
        <v>2000</v>
      </c>
      <c r="CJ1" s="1">
        <v>2000</v>
      </c>
      <c r="CK1" s="1">
        <v>2000</v>
      </c>
      <c r="CL1" s="1">
        <v>2000</v>
      </c>
      <c r="CM1" s="1">
        <v>2000</v>
      </c>
      <c r="CN1" s="1">
        <v>2000</v>
      </c>
      <c r="CO1" s="1">
        <v>2000</v>
      </c>
      <c r="CP1" s="1">
        <v>2000</v>
      </c>
      <c r="CQ1" s="1">
        <v>2000</v>
      </c>
      <c r="CR1" s="1">
        <v>2000</v>
      </c>
      <c r="CS1" s="1">
        <v>2000</v>
      </c>
      <c r="CT1" s="1">
        <v>2000</v>
      </c>
      <c r="CU1" s="1">
        <v>2000</v>
      </c>
      <c r="CV1" s="1">
        <v>2000</v>
      </c>
      <c r="CW1" s="1">
        <v>2000</v>
      </c>
      <c r="CX1" s="1">
        <v>2000</v>
      </c>
      <c r="CY1" s="1">
        <v>2000</v>
      </c>
      <c r="CZ1" s="1">
        <v>2000</v>
      </c>
      <c r="DA1" s="1">
        <v>2000</v>
      </c>
      <c r="DB1" s="1">
        <v>2000</v>
      </c>
      <c r="DC1" s="1">
        <v>2000</v>
      </c>
      <c r="DD1" s="1">
        <v>2000</v>
      </c>
      <c r="DE1" s="1">
        <v>2000</v>
      </c>
      <c r="DF1" s="1">
        <v>2000</v>
      </c>
      <c r="DG1" s="1">
        <v>2000</v>
      </c>
      <c r="DH1" s="1">
        <v>2000</v>
      </c>
      <c r="DI1" s="1">
        <v>2000</v>
      </c>
      <c r="DJ1" s="1">
        <v>2000</v>
      </c>
      <c r="DK1" s="1">
        <v>2000</v>
      </c>
      <c r="DL1" s="1">
        <v>2000</v>
      </c>
      <c r="DM1" s="1">
        <v>2000</v>
      </c>
      <c r="DN1" s="1">
        <v>2000</v>
      </c>
      <c r="DO1" s="1">
        <v>2000</v>
      </c>
      <c r="DP1" s="1">
        <v>2000</v>
      </c>
      <c r="DQ1" s="1">
        <v>2000</v>
      </c>
      <c r="DR1" s="1">
        <v>2000</v>
      </c>
      <c r="DS1" s="1">
        <v>2000</v>
      </c>
      <c r="DT1" s="1">
        <v>2000</v>
      </c>
      <c r="DU1" s="1">
        <v>2000</v>
      </c>
      <c r="DV1" s="1">
        <v>2000</v>
      </c>
      <c r="DW1" s="1">
        <v>2000</v>
      </c>
      <c r="DX1" s="1">
        <v>2000</v>
      </c>
      <c r="DY1" s="1">
        <v>2000</v>
      </c>
      <c r="DZ1" s="1">
        <v>2000</v>
      </c>
      <c r="EA1" s="1">
        <v>2000</v>
      </c>
      <c r="EB1" s="1">
        <v>2000</v>
      </c>
      <c r="EC1" s="1">
        <v>2000</v>
      </c>
      <c r="ED1" s="1">
        <v>2000</v>
      </c>
      <c r="EE1" s="1">
        <v>2000</v>
      </c>
      <c r="EF1" s="1">
        <v>2000</v>
      </c>
      <c r="EG1" s="1">
        <v>2000</v>
      </c>
      <c r="EH1" s="1">
        <v>2000</v>
      </c>
      <c r="EI1" s="1">
        <v>2000</v>
      </c>
      <c r="EJ1" s="1">
        <v>2000</v>
      </c>
      <c r="EK1" s="1">
        <v>2000</v>
      </c>
      <c r="EL1" s="1">
        <v>2000</v>
      </c>
      <c r="EM1" s="1">
        <v>2000</v>
      </c>
      <c r="EN1" s="1">
        <v>2000</v>
      </c>
      <c r="EO1" s="1">
        <v>2000</v>
      </c>
      <c r="EP1" s="1">
        <v>2000</v>
      </c>
      <c r="EQ1" s="1">
        <v>2000</v>
      </c>
      <c r="ER1" s="1">
        <v>2000</v>
      </c>
      <c r="ES1" s="1">
        <v>2000</v>
      </c>
      <c r="ET1" s="1">
        <v>2000</v>
      </c>
      <c r="EU1" s="1">
        <v>2000</v>
      </c>
      <c r="EV1" s="1">
        <v>2000</v>
      </c>
      <c r="EW1" s="1">
        <v>2000</v>
      </c>
      <c r="EX1" s="1">
        <v>2000</v>
      </c>
      <c r="EY1" s="1">
        <v>2000</v>
      </c>
      <c r="EZ1" s="1">
        <v>2000</v>
      </c>
      <c r="FA1" s="1">
        <v>2000</v>
      </c>
      <c r="FB1" s="1">
        <v>2000</v>
      </c>
      <c r="FC1" s="1">
        <v>2000</v>
      </c>
      <c r="FD1" s="1">
        <v>2000</v>
      </c>
      <c r="FE1" s="1">
        <v>2000</v>
      </c>
      <c r="FF1" s="1">
        <v>2000</v>
      </c>
      <c r="FG1" s="1">
        <v>2000</v>
      </c>
      <c r="FH1" s="1">
        <v>2000</v>
      </c>
      <c r="FI1" s="1">
        <v>2000</v>
      </c>
      <c r="FJ1" s="1">
        <v>2000</v>
      </c>
      <c r="FK1" s="1">
        <v>2000</v>
      </c>
      <c r="FL1" s="1">
        <v>2000</v>
      </c>
      <c r="FM1" s="1">
        <v>2000</v>
      </c>
      <c r="FN1" s="1">
        <v>2000</v>
      </c>
      <c r="FO1" s="1">
        <v>2000</v>
      </c>
      <c r="FP1" s="1">
        <v>2000</v>
      </c>
      <c r="FQ1" s="1">
        <v>2000</v>
      </c>
      <c r="FR1" s="1">
        <v>2000</v>
      </c>
      <c r="FS1" s="1">
        <v>2000</v>
      </c>
      <c r="FT1" s="1">
        <v>2000</v>
      </c>
      <c r="FU1" s="1">
        <v>2000</v>
      </c>
      <c r="FV1" s="1">
        <v>2000</v>
      </c>
      <c r="FW1" s="1">
        <v>2000</v>
      </c>
      <c r="FX1" s="1">
        <v>2000</v>
      </c>
      <c r="FY1" s="1">
        <v>2000</v>
      </c>
      <c r="FZ1" s="1">
        <v>2000</v>
      </c>
      <c r="GA1" s="1">
        <v>2000</v>
      </c>
      <c r="GB1" s="1">
        <v>2000</v>
      </c>
      <c r="GC1" s="1">
        <v>2000</v>
      </c>
      <c r="GD1" s="1">
        <v>2000</v>
      </c>
      <c r="GE1" s="1">
        <v>2000</v>
      </c>
      <c r="GF1" s="1">
        <v>2000</v>
      </c>
      <c r="GG1" s="1">
        <v>2000</v>
      </c>
      <c r="GH1" s="1">
        <v>2000</v>
      </c>
      <c r="GI1" s="1">
        <v>2000</v>
      </c>
      <c r="GJ1" s="1">
        <v>2000</v>
      </c>
      <c r="GK1" s="1">
        <v>2000</v>
      </c>
      <c r="GL1" s="1">
        <v>2000</v>
      </c>
      <c r="GM1" s="1">
        <v>2000</v>
      </c>
      <c r="GN1" s="1">
        <v>2000</v>
      </c>
      <c r="GO1" s="1">
        <v>2000</v>
      </c>
      <c r="GP1" s="1">
        <v>2000</v>
      </c>
      <c r="GQ1" s="1">
        <v>2000</v>
      </c>
      <c r="GR1" s="1">
        <v>2000</v>
      </c>
      <c r="GS1" s="1">
        <v>2000</v>
      </c>
      <c r="GT1" s="1">
        <v>2000</v>
      </c>
      <c r="GU1" s="1">
        <v>2000</v>
      </c>
      <c r="GV1" s="1">
        <v>2000</v>
      </c>
      <c r="GW1" s="1">
        <v>2000</v>
      </c>
      <c r="GX1" s="1">
        <v>2000</v>
      </c>
      <c r="GY1" s="1">
        <v>2000</v>
      </c>
      <c r="GZ1" s="1">
        <v>2000</v>
      </c>
      <c r="HA1" s="1">
        <v>2000</v>
      </c>
      <c r="HB1" s="1">
        <v>2000</v>
      </c>
      <c r="HC1" s="1">
        <v>2000</v>
      </c>
      <c r="HD1" s="1">
        <v>2000</v>
      </c>
      <c r="HE1" s="1">
        <v>2000</v>
      </c>
      <c r="HF1" s="1">
        <v>2000</v>
      </c>
      <c r="HG1" s="1">
        <v>2000</v>
      </c>
      <c r="HH1" s="1">
        <v>2000</v>
      </c>
      <c r="HI1" s="1">
        <v>2000</v>
      </c>
      <c r="HJ1" s="1">
        <v>2000</v>
      </c>
      <c r="HK1" s="1">
        <v>2000</v>
      </c>
      <c r="HL1" s="1">
        <v>2000</v>
      </c>
      <c r="HN1" t="s">
        <v>0</v>
      </c>
    </row>
    <row r="2" spans="1:251" ht="15" x14ac:dyDescent="0.3">
      <c r="A2" s="2" t="s">
        <v>1</v>
      </c>
      <c r="IH2">
        <v>2010</v>
      </c>
      <c r="II2">
        <v>2011</v>
      </c>
      <c r="IJ2">
        <v>2012</v>
      </c>
      <c r="IK2">
        <v>2013</v>
      </c>
      <c r="IL2">
        <v>2014</v>
      </c>
      <c r="IM2">
        <v>2015</v>
      </c>
      <c r="IO2" t="s">
        <v>2</v>
      </c>
      <c r="IQ2" t="s">
        <v>3</v>
      </c>
    </row>
    <row r="3" spans="1:251" ht="15.6" x14ac:dyDescent="0.3">
      <c r="A3" s="3" t="s">
        <v>4</v>
      </c>
      <c r="B3" s="3" t="s">
        <v>5</v>
      </c>
      <c r="C3" s="3" t="s">
        <v>6</v>
      </c>
      <c r="D3" s="3" t="s">
        <v>7</v>
      </c>
      <c r="E3" s="4" t="s">
        <v>8</v>
      </c>
      <c r="F3" s="5" t="s">
        <v>9</v>
      </c>
      <c r="Q3" s="6" t="s">
        <v>10</v>
      </c>
      <c r="BB3" t="s">
        <v>11</v>
      </c>
      <c r="BL3" t="s">
        <v>11</v>
      </c>
      <c r="CD3" t="s">
        <v>12</v>
      </c>
      <c r="DK3" t="s">
        <v>13</v>
      </c>
      <c r="DZ3" t="s">
        <v>11</v>
      </c>
      <c r="EK3" t="s">
        <v>12</v>
      </c>
      <c r="EY3" t="s">
        <v>14</v>
      </c>
      <c r="FP3" s="6" t="s">
        <v>6</v>
      </c>
      <c r="GK3" s="6" t="s">
        <v>7</v>
      </c>
      <c r="HF3" s="7"/>
      <c r="HG3" s="8"/>
      <c r="HH3" s="8"/>
      <c r="HI3" s="8"/>
      <c r="HJ3" s="9"/>
      <c r="HK3" s="9" t="s">
        <v>15</v>
      </c>
      <c r="HL3" s="8"/>
      <c r="HN3" s="7"/>
      <c r="HO3" s="8"/>
      <c r="HP3" s="8"/>
      <c r="HQ3" s="8"/>
      <c r="HR3" s="9"/>
      <c r="HS3" s="9" t="s">
        <v>16</v>
      </c>
      <c r="HT3" s="8"/>
      <c r="HV3" s="7"/>
      <c r="HW3" s="8"/>
      <c r="HX3" s="8"/>
      <c r="HY3" s="8"/>
      <c r="HZ3" s="9"/>
      <c r="IA3" s="9" t="s">
        <v>12</v>
      </c>
      <c r="IB3" s="9"/>
      <c r="IG3" s="10" t="s">
        <v>17</v>
      </c>
      <c r="IH3" s="11">
        <v>567436</v>
      </c>
      <c r="II3" s="11">
        <v>571682</v>
      </c>
      <c r="IJ3" s="11">
        <v>575646</v>
      </c>
      <c r="IK3" s="11">
        <v>579982</v>
      </c>
      <c r="IL3" s="11">
        <v>585184</v>
      </c>
      <c r="IM3" s="11">
        <v>591455</v>
      </c>
      <c r="IN3" s="10" t="s">
        <v>17</v>
      </c>
      <c r="IO3" s="11">
        <v>202269</v>
      </c>
      <c r="IP3" s="10" t="s">
        <v>17</v>
      </c>
      <c r="IQ3" s="11">
        <v>365167</v>
      </c>
    </row>
    <row r="4" spans="1:251" ht="28.8" x14ac:dyDescent="0.3">
      <c r="A4" s="12"/>
      <c r="B4" s="12"/>
      <c r="C4" s="13"/>
      <c r="D4" s="13"/>
      <c r="E4" s="14"/>
      <c r="F4" s="3" t="s">
        <v>18</v>
      </c>
      <c r="G4" s="3" t="s">
        <v>19</v>
      </c>
      <c r="H4" s="3" t="s">
        <v>20</v>
      </c>
      <c r="I4" s="3" t="s">
        <v>21</v>
      </c>
      <c r="J4" s="3" t="s">
        <v>22</v>
      </c>
      <c r="K4" s="3" t="s">
        <v>23</v>
      </c>
      <c r="L4" s="3" t="s">
        <v>24</v>
      </c>
      <c r="M4" s="3" t="s">
        <v>25</v>
      </c>
      <c r="N4" s="3" t="s">
        <v>26</v>
      </c>
      <c r="O4" s="15" t="s">
        <v>27</v>
      </c>
      <c r="Q4" s="3" t="s">
        <v>28</v>
      </c>
      <c r="R4" s="3" t="s">
        <v>5</v>
      </c>
      <c r="S4" s="3" t="s">
        <v>29</v>
      </c>
      <c r="T4" s="16" t="s">
        <v>30</v>
      </c>
      <c r="U4" s="3" t="s">
        <v>31</v>
      </c>
      <c r="V4" s="3" t="s">
        <v>32</v>
      </c>
      <c r="W4" s="3">
        <v>1</v>
      </c>
      <c r="X4" s="3">
        <v>2</v>
      </c>
      <c r="Y4" s="3">
        <v>3</v>
      </c>
      <c r="Z4" s="3">
        <v>4</v>
      </c>
      <c r="AA4" s="3" t="s">
        <v>33</v>
      </c>
      <c r="AB4" s="3" t="s">
        <v>34</v>
      </c>
      <c r="AC4" s="3" t="s">
        <v>35</v>
      </c>
      <c r="AD4" s="15" t="s">
        <v>36</v>
      </c>
      <c r="AF4" s="3" t="s">
        <v>28</v>
      </c>
      <c r="AG4" s="3" t="s">
        <v>37</v>
      </c>
      <c r="AH4" s="3" t="s">
        <v>38</v>
      </c>
      <c r="AI4" s="3" t="s">
        <v>39</v>
      </c>
      <c r="AJ4" s="3" t="s">
        <v>40</v>
      </c>
      <c r="AK4" s="3" t="s">
        <v>41</v>
      </c>
      <c r="AL4" s="3" t="s">
        <v>42</v>
      </c>
      <c r="AM4" s="3" t="s">
        <v>43</v>
      </c>
      <c r="AN4" s="3" t="s">
        <v>44</v>
      </c>
      <c r="AO4" s="3" t="s">
        <v>45</v>
      </c>
      <c r="AP4" s="3" t="s">
        <v>46</v>
      </c>
      <c r="AQ4" s="3" t="s">
        <v>47</v>
      </c>
      <c r="AR4" s="3" t="s">
        <v>48</v>
      </c>
      <c r="AS4" s="3" t="s">
        <v>49</v>
      </c>
      <c r="AT4" s="15" t="s">
        <v>50</v>
      </c>
      <c r="AV4" s="3" t="s">
        <v>28</v>
      </c>
      <c r="AW4" s="3" t="s">
        <v>5</v>
      </c>
      <c r="AX4" s="3" t="s">
        <v>29</v>
      </c>
      <c r="AY4" s="16" t="s">
        <v>30</v>
      </c>
      <c r="AZ4" s="3" t="s">
        <v>31</v>
      </c>
      <c r="BA4" s="3" t="s">
        <v>32</v>
      </c>
      <c r="BB4" s="3">
        <v>1</v>
      </c>
      <c r="BC4" s="3">
        <v>2</v>
      </c>
      <c r="BD4" s="3">
        <v>3</v>
      </c>
      <c r="BE4" s="3">
        <v>4</v>
      </c>
      <c r="BF4" s="3" t="s">
        <v>33</v>
      </c>
      <c r="BG4" s="3" t="s">
        <v>34</v>
      </c>
      <c r="BH4" s="3" t="s">
        <v>35</v>
      </c>
      <c r="BI4" s="15" t="s">
        <v>36</v>
      </c>
      <c r="BK4" s="3" t="s">
        <v>28</v>
      </c>
      <c r="BL4" s="3" t="s">
        <v>37</v>
      </c>
      <c r="BM4" s="3" t="s">
        <v>38</v>
      </c>
      <c r="BN4" s="3" t="s">
        <v>39</v>
      </c>
      <c r="BO4" s="3" t="s">
        <v>40</v>
      </c>
      <c r="BP4" s="3" t="s">
        <v>41</v>
      </c>
      <c r="BQ4" s="3" t="s">
        <v>42</v>
      </c>
      <c r="BR4" s="3" t="s">
        <v>43</v>
      </c>
      <c r="BS4" s="3" t="s">
        <v>44</v>
      </c>
      <c r="BT4" s="3" t="s">
        <v>45</v>
      </c>
      <c r="BU4" s="3" t="s">
        <v>46</v>
      </c>
      <c r="BV4" s="3" t="s">
        <v>47</v>
      </c>
      <c r="BW4" s="3" t="s">
        <v>48</v>
      </c>
      <c r="BX4" s="3" t="s">
        <v>49</v>
      </c>
      <c r="BY4" s="15" t="s">
        <v>50</v>
      </c>
      <c r="CA4" s="3" t="s">
        <v>28</v>
      </c>
      <c r="CB4" s="3" t="s">
        <v>5</v>
      </c>
      <c r="CC4" s="3" t="s">
        <v>29</v>
      </c>
      <c r="CD4" s="16" t="s">
        <v>30</v>
      </c>
      <c r="CE4" s="3" t="s">
        <v>31</v>
      </c>
      <c r="CF4" s="3" t="s">
        <v>32</v>
      </c>
      <c r="CG4" s="3">
        <v>1</v>
      </c>
      <c r="CH4" s="3">
        <v>2</v>
      </c>
      <c r="CI4" s="3">
        <v>3</v>
      </c>
      <c r="CJ4" s="3">
        <v>4</v>
      </c>
      <c r="CK4" s="3" t="s">
        <v>33</v>
      </c>
      <c r="CL4" s="3" t="s">
        <v>34</v>
      </c>
      <c r="CM4" s="3" t="s">
        <v>35</v>
      </c>
      <c r="CN4" s="15" t="s">
        <v>36</v>
      </c>
      <c r="CP4" s="3" t="s">
        <v>28</v>
      </c>
      <c r="CQ4" s="3" t="s">
        <v>37</v>
      </c>
      <c r="CR4" s="3" t="s">
        <v>38</v>
      </c>
      <c r="CS4" s="3" t="s">
        <v>39</v>
      </c>
      <c r="CT4" s="3" t="s">
        <v>40</v>
      </c>
      <c r="CU4" s="3" t="s">
        <v>41</v>
      </c>
      <c r="CV4" s="3" t="s">
        <v>42</v>
      </c>
      <c r="CW4" s="3" t="s">
        <v>43</v>
      </c>
      <c r="CX4" s="3" t="s">
        <v>44</v>
      </c>
      <c r="CY4" s="3" t="s">
        <v>45</v>
      </c>
      <c r="CZ4" s="3" t="s">
        <v>46</v>
      </c>
      <c r="DA4" s="3" t="s">
        <v>47</v>
      </c>
      <c r="DB4" s="3" t="s">
        <v>48</v>
      </c>
      <c r="DC4" s="3" t="s">
        <v>49</v>
      </c>
      <c r="DD4" s="15" t="s">
        <v>50</v>
      </c>
      <c r="DG4" s="3" t="s">
        <v>28</v>
      </c>
      <c r="DH4" s="3" t="s">
        <v>5</v>
      </c>
      <c r="DI4" s="3"/>
      <c r="DJ4" s="17"/>
      <c r="DK4" s="17"/>
      <c r="DL4" s="17"/>
      <c r="DM4" s="17" t="s">
        <v>51</v>
      </c>
      <c r="DN4" s="17" t="s">
        <v>52</v>
      </c>
      <c r="DO4" s="17"/>
      <c r="DP4" s="17"/>
      <c r="DQ4" s="17"/>
      <c r="DR4" s="18"/>
      <c r="DT4" s="3" t="s">
        <v>28</v>
      </c>
      <c r="DU4" s="3" t="s">
        <v>5</v>
      </c>
      <c r="DV4" s="3"/>
      <c r="DW4" s="17"/>
      <c r="DX4" s="17"/>
      <c r="DY4" s="17"/>
      <c r="DZ4" s="19" t="s">
        <v>51</v>
      </c>
      <c r="EA4" s="17" t="s">
        <v>52</v>
      </c>
      <c r="EB4" s="17"/>
      <c r="EC4" s="17"/>
      <c r="ED4" s="17"/>
      <c r="EE4" s="18"/>
      <c r="EG4" s="3" t="s">
        <v>28</v>
      </c>
      <c r="EH4" s="3" t="s">
        <v>5</v>
      </c>
      <c r="EI4" s="3"/>
      <c r="EJ4" s="17"/>
      <c r="EK4" s="17"/>
      <c r="EL4" s="17"/>
      <c r="EM4" s="17" t="s">
        <v>51</v>
      </c>
      <c r="EN4" s="17" t="s">
        <v>52</v>
      </c>
      <c r="EO4" s="17"/>
      <c r="EP4" s="17"/>
      <c r="EQ4" s="17"/>
      <c r="ER4" s="18"/>
      <c r="EU4" s="3" t="s">
        <v>53</v>
      </c>
      <c r="EV4" s="3" t="s">
        <v>5</v>
      </c>
      <c r="EW4" s="3" t="s">
        <v>54</v>
      </c>
      <c r="EX4" s="3" t="s">
        <v>33</v>
      </c>
      <c r="EY4" s="3" t="s">
        <v>34</v>
      </c>
      <c r="EZ4" s="3" t="s">
        <v>35</v>
      </c>
      <c r="FA4" s="3" t="s">
        <v>36</v>
      </c>
      <c r="FB4" s="3" t="s">
        <v>37</v>
      </c>
      <c r="FC4" s="3" t="s">
        <v>38</v>
      </c>
      <c r="FD4" s="3" t="s">
        <v>39</v>
      </c>
      <c r="FE4" s="3" t="s">
        <v>40</v>
      </c>
      <c r="FF4" s="3" t="s">
        <v>41</v>
      </c>
      <c r="FG4" s="3" t="s">
        <v>42</v>
      </c>
      <c r="FH4" s="3" t="s">
        <v>43</v>
      </c>
      <c r="FI4" s="3" t="s">
        <v>44</v>
      </c>
      <c r="FJ4" s="3" t="s">
        <v>45</v>
      </c>
      <c r="FK4" s="3" t="s">
        <v>46</v>
      </c>
      <c r="FL4" s="3" t="s">
        <v>47</v>
      </c>
      <c r="FM4" s="15" t="s">
        <v>55</v>
      </c>
      <c r="FP4" s="3" t="s">
        <v>53</v>
      </c>
      <c r="FQ4" s="3" t="s">
        <v>5</v>
      </c>
      <c r="FR4" s="3" t="s">
        <v>54</v>
      </c>
      <c r="FS4" s="3" t="s">
        <v>33</v>
      </c>
      <c r="FT4" s="3" t="s">
        <v>34</v>
      </c>
      <c r="FU4" s="3" t="s">
        <v>35</v>
      </c>
      <c r="FV4" s="3" t="s">
        <v>36</v>
      </c>
      <c r="FW4" s="3" t="s">
        <v>37</v>
      </c>
      <c r="FX4" s="3" t="s">
        <v>38</v>
      </c>
      <c r="FY4" s="3" t="s">
        <v>39</v>
      </c>
      <c r="FZ4" s="3" t="s">
        <v>40</v>
      </c>
      <c r="GA4" s="3" t="s">
        <v>41</v>
      </c>
      <c r="GB4" s="3" t="s">
        <v>42</v>
      </c>
      <c r="GC4" s="3" t="s">
        <v>43</v>
      </c>
      <c r="GD4" s="3" t="s">
        <v>44</v>
      </c>
      <c r="GE4" s="3" t="s">
        <v>45</v>
      </c>
      <c r="GF4" s="3" t="s">
        <v>46</v>
      </c>
      <c r="GG4" s="3" t="s">
        <v>47</v>
      </c>
      <c r="GH4" s="15" t="s">
        <v>55</v>
      </c>
      <c r="GK4" s="3" t="s">
        <v>53</v>
      </c>
      <c r="GL4" s="3" t="s">
        <v>5</v>
      </c>
      <c r="GM4" s="3" t="s">
        <v>54</v>
      </c>
      <c r="GN4" s="3" t="s">
        <v>33</v>
      </c>
      <c r="GO4" s="3" t="s">
        <v>34</v>
      </c>
      <c r="GP4" s="3" t="s">
        <v>35</v>
      </c>
      <c r="GQ4" s="3" t="s">
        <v>36</v>
      </c>
      <c r="GR4" s="3" t="s">
        <v>37</v>
      </c>
      <c r="GS4" s="3" t="s">
        <v>38</v>
      </c>
      <c r="GT4" s="3" t="s">
        <v>39</v>
      </c>
      <c r="GU4" s="3" t="s">
        <v>40</v>
      </c>
      <c r="GV4" s="3" t="s">
        <v>41</v>
      </c>
      <c r="GW4" s="3" t="s">
        <v>42</v>
      </c>
      <c r="GX4" s="3" t="s">
        <v>43</v>
      </c>
      <c r="GY4" s="3" t="s">
        <v>44</v>
      </c>
      <c r="GZ4" s="3" t="s">
        <v>45</v>
      </c>
      <c r="HA4" s="3" t="s">
        <v>46</v>
      </c>
      <c r="HB4" s="3" t="s">
        <v>47</v>
      </c>
      <c r="HC4" s="15" t="s">
        <v>55</v>
      </c>
      <c r="HF4" s="20"/>
      <c r="HG4" s="21"/>
      <c r="HH4" s="22"/>
      <c r="HI4" s="23"/>
      <c r="HJ4" s="23"/>
      <c r="HK4" s="23"/>
      <c r="HL4" s="23"/>
      <c r="HN4" s="20"/>
      <c r="HO4" s="21"/>
      <c r="HP4" s="22"/>
      <c r="HQ4" s="23"/>
      <c r="HR4" s="23"/>
      <c r="HS4" s="23"/>
      <c r="HT4" s="23"/>
      <c r="HV4" s="20"/>
      <c r="HW4" s="24"/>
      <c r="HX4" s="25"/>
      <c r="HY4" s="26"/>
      <c r="HZ4" s="26"/>
      <c r="IA4" s="26"/>
      <c r="IB4" s="26"/>
      <c r="IG4" s="10" t="s">
        <v>56</v>
      </c>
      <c r="IH4" s="11">
        <v>300955</v>
      </c>
      <c r="II4" s="11">
        <v>310367</v>
      </c>
      <c r="IJ4" s="11">
        <v>319518</v>
      </c>
      <c r="IK4" s="11">
        <v>328030</v>
      </c>
      <c r="IL4" s="11">
        <v>335449</v>
      </c>
      <c r="IM4" s="11">
        <v>341806</v>
      </c>
      <c r="IN4" s="10" t="s">
        <v>56</v>
      </c>
      <c r="IO4" s="11">
        <v>94299</v>
      </c>
      <c r="IP4" s="10" t="s">
        <v>56</v>
      </c>
      <c r="IQ4" s="11">
        <v>206656</v>
      </c>
    </row>
    <row r="5" spans="1:251" ht="53.4" x14ac:dyDescent="0.3">
      <c r="A5" s="27" t="s">
        <v>57</v>
      </c>
      <c r="B5" s="27">
        <v>701878</v>
      </c>
      <c r="C5" s="27">
        <v>360346</v>
      </c>
      <c r="D5" s="27">
        <v>341394</v>
      </c>
      <c r="E5" s="27">
        <f>B5-C5-D5</f>
        <v>138</v>
      </c>
      <c r="F5" s="27">
        <v>3208</v>
      </c>
      <c r="G5" s="27">
        <v>103129</v>
      </c>
      <c r="H5" s="27">
        <v>192871</v>
      </c>
      <c r="I5" s="27">
        <v>176768</v>
      </c>
      <c r="J5" s="27">
        <v>129374</v>
      </c>
      <c r="K5" s="27">
        <v>69733</v>
      </c>
      <c r="L5" s="27">
        <v>19767</v>
      </c>
      <c r="M5" s="27">
        <v>1575</v>
      </c>
      <c r="N5" s="27">
        <v>163</v>
      </c>
      <c r="O5" s="28">
        <v>5290</v>
      </c>
      <c r="Q5" s="27" t="s">
        <v>58</v>
      </c>
      <c r="R5" s="27">
        <v>277148</v>
      </c>
      <c r="S5" s="27">
        <v>5854</v>
      </c>
      <c r="T5" s="27">
        <v>1796</v>
      </c>
      <c r="U5" s="27">
        <v>3968</v>
      </c>
      <c r="V5" s="27">
        <v>11649</v>
      </c>
      <c r="W5" s="27">
        <v>692</v>
      </c>
      <c r="X5" s="27">
        <v>567</v>
      </c>
      <c r="Y5" s="27">
        <v>355</v>
      </c>
      <c r="Z5" s="27">
        <v>270</v>
      </c>
      <c r="AA5" s="27">
        <v>911</v>
      </c>
      <c r="AB5" s="27">
        <v>993</v>
      </c>
      <c r="AC5" s="27">
        <v>2451</v>
      </c>
      <c r="AD5" s="28">
        <v>3337</v>
      </c>
      <c r="AF5" s="27" t="s">
        <v>58</v>
      </c>
      <c r="AG5" s="27">
        <v>3235</v>
      </c>
      <c r="AH5" s="27">
        <v>3343</v>
      </c>
      <c r="AI5" s="27">
        <v>4015</v>
      </c>
      <c r="AJ5" s="27">
        <v>5717</v>
      </c>
      <c r="AK5" s="27">
        <v>8383</v>
      </c>
      <c r="AL5" s="27">
        <v>11729</v>
      </c>
      <c r="AM5" s="27">
        <v>15002</v>
      </c>
      <c r="AN5" s="27">
        <v>19271</v>
      </c>
      <c r="AO5" s="27">
        <v>25637</v>
      </c>
      <c r="AP5" s="27">
        <v>33214</v>
      </c>
      <c r="AQ5" s="27">
        <v>37511</v>
      </c>
      <c r="AR5" s="27">
        <v>35612</v>
      </c>
      <c r="AS5" s="27">
        <v>52830</v>
      </c>
      <c r="AT5" s="28">
        <v>424</v>
      </c>
      <c r="AV5" s="27" t="s">
        <v>58</v>
      </c>
      <c r="AW5" s="27">
        <v>151136</v>
      </c>
      <c r="AX5" s="27">
        <v>3352</v>
      </c>
      <c r="AY5" s="27">
        <v>1009</v>
      </c>
      <c r="AZ5" s="27">
        <v>2235</v>
      </c>
      <c r="BA5" s="27">
        <v>6606</v>
      </c>
      <c r="BB5" s="27">
        <v>345</v>
      </c>
      <c r="BC5" s="27">
        <v>308</v>
      </c>
      <c r="BD5" s="27">
        <v>198</v>
      </c>
      <c r="BE5" s="27">
        <v>155</v>
      </c>
      <c r="BF5" s="27">
        <v>527</v>
      </c>
      <c r="BG5" s="27">
        <v>594</v>
      </c>
      <c r="BH5" s="27">
        <v>1789</v>
      </c>
      <c r="BI5" s="28">
        <v>2520</v>
      </c>
      <c r="BK5" s="27" t="s">
        <v>58</v>
      </c>
      <c r="BL5" s="27">
        <v>2326</v>
      </c>
      <c r="BM5" s="27">
        <v>2259</v>
      </c>
      <c r="BN5" s="27">
        <v>2582</v>
      </c>
      <c r="BO5" s="27">
        <v>3603</v>
      </c>
      <c r="BP5" s="27">
        <v>5375</v>
      </c>
      <c r="BQ5" s="27">
        <v>7650</v>
      </c>
      <c r="BR5" s="27">
        <v>9860</v>
      </c>
      <c r="BS5" s="27">
        <v>12705</v>
      </c>
      <c r="BT5" s="27">
        <v>16305</v>
      </c>
      <c r="BU5" s="27">
        <v>19876</v>
      </c>
      <c r="BV5" s="27">
        <v>20451</v>
      </c>
      <c r="BW5" s="27">
        <v>16165</v>
      </c>
      <c r="BX5" s="27">
        <v>18621</v>
      </c>
      <c r="BY5" s="28">
        <v>316</v>
      </c>
      <c r="CA5" s="27" t="s">
        <v>58</v>
      </c>
      <c r="CB5" s="27">
        <v>125953</v>
      </c>
      <c r="CC5" s="27">
        <v>2494</v>
      </c>
      <c r="CD5" s="27">
        <v>786</v>
      </c>
      <c r="CE5" s="27">
        <v>1733</v>
      </c>
      <c r="CF5" s="27">
        <v>5018</v>
      </c>
      <c r="CG5" s="27">
        <v>347</v>
      </c>
      <c r="CH5" s="27">
        <v>259</v>
      </c>
      <c r="CI5" s="27">
        <v>157</v>
      </c>
      <c r="CJ5" s="27">
        <v>115</v>
      </c>
      <c r="CK5" s="27">
        <v>384</v>
      </c>
      <c r="CL5" s="27">
        <v>397</v>
      </c>
      <c r="CM5" s="27">
        <v>661</v>
      </c>
      <c r="CN5" s="28">
        <v>817</v>
      </c>
      <c r="CP5" s="27" t="s">
        <v>58</v>
      </c>
      <c r="CQ5" s="27">
        <v>908</v>
      </c>
      <c r="CR5" s="27">
        <v>1083</v>
      </c>
      <c r="CS5" s="27">
        <v>1431</v>
      </c>
      <c r="CT5" s="27">
        <v>2114</v>
      </c>
      <c r="CU5" s="27">
        <v>3007</v>
      </c>
      <c r="CV5" s="27">
        <v>4077</v>
      </c>
      <c r="CW5" s="27">
        <v>5140</v>
      </c>
      <c r="CX5" s="27">
        <v>6565</v>
      </c>
      <c r="CY5" s="27">
        <v>9330</v>
      </c>
      <c r="CZ5" s="27">
        <v>13337</v>
      </c>
      <c r="DA5" s="27">
        <v>17056</v>
      </c>
      <c r="DB5" s="27">
        <v>19443</v>
      </c>
      <c r="DC5" s="27">
        <v>34203</v>
      </c>
      <c r="DD5" s="28">
        <v>104</v>
      </c>
      <c r="DG5" s="12"/>
      <c r="DH5" s="12"/>
      <c r="DI5" s="3" t="s">
        <v>59</v>
      </c>
      <c r="DJ5" s="3" t="s">
        <v>60</v>
      </c>
      <c r="DK5" s="3" t="s">
        <v>61</v>
      </c>
      <c r="DL5" s="3" t="s">
        <v>62</v>
      </c>
      <c r="DM5" s="3" t="s">
        <v>63</v>
      </c>
      <c r="DN5" s="3" t="s">
        <v>64</v>
      </c>
      <c r="DO5" s="3" t="s">
        <v>65</v>
      </c>
      <c r="DP5" s="3" t="s">
        <v>66</v>
      </c>
      <c r="DQ5" s="3" t="s">
        <v>67</v>
      </c>
      <c r="DR5" s="15" t="s">
        <v>68</v>
      </c>
      <c r="DT5" s="12"/>
      <c r="DU5" s="12"/>
      <c r="DV5" s="3" t="s">
        <v>59</v>
      </c>
      <c r="DW5" s="3" t="s">
        <v>60</v>
      </c>
      <c r="DX5" s="3" t="s">
        <v>61</v>
      </c>
      <c r="DY5" s="3" t="s">
        <v>62</v>
      </c>
      <c r="DZ5" s="3" t="s">
        <v>63</v>
      </c>
      <c r="EA5" s="3" t="s">
        <v>64</v>
      </c>
      <c r="EB5" s="3" t="s">
        <v>65</v>
      </c>
      <c r="EC5" s="3" t="s">
        <v>66</v>
      </c>
      <c r="ED5" s="3" t="s">
        <v>67</v>
      </c>
      <c r="EE5" s="15" t="s">
        <v>68</v>
      </c>
      <c r="EG5" s="12"/>
      <c r="EH5" s="12"/>
      <c r="EI5" s="3" t="s">
        <v>59</v>
      </c>
      <c r="EJ5" s="3" t="s">
        <v>60</v>
      </c>
      <c r="EK5" s="3" t="s">
        <v>61</v>
      </c>
      <c r="EL5" s="3" t="s">
        <v>62</v>
      </c>
      <c r="EM5" s="3" t="s">
        <v>63</v>
      </c>
      <c r="EN5" s="3" t="s">
        <v>64</v>
      </c>
      <c r="EO5" s="3" t="s">
        <v>65</v>
      </c>
      <c r="EP5" s="3" t="s">
        <v>66</v>
      </c>
      <c r="EQ5" s="3" t="s">
        <v>67</v>
      </c>
      <c r="ER5" s="15" t="s">
        <v>68</v>
      </c>
      <c r="EU5" s="3" t="s">
        <v>69</v>
      </c>
      <c r="EV5" s="27">
        <v>37032000</v>
      </c>
      <c r="EW5" s="27">
        <v>3498600</v>
      </c>
      <c r="EX5" s="27">
        <v>3421800</v>
      </c>
      <c r="EY5" s="27">
        <v>3344600</v>
      </c>
      <c r="EZ5" s="27">
        <v>3297000</v>
      </c>
      <c r="FA5" s="27">
        <v>3361100</v>
      </c>
      <c r="FB5" s="27">
        <v>2817300</v>
      </c>
      <c r="FC5" s="27">
        <v>2465400</v>
      </c>
      <c r="FD5" s="27">
        <v>2319100</v>
      </c>
      <c r="FE5" s="27">
        <v>2178100</v>
      </c>
      <c r="FF5" s="27">
        <v>2043100</v>
      </c>
      <c r="FG5" s="27">
        <v>1802800</v>
      </c>
      <c r="FH5" s="27">
        <v>1546100</v>
      </c>
      <c r="FI5" s="27">
        <v>1343900</v>
      </c>
      <c r="FJ5" s="27">
        <v>1197600</v>
      </c>
      <c r="FK5" s="27">
        <v>1019500</v>
      </c>
      <c r="FL5" s="27">
        <v>737200</v>
      </c>
      <c r="FM5" s="29">
        <v>638800</v>
      </c>
      <c r="FP5" s="27" t="s">
        <v>69</v>
      </c>
      <c r="FQ5" s="27">
        <v>18163300</v>
      </c>
      <c r="FR5" s="27">
        <v>1778300</v>
      </c>
      <c r="FS5" s="27">
        <v>1738300</v>
      </c>
      <c r="FT5" s="27">
        <v>1697800</v>
      </c>
      <c r="FU5" s="27">
        <v>1671400</v>
      </c>
      <c r="FV5" s="27">
        <v>1695900</v>
      </c>
      <c r="FW5" s="27">
        <v>1417400</v>
      </c>
      <c r="FX5" s="27">
        <v>1237100</v>
      </c>
      <c r="FY5" s="27">
        <v>1154200</v>
      </c>
      <c r="FZ5" s="27">
        <v>1062700</v>
      </c>
      <c r="GA5" s="27">
        <v>996900</v>
      </c>
      <c r="GB5" s="27">
        <v>873700</v>
      </c>
      <c r="GC5" s="27">
        <v>741500</v>
      </c>
      <c r="GD5" s="27">
        <v>625100</v>
      </c>
      <c r="GE5" s="27">
        <v>535400</v>
      </c>
      <c r="GF5" s="27">
        <v>433700</v>
      </c>
      <c r="GG5" s="27">
        <v>290900</v>
      </c>
      <c r="GH5" s="28">
        <v>213000</v>
      </c>
      <c r="GK5" s="27" t="s">
        <v>69</v>
      </c>
      <c r="GL5" s="27">
        <v>18868700</v>
      </c>
      <c r="GM5" s="27">
        <v>1720300</v>
      </c>
      <c r="GN5" s="27">
        <v>1683500</v>
      </c>
      <c r="GO5" s="27">
        <v>1646800</v>
      </c>
      <c r="GP5" s="27">
        <v>1625600</v>
      </c>
      <c r="GQ5" s="27">
        <v>1665200</v>
      </c>
      <c r="GR5" s="27">
        <v>1399900</v>
      </c>
      <c r="GS5" s="27">
        <v>1228300</v>
      </c>
      <c r="GT5" s="27">
        <v>1164900</v>
      </c>
      <c r="GU5" s="27">
        <v>1115400</v>
      </c>
      <c r="GV5" s="27">
        <v>1046200</v>
      </c>
      <c r="GW5" s="27">
        <v>929100</v>
      </c>
      <c r="GX5" s="27">
        <v>804600</v>
      </c>
      <c r="GY5" s="27">
        <v>718800</v>
      </c>
      <c r="GZ5" s="27">
        <v>662200</v>
      </c>
      <c r="HA5" s="27">
        <v>585800</v>
      </c>
      <c r="HB5" s="27">
        <v>446300</v>
      </c>
      <c r="HC5" s="28">
        <v>425800</v>
      </c>
      <c r="HF5" s="20" t="s">
        <v>70</v>
      </c>
      <c r="HG5" s="23" t="s">
        <v>71</v>
      </c>
      <c r="HH5" s="22" t="s">
        <v>72</v>
      </c>
      <c r="HI5" s="23" t="s">
        <v>73</v>
      </c>
      <c r="HJ5" s="23" t="s">
        <v>74</v>
      </c>
      <c r="HK5" s="23" t="s">
        <v>75</v>
      </c>
      <c r="HL5" s="23" t="s">
        <v>76</v>
      </c>
      <c r="HN5" s="20" t="s">
        <v>70</v>
      </c>
      <c r="HO5" s="23" t="s">
        <v>71</v>
      </c>
      <c r="HP5" s="22" t="s">
        <v>72</v>
      </c>
      <c r="HQ5" s="23" t="s">
        <v>73</v>
      </c>
      <c r="HR5" s="23" t="s">
        <v>74</v>
      </c>
      <c r="HS5" s="23" t="s">
        <v>75</v>
      </c>
      <c r="HT5" s="23" t="s">
        <v>76</v>
      </c>
      <c r="HV5" s="20" t="s">
        <v>70</v>
      </c>
      <c r="HW5" s="26" t="s">
        <v>71</v>
      </c>
      <c r="HX5" s="25" t="s">
        <v>72</v>
      </c>
      <c r="HY5" s="26" t="s">
        <v>73</v>
      </c>
      <c r="HZ5" s="26" t="s">
        <v>74</v>
      </c>
      <c r="IA5" s="26" t="s">
        <v>75</v>
      </c>
      <c r="IB5" s="26" t="s">
        <v>76</v>
      </c>
      <c r="IG5" s="10" t="s">
        <v>77</v>
      </c>
      <c r="IH5" s="11">
        <v>104982</v>
      </c>
      <c r="II5" s="11">
        <v>113834</v>
      </c>
      <c r="IJ5" s="11">
        <v>121659</v>
      </c>
      <c r="IK5" s="11">
        <v>128675</v>
      </c>
      <c r="IL5" s="11">
        <v>135274</v>
      </c>
      <c r="IM5" s="11">
        <v>141746</v>
      </c>
      <c r="IN5" s="10" t="s">
        <v>77</v>
      </c>
      <c r="IO5" s="11">
        <v>27476</v>
      </c>
      <c r="IP5" s="10" t="s">
        <v>77</v>
      </c>
      <c r="IQ5" s="11">
        <v>77506</v>
      </c>
    </row>
    <row r="6" spans="1:251" ht="15.6" x14ac:dyDescent="0.3">
      <c r="A6" s="12" t="s">
        <v>78</v>
      </c>
      <c r="B6" s="12">
        <v>43426</v>
      </c>
      <c r="C6" s="12">
        <f>C5/B5</f>
        <v>0.51340261412952104</v>
      </c>
      <c r="D6" s="12">
        <f>D5/B5</f>
        <v>0.48640077050427566</v>
      </c>
      <c r="E6" s="30"/>
      <c r="F6" s="12">
        <v>57</v>
      </c>
      <c r="G6" s="12">
        <v>2774</v>
      </c>
      <c r="H6" s="12">
        <v>8289</v>
      </c>
      <c r="I6" s="12">
        <v>12869</v>
      </c>
      <c r="J6" s="12">
        <v>11641</v>
      </c>
      <c r="K6" s="12">
        <v>5939</v>
      </c>
      <c r="L6" s="12">
        <v>1409</v>
      </c>
      <c r="M6" s="12">
        <v>83</v>
      </c>
      <c r="N6" s="12">
        <v>10</v>
      </c>
      <c r="O6" s="31">
        <v>355</v>
      </c>
      <c r="Q6" s="12" t="s">
        <v>79</v>
      </c>
      <c r="R6" s="12"/>
      <c r="S6" s="12"/>
      <c r="T6" s="12"/>
      <c r="U6" s="12"/>
      <c r="V6" s="12"/>
      <c r="W6" s="12"/>
      <c r="X6" s="12"/>
      <c r="Y6" s="12"/>
      <c r="Z6" s="12"/>
      <c r="AA6" s="12"/>
      <c r="AB6" s="12"/>
      <c r="AC6" s="12"/>
      <c r="AD6" s="31"/>
      <c r="AF6" s="12" t="s">
        <v>79</v>
      </c>
      <c r="AG6" s="12"/>
      <c r="AH6" s="12"/>
      <c r="AI6" s="12"/>
      <c r="AJ6" s="12"/>
      <c r="AK6" s="12"/>
      <c r="AL6" s="12"/>
      <c r="AM6" s="12"/>
      <c r="AN6" s="12"/>
      <c r="AO6" s="12"/>
      <c r="AP6" s="12"/>
      <c r="AQ6" s="12"/>
      <c r="AR6" s="12"/>
      <c r="AS6" s="12"/>
      <c r="AT6" s="31" t="s">
        <v>80</v>
      </c>
      <c r="AV6" s="12" t="s">
        <v>79</v>
      </c>
      <c r="AW6" s="12"/>
      <c r="AX6" s="12"/>
      <c r="AY6" s="12"/>
      <c r="AZ6" s="12"/>
      <c r="BA6" s="12"/>
      <c r="BB6" s="12"/>
      <c r="BC6" s="12"/>
      <c r="BD6" s="12"/>
      <c r="BE6" s="12"/>
      <c r="BF6" s="12"/>
      <c r="BG6" s="12"/>
      <c r="BH6" s="12"/>
      <c r="BI6" s="31"/>
      <c r="BK6" s="12" t="s">
        <v>79</v>
      </c>
      <c r="BL6" s="12"/>
      <c r="BM6" s="12"/>
      <c r="BN6" s="12"/>
      <c r="BO6" s="12"/>
      <c r="BP6" s="12"/>
      <c r="BQ6" s="12"/>
      <c r="BR6" s="12"/>
      <c r="BS6" s="12"/>
      <c r="BT6" s="12"/>
      <c r="BU6" s="12"/>
      <c r="BV6" s="12"/>
      <c r="BW6" s="12"/>
      <c r="BX6" s="12"/>
      <c r="BY6" s="31"/>
      <c r="CA6" s="12" t="s">
        <v>79</v>
      </c>
      <c r="CB6" s="12"/>
      <c r="CC6" s="12"/>
      <c r="CD6" s="12"/>
      <c r="CE6" s="12"/>
      <c r="CF6" s="12"/>
      <c r="CG6" s="12"/>
      <c r="CH6" s="12"/>
      <c r="CI6" s="12"/>
      <c r="CJ6" s="12"/>
      <c r="CK6" s="12"/>
      <c r="CL6" s="12"/>
      <c r="CM6" s="12"/>
      <c r="CN6" s="31"/>
      <c r="CP6" s="12" t="s">
        <v>79</v>
      </c>
      <c r="CQ6" s="12"/>
      <c r="CR6" s="12"/>
      <c r="CS6" s="12"/>
      <c r="CT6" s="12"/>
      <c r="CU6" s="12"/>
      <c r="CV6" s="12"/>
      <c r="CW6" s="12"/>
      <c r="CX6" s="12"/>
      <c r="CY6" s="12"/>
      <c r="CZ6" s="12"/>
      <c r="DA6" s="12"/>
      <c r="DB6" s="12"/>
      <c r="DC6" s="12"/>
      <c r="DD6" s="31"/>
      <c r="DG6" s="27" t="s">
        <v>57</v>
      </c>
      <c r="DH6" s="32" t="s">
        <v>81</v>
      </c>
      <c r="DI6" s="27" t="s">
        <v>82</v>
      </c>
      <c r="DJ6" s="27" t="s">
        <v>83</v>
      </c>
      <c r="DK6" s="27" t="s">
        <v>84</v>
      </c>
      <c r="DL6" s="27" t="s">
        <v>85</v>
      </c>
      <c r="DM6" s="27" t="s">
        <v>86</v>
      </c>
      <c r="DN6" s="27" t="s">
        <v>87</v>
      </c>
      <c r="DO6" s="27" t="s">
        <v>88</v>
      </c>
      <c r="DP6" s="27" t="s">
        <v>89</v>
      </c>
      <c r="DQ6" s="27" t="s">
        <v>90</v>
      </c>
      <c r="DR6" s="33" t="s">
        <v>91</v>
      </c>
      <c r="DT6" s="27" t="s">
        <v>57</v>
      </c>
      <c r="DU6" s="32" t="s">
        <v>92</v>
      </c>
      <c r="DV6" s="27" t="s">
        <v>93</v>
      </c>
      <c r="DW6" s="27" t="s">
        <v>83</v>
      </c>
      <c r="DX6" s="27" t="s">
        <v>84</v>
      </c>
      <c r="DY6" s="27" t="s">
        <v>94</v>
      </c>
      <c r="DZ6" s="27" t="s">
        <v>95</v>
      </c>
      <c r="EA6" s="27" t="s">
        <v>96</v>
      </c>
      <c r="EB6" s="27" t="s">
        <v>97</v>
      </c>
      <c r="EC6" s="27" t="s">
        <v>98</v>
      </c>
      <c r="ED6" s="27" t="s">
        <v>99</v>
      </c>
      <c r="EE6" s="33" t="s">
        <v>100</v>
      </c>
      <c r="EG6" s="27" t="s">
        <v>57</v>
      </c>
      <c r="EH6" s="32" t="s">
        <v>101</v>
      </c>
      <c r="EI6" s="27" t="s">
        <v>102</v>
      </c>
      <c r="EJ6" s="27" t="s">
        <v>103</v>
      </c>
      <c r="EK6" s="27" t="s">
        <v>104</v>
      </c>
      <c r="EL6" s="27" t="s">
        <v>105</v>
      </c>
      <c r="EM6" s="27" t="s">
        <v>106</v>
      </c>
      <c r="EN6" s="27" t="s">
        <v>107</v>
      </c>
      <c r="EO6" s="27" t="s">
        <v>108</v>
      </c>
      <c r="EP6" s="27" t="s">
        <v>109</v>
      </c>
      <c r="EQ6" s="27" t="s">
        <v>110</v>
      </c>
      <c r="ER6" s="33" t="s">
        <v>111</v>
      </c>
      <c r="EU6" s="12" t="s">
        <v>112</v>
      </c>
      <c r="EV6" s="12">
        <v>3046700</v>
      </c>
      <c r="EW6" s="12">
        <v>174200</v>
      </c>
      <c r="EX6" s="12">
        <v>176700</v>
      </c>
      <c r="EY6" s="12">
        <v>182900</v>
      </c>
      <c r="EZ6" s="12">
        <v>213700</v>
      </c>
      <c r="FA6" s="12">
        <v>252600</v>
      </c>
      <c r="FB6" s="12">
        <v>238800</v>
      </c>
      <c r="FC6" s="12">
        <v>215700</v>
      </c>
      <c r="FD6" s="12">
        <v>202400</v>
      </c>
      <c r="FE6" s="12">
        <v>196100</v>
      </c>
      <c r="FF6" s="12">
        <v>188900</v>
      </c>
      <c r="FG6" s="12">
        <v>181200</v>
      </c>
      <c r="FH6" s="12">
        <v>166300</v>
      </c>
      <c r="FI6" s="12">
        <v>145400</v>
      </c>
      <c r="FJ6" s="12">
        <v>144500</v>
      </c>
      <c r="FK6" s="12">
        <v>139300</v>
      </c>
      <c r="FL6" s="12">
        <v>112400</v>
      </c>
      <c r="FM6" s="31">
        <v>115800</v>
      </c>
      <c r="FP6" s="12" t="s">
        <v>112</v>
      </c>
      <c r="FQ6" s="12">
        <v>1391000</v>
      </c>
      <c r="FR6" s="12">
        <v>88300</v>
      </c>
      <c r="FS6" s="12">
        <v>89600</v>
      </c>
      <c r="FT6" s="12">
        <v>92200</v>
      </c>
      <c r="FU6" s="12">
        <v>106400</v>
      </c>
      <c r="FV6" s="12">
        <v>125900</v>
      </c>
      <c r="FW6" s="12">
        <v>116600</v>
      </c>
      <c r="FX6" s="12">
        <v>104300</v>
      </c>
      <c r="FY6" s="12">
        <v>97600</v>
      </c>
      <c r="FZ6" s="12">
        <v>92000</v>
      </c>
      <c r="GA6" s="12">
        <v>85200</v>
      </c>
      <c r="GB6" s="12">
        <v>79900</v>
      </c>
      <c r="GC6" s="12">
        <v>71100</v>
      </c>
      <c r="GD6" s="12">
        <v>61200</v>
      </c>
      <c r="GE6" s="12">
        <v>58000</v>
      </c>
      <c r="GF6" s="12">
        <v>52300</v>
      </c>
      <c r="GG6" s="12">
        <v>38800</v>
      </c>
      <c r="GH6" s="31">
        <v>31700</v>
      </c>
      <c r="GK6" s="12" t="s">
        <v>112</v>
      </c>
      <c r="GL6" s="12">
        <v>1655700</v>
      </c>
      <c r="GM6" s="12">
        <v>85900</v>
      </c>
      <c r="GN6" s="12">
        <v>87100</v>
      </c>
      <c r="GO6" s="12">
        <v>90700</v>
      </c>
      <c r="GP6" s="12">
        <v>107300</v>
      </c>
      <c r="GQ6" s="12">
        <v>126700</v>
      </c>
      <c r="GR6" s="12">
        <v>122200</v>
      </c>
      <c r="GS6" s="12">
        <v>111400</v>
      </c>
      <c r="GT6" s="12">
        <v>104800</v>
      </c>
      <c r="GU6" s="12">
        <v>104100</v>
      </c>
      <c r="GV6" s="12">
        <v>103700</v>
      </c>
      <c r="GW6" s="12">
        <v>101300</v>
      </c>
      <c r="GX6" s="12">
        <v>95200</v>
      </c>
      <c r="GY6" s="12">
        <v>84200</v>
      </c>
      <c r="GZ6" s="12">
        <v>86500</v>
      </c>
      <c r="HA6" s="12">
        <v>87000</v>
      </c>
      <c r="HB6" s="12">
        <v>73600</v>
      </c>
      <c r="HC6" s="31">
        <v>84100</v>
      </c>
      <c r="HF6" s="34" t="s">
        <v>113</v>
      </c>
      <c r="HG6" s="35" t="s">
        <v>114</v>
      </c>
      <c r="HH6" s="36" t="s">
        <v>115</v>
      </c>
      <c r="HI6" s="35" t="s">
        <v>116</v>
      </c>
      <c r="HJ6" s="35" t="s">
        <v>117</v>
      </c>
      <c r="HK6" s="35" t="s">
        <v>118</v>
      </c>
      <c r="HL6" s="35" t="s">
        <v>119</v>
      </c>
      <c r="HN6" s="34" t="s">
        <v>113</v>
      </c>
      <c r="HO6" s="35" t="s">
        <v>114</v>
      </c>
      <c r="HP6" s="36" t="s">
        <v>115</v>
      </c>
      <c r="HQ6" s="35" t="s">
        <v>116</v>
      </c>
      <c r="HR6" s="35" t="s">
        <v>117</v>
      </c>
      <c r="HS6" s="35" t="s">
        <v>118</v>
      </c>
      <c r="HT6" s="35" t="s">
        <v>119</v>
      </c>
      <c r="HV6" s="34" t="s">
        <v>113</v>
      </c>
      <c r="HW6" s="35" t="s">
        <v>114</v>
      </c>
      <c r="HX6" s="36" t="s">
        <v>115</v>
      </c>
      <c r="HY6" s="35" t="s">
        <v>116</v>
      </c>
      <c r="HZ6" s="35" t="s">
        <v>117</v>
      </c>
      <c r="IA6" s="35" t="s">
        <v>118</v>
      </c>
      <c r="IB6" s="35" t="s">
        <v>119</v>
      </c>
      <c r="IC6" s="37" t="s">
        <v>120</v>
      </c>
      <c r="IG6" s="38" t="s">
        <v>121</v>
      </c>
      <c r="IH6" s="39">
        <v>24631</v>
      </c>
      <c r="II6" s="39">
        <v>24266</v>
      </c>
      <c r="IJ6" s="39">
        <v>25647</v>
      </c>
      <c r="IK6" s="39">
        <v>28245</v>
      </c>
      <c r="IL6" s="39">
        <v>31512</v>
      </c>
      <c r="IM6" s="39">
        <v>35094</v>
      </c>
      <c r="IN6" s="38" t="s">
        <v>121</v>
      </c>
      <c r="IO6" s="39">
        <v>5020</v>
      </c>
      <c r="IP6" s="38" t="s">
        <v>121</v>
      </c>
      <c r="IQ6" s="39">
        <v>19611</v>
      </c>
    </row>
    <row r="7" spans="1:251" ht="15.6" x14ac:dyDescent="0.3">
      <c r="A7" s="12" t="s">
        <v>122</v>
      </c>
      <c r="B7" s="12">
        <v>248838</v>
      </c>
      <c r="C7" s="12"/>
      <c r="D7" s="12"/>
      <c r="E7" s="12"/>
      <c r="F7" s="12">
        <v>573</v>
      </c>
      <c r="G7" s="12">
        <v>29940</v>
      </c>
      <c r="H7" s="12">
        <v>67169</v>
      </c>
      <c r="I7" s="12">
        <v>64581</v>
      </c>
      <c r="J7" s="12">
        <v>49719</v>
      </c>
      <c r="K7" s="12">
        <v>26668</v>
      </c>
      <c r="L7" s="12">
        <v>7985</v>
      </c>
      <c r="M7" s="12">
        <v>607</v>
      </c>
      <c r="N7" s="12">
        <v>57</v>
      </c>
      <c r="O7" s="31">
        <v>1539</v>
      </c>
      <c r="Q7" s="12" t="s">
        <v>122</v>
      </c>
      <c r="R7" s="12"/>
      <c r="S7" s="12"/>
      <c r="T7" s="12"/>
      <c r="U7" s="12"/>
      <c r="V7" s="12"/>
      <c r="W7" s="12"/>
      <c r="X7" s="12"/>
      <c r="Y7" s="12"/>
      <c r="Z7" s="12"/>
      <c r="AA7" s="12"/>
      <c r="AB7" s="12"/>
      <c r="AC7" s="12"/>
      <c r="AD7" s="31"/>
      <c r="AF7" s="12" t="s">
        <v>122</v>
      </c>
      <c r="AG7" s="12"/>
      <c r="AH7" s="12"/>
      <c r="AI7" s="12"/>
      <c r="AJ7" s="12"/>
      <c r="AK7" s="12"/>
      <c r="AL7" s="12"/>
      <c r="AM7" s="12"/>
      <c r="AN7" s="12"/>
      <c r="AO7" s="12"/>
      <c r="AP7" s="12"/>
      <c r="AQ7" s="12"/>
      <c r="AR7" s="12"/>
      <c r="AS7" s="12"/>
      <c r="AT7" s="31">
        <v>59</v>
      </c>
      <c r="AV7" s="12" t="s">
        <v>122</v>
      </c>
      <c r="AW7" s="12"/>
      <c r="AX7" s="12"/>
      <c r="AY7" s="12"/>
      <c r="AZ7" s="12"/>
      <c r="BA7" s="12"/>
      <c r="BB7" s="12"/>
      <c r="BC7" s="12"/>
      <c r="BD7" s="12"/>
      <c r="BE7" s="12"/>
      <c r="BF7" s="12"/>
      <c r="BG7" s="12"/>
      <c r="BH7" s="12"/>
      <c r="BI7" s="31"/>
      <c r="BK7" s="12" t="s">
        <v>122</v>
      </c>
      <c r="BL7" s="12"/>
      <c r="BM7" s="12"/>
      <c r="BN7" s="12"/>
      <c r="BO7" s="12"/>
      <c r="BP7" s="12"/>
      <c r="BQ7" s="12"/>
      <c r="BR7" s="12"/>
      <c r="BS7" s="12"/>
      <c r="BT7" s="12"/>
      <c r="BU7" s="12"/>
      <c r="BV7" s="12"/>
      <c r="BW7" s="12"/>
      <c r="BX7" s="12"/>
      <c r="BY7" s="31"/>
      <c r="CA7" s="12" t="s">
        <v>122</v>
      </c>
      <c r="CB7" s="12"/>
      <c r="CC7" s="12"/>
      <c r="CD7" s="12"/>
      <c r="CE7" s="12"/>
      <c r="CF7" s="12"/>
      <c r="CG7" s="12"/>
      <c r="CH7" s="12"/>
      <c r="CI7" s="12"/>
      <c r="CJ7" s="12"/>
      <c r="CK7" s="12"/>
      <c r="CL7" s="12"/>
      <c r="CM7" s="12"/>
      <c r="CN7" s="31"/>
      <c r="CO7">
        <f>SUM(CQ5:DD5)+SUM(CF5:CN5)</f>
        <v>125953</v>
      </c>
      <c r="CP7" s="12" t="s">
        <v>122</v>
      </c>
      <c r="CQ7" s="12"/>
      <c r="CR7" s="12"/>
      <c r="CS7" s="12"/>
      <c r="CT7" s="12"/>
      <c r="CU7" s="12"/>
      <c r="CV7" s="12"/>
      <c r="CW7" s="12"/>
      <c r="CX7" s="12"/>
      <c r="CY7" s="12"/>
      <c r="CZ7" s="12"/>
      <c r="DA7" s="12"/>
      <c r="DB7" s="12"/>
      <c r="DC7" s="12"/>
      <c r="DD7" s="31"/>
      <c r="DG7" s="12" t="s">
        <v>78</v>
      </c>
      <c r="DH7" s="40" t="s">
        <v>123</v>
      </c>
      <c r="DI7" s="40" t="s">
        <v>124</v>
      </c>
      <c r="DJ7" s="40" t="s">
        <v>105</v>
      </c>
      <c r="DK7" s="40" t="s">
        <v>104</v>
      </c>
      <c r="DL7" s="40" t="s">
        <v>103</v>
      </c>
      <c r="DM7" s="40" t="s">
        <v>86</v>
      </c>
      <c r="DN7" s="40" t="s">
        <v>125</v>
      </c>
      <c r="DO7" s="40" t="s">
        <v>126</v>
      </c>
      <c r="DP7" s="40" t="s">
        <v>127</v>
      </c>
      <c r="DQ7" s="40" t="s">
        <v>128</v>
      </c>
      <c r="DR7" s="41" t="s">
        <v>129</v>
      </c>
      <c r="DT7" s="12" t="s">
        <v>78</v>
      </c>
      <c r="DU7" s="40" t="s">
        <v>130</v>
      </c>
      <c r="DV7" s="40" t="s">
        <v>131</v>
      </c>
      <c r="DW7" s="40" t="s">
        <v>132</v>
      </c>
      <c r="DX7" s="40" t="s">
        <v>84</v>
      </c>
      <c r="DY7" s="40" t="s">
        <v>85</v>
      </c>
      <c r="DZ7" s="40" t="s">
        <v>107</v>
      </c>
      <c r="EA7" s="40" t="s">
        <v>133</v>
      </c>
      <c r="EB7" s="40" t="s">
        <v>134</v>
      </c>
      <c r="EC7" s="40" t="s">
        <v>102</v>
      </c>
      <c r="ED7" s="40" t="s">
        <v>135</v>
      </c>
      <c r="EE7" s="41" t="s">
        <v>136</v>
      </c>
      <c r="EG7" s="12" t="s">
        <v>78</v>
      </c>
      <c r="EH7" s="40" t="s">
        <v>137</v>
      </c>
      <c r="EI7" s="40" t="s">
        <v>92</v>
      </c>
      <c r="EJ7" s="40" t="s">
        <v>105</v>
      </c>
      <c r="EK7" s="40" t="s">
        <v>104</v>
      </c>
      <c r="EL7" s="40" t="s">
        <v>105</v>
      </c>
      <c r="EM7" s="40" t="s">
        <v>106</v>
      </c>
      <c r="EN7" s="40" t="s">
        <v>138</v>
      </c>
      <c r="EO7" s="40" t="s">
        <v>139</v>
      </c>
      <c r="EP7" s="40" t="s">
        <v>140</v>
      </c>
      <c r="EQ7" s="40" t="s">
        <v>141</v>
      </c>
      <c r="ER7" s="41" t="s">
        <v>142</v>
      </c>
      <c r="EU7" s="12" t="s">
        <v>122</v>
      </c>
      <c r="EV7" s="12">
        <v>14214700</v>
      </c>
      <c r="EW7" s="12">
        <v>1264100</v>
      </c>
      <c r="EX7" s="12">
        <v>1245900</v>
      </c>
      <c r="EY7" s="12">
        <v>1225500</v>
      </c>
      <c r="EZ7" s="12">
        <v>1225700</v>
      </c>
      <c r="FA7" s="12">
        <v>1287200</v>
      </c>
      <c r="FB7" s="12">
        <v>1096700</v>
      </c>
      <c r="FC7" s="12">
        <v>962100</v>
      </c>
      <c r="FD7" s="12">
        <v>890200</v>
      </c>
      <c r="FE7" s="12">
        <v>847500</v>
      </c>
      <c r="FF7" s="12">
        <v>805000</v>
      </c>
      <c r="FG7" s="12">
        <v>728700</v>
      </c>
      <c r="FH7" s="12">
        <v>627600</v>
      </c>
      <c r="FI7" s="12">
        <v>549700</v>
      </c>
      <c r="FJ7" s="12">
        <v>492800</v>
      </c>
      <c r="FK7" s="12">
        <v>417400</v>
      </c>
      <c r="FL7" s="12">
        <v>301300</v>
      </c>
      <c r="FM7" s="31">
        <v>247300</v>
      </c>
      <c r="FP7" s="12" t="s">
        <v>122</v>
      </c>
      <c r="FQ7" s="12">
        <v>6967700</v>
      </c>
      <c r="FR7" s="12">
        <v>642400</v>
      </c>
      <c r="FS7" s="12">
        <v>631900</v>
      </c>
      <c r="FT7" s="12">
        <v>621700</v>
      </c>
      <c r="FU7" s="12">
        <v>623100</v>
      </c>
      <c r="FV7" s="12">
        <v>652500</v>
      </c>
      <c r="FW7" s="12">
        <v>553700</v>
      </c>
      <c r="FX7" s="12">
        <v>484100</v>
      </c>
      <c r="FY7" s="12">
        <v>443100</v>
      </c>
      <c r="FZ7" s="12">
        <v>414200</v>
      </c>
      <c r="GA7" s="12">
        <v>390500</v>
      </c>
      <c r="GB7" s="12">
        <v>352800</v>
      </c>
      <c r="GC7" s="12">
        <v>301300</v>
      </c>
      <c r="GD7" s="12">
        <v>254800</v>
      </c>
      <c r="GE7" s="12">
        <v>220900</v>
      </c>
      <c r="GF7" s="12">
        <v>177400</v>
      </c>
      <c r="GG7" s="12">
        <v>119900</v>
      </c>
      <c r="GH7" s="31">
        <v>83500</v>
      </c>
      <c r="GK7" s="12" t="s">
        <v>122</v>
      </c>
      <c r="GL7" s="12">
        <v>7247000</v>
      </c>
      <c r="GM7" s="12">
        <v>621700</v>
      </c>
      <c r="GN7" s="12">
        <v>614000</v>
      </c>
      <c r="GO7" s="12">
        <v>603800</v>
      </c>
      <c r="GP7" s="12">
        <v>602600</v>
      </c>
      <c r="GQ7" s="12">
        <v>634700</v>
      </c>
      <c r="GR7" s="12">
        <v>543000</v>
      </c>
      <c r="GS7" s="12">
        <v>478000</v>
      </c>
      <c r="GT7" s="12">
        <v>447100</v>
      </c>
      <c r="GU7" s="12">
        <v>433300</v>
      </c>
      <c r="GV7" s="12">
        <v>414500</v>
      </c>
      <c r="GW7" s="12">
        <v>375900</v>
      </c>
      <c r="GX7" s="12">
        <v>326300</v>
      </c>
      <c r="GY7" s="12">
        <v>294900</v>
      </c>
      <c r="GZ7" s="12">
        <v>271900</v>
      </c>
      <c r="HA7" s="12">
        <v>240000</v>
      </c>
      <c r="HB7" s="12">
        <v>181400</v>
      </c>
      <c r="HC7" s="31">
        <v>163800</v>
      </c>
      <c r="HF7" s="42" t="s">
        <v>143</v>
      </c>
      <c r="HG7" s="43" t="s">
        <v>143</v>
      </c>
      <c r="HH7" s="43">
        <v>1</v>
      </c>
      <c r="HI7" s="44">
        <f>B5-(V5-U5*6/11)</f>
        <v>692393.36363636365</v>
      </c>
      <c r="HJ7" s="44">
        <f>V5</f>
        <v>11649</v>
      </c>
      <c r="HK7" s="45">
        <f>HJ7/(B5)</f>
        <v>1.6596901455808558E-2</v>
      </c>
      <c r="HL7" s="46">
        <f t="shared" ref="HL7:HL28" si="0">2*HH7*HK7/(2+HH7*HK7)</f>
        <v>1.6460306414065231E-2</v>
      </c>
      <c r="HN7" s="42" t="s">
        <v>143</v>
      </c>
      <c r="HO7" s="43" t="s">
        <v>143</v>
      </c>
      <c r="HP7" s="43">
        <v>1</v>
      </c>
      <c r="HQ7" s="44">
        <f>B5*0.51-(BA5-AZ5*6/11)</f>
        <v>352570.87090909091</v>
      </c>
      <c r="HR7" s="44">
        <f>BA5</f>
        <v>6606</v>
      </c>
      <c r="HS7" s="45">
        <f>HR7/C5</f>
        <v>1.8332380545364731E-2</v>
      </c>
      <c r="HT7" s="46">
        <f>2*HP7*HS7/(2+HP7*HS7)</f>
        <v>1.8165868736061422E-2</v>
      </c>
      <c r="HV7" s="42" t="s">
        <v>143</v>
      </c>
      <c r="HW7" s="47">
        <v>0</v>
      </c>
      <c r="HX7" s="47">
        <v>1</v>
      </c>
      <c r="HY7" s="48">
        <f>B5*0.49-(CF5-CE5*6/11)</f>
        <v>339847.49272727268</v>
      </c>
      <c r="HZ7" s="48">
        <f>CF5</f>
        <v>5018</v>
      </c>
      <c r="IA7" s="45">
        <f>HZ7/D5</f>
        <v>1.4698559435725291E-2</v>
      </c>
      <c r="IB7" s="46">
        <f t="shared" ref="IB7:IB28" si="1">2*HX7*IA7/(2+HX7*IA7)</f>
        <v>1.4591323716280462E-2</v>
      </c>
      <c r="IC7" s="49"/>
      <c r="IE7" s="50">
        <f t="shared" ref="IE7:IF28" si="2">HY7+HQ7-HI7</f>
        <v>24.999999999883585</v>
      </c>
      <c r="IF7" s="50">
        <f t="shared" si="2"/>
        <v>-25</v>
      </c>
      <c r="IG7" s="51" t="s">
        <v>144</v>
      </c>
      <c r="IH7" s="52">
        <v>3496</v>
      </c>
      <c r="II7" s="52">
        <v>4645</v>
      </c>
      <c r="IJ7" s="52">
        <v>5231</v>
      </c>
      <c r="IK7" s="52">
        <v>5515</v>
      </c>
      <c r="IL7" s="52">
        <v>5730</v>
      </c>
      <c r="IM7" s="52">
        <v>5933</v>
      </c>
      <c r="IN7" s="51" t="s">
        <v>144</v>
      </c>
      <c r="IO7" s="52">
        <v>787</v>
      </c>
      <c r="IP7" s="51" t="s">
        <v>144</v>
      </c>
      <c r="IQ7" s="52">
        <v>2709</v>
      </c>
    </row>
    <row r="8" spans="1:251" ht="15.6" x14ac:dyDescent="0.3">
      <c r="A8" s="12" t="s">
        <v>145</v>
      </c>
      <c r="B8" s="12">
        <v>170244</v>
      </c>
      <c r="C8" s="12"/>
      <c r="D8" s="12"/>
      <c r="E8" s="12"/>
      <c r="F8" s="12">
        <v>359</v>
      </c>
      <c r="G8" s="12">
        <v>19806</v>
      </c>
      <c r="H8" s="12">
        <v>46515</v>
      </c>
      <c r="I8" s="12">
        <v>44046</v>
      </c>
      <c r="J8" s="12">
        <v>33891</v>
      </c>
      <c r="K8" s="12">
        <v>18594</v>
      </c>
      <c r="L8" s="12">
        <v>5602</v>
      </c>
      <c r="M8" s="12">
        <v>449</v>
      </c>
      <c r="N8" s="12">
        <v>43</v>
      </c>
      <c r="O8" s="31">
        <v>939</v>
      </c>
      <c r="Q8" s="12" t="s">
        <v>146</v>
      </c>
      <c r="R8" s="12"/>
      <c r="S8" s="12"/>
      <c r="T8" s="12"/>
      <c r="U8" s="12"/>
      <c r="V8" s="12"/>
      <c r="W8" s="12"/>
      <c r="X8" s="12"/>
      <c r="Y8" s="12"/>
      <c r="Z8" s="12"/>
      <c r="AA8" s="12"/>
      <c r="AB8" s="12"/>
      <c r="AC8" s="12"/>
      <c r="AD8" s="31"/>
      <c r="AF8" s="12" t="s">
        <v>146</v>
      </c>
      <c r="AG8" s="12"/>
      <c r="AH8" s="12"/>
      <c r="AI8" s="12"/>
      <c r="AJ8" s="12"/>
      <c r="AK8" s="12"/>
      <c r="AL8" s="12"/>
      <c r="AM8" s="12"/>
      <c r="AN8" s="12"/>
      <c r="AO8" s="12"/>
      <c r="AP8" s="12"/>
      <c r="AQ8" s="12"/>
      <c r="AR8" s="12"/>
      <c r="AS8" s="12"/>
      <c r="AT8" s="31" t="s">
        <v>147</v>
      </c>
      <c r="AV8" s="12" t="s">
        <v>146</v>
      </c>
      <c r="AW8" s="12"/>
      <c r="AX8" s="12"/>
      <c r="AY8" s="12"/>
      <c r="AZ8" s="12"/>
      <c r="BA8" s="12"/>
      <c r="BB8" s="12"/>
      <c r="BC8" s="12"/>
      <c r="BD8" s="12"/>
      <c r="BE8" s="12"/>
      <c r="BF8" s="12"/>
      <c r="BG8" s="12"/>
      <c r="BH8" s="12"/>
      <c r="BI8" s="31"/>
      <c r="BK8" s="12" t="s">
        <v>146</v>
      </c>
      <c r="BL8" s="12"/>
      <c r="BM8" s="12"/>
      <c r="BN8" s="12"/>
      <c r="BO8" s="12"/>
      <c r="BP8" s="12"/>
      <c r="BQ8" s="12"/>
      <c r="BR8" s="12"/>
      <c r="BS8" s="12"/>
      <c r="BT8" s="12"/>
      <c r="BU8" s="12"/>
      <c r="BV8" s="12"/>
      <c r="BW8" s="12"/>
      <c r="BX8" s="12"/>
      <c r="BY8" s="31"/>
      <c r="CA8" s="12" t="s">
        <v>146</v>
      </c>
      <c r="CB8" s="12"/>
      <c r="CC8" s="12"/>
      <c r="CD8" s="12"/>
      <c r="CE8" s="12"/>
      <c r="CF8" s="12"/>
      <c r="CG8" s="12"/>
      <c r="CH8" s="12"/>
      <c r="CI8" s="12"/>
      <c r="CJ8" s="12"/>
      <c r="CK8" s="12"/>
      <c r="CL8" s="12"/>
      <c r="CM8" s="12"/>
      <c r="CN8" s="31"/>
      <c r="CP8" s="12" t="s">
        <v>146</v>
      </c>
      <c r="CQ8" s="12"/>
      <c r="CR8" s="12"/>
      <c r="CS8" s="12"/>
      <c r="CT8" s="12"/>
      <c r="CU8" s="12"/>
      <c r="CV8" s="12"/>
      <c r="CW8" s="12"/>
      <c r="CX8" s="12"/>
      <c r="CY8" s="12"/>
      <c r="CZ8" s="12"/>
      <c r="DA8" s="12"/>
      <c r="DB8" s="12"/>
      <c r="DC8" s="12"/>
      <c r="DD8" s="31"/>
      <c r="DG8" s="12" t="s">
        <v>122</v>
      </c>
      <c r="DH8" s="40" t="s">
        <v>148</v>
      </c>
      <c r="DI8" s="40" t="s">
        <v>149</v>
      </c>
      <c r="DJ8" s="40" t="s">
        <v>132</v>
      </c>
      <c r="DK8" s="40" t="s">
        <v>84</v>
      </c>
      <c r="DL8" s="40" t="s">
        <v>85</v>
      </c>
      <c r="DM8" s="40" t="s">
        <v>138</v>
      </c>
      <c r="DN8" s="40" t="s">
        <v>87</v>
      </c>
      <c r="DO8" s="40" t="s">
        <v>88</v>
      </c>
      <c r="DP8" s="40" t="s">
        <v>89</v>
      </c>
      <c r="DQ8" s="40" t="s">
        <v>150</v>
      </c>
      <c r="DR8" s="41" t="s">
        <v>151</v>
      </c>
      <c r="DT8" s="12" t="s">
        <v>122</v>
      </c>
      <c r="DU8" s="40" t="s">
        <v>152</v>
      </c>
      <c r="DV8" s="40" t="s">
        <v>153</v>
      </c>
      <c r="DW8" s="40" t="s">
        <v>103</v>
      </c>
      <c r="DX8" s="40" t="s">
        <v>84</v>
      </c>
      <c r="DY8" s="40" t="s">
        <v>138</v>
      </c>
      <c r="DZ8" s="40" t="s">
        <v>154</v>
      </c>
      <c r="EA8" s="40" t="s">
        <v>155</v>
      </c>
      <c r="EB8" s="40" t="s">
        <v>156</v>
      </c>
      <c r="EC8" s="40" t="s">
        <v>157</v>
      </c>
      <c r="ED8" s="40" t="s">
        <v>158</v>
      </c>
      <c r="EE8" s="41" t="s">
        <v>159</v>
      </c>
      <c r="EG8" s="53" t="s">
        <v>122</v>
      </c>
      <c r="EH8" s="40" t="s">
        <v>156</v>
      </c>
      <c r="EI8" s="40" t="s">
        <v>160</v>
      </c>
      <c r="EJ8" s="40" t="s">
        <v>132</v>
      </c>
      <c r="EK8" s="40" t="s">
        <v>104</v>
      </c>
      <c r="EL8" s="40" t="s">
        <v>105</v>
      </c>
      <c r="EM8" s="40" t="s">
        <v>106</v>
      </c>
      <c r="EN8" s="40" t="s">
        <v>161</v>
      </c>
      <c r="EO8" s="40" t="s">
        <v>162</v>
      </c>
      <c r="EP8" s="40" t="s">
        <v>163</v>
      </c>
      <c r="EQ8" s="40" t="s">
        <v>164</v>
      </c>
      <c r="ER8" s="41" t="s">
        <v>165</v>
      </c>
      <c r="EU8" s="12" t="s">
        <v>166</v>
      </c>
      <c r="EV8" s="12">
        <v>318200</v>
      </c>
      <c r="EW8" s="12">
        <v>36100</v>
      </c>
      <c r="EX8" s="12">
        <v>34700</v>
      </c>
      <c r="EY8" s="12">
        <v>32700</v>
      </c>
      <c r="EZ8" s="12">
        <v>30000</v>
      </c>
      <c r="FA8" s="12">
        <v>29200</v>
      </c>
      <c r="FB8" s="12">
        <v>23500</v>
      </c>
      <c r="FC8" s="12">
        <v>20700</v>
      </c>
      <c r="FD8" s="12">
        <v>19400</v>
      </c>
      <c r="FE8" s="12">
        <v>18300</v>
      </c>
      <c r="FF8" s="12">
        <v>16800</v>
      </c>
      <c r="FG8" s="12">
        <v>13600</v>
      </c>
      <c r="FH8" s="12">
        <v>11100</v>
      </c>
      <c r="FI8" s="12">
        <v>8800</v>
      </c>
      <c r="FJ8" s="12">
        <v>8000</v>
      </c>
      <c r="FK8" s="12">
        <v>6700</v>
      </c>
      <c r="FL8" s="12">
        <v>4700</v>
      </c>
      <c r="FM8" s="31">
        <v>4000</v>
      </c>
      <c r="FP8" s="12" t="s">
        <v>166</v>
      </c>
      <c r="FQ8" s="12">
        <v>158800</v>
      </c>
      <c r="FR8" s="12">
        <v>18300</v>
      </c>
      <c r="FS8" s="12">
        <v>17600</v>
      </c>
      <c r="FT8" s="12">
        <v>16600</v>
      </c>
      <c r="FU8" s="12">
        <v>15200</v>
      </c>
      <c r="FV8" s="12">
        <v>14600</v>
      </c>
      <c r="FW8" s="12">
        <v>11800</v>
      </c>
      <c r="FX8" s="12">
        <v>10500</v>
      </c>
      <c r="FY8" s="12">
        <v>9800</v>
      </c>
      <c r="FZ8" s="12">
        <v>9200</v>
      </c>
      <c r="GA8" s="12">
        <v>8500</v>
      </c>
      <c r="GB8" s="12">
        <v>6900</v>
      </c>
      <c r="GC8" s="12">
        <v>5600</v>
      </c>
      <c r="GD8" s="12">
        <v>4300</v>
      </c>
      <c r="GE8" s="12">
        <v>3600</v>
      </c>
      <c r="GF8" s="12">
        <v>2900</v>
      </c>
      <c r="GG8" s="12">
        <v>1900</v>
      </c>
      <c r="GH8" s="31">
        <v>1500</v>
      </c>
      <c r="GK8" s="12" t="s">
        <v>166</v>
      </c>
      <c r="GL8" s="12">
        <v>159400</v>
      </c>
      <c r="GM8" s="12">
        <v>17800</v>
      </c>
      <c r="GN8" s="12">
        <v>17100</v>
      </c>
      <c r="GO8" s="12">
        <v>16100</v>
      </c>
      <c r="GP8" s="12">
        <v>14800</v>
      </c>
      <c r="GQ8" s="12">
        <v>14600</v>
      </c>
      <c r="GR8" s="12">
        <v>11700</v>
      </c>
      <c r="GS8" s="12">
        <v>10200</v>
      </c>
      <c r="GT8" s="12">
        <v>9600</v>
      </c>
      <c r="GU8" s="12">
        <v>9100</v>
      </c>
      <c r="GV8" s="12">
        <v>8300</v>
      </c>
      <c r="GW8" s="12">
        <v>6700</v>
      </c>
      <c r="GX8" s="12">
        <v>5500</v>
      </c>
      <c r="GY8" s="12">
        <v>4500</v>
      </c>
      <c r="GZ8" s="12">
        <v>4400</v>
      </c>
      <c r="HA8" s="12">
        <v>3800</v>
      </c>
      <c r="HB8" s="12">
        <v>2800</v>
      </c>
      <c r="HC8" s="31">
        <v>2500</v>
      </c>
      <c r="HF8" s="54" t="s">
        <v>167</v>
      </c>
      <c r="HG8" s="55" t="s">
        <v>168</v>
      </c>
      <c r="HH8" s="55">
        <v>1</v>
      </c>
      <c r="HI8" s="56">
        <f>EW5-HI7</f>
        <v>2806206.6363636362</v>
      </c>
      <c r="HJ8" s="56">
        <f>W5+X5+Y5+Z5</f>
        <v>1884</v>
      </c>
      <c r="HK8" s="57">
        <f t="shared" ref="HK8:HK28" si="3">HJ8/HI8</f>
        <v>6.7136894895286181E-4</v>
      </c>
      <c r="HL8" s="58">
        <f t="shared" si="0"/>
        <v>6.7114365644724912E-4</v>
      </c>
      <c r="HN8" s="54" t="s">
        <v>167</v>
      </c>
      <c r="HO8" s="55" t="s">
        <v>168</v>
      </c>
      <c r="HP8" s="55">
        <v>1</v>
      </c>
      <c r="HQ8" s="56">
        <f>FR5-HQ7</f>
        <v>1425729.1290909091</v>
      </c>
      <c r="HR8" s="56">
        <f>BB5+BC5+BD5+BE5</f>
        <v>1006</v>
      </c>
      <c r="HS8" s="57">
        <f t="shared" ref="HS8:HS28" si="4">HR8/HQ8</f>
        <v>7.0560387627168571E-4</v>
      </c>
      <c r="HT8" s="58">
        <f t="shared" ref="HT8:HT28" si="5">2*HP8*HS8/(2+HP8*HS8)</f>
        <v>7.05355025651562E-4</v>
      </c>
      <c r="HV8" s="54" t="s">
        <v>167</v>
      </c>
      <c r="HW8" s="59">
        <v>41730</v>
      </c>
      <c r="HX8" s="59">
        <v>1</v>
      </c>
      <c r="HY8" s="56">
        <f>GM5-HY7</f>
        <v>1380452.5072727273</v>
      </c>
      <c r="HZ8" s="60">
        <f>CG5+CH5+CI5+CJ5</f>
        <v>878</v>
      </c>
      <c r="IA8" s="57">
        <f t="shared" ref="IA8:IA28" si="6">HZ8/HY8</f>
        <v>6.360233295780737E-4</v>
      </c>
      <c r="IB8" s="58">
        <f t="shared" si="1"/>
        <v>6.358211310416831E-4</v>
      </c>
      <c r="IC8" s="49">
        <f>S5+T5+U5*5/11</f>
        <v>9453.636363636364</v>
      </c>
      <c r="IE8" s="50">
        <f t="shared" si="2"/>
        <v>-24.999999999534339</v>
      </c>
      <c r="IF8" s="50">
        <f t="shared" si="2"/>
        <v>0</v>
      </c>
    </row>
    <row r="9" spans="1:251" ht="15.6" x14ac:dyDescent="0.3">
      <c r="A9" s="12" t="s">
        <v>166</v>
      </c>
      <c r="B9" s="12">
        <v>8194</v>
      </c>
      <c r="C9" s="12"/>
      <c r="D9" s="12"/>
      <c r="E9" s="12"/>
      <c r="F9" s="12">
        <v>73</v>
      </c>
      <c r="G9" s="12">
        <v>1523</v>
      </c>
      <c r="H9" s="12">
        <v>2552</v>
      </c>
      <c r="I9" s="12">
        <v>1944</v>
      </c>
      <c r="J9" s="12">
        <v>1212</v>
      </c>
      <c r="K9" s="12">
        <v>648</v>
      </c>
      <c r="L9" s="12">
        <v>208</v>
      </c>
      <c r="M9" s="12">
        <v>19</v>
      </c>
      <c r="N9" s="12">
        <v>2</v>
      </c>
      <c r="O9" s="31">
        <v>13</v>
      </c>
      <c r="Q9" s="12" t="s">
        <v>166</v>
      </c>
      <c r="R9" s="12"/>
      <c r="S9" s="12"/>
      <c r="T9" s="12"/>
      <c r="U9" s="12"/>
      <c r="V9" s="12"/>
      <c r="W9" s="12"/>
      <c r="X9" s="12"/>
      <c r="Y9" s="12"/>
      <c r="Z9" s="12"/>
      <c r="AA9" s="12"/>
      <c r="AB9" s="12"/>
      <c r="AC9" s="12"/>
      <c r="AD9" s="31"/>
      <c r="AF9" s="12" t="s">
        <v>166</v>
      </c>
      <c r="AG9" s="12"/>
      <c r="AH9" s="12"/>
      <c r="AI9" s="12"/>
      <c r="AJ9" s="12"/>
      <c r="AK9" s="12"/>
      <c r="AL9" s="12"/>
      <c r="AM9" s="12"/>
      <c r="AN9" s="12"/>
      <c r="AO9" s="12"/>
      <c r="AP9" s="12"/>
      <c r="AQ9" s="12"/>
      <c r="AR9" s="12"/>
      <c r="AS9" s="12"/>
      <c r="AT9" s="31"/>
      <c r="AV9" s="12" t="s">
        <v>166</v>
      </c>
      <c r="AW9" s="12"/>
      <c r="AX9" s="12"/>
      <c r="AY9" s="12"/>
      <c r="AZ9" s="12"/>
      <c r="BA9" s="12"/>
      <c r="BB9" s="12"/>
      <c r="BC9" s="12"/>
      <c r="BD9" s="12"/>
      <c r="BE9" s="12"/>
      <c r="BF9" s="12"/>
      <c r="BG9" s="12"/>
      <c r="BH9" s="12"/>
      <c r="BI9" s="31"/>
      <c r="BK9" s="12" t="s">
        <v>166</v>
      </c>
      <c r="BL9" s="12"/>
      <c r="BM9" s="12"/>
      <c r="BN9" s="12"/>
      <c r="BO9" s="12"/>
      <c r="BP9" s="12"/>
      <c r="BQ9" s="12"/>
      <c r="BR9" s="12"/>
      <c r="BS9" s="12"/>
      <c r="BT9" s="12"/>
      <c r="BU9" s="12"/>
      <c r="BV9" s="12"/>
      <c r="BW9" s="12"/>
      <c r="BX9" s="12"/>
      <c r="BY9" s="31"/>
      <c r="CA9" s="12" t="s">
        <v>166</v>
      </c>
      <c r="CB9" s="12"/>
      <c r="CC9" s="12"/>
      <c r="CD9" s="12"/>
      <c r="CE9" s="12"/>
      <c r="CF9" s="12"/>
      <c r="CG9" s="12"/>
      <c r="CH9" s="12"/>
      <c r="CI9" s="12"/>
      <c r="CJ9" s="12"/>
      <c r="CK9" s="12"/>
      <c r="CL9" s="12"/>
      <c r="CM9" s="12"/>
      <c r="CN9" s="31"/>
      <c r="CP9" s="12" t="s">
        <v>166</v>
      </c>
      <c r="CQ9" s="12"/>
      <c r="CR9" s="12"/>
      <c r="CS9" s="12"/>
      <c r="CT9" s="12"/>
      <c r="CU9" s="12"/>
      <c r="CV9" s="12"/>
      <c r="CW9" s="12"/>
      <c r="CX9" s="12"/>
      <c r="CY9" s="12"/>
      <c r="CZ9" s="12"/>
      <c r="DA9" s="12"/>
      <c r="DB9" s="12"/>
      <c r="DC9" s="12"/>
      <c r="DD9" s="31"/>
      <c r="DG9" s="12" t="s">
        <v>166</v>
      </c>
      <c r="DH9" s="40" t="s">
        <v>169</v>
      </c>
      <c r="DI9" s="40" t="s">
        <v>170</v>
      </c>
      <c r="DJ9" s="40" t="s">
        <v>85</v>
      </c>
      <c r="DK9" s="40" t="s">
        <v>84</v>
      </c>
      <c r="DL9" s="40" t="s">
        <v>85</v>
      </c>
      <c r="DM9" s="40" t="s">
        <v>171</v>
      </c>
      <c r="DN9" s="40" t="s">
        <v>172</v>
      </c>
      <c r="DO9" s="40" t="s">
        <v>173</v>
      </c>
      <c r="DP9" s="40" t="s">
        <v>174</v>
      </c>
      <c r="DQ9" s="40" t="s">
        <v>175</v>
      </c>
      <c r="DR9" s="41" t="s">
        <v>176</v>
      </c>
      <c r="DT9" s="12" t="s">
        <v>166</v>
      </c>
      <c r="DU9" s="40" t="s">
        <v>140</v>
      </c>
      <c r="DV9" s="40" t="s">
        <v>177</v>
      </c>
      <c r="DW9" s="40" t="s">
        <v>132</v>
      </c>
      <c r="DX9" s="40" t="s">
        <v>105</v>
      </c>
      <c r="DY9" s="40" t="s">
        <v>138</v>
      </c>
      <c r="DZ9" s="40" t="s">
        <v>86</v>
      </c>
      <c r="EA9" s="40" t="s">
        <v>87</v>
      </c>
      <c r="EB9" s="40" t="s">
        <v>178</v>
      </c>
      <c r="EC9" s="40" t="s">
        <v>179</v>
      </c>
      <c r="ED9" s="40" t="s">
        <v>180</v>
      </c>
      <c r="EE9" s="41" t="s">
        <v>181</v>
      </c>
      <c r="EG9" s="12" t="s">
        <v>166</v>
      </c>
      <c r="EH9" s="40" t="s">
        <v>88</v>
      </c>
      <c r="EI9" s="40" t="s">
        <v>182</v>
      </c>
      <c r="EJ9" s="40" t="s">
        <v>94</v>
      </c>
      <c r="EK9" s="40" t="s">
        <v>104</v>
      </c>
      <c r="EL9" s="40" t="s">
        <v>132</v>
      </c>
      <c r="EM9" s="40" t="s">
        <v>106</v>
      </c>
      <c r="EN9" s="40" t="s">
        <v>138</v>
      </c>
      <c r="EO9" s="40" t="s">
        <v>162</v>
      </c>
      <c r="EP9" s="40" t="s">
        <v>81</v>
      </c>
      <c r="EQ9" s="40" t="s">
        <v>157</v>
      </c>
      <c r="ER9" s="41" t="s">
        <v>183</v>
      </c>
      <c r="EU9" s="12" t="s">
        <v>184</v>
      </c>
      <c r="EV9" s="12">
        <v>3090800</v>
      </c>
      <c r="EW9" s="12">
        <v>272400</v>
      </c>
      <c r="EX9" s="12">
        <v>269800</v>
      </c>
      <c r="EY9" s="12">
        <v>266300</v>
      </c>
      <c r="EZ9" s="12">
        <v>271300</v>
      </c>
      <c r="FA9" s="12">
        <v>280200</v>
      </c>
      <c r="FB9" s="12">
        <v>232100</v>
      </c>
      <c r="FC9" s="12">
        <v>208600</v>
      </c>
      <c r="FD9" s="12">
        <v>193800</v>
      </c>
      <c r="FE9" s="12">
        <v>180300</v>
      </c>
      <c r="FF9" s="12">
        <v>172900</v>
      </c>
      <c r="FG9" s="12">
        <v>158400</v>
      </c>
      <c r="FH9" s="12">
        <v>139500</v>
      </c>
      <c r="FI9" s="12">
        <v>122100</v>
      </c>
      <c r="FJ9" s="12">
        <v>108300</v>
      </c>
      <c r="FK9" s="12">
        <v>91900</v>
      </c>
      <c r="FL9" s="12">
        <v>66000</v>
      </c>
      <c r="FM9" s="31">
        <v>56800</v>
      </c>
      <c r="FP9" s="12" t="s">
        <v>184</v>
      </c>
      <c r="FQ9" s="12">
        <v>1511800</v>
      </c>
      <c r="FR9" s="12">
        <v>138500</v>
      </c>
      <c r="FS9" s="12">
        <v>137200</v>
      </c>
      <c r="FT9" s="12">
        <v>135200</v>
      </c>
      <c r="FU9" s="12">
        <v>137600</v>
      </c>
      <c r="FV9" s="12">
        <v>141800</v>
      </c>
      <c r="FW9" s="12">
        <v>117200</v>
      </c>
      <c r="FX9" s="12">
        <v>105300</v>
      </c>
      <c r="FY9" s="12">
        <v>96300</v>
      </c>
      <c r="FZ9" s="12">
        <v>87600</v>
      </c>
      <c r="GA9" s="12">
        <v>83700</v>
      </c>
      <c r="GB9" s="12">
        <v>76500</v>
      </c>
      <c r="GC9" s="12">
        <v>66800</v>
      </c>
      <c r="GD9" s="12">
        <v>56800</v>
      </c>
      <c r="GE9" s="12">
        <v>48200</v>
      </c>
      <c r="GF9" s="12">
        <v>38800</v>
      </c>
      <c r="GG9" s="12">
        <v>25700</v>
      </c>
      <c r="GH9" s="31">
        <v>18700</v>
      </c>
      <c r="GK9" s="12" t="s">
        <v>184</v>
      </c>
      <c r="GL9" s="12">
        <v>1579000</v>
      </c>
      <c r="GM9" s="12">
        <v>133900</v>
      </c>
      <c r="GN9" s="12">
        <v>132600</v>
      </c>
      <c r="GO9" s="12">
        <v>131100</v>
      </c>
      <c r="GP9" s="12">
        <v>133700</v>
      </c>
      <c r="GQ9" s="12">
        <v>138400</v>
      </c>
      <c r="GR9" s="12">
        <v>114900</v>
      </c>
      <c r="GS9" s="12">
        <v>103300</v>
      </c>
      <c r="GT9" s="12">
        <v>97500</v>
      </c>
      <c r="GU9" s="12">
        <v>92700</v>
      </c>
      <c r="GV9" s="12">
        <v>89200</v>
      </c>
      <c r="GW9" s="12">
        <v>81900</v>
      </c>
      <c r="GX9" s="12">
        <v>72700</v>
      </c>
      <c r="GY9" s="12">
        <v>65300</v>
      </c>
      <c r="GZ9" s="12">
        <v>60100</v>
      </c>
      <c r="HA9" s="12">
        <v>53100</v>
      </c>
      <c r="HB9" s="12">
        <v>40300</v>
      </c>
      <c r="HC9" s="31">
        <v>38100</v>
      </c>
      <c r="HF9" s="42" t="s">
        <v>185</v>
      </c>
      <c r="HG9" s="43" t="s">
        <v>186</v>
      </c>
      <c r="HH9" s="43">
        <v>1</v>
      </c>
      <c r="HI9" s="44">
        <f>EX5</f>
        <v>3421800</v>
      </c>
      <c r="HJ9" s="44">
        <f>AA5</f>
        <v>911</v>
      </c>
      <c r="HK9" s="45">
        <f t="shared" si="3"/>
        <v>2.6623414577123152E-4</v>
      </c>
      <c r="HL9" s="46">
        <f t="shared" si="0"/>
        <v>2.6619871017812669E-4</v>
      </c>
      <c r="HN9" s="42" t="s">
        <v>185</v>
      </c>
      <c r="HO9" s="43" t="s">
        <v>186</v>
      </c>
      <c r="HP9" s="43">
        <v>1</v>
      </c>
      <c r="HQ9" s="44">
        <f>FS5</f>
        <v>1738300</v>
      </c>
      <c r="HR9" s="44">
        <f>BF5</f>
        <v>527</v>
      </c>
      <c r="HS9" s="45">
        <f>HR9/HQ9</f>
        <v>3.0316976356210091E-4</v>
      </c>
      <c r="HT9" s="46">
        <f t="shared" si="5"/>
        <v>3.0312381457450364E-4</v>
      </c>
      <c r="HV9" s="42" t="s">
        <v>185</v>
      </c>
      <c r="HW9" s="47">
        <v>41887</v>
      </c>
      <c r="HX9" s="47">
        <v>1</v>
      </c>
      <c r="HY9" s="44">
        <f>GN5</f>
        <v>1683500</v>
      </c>
      <c r="HZ9" s="48">
        <f>CK5</f>
        <v>384</v>
      </c>
      <c r="IA9" s="45">
        <f t="shared" si="6"/>
        <v>2.2809622809622811E-4</v>
      </c>
      <c r="IB9" s="46">
        <f t="shared" si="1"/>
        <v>2.2807021711809526E-4</v>
      </c>
      <c r="IC9" s="49">
        <f>U5*6/11</f>
        <v>2164.3636363636365</v>
      </c>
      <c r="IE9" s="50">
        <f t="shared" si="2"/>
        <v>0</v>
      </c>
      <c r="IF9" s="50">
        <f t="shared" si="2"/>
        <v>0</v>
      </c>
    </row>
    <row r="10" spans="1:251" ht="15.6" x14ac:dyDescent="0.3">
      <c r="A10" s="12" t="s">
        <v>184</v>
      </c>
      <c r="B10" s="12">
        <v>53191</v>
      </c>
      <c r="C10" s="12"/>
      <c r="D10" s="12"/>
      <c r="E10" s="12"/>
      <c r="F10" s="12">
        <v>294</v>
      </c>
      <c r="G10" s="12">
        <v>8395</v>
      </c>
      <c r="H10" s="12">
        <v>14408</v>
      </c>
      <c r="I10" s="12">
        <v>13762</v>
      </c>
      <c r="J10" s="12">
        <v>9450</v>
      </c>
      <c r="K10" s="12">
        <v>4910</v>
      </c>
      <c r="L10" s="12">
        <v>1157</v>
      </c>
      <c r="M10" s="12">
        <v>68</v>
      </c>
      <c r="N10" s="12">
        <v>5</v>
      </c>
      <c r="O10" s="31">
        <v>742</v>
      </c>
      <c r="Q10" s="12" t="s">
        <v>184</v>
      </c>
      <c r="R10" s="12"/>
      <c r="S10" s="12"/>
      <c r="T10" s="12"/>
      <c r="U10" s="12"/>
      <c r="V10" s="12"/>
      <c r="W10" s="12"/>
      <c r="X10" s="12"/>
      <c r="Y10" s="12"/>
      <c r="Z10" s="12"/>
      <c r="AA10" s="12"/>
      <c r="AB10" s="12"/>
      <c r="AC10" s="12"/>
      <c r="AD10" s="31"/>
      <c r="AF10" s="12" t="s">
        <v>184</v>
      </c>
      <c r="AG10" s="12"/>
      <c r="AH10" s="12"/>
      <c r="AI10" s="12"/>
      <c r="AJ10" s="12"/>
      <c r="AK10" s="12"/>
      <c r="AL10" s="12"/>
      <c r="AM10" s="12"/>
      <c r="AN10" s="12"/>
      <c r="AO10" s="12"/>
      <c r="AP10" s="12"/>
      <c r="AQ10" s="12"/>
      <c r="AR10" s="12"/>
      <c r="AS10" s="12"/>
      <c r="AT10" s="31"/>
      <c r="AV10" s="12" t="s">
        <v>184</v>
      </c>
      <c r="AW10" s="12"/>
      <c r="AX10" s="12"/>
      <c r="AY10" s="12"/>
      <c r="AZ10" s="12"/>
      <c r="BA10" s="12"/>
      <c r="BB10" s="12"/>
      <c r="BC10" s="12"/>
      <c r="BD10" s="12"/>
      <c r="BE10" s="12"/>
      <c r="BF10" s="12"/>
      <c r="BG10" s="12"/>
      <c r="BH10" s="12"/>
      <c r="BI10" s="31"/>
      <c r="BK10" s="12" t="s">
        <v>184</v>
      </c>
      <c r="BL10" s="12"/>
      <c r="BM10" s="12"/>
      <c r="BN10" s="12"/>
      <c r="BO10" s="12"/>
      <c r="BP10" s="12"/>
      <c r="BQ10" s="12"/>
      <c r="BR10" s="12"/>
      <c r="BS10" s="12"/>
      <c r="BT10" s="12"/>
      <c r="BU10" s="12"/>
      <c r="BV10" s="12"/>
      <c r="BW10" s="12"/>
      <c r="BX10" s="12"/>
      <c r="BY10" s="31"/>
      <c r="CA10" s="12" t="s">
        <v>184</v>
      </c>
      <c r="CB10" s="12"/>
      <c r="CC10" s="12"/>
      <c r="CD10" s="12"/>
      <c r="CE10" s="12"/>
      <c r="CF10" s="12"/>
      <c r="CG10" s="12"/>
      <c r="CH10" s="12"/>
      <c r="CI10" s="12"/>
      <c r="CJ10" s="12"/>
      <c r="CK10" s="12"/>
      <c r="CL10" s="12"/>
      <c r="CM10" s="12"/>
      <c r="CN10" s="31"/>
      <c r="CP10" s="12" t="s">
        <v>184</v>
      </c>
      <c r="CQ10" s="12"/>
      <c r="CR10" s="12"/>
      <c r="CS10" s="12"/>
      <c r="CT10" s="12"/>
      <c r="CU10" s="12"/>
      <c r="CV10" s="12"/>
      <c r="CW10" s="12"/>
      <c r="CX10" s="12"/>
      <c r="CY10" s="12"/>
      <c r="CZ10" s="12"/>
      <c r="DA10" s="12"/>
      <c r="DB10" s="12"/>
      <c r="DC10" s="12"/>
      <c r="DD10" s="31"/>
      <c r="DG10" s="12" t="s">
        <v>184</v>
      </c>
      <c r="DH10" s="40" t="s">
        <v>187</v>
      </c>
      <c r="DI10" s="40" t="s">
        <v>188</v>
      </c>
      <c r="DJ10" s="40" t="s">
        <v>103</v>
      </c>
      <c r="DK10" s="40" t="s">
        <v>84</v>
      </c>
      <c r="DL10" s="40" t="s">
        <v>83</v>
      </c>
      <c r="DM10" s="40" t="s">
        <v>85</v>
      </c>
      <c r="DN10" s="40" t="s">
        <v>125</v>
      </c>
      <c r="DO10" s="40" t="s">
        <v>173</v>
      </c>
      <c r="DP10" s="40" t="s">
        <v>189</v>
      </c>
      <c r="DQ10" s="40" t="s">
        <v>190</v>
      </c>
      <c r="DR10" s="41" t="s">
        <v>191</v>
      </c>
      <c r="DT10" s="12" t="s">
        <v>184</v>
      </c>
      <c r="DU10" s="40" t="s">
        <v>92</v>
      </c>
      <c r="DV10" s="40" t="s">
        <v>98</v>
      </c>
      <c r="DW10" s="40" t="s">
        <v>103</v>
      </c>
      <c r="DX10" s="40" t="s">
        <v>84</v>
      </c>
      <c r="DY10" s="40" t="s">
        <v>171</v>
      </c>
      <c r="DZ10" s="40" t="s">
        <v>86</v>
      </c>
      <c r="EA10" s="40" t="s">
        <v>133</v>
      </c>
      <c r="EB10" s="40" t="s">
        <v>101</v>
      </c>
      <c r="EC10" s="40" t="s">
        <v>192</v>
      </c>
      <c r="ED10" s="40" t="s">
        <v>193</v>
      </c>
      <c r="EE10" s="41" t="s">
        <v>194</v>
      </c>
      <c r="EG10" s="12" t="s">
        <v>184</v>
      </c>
      <c r="EH10" s="40" t="s">
        <v>134</v>
      </c>
      <c r="EI10" s="40" t="s">
        <v>195</v>
      </c>
      <c r="EJ10" s="40" t="s">
        <v>83</v>
      </c>
      <c r="EK10" s="40" t="s">
        <v>104</v>
      </c>
      <c r="EL10" s="40" t="s">
        <v>105</v>
      </c>
      <c r="EM10" s="40" t="s">
        <v>103</v>
      </c>
      <c r="EN10" s="40" t="s">
        <v>94</v>
      </c>
      <c r="EO10" s="40" t="s">
        <v>196</v>
      </c>
      <c r="EP10" s="40" t="s">
        <v>197</v>
      </c>
      <c r="EQ10" s="40" t="s">
        <v>198</v>
      </c>
      <c r="ER10" s="41" t="s">
        <v>199</v>
      </c>
      <c r="EU10" s="12" t="s">
        <v>200</v>
      </c>
      <c r="EV10" s="12">
        <v>922000</v>
      </c>
      <c r="EW10" s="12">
        <v>105700</v>
      </c>
      <c r="EX10" s="12">
        <v>104400</v>
      </c>
      <c r="EY10" s="12">
        <v>101500</v>
      </c>
      <c r="EZ10" s="12">
        <v>90900</v>
      </c>
      <c r="FA10" s="12">
        <v>82100</v>
      </c>
      <c r="FB10" s="12">
        <v>66200</v>
      </c>
      <c r="FC10" s="12">
        <v>60000</v>
      </c>
      <c r="FD10" s="12">
        <v>57200</v>
      </c>
      <c r="FE10" s="12">
        <v>51500</v>
      </c>
      <c r="FF10" s="12">
        <v>46600</v>
      </c>
      <c r="FG10" s="12">
        <v>37200</v>
      </c>
      <c r="FH10" s="12">
        <v>30400</v>
      </c>
      <c r="FI10" s="12">
        <v>26200</v>
      </c>
      <c r="FJ10" s="12">
        <v>21600</v>
      </c>
      <c r="FK10" s="12">
        <v>17700</v>
      </c>
      <c r="FL10" s="12">
        <v>12000</v>
      </c>
      <c r="FM10" s="31">
        <v>11000</v>
      </c>
      <c r="FP10" s="12" t="s">
        <v>200</v>
      </c>
      <c r="FQ10" s="12">
        <v>460600</v>
      </c>
      <c r="FR10" s="12">
        <v>53900</v>
      </c>
      <c r="FS10" s="12">
        <v>53500</v>
      </c>
      <c r="FT10" s="12">
        <v>52000</v>
      </c>
      <c r="FU10" s="12">
        <v>46200</v>
      </c>
      <c r="FV10" s="12">
        <v>40800</v>
      </c>
      <c r="FW10" s="12">
        <v>33500</v>
      </c>
      <c r="FX10" s="12">
        <v>30400</v>
      </c>
      <c r="FY10" s="12">
        <v>28600</v>
      </c>
      <c r="FZ10" s="12">
        <v>25200</v>
      </c>
      <c r="GA10" s="12">
        <v>23300</v>
      </c>
      <c r="GB10" s="12">
        <v>18300</v>
      </c>
      <c r="GC10" s="12">
        <v>15200</v>
      </c>
      <c r="GD10" s="12">
        <v>12600</v>
      </c>
      <c r="GE10" s="12">
        <v>10100</v>
      </c>
      <c r="GF10" s="12">
        <v>7900</v>
      </c>
      <c r="GG10" s="12">
        <v>5000</v>
      </c>
      <c r="GH10" s="31">
        <v>4200</v>
      </c>
      <c r="GK10" s="12" t="s">
        <v>200</v>
      </c>
      <c r="GL10" s="12">
        <v>461400</v>
      </c>
      <c r="GM10" s="12">
        <v>51800</v>
      </c>
      <c r="GN10" s="12">
        <v>50900</v>
      </c>
      <c r="GO10" s="12">
        <v>49500</v>
      </c>
      <c r="GP10" s="12">
        <v>44700</v>
      </c>
      <c r="GQ10" s="12">
        <v>41300</v>
      </c>
      <c r="GR10" s="12">
        <v>32700</v>
      </c>
      <c r="GS10" s="12">
        <v>29600</v>
      </c>
      <c r="GT10" s="12">
        <v>28600</v>
      </c>
      <c r="GU10" s="12">
        <v>26300</v>
      </c>
      <c r="GV10" s="12">
        <v>23300</v>
      </c>
      <c r="GW10" s="12">
        <v>18900</v>
      </c>
      <c r="GX10" s="12">
        <v>15200</v>
      </c>
      <c r="GY10" s="12">
        <v>13600</v>
      </c>
      <c r="GZ10" s="12">
        <v>11500</v>
      </c>
      <c r="HA10" s="12">
        <v>9800</v>
      </c>
      <c r="HB10" s="12">
        <v>7000</v>
      </c>
      <c r="HC10" s="31">
        <v>6800</v>
      </c>
      <c r="HF10" s="54" t="s">
        <v>201</v>
      </c>
      <c r="HG10" s="55" t="s">
        <v>202</v>
      </c>
      <c r="HH10" s="55">
        <v>1</v>
      </c>
      <c r="HI10" s="56">
        <f>EY5</f>
        <v>3344600</v>
      </c>
      <c r="HJ10" s="56">
        <f>AB5</f>
        <v>993</v>
      </c>
      <c r="HK10" s="57">
        <f t="shared" si="3"/>
        <v>2.968964898642588E-4</v>
      </c>
      <c r="HL10" s="58">
        <f t="shared" si="0"/>
        <v>2.968524226431136E-4</v>
      </c>
      <c r="HN10" s="54" t="s">
        <v>201</v>
      </c>
      <c r="HO10" s="55" t="s">
        <v>202</v>
      </c>
      <c r="HP10" s="55">
        <v>1</v>
      </c>
      <c r="HQ10" s="56">
        <f>FT5</f>
        <v>1697800</v>
      </c>
      <c r="HR10" s="56">
        <f>BG5</f>
        <v>594</v>
      </c>
      <c r="HS10" s="57">
        <f t="shared" si="4"/>
        <v>3.4986453056897159E-4</v>
      </c>
      <c r="HT10" s="58">
        <f t="shared" si="5"/>
        <v>3.4980333867853252E-4</v>
      </c>
      <c r="HV10" s="54" t="s">
        <v>201</v>
      </c>
      <c r="HW10" s="59">
        <v>41913</v>
      </c>
      <c r="HX10" s="59">
        <v>1</v>
      </c>
      <c r="HY10" s="56">
        <f>GO5</f>
        <v>1646800</v>
      </c>
      <c r="HZ10" s="60">
        <f>CL5</f>
        <v>397</v>
      </c>
      <c r="IA10" s="57">
        <f t="shared" si="6"/>
        <v>2.4107359727957249E-4</v>
      </c>
      <c r="IB10" s="58">
        <f t="shared" si="1"/>
        <v>2.4104454254208484E-4</v>
      </c>
      <c r="IC10" s="61">
        <f>IC8/(IC8+IC9)</f>
        <v>0.81370600478880739</v>
      </c>
      <c r="IE10" s="50">
        <f t="shared" si="2"/>
        <v>0</v>
      </c>
      <c r="IF10" s="50">
        <f t="shared" si="2"/>
        <v>-2</v>
      </c>
      <c r="IH10" t="s">
        <v>203</v>
      </c>
      <c r="IO10" t="s">
        <v>16</v>
      </c>
      <c r="IQ10" t="s">
        <v>12</v>
      </c>
    </row>
    <row r="11" spans="1:251" ht="15.6" x14ac:dyDescent="0.3">
      <c r="A11" s="12" t="s">
        <v>200</v>
      </c>
      <c r="B11" s="12">
        <v>20918</v>
      </c>
      <c r="C11" s="12"/>
      <c r="D11" s="12"/>
      <c r="E11" s="12"/>
      <c r="F11" s="12">
        <v>142</v>
      </c>
      <c r="G11" s="12">
        <v>3744</v>
      </c>
      <c r="H11" s="12">
        <v>6262</v>
      </c>
      <c r="I11" s="12">
        <v>4726</v>
      </c>
      <c r="J11" s="12">
        <v>3451</v>
      </c>
      <c r="K11" s="12">
        <v>1961</v>
      </c>
      <c r="L11" s="12">
        <v>581</v>
      </c>
      <c r="M11" s="12">
        <v>33</v>
      </c>
      <c r="N11" s="12">
        <v>2</v>
      </c>
      <c r="O11" s="31">
        <v>16</v>
      </c>
      <c r="Q11" s="12" t="s">
        <v>200</v>
      </c>
      <c r="R11" s="12"/>
      <c r="S11" s="12"/>
      <c r="T11" s="12"/>
      <c r="U11" s="12"/>
      <c r="V11" s="12"/>
      <c r="W11" s="12"/>
      <c r="X11" s="12"/>
      <c r="Y11" s="12"/>
      <c r="Z11" s="12"/>
      <c r="AA11" s="12"/>
      <c r="AB11" s="12"/>
      <c r="AC11" s="12"/>
      <c r="AD11" s="31"/>
      <c r="AF11" s="12" t="s">
        <v>200</v>
      </c>
      <c r="AG11" s="12"/>
      <c r="AH11" s="12"/>
      <c r="AI11" s="12"/>
      <c r="AJ11" s="12"/>
      <c r="AK11" s="12"/>
      <c r="AL11" s="12"/>
      <c r="AM11" s="12"/>
      <c r="AN11" s="12"/>
      <c r="AO11" s="12"/>
      <c r="AP11" s="12"/>
      <c r="AQ11" s="12"/>
      <c r="AR11" s="12"/>
      <c r="AS11" s="12"/>
      <c r="AT11" s="31"/>
      <c r="AV11" s="12" t="s">
        <v>200</v>
      </c>
      <c r="AW11" s="12"/>
      <c r="AX11" s="12"/>
      <c r="AY11" s="12"/>
      <c r="AZ11" s="12"/>
      <c r="BA11" s="12"/>
      <c r="BB11" s="12"/>
      <c r="BC11" s="12"/>
      <c r="BD11" s="12"/>
      <c r="BE11" s="12"/>
      <c r="BF11" s="12"/>
      <c r="BG11" s="12"/>
      <c r="BH11" s="12"/>
      <c r="BI11" s="31"/>
      <c r="BK11" s="12" t="s">
        <v>200</v>
      </c>
      <c r="BL11" s="12"/>
      <c r="BM11" s="12"/>
      <c r="BN11" s="12"/>
      <c r="BO11" s="12"/>
      <c r="BP11" s="12"/>
      <c r="BQ11" s="12"/>
      <c r="BR11" s="12"/>
      <c r="BS11" s="12"/>
      <c r="BT11" s="12"/>
      <c r="BU11" s="12"/>
      <c r="BV11" s="12"/>
      <c r="BW11" s="12"/>
      <c r="BX11" s="12"/>
      <c r="BY11" s="31"/>
      <c r="CA11" s="12" t="s">
        <v>200</v>
      </c>
      <c r="CB11" s="12"/>
      <c r="CC11" s="12"/>
      <c r="CD11" s="12"/>
      <c r="CE11" s="12"/>
      <c r="CF11" s="12"/>
      <c r="CG11" s="12"/>
      <c r="CH11" s="12"/>
      <c r="CI11" s="12"/>
      <c r="CJ11" s="12"/>
      <c r="CK11" s="12"/>
      <c r="CL11" s="12"/>
      <c r="CM11" s="12"/>
      <c r="CN11" s="31"/>
      <c r="CP11" s="12" t="s">
        <v>200</v>
      </c>
      <c r="CQ11" s="12"/>
      <c r="CR11" s="12"/>
      <c r="CS11" s="12"/>
      <c r="CT11" s="12"/>
      <c r="CU11" s="12"/>
      <c r="CV11" s="12"/>
      <c r="CW11" s="12"/>
      <c r="CX11" s="12"/>
      <c r="CY11" s="12"/>
      <c r="CZ11" s="12"/>
      <c r="DA11" s="12"/>
      <c r="DB11" s="12"/>
      <c r="DC11" s="12"/>
      <c r="DD11" s="31"/>
      <c r="DG11" s="12" t="s">
        <v>200</v>
      </c>
      <c r="DH11" s="40" t="s">
        <v>134</v>
      </c>
      <c r="DI11" s="40" t="s">
        <v>204</v>
      </c>
      <c r="DJ11" s="40" t="s">
        <v>85</v>
      </c>
      <c r="DK11" s="40" t="s">
        <v>84</v>
      </c>
      <c r="DL11" s="40" t="s">
        <v>85</v>
      </c>
      <c r="DM11" s="40" t="s">
        <v>86</v>
      </c>
      <c r="DN11" s="40" t="s">
        <v>133</v>
      </c>
      <c r="DO11" s="40" t="s">
        <v>101</v>
      </c>
      <c r="DP11" s="40" t="s">
        <v>205</v>
      </c>
      <c r="DQ11" s="40" t="s">
        <v>180</v>
      </c>
      <c r="DR11" s="41" t="s">
        <v>206</v>
      </c>
      <c r="DT11" s="12" t="s">
        <v>200</v>
      </c>
      <c r="DU11" s="40" t="s">
        <v>81</v>
      </c>
      <c r="DV11" s="40" t="s">
        <v>207</v>
      </c>
      <c r="DW11" s="40" t="s">
        <v>171</v>
      </c>
      <c r="DX11" s="40" t="s">
        <v>105</v>
      </c>
      <c r="DY11" s="40" t="s">
        <v>86</v>
      </c>
      <c r="DZ11" s="40" t="s">
        <v>138</v>
      </c>
      <c r="EA11" s="40" t="s">
        <v>208</v>
      </c>
      <c r="EB11" s="40" t="s">
        <v>209</v>
      </c>
      <c r="EC11" s="40" t="s">
        <v>198</v>
      </c>
      <c r="ED11" s="40" t="s">
        <v>210</v>
      </c>
      <c r="EE11" s="41" t="s">
        <v>211</v>
      </c>
      <c r="EG11" s="12" t="s">
        <v>200</v>
      </c>
      <c r="EH11" s="40" t="s">
        <v>212</v>
      </c>
      <c r="EI11" s="40" t="s">
        <v>213</v>
      </c>
      <c r="EJ11" s="40" t="s">
        <v>83</v>
      </c>
      <c r="EK11" s="40" t="s">
        <v>84</v>
      </c>
      <c r="EL11" s="40" t="s">
        <v>103</v>
      </c>
      <c r="EM11" s="40" t="s">
        <v>214</v>
      </c>
      <c r="EN11" s="40" t="s">
        <v>125</v>
      </c>
      <c r="EO11" s="40" t="s">
        <v>126</v>
      </c>
      <c r="EP11" s="40" t="s">
        <v>215</v>
      </c>
      <c r="EQ11" s="40" t="s">
        <v>216</v>
      </c>
      <c r="ER11" s="41" t="s">
        <v>217</v>
      </c>
      <c r="EU11" s="12" t="s">
        <v>218</v>
      </c>
      <c r="EV11" s="12">
        <v>951800</v>
      </c>
      <c r="EW11" s="12">
        <v>113100</v>
      </c>
      <c r="EX11" s="12">
        <v>109300</v>
      </c>
      <c r="EY11" s="12">
        <v>104500</v>
      </c>
      <c r="EZ11" s="12">
        <v>96700</v>
      </c>
      <c r="FA11" s="12">
        <v>87800</v>
      </c>
      <c r="FB11" s="12">
        <v>69300</v>
      </c>
      <c r="FC11" s="12">
        <v>60100</v>
      </c>
      <c r="FD11" s="12">
        <v>58600</v>
      </c>
      <c r="FE11" s="12">
        <v>54300</v>
      </c>
      <c r="FF11" s="12">
        <v>47000</v>
      </c>
      <c r="FG11" s="12">
        <v>36500</v>
      </c>
      <c r="FH11" s="12">
        <v>30100</v>
      </c>
      <c r="FI11" s="12">
        <v>26500</v>
      </c>
      <c r="FJ11" s="12">
        <v>21800</v>
      </c>
      <c r="FK11" s="12">
        <v>16600</v>
      </c>
      <c r="FL11" s="12">
        <v>10800</v>
      </c>
      <c r="FM11" s="31">
        <v>8500</v>
      </c>
      <c r="FP11" s="12" t="s">
        <v>218</v>
      </c>
      <c r="FQ11" s="12">
        <v>479300</v>
      </c>
      <c r="FR11" s="12">
        <v>57500</v>
      </c>
      <c r="FS11" s="12">
        <v>55700</v>
      </c>
      <c r="FT11" s="12">
        <v>53300</v>
      </c>
      <c r="FU11" s="12">
        <v>49300</v>
      </c>
      <c r="FV11" s="12">
        <v>44800</v>
      </c>
      <c r="FW11" s="12">
        <v>35500</v>
      </c>
      <c r="FX11" s="12">
        <v>30400</v>
      </c>
      <c r="FY11" s="12">
        <v>29600</v>
      </c>
      <c r="FZ11" s="12">
        <v>27100</v>
      </c>
      <c r="GA11" s="12">
        <v>24100</v>
      </c>
      <c r="GB11" s="12">
        <v>18100</v>
      </c>
      <c r="GC11" s="12">
        <v>15000</v>
      </c>
      <c r="GD11" s="12">
        <v>12700</v>
      </c>
      <c r="GE11" s="12">
        <v>10300</v>
      </c>
      <c r="GF11" s="12">
        <v>7800</v>
      </c>
      <c r="GG11" s="12">
        <v>4600</v>
      </c>
      <c r="GH11" s="31">
        <v>3400</v>
      </c>
      <c r="GK11" s="12" t="s">
        <v>218</v>
      </c>
      <c r="GL11" s="12">
        <v>472500</v>
      </c>
      <c r="GM11" s="12">
        <v>55600</v>
      </c>
      <c r="GN11" s="12">
        <v>53600</v>
      </c>
      <c r="GO11" s="12">
        <v>51200</v>
      </c>
      <c r="GP11" s="12">
        <v>47400</v>
      </c>
      <c r="GQ11" s="12">
        <v>43000</v>
      </c>
      <c r="GR11" s="12">
        <v>33800</v>
      </c>
      <c r="GS11" s="12">
        <v>29700</v>
      </c>
      <c r="GT11" s="12">
        <v>29000</v>
      </c>
      <c r="GU11" s="12">
        <v>27200</v>
      </c>
      <c r="GV11" s="12">
        <v>22900</v>
      </c>
      <c r="GW11" s="12">
        <v>18400</v>
      </c>
      <c r="GX11" s="12">
        <v>15100</v>
      </c>
      <c r="GY11" s="12">
        <v>13800</v>
      </c>
      <c r="GZ11" s="12">
        <v>11500</v>
      </c>
      <c r="HA11" s="12">
        <v>8800</v>
      </c>
      <c r="HB11" s="12">
        <v>6200</v>
      </c>
      <c r="HC11" s="31">
        <v>5100</v>
      </c>
      <c r="HF11" s="42" t="s">
        <v>219</v>
      </c>
      <c r="HG11" s="43" t="s">
        <v>220</v>
      </c>
      <c r="HH11" s="43">
        <v>1</v>
      </c>
      <c r="HI11" s="44">
        <f>EZ5</f>
        <v>3297000</v>
      </c>
      <c r="HJ11" s="44">
        <f>AC5</f>
        <v>2451</v>
      </c>
      <c r="HK11" s="45">
        <f t="shared" si="3"/>
        <v>7.4340309372156502E-4</v>
      </c>
      <c r="HL11" s="46">
        <f t="shared" si="0"/>
        <v>7.4312687231361228E-4</v>
      </c>
      <c r="HN11" s="42" t="s">
        <v>219</v>
      </c>
      <c r="HO11" s="43" t="s">
        <v>220</v>
      </c>
      <c r="HP11" s="43">
        <v>1</v>
      </c>
      <c r="HQ11" s="44">
        <f>FU5</f>
        <v>1671400</v>
      </c>
      <c r="HR11" s="44">
        <f>BH5</f>
        <v>1789</v>
      </c>
      <c r="HS11" s="45">
        <f t="shared" si="4"/>
        <v>1.0703601770970443E-3</v>
      </c>
      <c r="HT11" s="46">
        <f t="shared" si="5"/>
        <v>1.0697876480488336E-3</v>
      </c>
      <c r="HV11" s="42" t="s">
        <v>219</v>
      </c>
      <c r="HW11" s="47" t="s">
        <v>220</v>
      </c>
      <c r="HX11" s="47">
        <v>1</v>
      </c>
      <c r="HY11" s="44">
        <f>GP5</f>
        <v>1625600</v>
      </c>
      <c r="HZ11" s="48">
        <f>CM5</f>
        <v>661</v>
      </c>
      <c r="IA11" s="45">
        <f t="shared" si="6"/>
        <v>4.0661909448818897E-4</v>
      </c>
      <c r="IB11" s="46">
        <f t="shared" si="1"/>
        <v>4.0653644174827895E-4</v>
      </c>
      <c r="IE11" s="50">
        <f t="shared" si="2"/>
        <v>0</v>
      </c>
      <c r="IF11" s="50">
        <f t="shared" si="2"/>
        <v>-1</v>
      </c>
    </row>
    <row r="12" spans="1:251" ht="15.6" x14ac:dyDescent="0.3">
      <c r="A12" s="12" t="s">
        <v>218</v>
      </c>
      <c r="B12" s="12">
        <v>24540</v>
      </c>
      <c r="C12" s="12"/>
      <c r="D12" s="12"/>
      <c r="E12" s="12"/>
      <c r="F12" s="12">
        <v>307</v>
      </c>
      <c r="G12" s="12">
        <v>5695</v>
      </c>
      <c r="H12" s="12">
        <v>7196</v>
      </c>
      <c r="I12" s="12">
        <v>5092</v>
      </c>
      <c r="J12" s="12">
        <v>3406</v>
      </c>
      <c r="K12" s="12">
        <v>2006</v>
      </c>
      <c r="L12" s="12">
        <v>581</v>
      </c>
      <c r="M12" s="12">
        <v>66</v>
      </c>
      <c r="N12" s="12">
        <v>21</v>
      </c>
      <c r="O12" s="31">
        <v>170</v>
      </c>
      <c r="Q12" s="12" t="s">
        <v>218</v>
      </c>
      <c r="R12" s="12"/>
      <c r="S12" s="12"/>
      <c r="T12" s="12"/>
      <c r="U12" s="12"/>
      <c r="V12" s="12"/>
      <c r="W12" s="12"/>
      <c r="X12" s="12"/>
      <c r="Y12" s="12"/>
      <c r="Z12" s="12"/>
      <c r="AA12" s="12"/>
      <c r="AB12" s="12"/>
      <c r="AC12" s="12"/>
      <c r="AD12" s="31"/>
      <c r="AF12" s="12" t="s">
        <v>218</v>
      </c>
      <c r="AG12" s="12"/>
      <c r="AH12" s="12"/>
      <c r="AI12" s="12"/>
      <c r="AJ12" s="12"/>
      <c r="AK12" s="12"/>
      <c r="AL12" s="12"/>
      <c r="AM12" s="12"/>
      <c r="AN12" s="12"/>
      <c r="AO12" s="12"/>
      <c r="AP12" s="12"/>
      <c r="AQ12" s="12"/>
      <c r="AR12" s="12"/>
      <c r="AS12" s="12"/>
      <c r="AT12" s="31"/>
      <c r="AV12" s="12" t="s">
        <v>218</v>
      </c>
      <c r="AW12" s="12"/>
      <c r="AX12" s="12"/>
      <c r="AY12" s="12"/>
      <c r="AZ12" s="12"/>
      <c r="BA12" s="12"/>
      <c r="BB12" s="12"/>
      <c r="BC12" s="12"/>
      <c r="BD12" s="12"/>
      <c r="BE12" s="12"/>
      <c r="BF12" s="12"/>
      <c r="BG12" s="12"/>
      <c r="BH12" s="12"/>
      <c r="BI12" s="31"/>
      <c r="BK12" s="12" t="s">
        <v>218</v>
      </c>
      <c r="BL12" s="12"/>
      <c r="BM12" s="12"/>
      <c r="BN12" s="12"/>
      <c r="BO12" s="12"/>
      <c r="BP12" s="12"/>
      <c r="BQ12" s="12"/>
      <c r="BR12" s="12"/>
      <c r="BS12" s="12"/>
      <c r="BT12" s="12"/>
      <c r="BU12" s="12"/>
      <c r="BV12" s="12"/>
      <c r="BW12" s="12"/>
      <c r="BX12" s="12"/>
      <c r="BY12" s="31"/>
      <c r="CA12" s="12" t="s">
        <v>218</v>
      </c>
      <c r="CB12" s="12"/>
      <c r="CC12" s="12"/>
      <c r="CD12" s="12"/>
      <c r="CE12" s="12"/>
      <c r="CF12" s="12"/>
      <c r="CG12" s="12"/>
      <c r="CH12" s="12"/>
      <c r="CI12" s="12"/>
      <c r="CJ12" s="12"/>
      <c r="CK12" s="12"/>
      <c r="CL12" s="12"/>
      <c r="CM12" s="12"/>
      <c r="CN12" s="31"/>
      <c r="CP12" s="12" t="s">
        <v>218</v>
      </c>
      <c r="CQ12" s="12"/>
      <c r="CR12" s="12"/>
      <c r="CS12" s="12"/>
      <c r="CT12" s="12"/>
      <c r="CU12" s="12"/>
      <c r="CV12" s="12"/>
      <c r="CW12" s="12"/>
      <c r="CX12" s="12"/>
      <c r="CY12" s="12"/>
      <c r="CZ12" s="12"/>
      <c r="DA12" s="12"/>
      <c r="DB12" s="12"/>
      <c r="DC12" s="12"/>
      <c r="DD12" s="31"/>
      <c r="DG12" s="12" t="s">
        <v>218</v>
      </c>
      <c r="DH12" s="40" t="s">
        <v>221</v>
      </c>
      <c r="DI12" s="40" t="s">
        <v>222</v>
      </c>
      <c r="DJ12" s="40" t="s">
        <v>94</v>
      </c>
      <c r="DK12" s="40" t="s">
        <v>132</v>
      </c>
      <c r="DL12" s="40" t="s">
        <v>214</v>
      </c>
      <c r="DM12" s="40" t="s">
        <v>86</v>
      </c>
      <c r="DN12" s="40" t="s">
        <v>133</v>
      </c>
      <c r="DO12" s="40" t="s">
        <v>178</v>
      </c>
      <c r="DP12" s="40" t="s">
        <v>223</v>
      </c>
      <c r="DQ12" s="40" t="s">
        <v>224</v>
      </c>
      <c r="DR12" s="41" t="s">
        <v>225</v>
      </c>
      <c r="DT12" s="12" t="s">
        <v>218</v>
      </c>
      <c r="DU12" s="40" t="s">
        <v>197</v>
      </c>
      <c r="DV12" s="40" t="s">
        <v>226</v>
      </c>
      <c r="DW12" s="40" t="s">
        <v>138</v>
      </c>
      <c r="DX12" s="40" t="s">
        <v>132</v>
      </c>
      <c r="DY12" s="40" t="s">
        <v>107</v>
      </c>
      <c r="DZ12" s="40" t="s">
        <v>138</v>
      </c>
      <c r="EA12" s="40" t="s">
        <v>155</v>
      </c>
      <c r="EB12" s="40" t="s">
        <v>227</v>
      </c>
      <c r="EC12" s="40" t="s">
        <v>228</v>
      </c>
      <c r="ED12" s="40" t="s">
        <v>229</v>
      </c>
      <c r="EE12" s="41" t="s">
        <v>230</v>
      </c>
      <c r="EG12" s="12" t="s">
        <v>218</v>
      </c>
      <c r="EH12" s="40" t="s">
        <v>88</v>
      </c>
      <c r="EI12" s="40" t="s">
        <v>231</v>
      </c>
      <c r="EJ12" s="40" t="s">
        <v>86</v>
      </c>
      <c r="EK12" s="40" t="s">
        <v>105</v>
      </c>
      <c r="EL12" s="40" t="s">
        <v>132</v>
      </c>
      <c r="EM12" s="40" t="s">
        <v>85</v>
      </c>
      <c r="EN12" s="40" t="s">
        <v>154</v>
      </c>
      <c r="EO12" s="40" t="s">
        <v>232</v>
      </c>
      <c r="EP12" s="40" t="s">
        <v>233</v>
      </c>
      <c r="EQ12" s="40" t="s">
        <v>234</v>
      </c>
      <c r="ER12" s="41" t="s">
        <v>235</v>
      </c>
      <c r="EU12" s="12" t="s">
        <v>236</v>
      </c>
      <c r="EV12" s="12">
        <v>448100</v>
      </c>
      <c r="EW12" s="12">
        <v>48600</v>
      </c>
      <c r="EX12" s="12">
        <v>46000</v>
      </c>
      <c r="EY12" s="12">
        <v>44000</v>
      </c>
      <c r="EZ12" s="12">
        <v>42900</v>
      </c>
      <c r="FA12" s="12">
        <v>43600</v>
      </c>
      <c r="FB12" s="12">
        <v>36300</v>
      </c>
      <c r="FC12" s="12">
        <v>31200</v>
      </c>
      <c r="FD12" s="12">
        <v>30700</v>
      </c>
      <c r="FE12" s="12">
        <v>27000</v>
      </c>
      <c r="FF12" s="12">
        <v>23900</v>
      </c>
      <c r="FG12" s="12">
        <v>19100</v>
      </c>
      <c r="FH12" s="12">
        <v>15300</v>
      </c>
      <c r="FI12" s="12">
        <v>12700</v>
      </c>
      <c r="FJ12" s="12">
        <v>10100</v>
      </c>
      <c r="FK12" s="12">
        <v>7900</v>
      </c>
      <c r="FL12" s="12">
        <v>5100</v>
      </c>
      <c r="FM12" s="31">
        <v>4000</v>
      </c>
      <c r="FP12" s="12" t="s">
        <v>236</v>
      </c>
      <c r="FQ12" s="12">
        <v>226400</v>
      </c>
      <c r="FR12" s="12">
        <v>24700</v>
      </c>
      <c r="FS12" s="12">
        <v>23400</v>
      </c>
      <c r="FT12" s="12">
        <v>22400</v>
      </c>
      <c r="FU12" s="12">
        <v>22000</v>
      </c>
      <c r="FV12" s="12">
        <v>22200</v>
      </c>
      <c r="FW12" s="12">
        <v>18100</v>
      </c>
      <c r="FX12" s="12">
        <v>15900</v>
      </c>
      <c r="FY12" s="12">
        <v>15900</v>
      </c>
      <c r="FZ12" s="12">
        <v>13600</v>
      </c>
      <c r="GA12" s="12">
        <v>12200</v>
      </c>
      <c r="GB12" s="12">
        <v>9700</v>
      </c>
      <c r="GC12" s="12">
        <v>7700</v>
      </c>
      <c r="GD12" s="12">
        <v>6400</v>
      </c>
      <c r="GE12" s="12">
        <v>4800</v>
      </c>
      <c r="GF12" s="12">
        <v>3700</v>
      </c>
      <c r="GG12" s="12">
        <v>2200</v>
      </c>
      <c r="GH12" s="31">
        <v>1500</v>
      </c>
      <c r="GK12" s="12" t="s">
        <v>236</v>
      </c>
      <c r="GL12" s="12">
        <v>221700</v>
      </c>
      <c r="GM12" s="12">
        <v>23900</v>
      </c>
      <c r="GN12" s="12">
        <v>22600</v>
      </c>
      <c r="GO12" s="12">
        <v>21600</v>
      </c>
      <c r="GP12" s="12">
        <v>20900</v>
      </c>
      <c r="GQ12" s="12">
        <v>21400</v>
      </c>
      <c r="GR12" s="12">
        <v>18200</v>
      </c>
      <c r="GS12" s="12">
        <v>15300</v>
      </c>
      <c r="GT12" s="12">
        <v>14800</v>
      </c>
      <c r="GU12" s="12">
        <v>13400</v>
      </c>
      <c r="GV12" s="12">
        <v>11700</v>
      </c>
      <c r="GW12" s="12">
        <v>9400</v>
      </c>
      <c r="GX12" s="12">
        <v>7600</v>
      </c>
      <c r="GY12" s="12">
        <v>6300</v>
      </c>
      <c r="GZ12" s="12">
        <v>5300</v>
      </c>
      <c r="HA12" s="12">
        <v>4200</v>
      </c>
      <c r="HB12" s="12">
        <v>2900</v>
      </c>
      <c r="HC12" s="31">
        <v>2500</v>
      </c>
      <c r="HF12" s="54" t="s">
        <v>237</v>
      </c>
      <c r="HG12" s="55" t="s">
        <v>238</v>
      </c>
      <c r="HH12" s="55">
        <v>1</v>
      </c>
      <c r="HI12" s="56">
        <f>FA5</f>
        <v>3361100</v>
      </c>
      <c r="HJ12" s="56">
        <f>AD5</f>
        <v>3337</v>
      </c>
      <c r="HK12" s="57">
        <f t="shared" si="3"/>
        <v>9.9282972836273837E-4</v>
      </c>
      <c r="HL12" s="58">
        <f t="shared" si="0"/>
        <v>9.9233711746734882E-4</v>
      </c>
      <c r="HN12" s="54" t="s">
        <v>237</v>
      </c>
      <c r="HO12" s="55" t="s">
        <v>238</v>
      </c>
      <c r="HP12" s="55">
        <v>1</v>
      </c>
      <c r="HQ12" s="56">
        <f>FV5</f>
        <v>1695900</v>
      </c>
      <c r="HR12" s="56">
        <f>BI5</f>
        <v>2520</v>
      </c>
      <c r="HS12" s="57">
        <f t="shared" si="4"/>
        <v>1.4859366707942684E-3</v>
      </c>
      <c r="HT12" s="58">
        <f t="shared" si="5"/>
        <v>1.4848334865304388E-3</v>
      </c>
      <c r="HV12" s="54" t="s">
        <v>237</v>
      </c>
      <c r="HW12" s="59" t="s">
        <v>238</v>
      </c>
      <c r="HX12" s="59">
        <v>1</v>
      </c>
      <c r="HY12" s="56">
        <f>GQ5</f>
        <v>1665200</v>
      </c>
      <c r="HZ12" s="60">
        <f>CN5</f>
        <v>817</v>
      </c>
      <c r="IA12" s="57">
        <f t="shared" si="6"/>
        <v>4.9063175594523181E-4</v>
      </c>
      <c r="IB12" s="58">
        <f t="shared" si="1"/>
        <v>4.9051142570417949E-4</v>
      </c>
      <c r="IE12" s="50">
        <f t="shared" si="2"/>
        <v>0</v>
      </c>
      <c r="IF12" s="50">
        <f t="shared" si="2"/>
        <v>0</v>
      </c>
      <c r="IH12" s="62">
        <f t="shared" ref="IH12:IM12" si="7">SUM(IH3:IH7)</f>
        <v>1001500</v>
      </c>
      <c r="II12" s="62">
        <f t="shared" si="7"/>
        <v>1024794</v>
      </c>
      <c r="IJ12" s="62">
        <f t="shared" si="7"/>
        <v>1047701</v>
      </c>
      <c r="IK12" s="62">
        <f t="shared" si="7"/>
        <v>1070447</v>
      </c>
      <c r="IL12" s="62">
        <f t="shared" si="7"/>
        <v>1093149</v>
      </c>
      <c r="IM12" s="62">
        <f t="shared" si="7"/>
        <v>1116034</v>
      </c>
      <c r="IO12" s="62">
        <f>SUM(IO3:IO7)</f>
        <v>329851</v>
      </c>
      <c r="IP12" s="62"/>
      <c r="IQ12" s="62">
        <f>SUM(IQ3:IQ7)</f>
        <v>671649</v>
      </c>
    </row>
    <row r="13" spans="1:251" ht="15.6" x14ac:dyDescent="0.3">
      <c r="A13" s="12" t="s">
        <v>236</v>
      </c>
      <c r="B13" s="12">
        <v>8680</v>
      </c>
      <c r="C13" s="12"/>
      <c r="D13" s="12"/>
      <c r="E13" s="12"/>
      <c r="F13" s="12">
        <v>69</v>
      </c>
      <c r="G13" s="12">
        <v>1527</v>
      </c>
      <c r="H13" s="12">
        <v>2562</v>
      </c>
      <c r="I13" s="12">
        <v>2177</v>
      </c>
      <c r="J13" s="12">
        <v>1428</v>
      </c>
      <c r="K13" s="12">
        <v>701</v>
      </c>
      <c r="L13" s="12">
        <v>173</v>
      </c>
      <c r="M13" s="12">
        <v>15</v>
      </c>
      <c r="N13" s="12">
        <v>0</v>
      </c>
      <c r="O13" s="31">
        <v>28</v>
      </c>
      <c r="Q13" s="12" t="s">
        <v>236</v>
      </c>
      <c r="R13" s="12"/>
      <c r="S13" s="12"/>
      <c r="T13" s="12"/>
      <c r="U13" s="12"/>
      <c r="V13" s="12"/>
      <c r="W13" s="12"/>
      <c r="X13" s="12"/>
      <c r="Y13" s="12"/>
      <c r="Z13" s="12"/>
      <c r="AA13" s="12"/>
      <c r="AB13" s="12"/>
      <c r="AC13" s="12"/>
      <c r="AD13" s="31"/>
      <c r="AF13" s="12" t="s">
        <v>236</v>
      </c>
      <c r="AG13" s="12"/>
      <c r="AH13" s="12"/>
      <c r="AI13" s="12"/>
      <c r="AJ13" s="12"/>
      <c r="AK13" s="12"/>
      <c r="AL13" s="12"/>
      <c r="AM13" s="12"/>
      <c r="AN13" s="12"/>
      <c r="AO13" s="12"/>
      <c r="AP13" s="12"/>
      <c r="AQ13" s="12"/>
      <c r="AR13" s="12"/>
      <c r="AS13" s="12"/>
      <c r="AT13" s="31"/>
      <c r="AV13" s="12" t="s">
        <v>236</v>
      </c>
      <c r="AW13" s="12"/>
      <c r="AX13" s="12"/>
      <c r="AY13" s="12"/>
      <c r="AZ13" s="12"/>
      <c r="BA13" s="12"/>
      <c r="BB13" s="12"/>
      <c r="BC13" s="12"/>
      <c r="BD13" s="12"/>
      <c r="BE13" s="12"/>
      <c r="BF13" s="12"/>
      <c r="BG13" s="12"/>
      <c r="BH13" s="12"/>
      <c r="BI13" s="31"/>
      <c r="BK13" s="12" t="s">
        <v>236</v>
      </c>
      <c r="BL13" s="12"/>
      <c r="BM13" s="12"/>
      <c r="BN13" s="12"/>
      <c r="BO13" s="12"/>
      <c r="BP13" s="12"/>
      <c r="BQ13" s="12"/>
      <c r="BR13" s="12"/>
      <c r="BS13" s="12"/>
      <c r="BT13" s="12"/>
      <c r="BU13" s="12"/>
      <c r="BV13" s="12"/>
      <c r="BW13" s="12"/>
      <c r="BX13" s="12"/>
      <c r="BY13" s="31"/>
      <c r="CA13" s="12" t="s">
        <v>236</v>
      </c>
      <c r="CB13" s="12"/>
      <c r="CC13" s="12"/>
      <c r="CD13" s="12"/>
      <c r="CE13" s="12"/>
      <c r="CF13" s="12"/>
      <c r="CG13" s="12"/>
      <c r="CH13" s="12"/>
      <c r="CI13" s="12"/>
      <c r="CJ13" s="12"/>
      <c r="CK13" s="12"/>
      <c r="CL13" s="12"/>
      <c r="CM13" s="12"/>
      <c r="CN13" s="31"/>
      <c r="CP13" s="12" t="s">
        <v>236</v>
      </c>
      <c r="CQ13" s="12"/>
      <c r="CR13" s="12"/>
      <c r="CS13" s="12"/>
      <c r="CT13" s="12"/>
      <c r="CU13" s="12"/>
      <c r="CV13" s="12"/>
      <c r="CW13" s="12"/>
      <c r="CX13" s="12"/>
      <c r="CY13" s="12"/>
      <c r="CZ13" s="12"/>
      <c r="DA13" s="12"/>
      <c r="DB13" s="12"/>
      <c r="DC13" s="12"/>
      <c r="DD13" s="31"/>
      <c r="DG13" s="12" t="s">
        <v>236</v>
      </c>
      <c r="DH13" s="40" t="s">
        <v>88</v>
      </c>
      <c r="DI13" s="40" t="s">
        <v>239</v>
      </c>
      <c r="DJ13" s="40" t="s">
        <v>103</v>
      </c>
      <c r="DK13" s="40" t="s">
        <v>84</v>
      </c>
      <c r="DL13" s="40" t="s">
        <v>85</v>
      </c>
      <c r="DM13" s="40" t="s">
        <v>214</v>
      </c>
      <c r="DN13" s="40" t="s">
        <v>240</v>
      </c>
      <c r="DO13" s="40" t="s">
        <v>212</v>
      </c>
      <c r="DP13" s="40" t="s">
        <v>241</v>
      </c>
      <c r="DQ13" s="40" t="s">
        <v>242</v>
      </c>
      <c r="DR13" s="41" t="s">
        <v>243</v>
      </c>
      <c r="DT13" s="12" t="s">
        <v>236</v>
      </c>
      <c r="DU13" s="40" t="s">
        <v>221</v>
      </c>
      <c r="DV13" s="40" t="s">
        <v>244</v>
      </c>
      <c r="DW13" s="40" t="s">
        <v>83</v>
      </c>
      <c r="DX13" s="40" t="s">
        <v>84</v>
      </c>
      <c r="DY13" s="40" t="s">
        <v>86</v>
      </c>
      <c r="DZ13" s="40" t="s">
        <v>138</v>
      </c>
      <c r="EA13" s="40" t="s">
        <v>245</v>
      </c>
      <c r="EB13" s="40" t="s">
        <v>246</v>
      </c>
      <c r="EC13" s="40" t="s">
        <v>231</v>
      </c>
      <c r="ED13" s="40" t="s">
        <v>247</v>
      </c>
      <c r="EE13" s="41" t="s">
        <v>248</v>
      </c>
      <c r="EG13" s="12" t="s">
        <v>236</v>
      </c>
      <c r="EH13" s="40" t="s">
        <v>249</v>
      </c>
      <c r="EI13" s="40" t="s">
        <v>250</v>
      </c>
      <c r="EJ13" s="40" t="s">
        <v>103</v>
      </c>
      <c r="EK13" s="40" t="s">
        <v>84</v>
      </c>
      <c r="EL13" s="40" t="s">
        <v>103</v>
      </c>
      <c r="EM13" s="40" t="s">
        <v>83</v>
      </c>
      <c r="EN13" s="40" t="s">
        <v>94</v>
      </c>
      <c r="EO13" s="40" t="s">
        <v>251</v>
      </c>
      <c r="EP13" s="40" t="s">
        <v>148</v>
      </c>
      <c r="EQ13" s="40" t="s">
        <v>252</v>
      </c>
      <c r="ER13" s="41" t="s">
        <v>253</v>
      </c>
      <c r="EU13" s="12" t="s">
        <v>254</v>
      </c>
      <c r="EV13" s="12">
        <v>1113500</v>
      </c>
      <c r="EW13" s="12">
        <v>109800</v>
      </c>
      <c r="EX13" s="12">
        <v>109000</v>
      </c>
      <c r="EY13" s="12">
        <v>106700</v>
      </c>
      <c r="EZ13" s="12">
        <v>101000</v>
      </c>
      <c r="FA13" s="12">
        <v>95100</v>
      </c>
      <c r="FB13" s="12">
        <v>78500</v>
      </c>
      <c r="FC13" s="12">
        <v>68600</v>
      </c>
      <c r="FD13" s="12">
        <v>69200</v>
      </c>
      <c r="FE13" s="12">
        <v>65000</v>
      </c>
      <c r="FF13" s="12">
        <v>61100</v>
      </c>
      <c r="FG13" s="12">
        <v>53800</v>
      </c>
      <c r="FH13" s="12">
        <v>46500</v>
      </c>
      <c r="FI13" s="12">
        <v>41000</v>
      </c>
      <c r="FJ13" s="12">
        <v>35800</v>
      </c>
      <c r="FK13" s="12">
        <v>29900</v>
      </c>
      <c r="FL13" s="12">
        <v>21700</v>
      </c>
      <c r="FM13" s="31">
        <v>20800</v>
      </c>
      <c r="FP13" s="12" t="s">
        <v>254</v>
      </c>
      <c r="FQ13" s="12">
        <v>547400</v>
      </c>
      <c r="FR13" s="12">
        <v>55800</v>
      </c>
      <c r="FS13" s="12">
        <v>55400</v>
      </c>
      <c r="FT13" s="12">
        <v>54100</v>
      </c>
      <c r="FU13" s="12">
        <v>51000</v>
      </c>
      <c r="FV13" s="12">
        <v>47400</v>
      </c>
      <c r="FW13" s="12">
        <v>39500</v>
      </c>
      <c r="FX13" s="12">
        <v>34500</v>
      </c>
      <c r="FY13" s="12">
        <v>34700</v>
      </c>
      <c r="FZ13" s="12">
        <v>31800</v>
      </c>
      <c r="GA13" s="12">
        <v>30500</v>
      </c>
      <c r="GB13" s="12">
        <v>26800</v>
      </c>
      <c r="GC13" s="12">
        <v>23000</v>
      </c>
      <c r="GD13" s="12">
        <v>19400</v>
      </c>
      <c r="GE13" s="12">
        <v>15700</v>
      </c>
      <c r="GF13" s="12">
        <v>12500</v>
      </c>
      <c r="GG13" s="12">
        <v>8300</v>
      </c>
      <c r="GH13" s="31">
        <v>6900</v>
      </c>
      <c r="GK13" s="12" t="s">
        <v>254</v>
      </c>
      <c r="GL13" s="12">
        <v>566100</v>
      </c>
      <c r="GM13" s="12">
        <v>54000</v>
      </c>
      <c r="GN13" s="12">
        <v>53600</v>
      </c>
      <c r="GO13" s="12">
        <v>52600</v>
      </c>
      <c r="GP13" s="12">
        <v>50000</v>
      </c>
      <c r="GQ13" s="12">
        <v>47700</v>
      </c>
      <c r="GR13" s="12">
        <v>39000</v>
      </c>
      <c r="GS13" s="12">
        <v>34100</v>
      </c>
      <c r="GT13" s="12">
        <v>34500</v>
      </c>
      <c r="GU13" s="12">
        <v>33200</v>
      </c>
      <c r="GV13" s="12">
        <v>30600</v>
      </c>
      <c r="GW13" s="12">
        <v>27000</v>
      </c>
      <c r="GX13" s="12">
        <v>23500</v>
      </c>
      <c r="GY13" s="12">
        <v>21600</v>
      </c>
      <c r="GZ13" s="12">
        <v>20100</v>
      </c>
      <c r="HA13" s="12">
        <v>17400</v>
      </c>
      <c r="HB13" s="12">
        <v>13400</v>
      </c>
      <c r="HC13" s="31">
        <v>13900</v>
      </c>
      <c r="HF13" s="42" t="s">
        <v>255</v>
      </c>
      <c r="HG13" s="43" t="s">
        <v>256</v>
      </c>
      <c r="HH13" s="43">
        <v>1</v>
      </c>
      <c r="HI13" s="44">
        <f>FB5</f>
        <v>2817300</v>
      </c>
      <c r="HJ13" s="44">
        <f>AG5</f>
        <v>3235</v>
      </c>
      <c r="HK13" s="45">
        <f t="shared" si="3"/>
        <v>1.1482625208532992E-3</v>
      </c>
      <c r="HL13" s="46">
        <f t="shared" si="0"/>
        <v>1.1476036457257087E-3</v>
      </c>
      <c r="HN13" s="42" t="s">
        <v>255</v>
      </c>
      <c r="HO13" s="43" t="s">
        <v>256</v>
      </c>
      <c r="HP13" s="43">
        <v>1</v>
      </c>
      <c r="HQ13" s="44">
        <f>FW5</f>
        <v>1417400</v>
      </c>
      <c r="HR13" s="44">
        <f>BL5</f>
        <v>2326</v>
      </c>
      <c r="HS13" s="45">
        <f t="shared" si="4"/>
        <v>1.6410328770989134E-3</v>
      </c>
      <c r="HT13" s="46">
        <f t="shared" si="5"/>
        <v>1.6396874865621052E-3</v>
      </c>
      <c r="HV13" s="42" t="s">
        <v>255</v>
      </c>
      <c r="HW13" s="47" t="s">
        <v>256</v>
      </c>
      <c r="HX13" s="47">
        <v>1</v>
      </c>
      <c r="HY13" s="44">
        <f>GR5</f>
        <v>1399900</v>
      </c>
      <c r="HZ13" s="48">
        <f>CQ5</f>
        <v>908</v>
      </c>
      <c r="IA13" s="45">
        <f t="shared" si="6"/>
        <v>6.4861775841131507E-4</v>
      </c>
      <c r="IB13" s="46">
        <f t="shared" si="1"/>
        <v>6.4840747411011774E-4</v>
      </c>
      <c r="IE13" s="50">
        <f t="shared" si="2"/>
        <v>0</v>
      </c>
      <c r="IF13" s="50">
        <f t="shared" si="2"/>
        <v>-1</v>
      </c>
      <c r="IH13">
        <f t="shared" ref="IH13:IM13" si="8">IH3/IH12</f>
        <v>0.5665861208187718</v>
      </c>
      <c r="II13">
        <f t="shared" si="8"/>
        <v>0.55785065096009534</v>
      </c>
      <c r="IJ13">
        <f t="shared" si="8"/>
        <v>0.54943729174640477</v>
      </c>
      <c r="IK13">
        <f t="shared" si="8"/>
        <v>0.54181290619713074</v>
      </c>
      <c r="IL13">
        <f t="shared" si="8"/>
        <v>0.53531952185841092</v>
      </c>
      <c r="IM13">
        <f t="shared" si="8"/>
        <v>0.52996145278728068</v>
      </c>
      <c r="IO13">
        <f>IO3/IO12</f>
        <v>0.61321323870474853</v>
      </c>
      <c r="IQ13">
        <f>IQ3/IQ12</f>
        <v>0.54368725331237</v>
      </c>
    </row>
    <row r="14" spans="1:251" ht="15.6" x14ac:dyDescent="0.3">
      <c r="A14" s="12" t="s">
        <v>254</v>
      </c>
      <c r="B14" s="12">
        <v>23661</v>
      </c>
      <c r="C14" s="12"/>
      <c r="D14" s="12"/>
      <c r="E14" s="12"/>
      <c r="F14" s="12">
        <v>131</v>
      </c>
      <c r="G14" s="12">
        <v>4120</v>
      </c>
      <c r="H14" s="12">
        <v>6666</v>
      </c>
      <c r="I14" s="12">
        <v>5813</v>
      </c>
      <c r="J14" s="12">
        <v>3916</v>
      </c>
      <c r="K14" s="12">
        <v>2271</v>
      </c>
      <c r="L14" s="12">
        <v>622</v>
      </c>
      <c r="M14" s="12">
        <v>53</v>
      </c>
      <c r="N14" s="12">
        <v>5</v>
      </c>
      <c r="O14" s="31">
        <v>64</v>
      </c>
      <c r="Q14" s="12" t="s">
        <v>254</v>
      </c>
      <c r="R14" s="12"/>
      <c r="S14" s="12"/>
      <c r="T14" s="12"/>
      <c r="U14" s="12"/>
      <c r="V14" s="12"/>
      <c r="W14" s="12"/>
      <c r="X14" s="12"/>
      <c r="Y14" s="12"/>
      <c r="Z14" s="12"/>
      <c r="AA14" s="12"/>
      <c r="AB14" s="12"/>
      <c r="AC14" s="12"/>
      <c r="AD14" s="31"/>
      <c r="AF14" s="12" t="s">
        <v>254</v>
      </c>
      <c r="AG14" s="12"/>
      <c r="AH14" s="12"/>
      <c r="AI14" s="12"/>
      <c r="AJ14" s="12"/>
      <c r="AK14" s="12"/>
      <c r="AL14" s="12"/>
      <c r="AM14" s="12"/>
      <c r="AN14" s="12"/>
      <c r="AO14" s="12"/>
      <c r="AP14" s="12"/>
      <c r="AQ14" s="12"/>
      <c r="AR14" s="12"/>
      <c r="AS14" s="12"/>
      <c r="AT14" s="31"/>
      <c r="AV14" s="12" t="s">
        <v>254</v>
      </c>
      <c r="AW14" s="12"/>
      <c r="AX14" s="12"/>
      <c r="AY14" s="12"/>
      <c r="AZ14" s="12"/>
      <c r="BA14" s="12"/>
      <c r="BB14" s="12"/>
      <c r="BC14" s="12"/>
      <c r="BD14" s="12"/>
      <c r="BE14" s="12"/>
      <c r="BF14" s="12"/>
      <c r="BG14" s="12"/>
      <c r="BH14" s="12"/>
      <c r="BI14" s="31"/>
      <c r="BK14" s="12" t="s">
        <v>254</v>
      </c>
      <c r="BL14" s="12"/>
      <c r="BM14" s="12"/>
      <c r="BN14" s="12"/>
      <c r="BO14" s="12"/>
      <c r="BP14" s="12"/>
      <c r="BQ14" s="12"/>
      <c r="BR14" s="12"/>
      <c r="BS14" s="12"/>
      <c r="BT14" s="12"/>
      <c r="BU14" s="12"/>
      <c r="BV14" s="12"/>
      <c r="BW14" s="12"/>
      <c r="BX14" s="12"/>
      <c r="BY14" s="31"/>
      <c r="CA14" s="12" t="s">
        <v>254</v>
      </c>
      <c r="CB14" s="12"/>
      <c r="CC14" s="12"/>
      <c r="CD14" s="12"/>
      <c r="CE14" s="12"/>
      <c r="CF14" s="12"/>
      <c r="CG14" s="12"/>
      <c r="CH14" s="12"/>
      <c r="CI14" s="12"/>
      <c r="CJ14" s="12"/>
      <c r="CK14" s="12"/>
      <c r="CL14" s="12"/>
      <c r="CM14" s="12"/>
      <c r="CN14" s="31"/>
      <c r="CP14" s="12" t="s">
        <v>254</v>
      </c>
      <c r="CQ14" s="12"/>
      <c r="CR14" s="12"/>
      <c r="CS14" s="12"/>
      <c r="CT14" s="12"/>
      <c r="CU14" s="12"/>
      <c r="CV14" s="12"/>
      <c r="CW14" s="12"/>
      <c r="CX14" s="12"/>
      <c r="CY14" s="12"/>
      <c r="CZ14" s="12"/>
      <c r="DA14" s="12"/>
      <c r="DB14" s="12"/>
      <c r="DC14" s="12"/>
      <c r="DD14" s="31"/>
      <c r="DG14" s="53" t="s">
        <v>254</v>
      </c>
      <c r="DH14" s="40" t="s">
        <v>148</v>
      </c>
      <c r="DI14" s="40" t="s">
        <v>257</v>
      </c>
      <c r="DJ14" s="40" t="s">
        <v>132</v>
      </c>
      <c r="DK14" s="40" t="s">
        <v>84</v>
      </c>
      <c r="DL14" s="40" t="s">
        <v>85</v>
      </c>
      <c r="DM14" s="40" t="s">
        <v>171</v>
      </c>
      <c r="DN14" s="40" t="s">
        <v>240</v>
      </c>
      <c r="DO14" s="40" t="s">
        <v>258</v>
      </c>
      <c r="DP14" s="40" t="s">
        <v>195</v>
      </c>
      <c r="DQ14" s="40" t="s">
        <v>259</v>
      </c>
      <c r="DR14" s="41" t="s">
        <v>151</v>
      </c>
      <c r="DT14" s="12" t="s">
        <v>254</v>
      </c>
      <c r="DU14" s="40" t="s">
        <v>152</v>
      </c>
      <c r="DV14" s="40" t="s">
        <v>260</v>
      </c>
      <c r="DW14" s="40" t="s">
        <v>103</v>
      </c>
      <c r="DX14" s="40" t="s">
        <v>105</v>
      </c>
      <c r="DY14" s="40" t="s">
        <v>94</v>
      </c>
      <c r="DZ14" s="40" t="s">
        <v>94</v>
      </c>
      <c r="EA14" s="40" t="s">
        <v>261</v>
      </c>
      <c r="EB14" s="40" t="s">
        <v>92</v>
      </c>
      <c r="EC14" s="40" t="s">
        <v>262</v>
      </c>
      <c r="ED14" s="40" t="s">
        <v>263</v>
      </c>
      <c r="EE14" s="41" t="s">
        <v>264</v>
      </c>
      <c r="EG14" s="12" t="s">
        <v>254</v>
      </c>
      <c r="EH14" s="40" t="s">
        <v>97</v>
      </c>
      <c r="EI14" s="40" t="s">
        <v>98</v>
      </c>
      <c r="EJ14" s="40" t="s">
        <v>105</v>
      </c>
      <c r="EK14" s="40" t="s">
        <v>265</v>
      </c>
      <c r="EL14" s="40" t="s">
        <v>132</v>
      </c>
      <c r="EM14" s="40" t="s">
        <v>83</v>
      </c>
      <c r="EN14" s="40" t="s">
        <v>107</v>
      </c>
      <c r="EO14" s="40" t="s">
        <v>162</v>
      </c>
      <c r="EP14" s="40" t="s">
        <v>266</v>
      </c>
      <c r="EQ14" s="40" t="s">
        <v>110</v>
      </c>
      <c r="ER14" s="41" t="s">
        <v>267</v>
      </c>
      <c r="EU14" s="12" t="s">
        <v>268</v>
      </c>
      <c r="EV14" s="12">
        <v>504100</v>
      </c>
      <c r="EW14" s="12">
        <v>62300</v>
      </c>
      <c r="EX14" s="12">
        <v>60400</v>
      </c>
      <c r="EY14" s="12">
        <v>57400</v>
      </c>
      <c r="EZ14" s="12">
        <v>50200</v>
      </c>
      <c r="FA14" s="12">
        <v>45400</v>
      </c>
      <c r="FB14" s="12">
        <v>36600</v>
      </c>
      <c r="FC14" s="12">
        <v>32300</v>
      </c>
      <c r="FD14" s="12">
        <v>31200</v>
      </c>
      <c r="FE14" s="12">
        <v>28600</v>
      </c>
      <c r="FF14" s="12">
        <v>24600</v>
      </c>
      <c r="FG14" s="12">
        <v>19200</v>
      </c>
      <c r="FH14" s="12">
        <v>15200</v>
      </c>
      <c r="FI14" s="12">
        <v>13000</v>
      </c>
      <c r="FJ14" s="12">
        <v>10300</v>
      </c>
      <c r="FK14" s="12">
        <v>8000</v>
      </c>
      <c r="FL14" s="12">
        <v>5200</v>
      </c>
      <c r="FM14" s="31">
        <v>4100</v>
      </c>
      <c r="FP14" s="12" t="s">
        <v>268</v>
      </c>
      <c r="FQ14" s="12">
        <v>257800</v>
      </c>
      <c r="FR14" s="12">
        <v>31700</v>
      </c>
      <c r="FS14" s="12">
        <v>30800</v>
      </c>
      <c r="FT14" s="12">
        <v>29100</v>
      </c>
      <c r="FU14" s="12">
        <v>25700</v>
      </c>
      <c r="FV14" s="12">
        <v>23000</v>
      </c>
      <c r="FW14" s="12">
        <v>18800</v>
      </c>
      <c r="FX14" s="12">
        <v>16600</v>
      </c>
      <c r="FY14" s="12">
        <v>16100</v>
      </c>
      <c r="FZ14" s="12">
        <v>14600</v>
      </c>
      <c r="GA14" s="12">
        <v>12900</v>
      </c>
      <c r="GB14" s="12">
        <v>10200</v>
      </c>
      <c r="GC14" s="12">
        <v>8000</v>
      </c>
      <c r="GD14" s="12">
        <v>6700</v>
      </c>
      <c r="GE14" s="12">
        <v>5200</v>
      </c>
      <c r="GF14" s="12">
        <v>4000</v>
      </c>
      <c r="GG14" s="12">
        <v>2500</v>
      </c>
      <c r="GH14" s="31">
        <v>1800</v>
      </c>
      <c r="GK14" s="12" t="s">
        <v>268</v>
      </c>
      <c r="GL14" s="12">
        <v>246300</v>
      </c>
      <c r="GM14" s="12">
        <v>30600</v>
      </c>
      <c r="GN14" s="12">
        <v>29600</v>
      </c>
      <c r="GO14" s="12">
        <v>28300</v>
      </c>
      <c r="GP14" s="12">
        <v>24500</v>
      </c>
      <c r="GQ14" s="12">
        <v>22400</v>
      </c>
      <c r="GR14" s="12">
        <v>17800</v>
      </c>
      <c r="GS14" s="12">
        <v>15700</v>
      </c>
      <c r="GT14" s="12">
        <v>15100</v>
      </c>
      <c r="GU14" s="12">
        <v>14000</v>
      </c>
      <c r="GV14" s="12">
        <v>11700</v>
      </c>
      <c r="GW14" s="12">
        <v>9000</v>
      </c>
      <c r="GX14" s="12">
        <v>7200</v>
      </c>
      <c r="GY14" s="12">
        <v>6300</v>
      </c>
      <c r="GZ14" s="12">
        <v>5100</v>
      </c>
      <c r="HA14" s="12">
        <v>4000</v>
      </c>
      <c r="HB14" s="12">
        <v>2700</v>
      </c>
      <c r="HC14" s="31">
        <v>2300</v>
      </c>
      <c r="HF14" s="54" t="s">
        <v>269</v>
      </c>
      <c r="HG14" s="55" t="s">
        <v>270</v>
      </c>
      <c r="HH14" s="55">
        <v>1</v>
      </c>
      <c r="HI14" s="56">
        <f>FC5</f>
        <v>2465400</v>
      </c>
      <c r="HJ14" s="56">
        <f>AH5</f>
        <v>3343</v>
      </c>
      <c r="HK14" s="57">
        <f t="shared" si="3"/>
        <v>1.355966577431654E-3</v>
      </c>
      <c r="HL14" s="58">
        <f t="shared" si="0"/>
        <v>1.355047877615221E-3</v>
      </c>
      <c r="HN14" s="54" t="s">
        <v>269</v>
      </c>
      <c r="HO14" s="55" t="s">
        <v>270</v>
      </c>
      <c r="HP14" s="55">
        <v>1</v>
      </c>
      <c r="HQ14" s="56">
        <f>FX5</f>
        <v>1237100</v>
      </c>
      <c r="HR14" s="56">
        <f>BM5</f>
        <v>2259</v>
      </c>
      <c r="HS14" s="57">
        <f t="shared" si="4"/>
        <v>1.8260447821518066E-3</v>
      </c>
      <c r="HT14" s="58">
        <f t="shared" si="5"/>
        <v>1.8243790831990354E-3</v>
      </c>
      <c r="HV14" s="54" t="s">
        <v>269</v>
      </c>
      <c r="HW14" s="59" t="s">
        <v>270</v>
      </c>
      <c r="HX14" s="59">
        <v>1</v>
      </c>
      <c r="HY14" s="56">
        <f>GS5</f>
        <v>1228300</v>
      </c>
      <c r="HZ14" s="60">
        <f>CR5</f>
        <v>1083</v>
      </c>
      <c r="IA14" s="57">
        <f t="shared" si="6"/>
        <v>8.817064235121713E-4</v>
      </c>
      <c r="IB14" s="58">
        <f t="shared" si="1"/>
        <v>8.81317891689042E-4</v>
      </c>
      <c r="IE14" s="50">
        <f t="shared" si="2"/>
        <v>0</v>
      </c>
      <c r="IF14" s="50">
        <f t="shared" si="2"/>
        <v>-1</v>
      </c>
      <c r="IH14">
        <f t="shared" ref="IH14:IM14" si="9">IH4/IH12</f>
        <v>0.3005042436345482</v>
      </c>
      <c r="II14">
        <f t="shared" si="9"/>
        <v>0.30285794022993889</v>
      </c>
      <c r="IJ14">
        <f t="shared" si="9"/>
        <v>0.30497059752734795</v>
      </c>
      <c r="IK14">
        <f t="shared" si="9"/>
        <v>0.30644207513309862</v>
      </c>
      <c r="IL14">
        <f t="shared" si="9"/>
        <v>0.30686484642075323</v>
      </c>
      <c r="IM14">
        <f t="shared" si="9"/>
        <v>0.3062684470186392</v>
      </c>
      <c r="IO14">
        <f>IO4/IO12</f>
        <v>0.28588362624336444</v>
      </c>
      <c r="IQ14">
        <f>IQ4/IQ12</f>
        <v>0.30768451974171035</v>
      </c>
    </row>
    <row r="15" spans="1:251" ht="15.6" x14ac:dyDescent="0.3">
      <c r="A15" s="12" t="s">
        <v>268</v>
      </c>
      <c r="B15" s="12">
        <v>12976</v>
      </c>
      <c r="C15" s="12"/>
      <c r="D15" s="12"/>
      <c r="E15" s="12"/>
      <c r="F15" s="12">
        <v>102</v>
      </c>
      <c r="G15" s="12">
        <v>2515</v>
      </c>
      <c r="H15" s="12">
        <v>3798</v>
      </c>
      <c r="I15" s="12">
        <v>2792</v>
      </c>
      <c r="J15" s="12">
        <v>2092</v>
      </c>
      <c r="K15" s="12">
        <v>1181</v>
      </c>
      <c r="L15" s="12">
        <v>410</v>
      </c>
      <c r="M15" s="12">
        <v>62</v>
      </c>
      <c r="N15" s="12">
        <v>8</v>
      </c>
      <c r="O15" s="31">
        <v>16</v>
      </c>
      <c r="Q15" s="12" t="s">
        <v>268</v>
      </c>
      <c r="R15" s="12"/>
      <c r="S15" s="12"/>
      <c r="T15" s="12"/>
      <c r="U15" s="12"/>
      <c r="V15" s="12"/>
      <c r="W15" s="12"/>
      <c r="X15" s="12"/>
      <c r="Y15" s="12"/>
      <c r="Z15" s="12"/>
      <c r="AA15" s="12"/>
      <c r="AB15" s="12"/>
      <c r="AC15" s="12"/>
      <c r="AD15" s="31"/>
      <c r="AF15" s="12" t="s">
        <v>268</v>
      </c>
      <c r="AG15" s="12"/>
      <c r="AH15" s="12"/>
      <c r="AI15" s="12"/>
      <c r="AJ15" s="12"/>
      <c r="AK15" s="12"/>
      <c r="AL15" s="12"/>
      <c r="AM15" s="12"/>
      <c r="AN15" s="12"/>
      <c r="AO15" s="12"/>
      <c r="AP15" s="12"/>
      <c r="AQ15" s="12"/>
      <c r="AR15" s="12"/>
      <c r="AS15" s="12"/>
      <c r="AT15" s="31"/>
      <c r="AV15" s="12" t="s">
        <v>268</v>
      </c>
      <c r="AW15" s="12"/>
      <c r="AX15" s="12"/>
      <c r="AY15" s="12"/>
      <c r="AZ15" s="12"/>
      <c r="BA15" s="12"/>
      <c r="BB15" s="12"/>
      <c r="BC15" s="12"/>
      <c r="BD15" s="12"/>
      <c r="BE15" s="12"/>
      <c r="BF15" s="12"/>
      <c r="BG15" s="12"/>
      <c r="BH15" s="12"/>
      <c r="BI15" s="31"/>
      <c r="BK15" s="12" t="s">
        <v>268</v>
      </c>
      <c r="BL15" s="12"/>
      <c r="BM15" s="12"/>
      <c r="BN15" s="12"/>
      <c r="BO15" s="12"/>
      <c r="BP15" s="12"/>
      <c r="BQ15" s="12"/>
      <c r="BR15" s="12"/>
      <c r="BS15" s="12"/>
      <c r="BT15" s="12"/>
      <c r="BU15" s="12"/>
      <c r="BV15" s="12"/>
      <c r="BW15" s="12"/>
      <c r="BX15" s="12"/>
      <c r="BY15" s="31"/>
      <c r="CA15" s="12" t="s">
        <v>268</v>
      </c>
      <c r="CB15" s="12"/>
      <c r="CC15" s="12"/>
      <c r="CD15" s="12"/>
      <c r="CE15" s="12"/>
      <c r="CF15" s="12"/>
      <c r="CG15" s="12"/>
      <c r="CH15" s="12"/>
      <c r="CI15" s="12"/>
      <c r="CJ15" s="12"/>
      <c r="CK15" s="12"/>
      <c r="CL15" s="12"/>
      <c r="CM15" s="12"/>
      <c r="CN15" s="31"/>
      <c r="CP15" s="12" t="s">
        <v>268</v>
      </c>
      <c r="CQ15" s="12"/>
      <c r="CR15" s="12"/>
      <c r="CS15" s="12"/>
      <c r="CT15" s="12"/>
      <c r="CU15" s="12"/>
      <c r="CV15" s="12"/>
      <c r="CW15" s="12"/>
      <c r="CX15" s="12"/>
      <c r="CY15" s="12"/>
      <c r="CZ15" s="12"/>
      <c r="DA15" s="12"/>
      <c r="DB15" s="12"/>
      <c r="DC15" s="12"/>
      <c r="DD15" s="31"/>
      <c r="DG15" s="12" t="s">
        <v>268</v>
      </c>
      <c r="DH15" s="40" t="s">
        <v>271</v>
      </c>
      <c r="DI15" s="40" t="s">
        <v>234</v>
      </c>
      <c r="DJ15" s="40" t="s">
        <v>107</v>
      </c>
      <c r="DK15" s="40" t="s">
        <v>84</v>
      </c>
      <c r="DL15" s="40" t="s">
        <v>85</v>
      </c>
      <c r="DM15" s="40" t="s">
        <v>94</v>
      </c>
      <c r="DN15" s="40" t="s">
        <v>240</v>
      </c>
      <c r="DO15" s="40" t="s">
        <v>126</v>
      </c>
      <c r="DP15" s="40" t="s">
        <v>272</v>
      </c>
      <c r="DQ15" s="40" t="s">
        <v>180</v>
      </c>
      <c r="DR15" s="41" t="s">
        <v>273</v>
      </c>
      <c r="DT15" s="12" t="s">
        <v>268</v>
      </c>
      <c r="DU15" s="40" t="s">
        <v>274</v>
      </c>
      <c r="DV15" s="40" t="s">
        <v>275</v>
      </c>
      <c r="DW15" s="40" t="s">
        <v>161</v>
      </c>
      <c r="DX15" s="40" t="s">
        <v>84</v>
      </c>
      <c r="DY15" s="40" t="s">
        <v>86</v>
      </c>
      <c r="DZ15" s="40" t="s">
        <v>86</v>
      </c>
      <c r="EA15" s="40" t="s">
        <v>133</v>
      </c>
      <c r="EB15" s="40" t="s">
        <v>169</v>
      </c>
      <c r="EC15" s="40" t="s">
        <v>276</v>
      </c>
      <c r="ED15" s="40" t="s">
        <v>158</v>
      </c>
      <c r="EE15" s="41" t="s">
        <v>277</v>
      </c>
      <c r="EG15" s="12" t="s">
        <v>268</v>
      </c>
      <c r="EH15" s="40" t="s">
        <v>278</v>
      </c>
      <c r="EI15" s="40" t="s">
        <v>279</v>
      </c>
      <c r="EJ15" s="40" t="s">
        <v>172</v>
      </c>
      <c r="EK15" s="40" t="s">
        <v>105</v>
      </c>
      <c r="EL15" s="40" t="s">
        <v>103</v>
      </c>
      <c r="EM15" s="40" t="s">
        <v>138</v>
      </c>
      <c r="EN15" s="40" t="s">
        <v>280</v>
      </c>
      <c r="EO15" s="40" t="s">
        <v>281</v>
      </c>
      <c r="EP15" s="40" t="s">
        <v>282</v>
      </c>
      <c r="EQ15" s="40" t="s">
        <v>283</v>
      </c>
      <c r="ER15" s="41" t="s">
        <v>284</v>
      </c>
      <c r="EU15" s="12" t="s">
        <v>285</v>
      </c>
      <c r="EV15" s="12">
        <v>604000</v>
      </c>
      <c r="EW15" s="12">
        <v>71100</v>
      </c>
      <c r="EX15" s="12">
        <v>66600</v>
      </c>
      <c r="EY15" s="12">
        <v>63400</v>
      </c>
      <c r="EZ15" s="12">
        <v>61800</v>
      </c>
      <c r="FA15" s="12">
        <v>60500</v>
      </c>
      <c r="FB15" s="12">
        <v>48500</v>
      </c>
      <c r="FC15" s="12">
        <v>38400</v>
      </c>
      <c r="FD15" s="12">
        <v>35400</v>
      </c>
      <c r="FE15" s="12">
        <v>32200</v>
      </c>
      <c r="FF15" s="12">
        <v>29800</v>
      </c>
      <c r="FG15" s="12">
        <v>24400</v>
      </c>
      <c r="FH15" s="12">
        <v>19900</v>
      </c>
      <c r="FI15" s="12">
        <v>16600</v>
      </c>
      <c r="FJ15" s="12">
        <v>13700</v>
      </c>
      <c r="FK15" s="12">
        <v>10200</v>
      </c>
      <c r="FL15" s="12">
        <v>6500</v>
      </c>
      <c r="FM15" s="31">
        <v>5100</v>
      </c>
      <c r="FP15" s="12" t="s">
        <v>285</v>
      </c>
      <c r="FQ15" s="12">
        <v>298300</v>
      </c>
      <c r="FR15" s="12">
        <v>36100</v>
      </c>
      <c r="FS15" s="12">
        <v>33700</v>
      </c>
      <c r="FT15" s="12">
        <v>31700</v>
      </c>
      <c r="FU15" s="12">
        <v>30800</v>
      </c>
      <c r="FV15" s="12">
        <v>30200</v>
      </c>
      <c r="FW15" s="12">
        <v>24200</v>
      </c>
      <c r="FX15" s="12">
        <v>19000</v>
      </c>
      <c r="FY15" s="12">
        <v>17100</v>
      </c>
      <c r="FZ15" s="12">
        <v>15100</v>
      </c>
      <c r="GA15" s="12">
        <v>14400</v>
      </c>
      <c r="GB15" s="12">
        <v>11900</v>
      </c>
      <c r="GC15" s="12">
        <v>9800</v>
      </c>
      <c r="GD15" s="12">
        <v>8100</v>
      </c>
      <c r="GE15" s="12">
        <v>6600</v>
      </c>
      <c r="GF15" s="12">
        <v>4900</v>
      </c>
      <c r="GG15" s="12">
        <v>2900</v>
      </c>
      <c r="GH15" s="31">
        <v>2000</v>
      </c>
      <c r="GK15" s="12" t="s">
        <v>285</v>
      </c>
      <c r="GL15" s="12">
        <v>305700</v>
      </c>
      <c r="GM15" s="12">
        <v>35000</v>
      </c>
      <c r="GN15" s="12">
        <v>32900</v>
      </c>
      <c r="GO15" s="12">
        <v>31700</v>
      </c>
      <c r="GP15" s="12">
        <v>31000</v>
      </c>
      <c r="GQ15" s="12">
        <v>30300</v>
      </c>
      <c r="GR15" s="12">
        <v>24300</v>
      </c>
      <c r="GS15" s="12">
        <v>19400</v>
      </c>
      <c r="GT15" s="12">
        <v>18300</v>
      </c>
      <c r="GU15" s="12">
        <v>17100</v>
      </c>
      <c r="GV15" s="12">
        <v>15400</v>
      </c>
      <c r="GW15" s="12">
        <v>12500</v>
      </c>
      <c r="GX15" s="12">
        <v>10100</v>
      </c>
      <c r="GY15" s="12">
        <v>8500</v>
      </c>
      <c r="GZ15" s="12">
        <v>7100</v>
      </c>
      <c r="HA15" s="12">
        <v>5300</v>
      </c>
      <c r="HB15" s="12">
        <v>3600</v>
      </c>
      <c r="HC15" s="31">
        <v>3100</v>
      </c>
      <c r="HF15" s="42" t="s">
        <v>286</v>
      </c>
      <c r="HG15" s="43" t="s">
        <v>287</v>
      </c>
      <c r="HH15" s="43">
        <v>1</v>
      </c>
      <c r="HI15" s="44">
        <f>FD5</f>
        <v>2319100</v>
      </c>
      <c r="HJ15" s="44">
        <f>AI5</f>
        <v>4015</v>
      </c>
      <c r="HK15" s="45">
        <f t="shared" si="3"/>
        <v>1.7312750636022595E-3</v>
      </c>
      <c r="HL15" s="46">
        <f t="shared" si="0"/>
        <v>1.7297777031007829E-3</v>
      </c>
      <c r="HN15" s="42" t="s">
        <v>286</v>
      </c>
      <c r="HO15" s="43" t="s">
        <v>287</v>
      </c>
      <c r="HP15" s="43">
        <v>1</v>
      </c>
      <c r="HQ15" s="44">
        <f>FY5</f>
        <v>1154200</v>
      </c>
      <c r="HR15" s="44">
        <f>BN5</f>
        <v>2582</v>
      </c>
      <c r="HS15" s="45">
        <f t="shared" si="4"/>
        <v>2.2370473054929823E-3</v>
      </c>
      <c r="HT15" s="46">
        <f t="shared" si="5"/>
        <v>2.2345479108015556E-3</v>
      </c>
      <c r="HV15" s="42" t="s">
        <v>286</v>
      </c>
      <c r="HW15" s="47" t="s">
        <v>287</v>
      </c>
      <c r="HX15" s="47">
        <v>1</v>
      </c>
      <c r="HY15" s="44">
        <f>GT5</f>
        <v>1164900</v>
      </c>
      <c r="HZ15" s="48">
        <f>CS5</f>
        <v>1431</v>
      </c>
      <c r="IA15" s="45">
        <f t="shared" si="6"/>
        <v>1.2284316250321917E-3</v>
      </c>
      <c r="IB15" s="46">
        <f t="shared" si="1"/>
        <v>1.2276775660584472E-3</v>
      </c>
      <c r="IE15" s="50">
        <f t="shared" si="2"/>
        <v>0</v>
      </c>
      <c r="IF15" s="50">
        <f t="shared" si="2"/>
        <v>-2</v>
      </c>
      <c r="IH15">
        <f t="shared" ref="IH15:IM15" si="10">IH5/IH12</f>
        <v>0.10482476285571643</v>
      </c>
      <c r="II15">
        <f t="shared" si="10"/>
        <v>0.11107988532329424</v>
      </c>
      <c r="IJ15">
        <f t="shared" si="10"/>
        <v>0.11611996170663196</v>
      </c>
      <c r="IK15">
        <f t="shared" si="10"/>
        <v>0.12020679211581704</v>
      </c>
      <c r="IL15">
        <f t="shared" si="10"/>
        <v>0.12374708296856146</v>
      </c>
      <c r="IM15">
        <f t="shared" si="10"/>
        <v>0.12700867536293697</v>
      </c>
      <c r="IO15">
        <f>IO5/IO12</f>
        <v>8.3298216467435293E-2</v>
      </c>
      <c r="IQ15">
        <f>IQ5/IQ12</f>
        <v>0.11539658363222458</v>
      </c>
    </row>
    <row r="16" spans="1:251" ht="15.6" x14ac:dyDescent="0.3">
      <c r="A16" s="12" t="s">
        <v>285</v>
      </c>
      <c r="B16" s="12">
        <v>13651</v>
      </c>
      <c r="C16" s="12"/>
      <c r="D16" s="12"/>
      <c r="E16" s="12"/>
      <c r="F16" s="12">
        <v>64</v>
      </c>
      <c r="G16" s="12">
        <v>2376</v>
      </c>
      <c r="H16" s="12">
        <v>4038</v>
      </c>
      <c r="I16" s="12">
        <v>3189</v>
      </c>
      <c r="J16" s="12">
        <v>2214</v>
      </c>
      <c r="K16" s="12">
        <v>1279</v>
      </c>
      <c r="L16" s="12">
        <v>427</v>
      </c>
      <c r="M16" s="12">
        <v>37</v>
      </c>
      <c r="N16" s="12">
        <v>2</v>
      </c>
      <c r="O16" s="31">
        <v>25</v>
      </c>
      <c r="Q16" s="12" t="s">
        <v>285</v>
      </c>
      <c r="R16" s="12"/>
      <c r="S16" s="12"/>
      <c r="T16" s="12"/>
      <c r="U16" s="12"/>
      <c r="V16" s="12"/>
      <c r="W16" s="12"/>
      <c r="X16" s="12"/>
      <c r="Y16" s="12"/>
      <c r="Z16" s="12"/>
      <c r="AA16" s="12"/>
      <c r="AB16" s="12"/>
      <c r="AC16" s="12"/>
      <c r="AD16" s="31"/>
      <c r="AF16" s="12" t="s">
        <v>285</v>
      </c>
      <c r="AG16" s="12"/>
      <c r="AH16" s="12"/>
      <c r="AI16" s="12"/>
      <c r="AJ16" s="12"/>
      <c r="AK16" s="12"/>
      <c r="AL16" s="12"/>
      <c r="AM16" s="12"/>
      <c r="AN16" s="12"/>
      <c r="AO16" s="12"/>
      <c r="AP16" s="12"/>
      <c r="AQ16" s="12"/>
      <c r="AR16" s="12"/>
      <c r="AS16" s="12"/>
      <c r="AT16" s="31"/>
      <c r="AV16" s="12" t="s">
        <v>285</v>
      </c>
      <c r="AW16" s="12"/>
      <c r="AX16" s="12"/>
      <c r="AY16" s="12"/>
      <c r="AZ16" s="12"/>
      <c r="BA16" s="12"/>
      <c r="BB16" s="12"/>
      <c r="BC16" s="12"/>
      <c r="BD16" s="12"/>
      <c r="BE16" s="12"/>
      <c r="BF16" s="12"/>
      <c r="BG16" s="12"/>
      <c r="BH16" s="12"/>
      <c r="BI16" s="31"/>
      <c r="BK16" s="12" t="s">
        <v>285</v>
      </c>
      <c r="BL16" s="12"/>
      <c r="BM16" s="12"/>
      <c r="BN16" s="12"/>
      <c r="BO16" s="12"/>
      <c r="BP16" s="12"/>
      <c r="BQ16" s="12"/>
      <c r="BR16" s="12"/>
      <c r="BS16" s="12"/>
      <c r="BT16" s="12"/>
      <c r="BU16" s="12"/>
      <c r="BV16" s="12"/>
      <c r="BW16" s="12"/>
      <c r="BX16" s="12"/>
      <c r="BY16" s="31"/>
      <c r="CA16" s="12" t="s">
        <v>285</v>
      </c>
      <c r="CB16" s="12"/>
      <c r="CC16" s="12"/>
      <c r="CD16" s="12"/>
      <c r="CE16" s="12"/>
      <c r="CF16" s="12"/>
      <c r="CG16" s="12"/>
      <c r="CH16" s="12"/>
      <c r="CI16" s="12"/>
      <c r="CJ16" s="12"/>
      <c r="CK16" s="12"/>
      <c r="CL16" s="12"/>
      <c r="CM16" s="12"/>
      <c r="CN16" s="31"/>
      <c r="CP16" s="12" t="s">
        <v>285</v>
      </c>
      <c r="CQ16" s="12"/>
      <c r="CR16" s="12"/>
      <c r="CS16" s="12"/>
      <c r="CT16" s="12"/>
      <c r="CU16" s="12"/>
      <c r="CV16" s="12"/>
      <c r="CW16" s="12"/>
      <c r="CX16" s="12"/>
      <c r="CY16" s="12"/>
      <c r="CZ16" s="12"/>
      <c r="DA16" s="12"/>
      <c r="DB16" s="12"/>
      <c r="DC16" s="12"/>
      <c r="DD16" s="31"/>
      <c r="DG16" s="12" t="s">
        <v>285</v>
      </c>
      <c r="DH16" s="40" t="s">
        <v>271</v>
      </c>
      <c r="DI16" s="40" t="s">
        <v>177</v>
      </c>
      <c r="DJ16" s="40" t="s">
        <v>214</v>
      </c>
      <c r="DK16" s="40" t="s">
        <v>84</v>
      </c>
      <c r="DL16" s="40" t="s">
        <v>85</v>
      </c>
      <c r="DM16" s="40" t="s">
        <v>86</v>
      </c>
      <c r="DN16" s="40" t="s">
        <v>288</v>
      </c>
      <c r="DO16" s="40" t="s">
        <v>274</v>
      </c>
      <c r="DP16" s="40" t="s">
        <v>289</v>
      </c>
      <c r="DQ16" s="40" t="s">
        <v>290</v>
      </c>
      <c r="DR16" s="41" t="s">
        <v>291</v>
      </c>
      <c r="DT16" s="12" t="s">
        <v>285</v>
      </c>
      <c r="DU16" s="40" t="s">
        <v>140</v>
      </c>
      <c r="DV16" s="40" t="s">
        <v>242</v>
      </c>
      <c r="DW16" s="40" t="s">
        <v>214</v>
      </c>
      <c r="DX16" s="40" t="s">
        <v>104</v>
      </c>
      <c r="DY16" s="40" t="s">
        <v>94</v>
      </c>
      <c r="DZ16" s="40" t="s">
        <v>95</v>
      </c>
      <c r="EA16" s="40" t="s">
        <v>108</v>
      </c>
      <c r="EB16" s="40" t="s">
        <v>227</v>
      </c>
      <c r="EC16" s="40" t="s">
        <v>292</v>
      </c>
      <c r="ED16" s="40" t="s">
        <v>293</v>
      </c>
      <c r="EE16" s="41" t="s">
        <v>294</v>
      </c>
      <c r="EG16" s="12" t="s">
        <v>285</v>
      </c>
      <c r="EH16" s="40" t="s">
        <v>295</v>
      </c>
      <c r="EI16" s="40" t="s">
        <v>296</v>
      </c>
      <c r="EJ16" s="40" t="s">
        <v>86</v>
      </c>
      <c r="EK16" s="40" t="s">
        <v>84</v>
      </c>
      <c r="EL16" s="40" t="s">
        <v>132</v>
      </c>
      <c r="EM16" s="40" t="s">
        <v>83</v>
      </c>
      <c r="EN16" s="40" t="s">
        <v>172</v>
      </c>
      <c r="EO16" s="40" t="s">
        <v>249</v>
      </c>
      <c r="EP16" s="40" t="s">
        <v>97</v>
      </c>
      <c r="EQ16" s="40" t="s">
        <v>297</v>
      </c>
      <c r="ER16" s="41" t="s">
        <v>298</v>
      </c>
      <c r="EU16" s="12" t="s">
        <v>299</v>
      </c>
      <c r="EV16" s="12">
        <v>306200</v>
      </c>
      <c r="EW16" s="12">
        <v>29600</v>
      </c>
      <c r="EX16" s="12">
        <v>29500</v>
      </c>
      <c r="EY16" s="12">
        <v>28800</v>
      </c>
      <c r="EZ16" s="12">
        <v>27100</v>
      </c>
      <c r="FA16" s="12">
        <v>26300</v>
      </c>
      <c r="FB16" s="12">
        <v>22500</v>
      </c>
      <c r="FC16" s="12">
        <v>19200</v>
      </c>
      <c r="FD16" s="12">
        <v>19600</v>
      </c>
      <c r="FE16" s="12">
        <v>17800</v>
      </c>
      <c r="FF16" s="12">
        <v>16800</v>
      </c>
      <c r="FG16" s="12">
        <v>15100</v>
      </c>
      <c r="FH16" s="12">
        <v>13500</v>
      </c>
      <c r="FI16" s="12">
        <v>11300</v>
      </c>
      <c r="FJ16" s="12">
        <v>9600</v>
      </c>
      <c r="FK16" s="12">
        <v>8000</v>
      </c>
      <c r="FL16" s="12">
        <v>5800</v>
      </c>
      <c r="FM16" s="31">
        <v>5500</v>
      </c>
      <c r="FP16" s="12" t="s">
        <v>299</v>
      </c>
      <c r="FQ16" s="12">
        <v>153600</v>
      </c>
      <c r="FR16" s="12">
        <v>15000</v>
      </c>
      <c r="FS16" s="12">
        <v>14900</v>
      </c>
      <c r="FT16" s="12">
        <v>14700</v>
      </c>
      <c r="FU16" s="12">
        <v>13800</v>
      </c>
      <c r="FV16" s="12">
        <v>13500</v>
      </c>
      <c r="FW16" s="12">
        <v>11700</v>
      </c>
      <c r="FX16" s="12">
        <v>9800</v>
      </c>
      <c r="FY16" s="12">
        <v>9900</v>
      </c>
      <c r="FZ16" s="12">
        <v>8900</v>
      </c>
      <c r="GA16" s="12">
        <v>8500</v>
      </c>
      <c r="GB16" s="12">
        <v>7600</v>
      </c>
      <c r="GC16" s="12">
        <v>6900</v>
      </c>
      <c r="GD16" s="12">
        <v>5600</v>
      </c>
      <c r="GE16" s="12">
        <v>4600</v>
      </c>
      <c r="GF16" s="12">
        <v>3700</v>
      </c>
      <c r="GG16" s="12">
        <v>2400</v>
      </c>
      <c r="GH16" s="31">
        <v>2000</v>
      </c>
      <c r="GK16" s="12" t="s">
        <v>299</v>
      </c>
      <c r="GL16" s="12">
        <v>152600</v>
      </c>
      <c r="GM16" s="12">
        <v>14600</v>
      </c>
      <c r="GN16" s="12">
        <v>14600</v>
      </c>
      <c r="GO16" s="12">
        <v>14100</v>
      </c>
      <c r="GP16" s="12">
        <v>13300</v>
      </c>
      <c r="GQ16" s="12">
        <v>12800</v>
      </c>
      <c r="GR16" s="12">
        <v>10800</v>
      </c>
      <c r="GS16" s="12">
        <v>9400</v>
      </c>
      <c r="GT16" s="12">
        <v>9700</v>
      </c>
      <c r="GU16" s="12">
        <v>8900</v>
      </c>
      <c r="GV16" s="12">
        <v>8300</v>
      </c>
      <c r="GW16" s="12">
        <v>7500</v>
      </c>
      <c r="GX16" s="12">
        <v>6600</v>
      </c>
      <c r="GY16" s="12">
        <v>5700</v>
      </c>
      <c r="GZ16" s="12">
        <v>5000</v>
      </c>
      <c r="HA16" s="12">
        <v>4300</v>
      </c>
      <c r="HB16" s="12">
        <v>3400</v>
      </c>
      <c r="HC16" s="31">
        <v>3500</v>
      </c>
      <c r="HF16" s="54" t="s">
        <v>300</v>
      </c>
      <c r="HG16" s="55" t="s">
        <v>301</v>
      </c>
      <c r="HH16" s="55">
        <v>1</v>
      </c>
      <c r="HI16" s="56">
        <f>FE5</f>
        <v>2178100</v>
      </c>
      <c r="HJ16" s="56">
        <f>AJ5</f>
        <v>5717</v>
      </c>
      <c r="HK16" s="57">
        <f t="shared" si="3"/>
        <v>2.6247647031816721E-3</v>
      </c>
      <c r="HL16" s="58">
        <f t="shared" si="0"/>
        <v>2.6213245231397112E-3</v>
      </c>
      <c r="HN16" s="54" t="s">
        <v>300</v>
      </c>
      <c r="HO16" s="55" t="s">
        <v>301</v>
      </c>
      <c r="HP16" s="55">
        <v>1</v>
      </c>
      <c r="HQ16" s="56">
        <f>FZ5</f>
        <v>1062700</v>
      </c>
      <c r="HR16" s="56">
        <f>BO5</f>
        <v>3603</v>
      </c>
      <c r="HS16" s="57">
        <f t="shared" si="4"/>
        <v>3.3904206267055615E-3</v>
      </c>
      <c r="HT16" s="58">
        <f t="shared" si="5"/>
        <v>3.3846828773843912E-3</v>
      </c>
      <c r="HV16" s="54" t="s">
        <v>300</v>
      </c>
      <c r="HW16" s="59" t="s">
        <v>301</v>
      </c>
      <c r="HX16" s="59">
        <v>1</v>
      </c>
      <c r="HY16" s="56">
        <f>GU5</f>
        <v>1115400</v>
      </c>
      <c r="HZ16" s="60">
        <f>CT5</f>
        <v>2114</v>
      </c>
      <c r="IA16" s="57">
        <f t="shared" si="6"/>
        <v>1.8952842029765107E-3</v>
      </c>
      <c r="IB16" s="58">
        <f t="shared" si="1"/>
        <v>1.8934898522737554E-3</v>
      </c>
      <c r="IE16" s="50">
        <f t="shared" si="2"/>
        <v>0</v>
      </c>
      <c r="IF16" s="50">
        <f t="shared" si="2"/>
        <v>0</v>
      </c>
      <c r="IH16">
        <f t="shared" ref="IH16:IM16" si="11">IH6/IH12</f>
        <v>2.4594108836744882E-2</v>
      </c>
      <c r="II16">
        <f t="shared" si="11"/>
        <v>2.3678905223879141E-2</v>
      </c>
      <c r="IJ16">
        <f t="shared" si="11"/>
        <v>2.4479312322886013E-2</v>
      </c>
      <c r="IK16">
        <f t="shared" si="11"/>
        <v>2.6386173252856051E-2</v>
      </c>
      <c r="IL16">
        <f t="shared" si="11"/>
        <v>2.8826811349596439E-2</v>
      </c>
      <c r="IM16">
        <f t="shared" si="11"/>
        <v>3.1445278548861415E-2</v>
      </c>
      <c r="IO16">
        <f>IO6/IO12</f>
        <v>1.5218992817969325E-2</v>
      </c>
      <c r="IQ16">
        <f>IQ6/IQ12</f>
        <v>2.9198286605057105E-2</v>
      </c>
    </row>
    <row r="17" spans="1:251" ht="15.6" x14ac:dyDescent="0.3">
      <c r="A17" s="12" t="s">
        <v>299</v>
      </c>
      <c r="B17" s="12">
        <v>5544</v>
      </c>
      <c r="C17" s="12"/>
      <c r="D17" s="12"/>
      <c r="E17" s="12"/>
      <c r="F17" s="12">
        <v>37</v>
      </c>
      <c r="G17" s="12">
        <v>954</v>
      </c>
      <c r="H17" s="12">
        <v>1535</v>
      </c>
      <c r="I17" s="12">
        <v>1446</v>
      </c>
      <c r="J17" s="12">
        <v>919</v>
      </c>
      <c r="K17" s="12">
        <v>482</v>
      </c>
      <c r="L17" s="12">
        <v>110</v>
      </c>
      <c r="M17" s="12">
        <v>6</v>
      </c>
      <c r="N17" s="12">
        <v>0</v>
      </c>
      <c r="O17" s="31">
        <v>55</v>
      </c>
      <c r="Q17" s="12" t="s">
        <v>299</v>
      </c>
      <c r="R17" s="12"/>
      <c r="S17" s="12"/>
      <c r="T17" s="12"/>
      <c r="U17" s="12"/>
      <c r="V17" s="12"/>
      <c r="W17" s="12"/>
      <c r="X17" s="12"/>
      <c r="Y17" s="12"/>
      <c r="Z17" s="12"/>
      <c r="AA17" s="12"/>
      <c r="AB17" s="12"/>
      <c r="AC17" s="12"/>
      <c r="AD17" s="31"/>
      <c r="AF17" s="12" t="s">
        <v>299</v>
      </c>
      <c r="AG17" s="12"/>
      <c r="AH17" s="12"/>
      <c r="AI17" s="12"/>
      <c r="AJ17" s="12"/>
      <c r="AK17" s="12"/>
      <c r="AL17" s="12"/>
      <c r="AM17" s="12"/>
      <c r="AN17" s="12"/>
      <c r="AO17" s="12"/>
      <c r="AP17" s="12"/>
      <c r="AQ17" s="12"/>
      <c r="AR17" s="12"/>
      <c r="AS17" s="12"/>
      <c r="AT17" s="31"/>
      <c r="AV17" s="12" t="s">
        <v>299</v>
      </c>
      <c r="AW17" s="12"/>
      <c r="AX17" s="12"/>
      <c r="AY17" s="12"/>
      <c r="AZ17" s="12"/>
      <c r="BA17" s="12"/>
      <c r="BB17" s="12"/>
      <c r="BC17" s="12"/>
      <c r="BD17" s="12"/>
      <c r="BE17" s="12"/>
      <c r="BF17" s="12"/>
      <c r="BG17" s="12"/>
      <c r="BH17" s="12"/>
      <c r="BI17" s="31"/>
      <c r="BK17" s="12" t="s">
        <v>299</v>
      </c>
      <c r="BL17" s="12"/>
      <c r="BM17" s="12"/>
      <c r="BN17" s="12"/>
      <c r="BO17" s="12"/>
      <c r="BP17" s="12"/>
      <c r="BQ17" s="12"/>
      <c r="BR17" s="12"/>
      <c r="BS17" s="12"/>
      <c r="BT17" s="12"/>
      <c r="BU17" s="12"/>
      <c r="BV17" s="12"/>
      <c r="BW17" s="12"/>
      <c r="BX17" s="12"/>
      <c r="BY17" s="31"/>
      <c r="CA17" s="12" t="s">
        <v>299</v>
      </c>
      <c r="CB17" s="12"/>
      <c r="CC17" s="12"/>
      <c r="CD17" s="12"/>
      <c r="CE17" s="12"/>
      <c r="CF17" s="12"/>
      <c r="CG17" s="12"/>
      <c r="CH17" s="12"/>
      <c r="CI17" s="12"/>
      <c r="CJ17" s="12"/>
      <c r="CK17" s="12"/>
      <c r="CL17" s="12"/>
      <c r="CM17" s="12"/>
      <c r="CN17" s="31"/>
      <c r="CP17" s="12" t="s">
        <v>299</v>
      </c>
      <c r="CQ17" s="12"/>
      <c r="CR17" s="12"/>
      <c r="CS17" s="12"/>
      <c r="CT17" s="12"/>
      <c r="CU17" s="12"/>
      <c r="CV17" s="12"/>
      <c r="CW17" s="12"/>
      <c r="CX17" s="12"/>
      <c r="CY17" s="12"/>
      <c r="CZ17" s="12"/>
      <c r="DA17" s="12"/>
      <c r="DB17" s="12"/>
      <c r="DC17" s="12"/>
      <c r="DD17" s="31"/>
      <c r="DG17" s="12" t="s">
        <v>299</v>
      </c>
      <c r="DH17" s="40" t="s">
        <v>302</v>
      </c>
      <c r="DI17" s="40" t="s">
        <v>303</v>
      </c>
      <c r="DJ17" s="40" t="s">
        <v>85</v>
      </c>
      <c r="DK17" s="40" t="s">
        <v>104</v>
      </c>
      <c r="DL17" s="40" t="s">
        <v>83</v>
      </c>
      <c r="DM17" s="40" t="s">
        <v>85</v>
      </c>
      <c r="DN17" s="40" t="s">
        <v>107</v>
      </c>
      <c r="DO17" s="40" t="s">
        <v>249</v>
      </c>
      <c r="DP17" s="40" t="s">
        <v>304</v>
      </c>
      <c r="DQ17" s="40" t="s">
        <v>305</v>
      </c>
      <c r="DR17" s="41" t="s">
        <v>306</v>
      </c>
      <c r="DT17" s="12" t="s">
        <v>299</v>
      </c>
      <c r="DU17" s="40" t="s">
        <v>92</v>
      </c>
      <c r="DV17" s="40" t="s">
        <v>93</v>
      </c>
      <c r="DW17" s="40" t="s">
        <v>94</v>
      </c>
      <c r="DX17" s="40" t="s">
        <v>104</v>
      </c>
      <c r="DY17" s="40" t="s">
        <v>106</v>
      </c>
      <c r="DZ17" s="40" t="s">
        <v>86</v>
      </c>
      <c r="EA17" s="40" t="s">
        <v>280</v>
      </c>
      <c r="EB17" s="40" t="s">
        <v>307</v>
      </c>
      <c r="EC17" s="40" t="s">
        <v>308</v>
      </c>
      <c r="ED17" s="40" t="s">
        <v>135</v>
      </c>
      <c r="EE17" s="41" t="s">
        <v>309</v>
      </c>
      <c r="EG17" s="12" t="s">
        <v>299</v>
      </c>
      <c r="EH17" s="40" t="s">
        <v>258</v>
      </c>
      <c r="EI17" s="40" t="s">
        <v>310</v>
      </c>
      <c r="EJ17" s="40" t="s">
        <v>132</v>
      </c>
      <c r="EK17" s="40" t="s">
        <v>84</v>
      </c>
      <c r="EL17" s="40" t="s">
        <v>132</v>
      </c>
      <c r="EM17" s="40" t="s">
        <v>83</v>
      </c>
      <c r="EN17" s="40" t="s">
        <v>214</v>
      </c>
      <c r="EO17" s="40" t="s">
        <v>96</v>
      </c>
      <c r="EP17" s="40" t="s">
        <v>197</v>
      </c>
      <c r="EQ17" s="40" t="s">
        <v>192</v>
      </c>
      <c r="ER17" s="41" t="s">
        <v>311</v>
      </c>
      <c r="EU17" s="12" t="s">
        <v>312</v>
      </c>
      <c r="EV17" s="12">
        <v>280200</v>
      </c>
      <c r="EW17" s="12">
        <v>31800</v>
      </c>
      <c r="EX17" s="12">
        <v>30700</v>
      </c>
      <c r="EY17" s="12">
        <v>29100</v>
      </c>
      <c r="EZ17" s="12">
        <v>26100</v>
      </c>
      <c r="FA17" s="12">
        <v>26700</v>
      </c>
      <c r="FB17" s="12">
        <v>20800</v>
      </c>
      <c r="FC17" s="12">
        <v>18900</v>
      </c>
      <c r="FD17" s="12">
        <v>18100</v>
      </c>
      <c r="FE17" s="12">
        <v>16100</v>
      </c>
      <c r="FF17" s="12">
        <v>14400</v>
      </c>
      <c r="FG17" s="12">
        <v>11500</v>
      </c>
      <c r="FH17" s="12">
        <v>9200</v>
      </c>
      <c r="FI17" s="12">
        <v>7600</v>
      </c>
      <c r="FJ17" s="12">
        <v>6500</v>
      </c>
      <c r="FK17" s="12">
        <v>5500</v>
      </c>
      <c r="FL17" s="12">
        <v>3700</v>
      </c>
      <c r="FM17" s="31">
        <v>3200</v>
      </c>
      <c r="FP17" s="12" t="s">
        <v>312</v>
      </c>
      <c r="FQ17" s="12">
        <v>141200</v>
      </c>
      <c r="FR17" s="12">
        <v>16200</v>
      </c>
      <c r="FS17" s="12">
        <v>15600</v>
      </c>
      <c r="FT17" s="12">
        <v>14600</v>
      </c>
      <c r="FU17" s="12">
        <v>13400</v>
      </c>
      <c r="FV17" s="12">
        <v>13400</v>
      </c>
      <c r="FW17" s="12">
        <v>10400</v>
      </c>
      <c r="FX17" s="12">
        <v>9600</v>
      </c>
      <c r="FY17" s="12">
        <v>9300</v>
      </c>
      <c r="FZ17" s="12">
        <v>8200</v>
      </c>
      <c r="GA17" s="12">
        <v>7400</v>
      </c>
      <c r="GB17" s="12">
        <v>5900</v>
      </c>
      <c r="GC17" s="12">
        <v>4700</v>
      </c>
      <c r="GD17" s="12">
        <v>3800</v>
      </c>
      <c r="GE17" s="12">
        <v>3100</v>
      </c>
      <c r="GF17" s="12">
        <v>2600</v>
      </c>
      <c r="GG17" s="12">
        <v>1600</v>
      </c>
      <c r="GH17" s="31">
        <v>1200</v>
      </c>
      <c r="GK17" s="12" t="s">
        <v>312</v>
      </c>
      <c r="GL17" s="12">
        <v>139000</v>
      </c>
      <c r="GM17" s="12">
        <v>15600</v>
      </c>
      <c r="GN17" s="12">
        <v>15100</v>
      </c>
      <c r="GO17" s="12">
        <v>14500</v>
      </c>
      <c r="GP17" s="12">
        <v>12700</v>
      </c>
      <c r="GQ17" s="12">
        <v>13300</v>
      </c>
      <c r="GR17" s="12">
        <v>10400</v>
      </c>
      <c r="GS17" s="12">
        <v>9300</v>
      </c>
      <c r="GT17" s="12">
        <v>8800</v>
      </c>
      <c r="GU17" s="12">
        <v>7900</v>
      </c>
      <c r="GV17" s="12">
        <v>7000</v>
      </c>
      <c r="GW17" s="12">
        <v>5600</v>
      </c>
      <c r="GX17" s="12">
        <v>4500</v>
      </c>
      <c r="GY17" s="12">
        <v>3800</v>
      </c>
      <c r="GZ17" s="12">
        <v>3400</v>
      </c>
      <c r="HA17" s="12">
        <v>2900</v>
      </c>
      <c r="HB17" s="12">
        <v>2100</v>
      </c>
      <c r="HC17" s="31">
        <v>2000</v>
      </c>
      <c r="HF17" s="42" t="s">
        <v>313</v>
      </c>
      <c r="HG17" s="43" t="s">
        <v>314</v>
      </c>
      <c r="HH17" s="43">
        <v>1</v>
      </c>
      <c r="HI17" s="44">
        <f>FF5</f>
        <v>2043100</v>
      </c>
      <c r="HJ17" s="44">
        <f>AK5</f>
        <v>8383</v>
      </c>
      <c r="HK17" s="45">
        <f t="shared" si="3"/>
        <v>4.1030786549850718E-3</v>
      </c>
      <c r="HL17" s="46">
        <f t="shared" si="0"/>
        <v>4.0946782614981799E-3</v>
      </c>
      <c r="HN17" s="42" t="s">
        <v>313</v>
      </c>
      <c r="HO17" s="43" t="s">
        <v>314</v>
      </c>
      <c r="HP17" s="43">
        <v>1</v>
      </c>
      <c r="HQ17" s="44">
        <f>GA5</f>
        <v>996900</v>
      </c>
      <c r="HR17" s="44">
        <f>BP5</f>
        <v>5375</v>
      </c>
      <c r="HS17" s="45">
        <f t="shared" si="4"/>
        <v>5.3917143143745608E-3</v>
      </c>
      <c r="HT17" s="46">
        <f t="shared" si="5"/>
        <v>5.3772181024672669E-3</v>
      </c>
      <c r="HV17" s="42" t="s">
        <v>313</v>
      </c>
      <c r="HW17" s="47" t="s">
        <v>314</v>
      </c>
      <c r="HX17" s="47">
        <v>1</v>
      </c>
      <c r="HY17" s="44">
        <f>GV5</f>
        <v>1046200</v>
      </c>
      <c r="HZ17" s="48">
        <f>CU5</f>
        <v>3007</v>
      </c>
      <c r="IA17" s="45">
        <f t="shared" si="6"/>
        <v>2.8742114318485949E-3</v>
      </c>
      <c r="IB17" s="46">
        <f t="shared" si="1"/>
        <v>2.8700868136834513E-3</v>
      </c>
      <c r="IE17" s="50">
        <f t="shared" si="2"/>
        <v>0</v>
      </c>
      <c r="IF17" s="50">
        <f t="shared" si="2"/>
        <v>-1</v>
      </c>
      <c r="IH17">
        <f t="shared" ref="IH17:IM17" si="12">IH7/IH12</f>
        <v>3.490763854218672E-3</v>
      </c>
      <c r="II17">
        <f t="shared" si="12"/>
        <v>4.5326182627923274E-3</v>
      </c>
      <c r="IJ17">
        <f t="shared" si="12"/>
        <v>4.9928366967293154E-3</v>
      </c>
      <c r="IK17">
        <f t="shared" si="12"/>
        <v>5.1520533010975785E-3</v>
      </c>
      <c r="IL17">
        <f t="shared" si="12"/>
        <v>5.2417374026779515E-3</v>
      </c>
      <c r="IM17">
        <f t="shared" si="12"/>
        <v>5.3161462822817222E-3</v>
      </c>
      <c r="IO17">
        <f>IO7/IO12</f>
        <v>2.3859257664824419E-3</v>
      </c>
      <c r="IQ17">
        <f>IQ7/IQ12</f>
        <v>4.0333567086379939E-3</v>
      </c>
    </row>
    <row r="18" spans="1:251" ht="15.6" x14ac:dyDescent="0.3">
      <c r="A18" s="12" t="s">
        <v>312</v>
      </c>
      <c r="B18" s="12">
        <v>6321</v>
      </c>
      <c r="C18" s="12"/>
      <c r="D18" s="12"/>
      <c r="E18" s="12"/>
      <c r="F18" s="12">
        <v>29</v>
      </c>
      <c r="G18" s="12">
        <v>1031</v>
      </c>
      <c r="H18" s="12">
        <v>1894</v>
      </c>
      <c r="I18" s="12">
        <v>1589</v>
      </c>
      <c r="J18" s="12">
        <v>1033</v>
      </c>
      <c r="K18" s="12">
        <v>546</v>
      </c>
      <c r="L18" s="12">
        <v>180</v>
      </c>
      <c r="M18" s="12">
        <v>17</v>
      </c>
      <c r="N18" s="12">
        <v>2</v>
      </c>
      <c r="O18" s="31">
        <v>0</v>
      </c>
      <c r="Q18" s="12" t="s">
        <v>312</v>
      </c>
      <c r="R18" s="12"/>
      <c r="S18" s="12"/>
      <c r="T18" s="12"/>
      <c r="U18" s="12"/>
      <c r="V18" s="12"/>
      <c r="W18" s="12"/>
      <c r="X18" s="12"/>
      <c r="Y18" s="12"/>
      <c r="Z18" s="12"/>
      <c r="AA18" s="12"/>
      <c r="AB18" s="12"/>
      <c r="AC18" s="12"/>
      <c r="AD18" s="31"/>
      <c r="AF18" s="12" t="s">
        <v>312</v>
      </c>
      <c r="AG18" s="12"/>
      <c r="AH18" s="12"/>
      <c r="AI18" s="12"/>
      <c r="AJ18" s="12"/>
      <c r="AK18" s="12"/>
      <c r="AL18" s="12"/>
      <c r="AM18" s="12"/>
      <c r="AN18" s="12"/>
      <c r="AO18" s="12"/>
      <c r="AP18" s="12"/>
      <c r="AQ18" s="12"/>
      <c r="AR18" s="12"/>
      <c r="AS18" s="12"/>
      <c r="AT18" s="31"/>
      <c r="AV18" s="12" t="s">
        <v>312</v>
      </c>
      <c r="AW18" s="12"/>
      <c r="AX18" s="12"/>
      <c r="AY18" s="12"/>
      <c r="AZ18" s="12"/>
      <c r="BA18" s="12"/>
      <c r="BB18" s="12"/>
      <c r="BC18" s="12"/>
      <c r="BD18" s="12"/>
      <c r="BE18" s="12"/>
      <c r="BF18" s="12"/>
      <c r="BG18" s="12"/>
      <c r="BH18" s="12"/>
      <c r="BI18" s="31"/>
      <c r="BK18" s="12" t="s">
        <v>312</v>
      </c>
      <c r="BL18" s="12"/>
      <c r="BM18" s="12"/>
      <c r="BN18" s="12"/>
      <c r="BO18" s="12"/>
      <c r="BP18" s="12"/>
      <c r="BQ18" s="12"/>
      <c r="BR18" s="12"/>
      <c r="BS18" s="12"/>
      <c r="BT18" s="12"/>
      <c r="BU18" s="12"/>
      <c r="BV18" s="12"/>
      <c r="BW18" s="12"/>
      <c r="BX18" s="12"/>
      <c r="BY18" s="31"/>
      <c r="CA18" s="12" t="s">
        <v>312</v>
      </c>
      <c r="CB18" s="12"/>
      <c r="CC18" s="12"/>
      <c r="CD18" s="12"/>
      <c r="CE18" s="12"/>
      <c r="CF18" s="12"/>
      <c r="CG18" s="12"/>
      <c r="CH18" s="12"/>
      <c r="CI18" s="12"/>
      <c r="CJ18" s="12"/>
      <c r="CK18" s="12"/>
      <c r="CL18" s="12"/>
      <c r="CM18" s="12"/>
      <c r="CN18" s="31"/>
      <c r="CP18" s="12" t="s">
        <v>312</v>
      </c>
      <c r="CQ18" s="12"/>
      <c r="CR18" s="12"/>
      <c r="CS18" s="12"/>
      <c r="CT18" s="12"/>
      <c r="CU18" s="12"/>
      <c r="CV18" s="12"/>
      <c r="CW18" s="12"/>
      <c r="CX18" s="12"/>
      <c r="CY18" s="12"/>
      <c r="CZ18" s="12"/>
      <c r="DA18" s="12"/>
      <c r="DB18" s="12"/>
      <c r="DC18" s="12"/>
      <c r="DD18" s="31"/>
      <c r="DG18" s="12" t="s">
        <v>312</v>
      </c>
      <c r="DH18" s="40" t="s">
        <v>307</v>
      </c>
      <c r="DI18" s="40" t="s">
        <v>315</v>
      </c>
      <c r="DJ18" s="40" t="s">
        <v>106</v>
      </c>
      <c r="DK18" s="40" t="s">
        <v>84</v>
      </c>
      <c r="DL18" s="40" t="s">
        <v>106</v>
      </c>
      <c r="DM18" s="40" t="s">
        <v>94</v>
      </c>
      <c r="DN18" s="40" t="s">
        <v>280</v>
      </c>
      <c r="DO18" s="40" t="s">
        <v>316</v>
      </c>
      <c r="DP18" s="40" t="s">
        <v>317</v>
      </c>
      <c r="DQ18" s="40" t="s">
        <v>318</v>
      </c>
      <c r="DR18" s="41" t="s">
        <v>319</v>
      </c>
      <c r="DT18" s="12" t="s">
        <v>312</v>
      </c>
      <c r="DU18" s="40" t="s">
        <v>274</v>
      </c>
      <c r="DV18" s="40" t="s">
        <v>262</v>
      </c>
      <c r="DW18" s="40" t="s">
        <v>83</v>
      </c>
      <c r="DX18" s="40" t="s">
        <v>104</v>
      </c>
      <c r="DY18" s="40" t="s">
        <v>94</v>
      </c>
      <c r="DZ18" s="40" t="s">
        <v>161</v>
      </c>
      <c r="EA18" s="40" t="s">
        <v>133</v>
      </c>
      <c r="EB18" s="40" t="s">
        <v>274</v>
      </c>
      <c r="EC18" s="40" t="s">
        <v>157</v>
      </c>
      <c r="ED18" s="40" t="s">
        <v>320</v>
      </c>
      <c r="EE18" s="41" t="s">
        <v>321</v>
      </c>
      <c r="EG18" s="12" t="s">
        <v>312</v>
      </c>
      <c r="EH18" s="40" t="s">
        <v>322</v>
      </c>
      <c r="EI18" s="40" t="s">
        <v>323</v>
      </c>
      <c r="EJ18" s="40" t="s">
        <v>171</v>
      </c>
      <c r="EK18" s="40" t="s">
        <v>84</v>
      </c>
      <c r="EL18" s="40" t="s">
        <v>84</v>
      </c>
      <c r="EM18" s="40" t="s">
        <v>214</v>
      </c>
      <c r="EN18" s="40" t="s">
        <v>161</v>
      </c>
      <c r="EO18" s="40" t="s">
        <v>251</v>
      </c>
      <c r="EP18" s="40" t="s">
        <v>324</v>
      </c>
      <c r="EQ18" s="40" t="s">
        <v>325</v>
      </c>
      <c r="ER18" s="41" t="s">
        <v>326</v>
      </c>
      <c r="EU18" s="12" t="s">
        <v>327</v>
      </c>
      <c r="EV18" s="12">
        <v>1607600</v>
      </c>
      <c r="EW18" s="12">
        <v>158700</v>
      </c>
      <c r="EX18" s="12">
        <v>155100</v>
      </c>
      <c r="EY18" s="12">
        <v>153000</v>
      </c>
      <c r="EZ18" s="12">
        <v>146400</v>
      </c>
      <c r="FA18" s="12">
        <v>146700</v>
      </c>
      <c r="FB18" s="12">
        <v>123400</v>
      </c>
      <c r="FC18" s="12">
        <v>103600</v>
      </c>
      <c r="FD18" s="12">
        <v>94300</v>
      </c>
      <c r="FE18" s="12">
        <v>89900</v>
      </c>
      <c r="FF18" s="12">
        <v>88800</v>
      </c>
      <c r="FG18" s="12">
        <v>78800</v>
      </c>
      <c r="FH18" s="12">
        <v>68000</v>
      </c>
      <c r="FI18" s="12">
        <v>57000</v>
      </c>
      <c r="FJ18" s="12">
        <v>50300</v>
      </c>
      <c r="FK18" s="12">
        <v>41900</v>
      </c>
      <c r="FL18" s="12">
        <v>29100</v>
      </c>
      <c r="FM18" s="31">
        <v>22900</v>
      </c>
      <c r="FP18" s="12" t="s">
        <v>327</v>
      </c>
      <c r="FQ18" s="12">
        <v>791400</v>
      </c>
      <c r="FR18" s="12">
        <v>80700</v>
      </c>
      <c r="FS18" s="12">
        <v>78900</v>
      </c>
      <c r="FT18" s="12">
        <v>78100</v>
      </c>
      <c r="FU18" s="12">
        <v>74700</v>
      </c>
      <c r="FV18" s="12">
        <v>74400</v>
      </c>
      <c r="FW18" s="12">
        <v>62500</v>
      </c>
      <c r="FX18" s="12">
        <v>51800</v>
      </c>
      <c r="FY18" s="12">
        <v>46400</v>
      </c>
      <c r="FZ18" s="12">
        <v>43200</v>
      </c>
      <c r="GA18" s="12">
        <v>42800</v>
      </c>
      <c r="GB18" s="12">
        <v>38000</v>
      </c>
      <c r="GC18" s="12">
        <v>32200</v>
      </c>
      <c r="GD18" s="12">
        <v>26200</v>
      </c>
      <c r="GE18" s="12">
        <v>22800</v>
      </c>
      <c r="GF18" s="12">
        <v>18500</v>
      </c>
      <c r="GG18" s="12">
        <v>12200</v>
      </c>
      <c r="GH18" s="31">
        <v>8300</v>
      </c>
      <c r="GK18" s="12" t="s">
        <v>327</v>
      </c>
      <c r="GL18" s="12">
        <v>816200</v>
      </c>
      <c r="GM18" s="12">
        <v>78000</v>
      </c>
      <c r="GN18" s="12">
        <v>76200</v>
      </c>
      <c r="GO18" s="12">
        <v>74900</v>
      </c>
      <c r="GP18" s="12">
        <v>71700</v>
      </c>
      <c r="GQ18" s="12">
        <v>72300</v>
      </c>
      <c r="GR18" s="12">
        <v>60900</v>
      </c>
      <c r="GS18" s="12">
        <v>51800</v>
      </c>
      <c r="GT18" s="12">
        <v>47900</v>
      </c>
      <c r="GU18" s="12">
        <v>46700</v>
      </c>
      <c r="GV18" s="12">
        <v>46000</v>
      </c>
      <c r="GW18" s="12">
        <v>40800</v>
      </c>
      <c r="GX18" s="12">
        <v>35800</v>
      </c>
      <c r="GY18" s="12">
        <v>30800</v>
      </c>
      <c r="GZ18" s="12">
        <v>27500</v>
      </c>
      <c r="HA18" s="12">
        <v>23400</v>
      </c>
      <c r="HB18" s="12">
        <v>16900</v>
      </c>
      <c r="HC18" s="31">
        <v>14600</v>
      </c>
      <c r="HF18" s="54" t="s">
        <v>328</v>
      </c>
      <c r="HG18" s="55" t="s">
        <v>329</v>
      </c>
      <c r="HH18" s="55">
        <v>1</v>
      </c>
      <c r="HI18" s="56">
        <f>FG5</f>
        <v>1802800</v>
      </c>
      <c r="HJ18" s="56">
        <f>AL5</f>
        <v>11729</v>
      </c>
      <c r="HK18" s="57">
        <f t="shared" si="3"/>
        <v>6.5059906811626355E-3</v>
      </c>
      <c r="HL18" s="58">
        <f t="shared" si="0"/>
        <v>6.4848953468152875E-3</v>
      </c>
      <c r="HN18" s="54" t="s">
        <v>328</v>
      </c>
      <c r="HO18" s="55" t="s">
        <v>329</v>
      </c>
      <c r="HP18" s="55">
        <v>1</v>
      </c>
      <c r="HQ18" s="56">
        <f>GB5</f>
        <v>873700</v>
      </c>
      <c r="HR18" s="56">
        <f>BQ5</f>
        <v>7650</v>
      </c>
      <c r="HS18" s="57">
        <f t="shared" si="4"/>
        <v>8.7558658578459417E-3</v>
      </c>
      <c r="HT18" s="58">
        <f t="shared" si="5"/>
        <v>8.7177003504173654E-3</v>
      </c>
      <c r="HV18" s="54" t="s">
        <v>328</v>
      </c>
      <c r="HW18" s="59" t="s">
        <v>329</v>
      </c>
      <c r="HX18" s="59">
        <v>1</v>
      </c>
      <c r="HY18" s="56">
        <f>GW5</f>
        <v>929100</v>
      </c>
      <c r="HZ18" s="60">
        <f>CV5</f>
        <v>4077</v>
      </c>
      <c r="IA18" s="57">
        <f t="shared" si="6"/>
        <v>4.3881175330965447E-3</v>
      </c>
      <c r="IB18" s="58">
        <f t="shared" si="1"/>
        <v>4.3785108230408251E-3</v>
      </c>
      <c r="IE18" s="50">
        <f t="shared" si="2"/>
        <v>0</v>
      </c>
      <c r="IF18" s="50">
        <f t="shared" si="2"/>
        <v>-2</v>
      </c>
      <c r="IH18">
        <f t="shared" ref="IH18:IM18" si="13">SUM(IH13:IH17)</f>
        <v>0.99999999999999989</v>
      </c>
      <c r="II18">
        <f t="shared" si="13"/>
        <v>1</v>
      </c>
      <c r="IJ18">
        <f t="shared" si="13"/>
        <v>1</v>
      </c>
      <c r="IK18">
        <f t="shared" si="13"/>
        <v>1</v>
      </c>
      <c r="IL18">
        <f t="shared" si="13"/>
        <v>0.99999999999999989</v>
      </c>
      <c r="IM18">
        <f t="shared" si="13"/>
        <v>0.99999999999999989</v>
      </c>
      <c r="IO18">
        <f>SUM(IO13:IO17)</f>
        <v>1</v>
      </c>
      <c r="IQ18">
        <f>SUM(IQ13:IQ17)</f>
        <v>1</v>
      </c>
    </row>
    <row r="19" spans="1:251" ht="15.6" x14ac:dyDescent="0.3">
      <c r="A19" s="12" t="s">
        <v>327</v>
      </c>
      <c r="B19" s="12">
        <v>30930</v>
      </c>
      <c r="C19" s="12"/>
      <c r="D19" s="12"/>
      <c r="E19" s="12"/>
      <c r="F19" s="12">
        <v>85</v>
      </c>
      <c r="G19" s="12">
        <v>4128</v>
      </c>
      <c r="H19" s="12">
        <v>8819</v>
      </c>
      <c r="I19" s="12">
        <v>8275</v>
      </c>
      <c r="J19" s="12">
        <v>5692</v>
      </c>
      <c r="K19" s="12">
        <v>2903</v>
      </c>
      <c r="L19" s="12">
        <v>870</v>
      </c>
      <c r="M19" s="12">
        <v>77</v>
      </c>
      <c r="N19" s="12">
        <v>12</v>
      </c>
      <c r="O19" s="31">
        <v>69</v>
      </c>
      <c r="Q19" s="12" t="s">
        <v>327</v>
      </c>
      <c r="R19" s="12"/>
      <c r="S19" s="12"/>
      <c r="T19" s="12"/>
      <c r="U19" s="12"/>
      <c r="V19" s="12"/>
      <c r="W19" s="12"/>
      <c r="X19" s="12"/>
      <c r="Y19" s="12"/>
      <c r="Z19" s="12"/>
      <c r="AA19" s="12"/>
      <c r="AB19" s="12"/>
      <c r="AC19" s="12"/>
      <c r="AD19" s="31"/>
      <c r="AF19" s="12" t="s">
        <v>327</v>
      </c>
      <c r="AG19" s="12"/>
      <c r="AH19" s="12"/>
      <c r="AI19" s="12"/>
      <c r="AJ19" s="12"/>
      <c r="AK19" s="12"/>
      <c r="AL19" s="12"/>
      <c r="AM19" s="12"/>
      <c r="AN19" s="12"/>
      <c r="AO19" s="12"/>
      <c r="AP19" s="12"/>
      <c r="AQ19" s="12"/>
      <c r="AR19" s="12"/>
      <c r="AS19" s="12"/>
      <c r="AT19" s="31"/>
      <c r="AV19" s="12" t="s">
        <v>327</v>
      </c>
      <c r="AW19" s="12"/>
      <c r="AX19" s="12"/>
      <c r="AY19" s="12"/>
      <c r="AZ19" s="12"/>
      <c r="BA19" s="12"/>
      <c r="BB19" s="12"/>
      <c r="BC19" s="12"/>
      <c r="BD19" s="12"/>
      <c r="BE19" s="12"/>
      <c r="BF19" s="12"/>
      <c r="BG19" s="12"/>
      <c r="BH19" s="12"/>
      <c r="BI19" s="31"/>
      <c r="BK19" s="12" t="s">
        <v>327</v>
      </c>
      <c r="BL19" s="12"/>
      <c r="BM19" s="12"/>
      <c r="BN19" s="12"/>
      <c r="BO19" s="12"/>
      <c r="BP19" s="12"/>
      <c r="BQ19" s="12"/>
      <c r="BR19" s="12"/>
      <c r="BS19" s="12"/>
      <c r="BT19" s="12"/>
      <c r="BU19" s="12"/>
      <c r="BV19" s="12"/>
      <c r="BW19" s="12"/>
      <c r="BX19" s="12"/>
      <c r="BY19" s="31"/>
      <c r="CA19" s="12" t="s">
        <v>327</v>
      </c>
      <c r="CB19" s="12"/>
      <c r="CC19" s="12"/>
      <c r="CD19" s="12"/>
      <c r="CE19" s="12"/>
      <c r="CF19" s="12"/>
      <c r="CG19" s="12"/>
      <c r="CH19" s="12"/>
      <c r="CI19" s="12"/>
      <c r="CJ19" s="12"/>
      <c r="CK19" s="12"/>
      <c r="CL19" s="12"/>
      <c r="CM19" s="12"/>
      <c r="CN19" s="31"/>
      <c r="CP19" s="12" t="s">
        <v>327</v>
      </c>
      <c r="CQ19" s="12"/>
      <c r="CR19" s="12"/>
      <c r="CS19" s="12"/>
      <c r="CT19" s="12"/>
      <c r="CU19" s="12"/>
      <c r="CV19" s="12"/>
      <c r="CW19" s="12"/>
      <c r="CX19" s="12"/>
      <c r="CY19" s="12"/>
      <c r="CZ19" s="12"/>
      <c r="DA19" s="12"/>
      <c r="DB19" s="12"/>
      <c r="DC19" s="12"/>
      <c r="DD19" s="31"/>
      <c r="DG19" s="12" t="s">
        <v>327</v>
      </c>
      <c r="DH19" s="40" t="s">
        <v>330</v>
      </c>
      <c r="DI19" s="40" t="s">
        <v>331</v>
      </c>
      <c r="DJ19" s="40" t="s">
        <v>83</v>
      </c>
      <c r="DK19" s="40" t="s">
        <v>104</v>
      </c>
      <c r="DL19" s="40" t="s">
        <v>106</v>
      </c>
      <c r="DM19" s="40" t="s">
        <v>171</v>
      </c>
      <c r="DN19" s="40" t="s">
        <v>280</v>
      </c>
      <c r="DO19" s="40" t="s">
        <v>332</v>
      </c>
      <c r="DP19" s="40" t="s">
        <v>137</v>
      </c>
      <c r="DQ19" s="40" t="s">
        <v>333</v>
      </c>
      <c r="DR19" s="41" t="s">
        <v>334</v>
      </c>
      <c r="DT19" s="12" t="s">
        <v>327</v>
      </c>
      <c r="DU19" s="40" t="s">
        <v>187</v>
      </c>
      <c r="DV19" s="40" t="s">
        <v>335</v>
      </c>
      <c r="DW19" s="40" t="s">
        <v>106</v>
      </c>
      <c r="DX19" s="40" t="s">
        <v>84</v>
      </c>
      <c r="DY19" s="40" t="s">
        <v>86</v>
      </c>
      <c r="DZ19" s="40" t="s">
        <v>94</v>
      </c>
      <c r="EA19" s="40" t="s">
        <v>288</v>
      </c>
      <c r="EB19" s="40" t="s">
        <v>336</v>
      </c>
      <c r="EC19" s="40" t="s">
        <v>335</v>
      </c>
      <c r="ED19" s="40" t="s">
        <v>207</v>
      </c>
      <c r="EE19" s="41" t="s">
        <v>337</v>
      </c>
      <c r="EG19" s="12" t="s">
        <v>327</v>
      </c>
      <c r="EH19" s="40" t="s">
        <v>221</v>
      </c>
      <c r="EI19" s="40" t="s">
        <v>338</v>
      </c>
      <c r="EJ19" s="40" t="s">
        <v>83</v>
      </c>
      <c r="EK19" s="40" t="s">
        <v>104</v>
      </c>
      <c r="EL19" s="40" t="s">
        <v>132</v>
      </c>
      <c r="EM19" s="40" t="s">
        <v>103</v>
      </c>
      <c r="EN19" s="40" t="s">
        <v>161</v>
      </c>
      <c r="EO19" s="40" t="s">
        <v>196</v>
      </c>
      <c r="EP19" s="40" t="s">
        <v>246</v>
      </c>
      <c r="EQ19" s="40" t="s">
        <v>339</v>
      </c>
      <c r="ER19" s="41" t="s">
        <v>340</v>
      </c>
      <c r="EU19" s="12" t="s">
        <v>341</v>
      </c>
      <c r="EV19" s="12">
        <v>995300</v>
      </c>
      <c r="EW19" s="12">
        <v>125400</v>
      </c>
      <c r="EX19" s="12">
        <v>120400</v>
      </c>
      <c r="EY19" s="12">
        <v>114800</v>
      </c>
      <c r="EZ19" s="12">
        <v>101700</v>
      </c>
      <c r="FA19" s="12">
        <v>89900</v>
      </c>
      <c r="FB19" s="12">
        <v>72800</v>
      </c>
      <c r="FC19" s="12">
        <v>62700</v>
      </c>
      <c r="FD19" s="12">
        <v>62100</v>
      </c>
      <c r="FE19" s="12">
        <v>56500</v>
      </c>
      <c r="FF19" s="12">
        <v>46800</v>
      </c>
      <c r="FG19" s="12">
        <v>36100</v>
      </c>
      <c r="FH19" s="12">
        <v>28900</v>
      </c>
      <c r="FI19" s="12">
        <v>24800</v>
      </c>
      <c r="FJ19" s="12">
        <v>20000</v>
      </c>
      <c r="FK19" s="12">
        <v>14900</v>
      </c>
      <c r="FL19" s="12">
        <v>9700</v>
      </c>
      <c r="FM19" s="31">
        <v>7600</v>
      </c>
      <c r="FP19" s="12" t="s">
        <v>341</v>
      </c>
      <c r="FQ19" s="12">
        <v>507100</v>
      </c>
      <c r="FR19" s="12">
        <v>63800</v>
      </c>
      <c r="FS19" s="12">
        <v>61300</v>
      </c>
      <c r="FT19" s="12">
        <v>58500</v>
      </c>
      <c r="FU19" s="12">
        <v>51300</v>
      </c>
      <c r="FV19" s="12">
        <v>45200</v>
      </c>
      <c r="FW19" s="12">
        <v>36900</v>
      </c>
      <c r="FX19" s="12">
        <v>31900</v>
      </c>
      <c r="FY19" s="12">
        <v>31900</v>
      </c>
      <c r="FZ19" s="12">
        <v>29300</v>
      </c>
      <c r="GA19" s="12">
        <v>24800</v>
      </c>
      <c r="GB19" s="12">
        <v>19200</v>
      </c>
      <c r="GC19" s="12">
        <v>15100</v>
      </c>
      <c r="GD19" s="12">
        <v>12600</v>
      </c>
      <c r="GE19" s="12">
        <v>10000</v>
      </c>
      <c r="GF19" s="12">
        <v>7500</v>
      </c>
      <c r="GG19" s="12">
        <v>4500</v>
      </c>
      <c r="GH19" s="31">
        <v>3200</v>
      </c>
      <c r="GK19" s="12" t="s">
        <v>341</v>
      </c>
      <c r="GL19" s="12">
        <v>488200</v>
      </c>
      <c r="GM19" s="12">
        <v>61600</v>
      </c>
      <c r="GN19" s="12">
        <v>59100</v>
      </c>
      <c r="GO19" s="12">
        <v>56300</v>
      </c>
      <c r="GP19" s="12">
        <v>50400</v>
      </c>
      <c r="GQ19" s="12">
        <v>44700</v>
      </c>
      <c r="GR19" s="12">
        <v>35900</v>
      </c>
      <c r="GS19" s="12">
        <v>30800</v>
      </c>
      <c r="GT19" s="12">
        <v>30200</v>
      </c>
      <c r="GU19" s="12">
        <v>27200</v>
      </c>
      <c r="GV19" s="12">
        <v>22000</v>
      </c>
      <c r="GW19" s="12">
        <v>16900</v>
      </c>
      <c r="GX19" s="12">
        <v>13800</v>
      </c>
      <c r="GY19" s="12">
        <v>12200</v>
      </c>
      <c r="GZ19" s="12">
        <v>10000</v>
      </c>
      <c r="HA19" s="12">
        <v>7400</v>
      </c>
      <c r="HB19" s="12">
        <v>5200</v>
      </c>
      <c r="HC19" s="31">
        <v>4400</v>
      </c>
      <c r="HF19" s="42" t="s">
        <v>342</v>
      </c>
      <c r="HG19" s="43" t="s">
        <v>343</v>
      </c>
      <c r="HH19" s="43">
        <v>1</v>
      </c>
      <c r="HI19" s="44">
        <f>FH5</f>
        <v>1546100</v>
      </c>
      <c r="HJ19" s="44">
        <f>AM5</f>
        <v>15002</v>
      </c>
      <c r="HK19" s="45">
        <f t="shared" si="3"/>
        <v>9.703123989392666E-3</v>
      </c>
      <c r="HL19" s="46">
        <f t="shared" si="0"/>
        <v>9.6562759678965205E-3</v>
      </c>
      <c r="HN19" s="42" t="s">
        <v>342</v>
      </c>
      <c r="HO19" s="43" t="s">
        <v>343</v>
      </c>
      <c r="HP19" s="43">
        <v>1</v>
      </c>
      <c r="HQ19" s="44">
        <f>GC5</f>
        <v>741500</v>
      </c>
      <c r="HR19" s="44">
        <f>BR5</f>
        <v>9860</v>
      </c>
      <c r="HS19" s="45">
        <f t="shared" si="4"/>
        <v>1.3297370195549562E-2</v>
      </c>
      <c r="HT19" s="46">
        <f t="shared" si="5"/>
        <v>1.3209544096566323E-2</v>
      </c>
      <c r="HV19" s="42" t="s">
        <v>342</v>
      </c>
      <c r="HW19" s="47" t="s">
        <v>343</v>
      </c>
      <c r="HX19" s="47">
        <v>1</v>
      </c>
      <c r="HY19" s="44">
        <f>GX5</f>
        <v>804600</v>
      </c>
      <c r="HZ19" s="48">
        <f>CW5</f>
        <v>5140</v>
      </c>
      <c r="IA19" s="45">
        <f t="shared" si="6"/>
        <v>6.3882674620929659E-3</v>
      </c>
      <c r="IB19" s="46">
        <f t="shared" si="1"/>
        <v>6.3679274502273387E-3</v>
      </c>
      <c r="IE19" s="50">
        <f t="shared" si="2"/>
        <v>0</v>
      </c>
      <c r="IF19" s="50">
        <f t="shared" si="2"/>
        <v>-2</v>
      </c>
      <c r="IH19" t="s">
        <v>15</v>
      </c>
      <c r="II19" t="s">
        <v>16</v>
      </c>
      <c r="IJ19" t="s">
        <v>12</v>
      </c>
    </row>
    <row r="20" spans="1:251" ht="15.6" x14ac:dyDescent="0.3">
      <c r="A20" s="12" t="s">
        <v>341</v>
      </c>
      <c r="B20" s="12">
        <v>25635</v>
      </c>
      <c r="C20" s="12"/>
      <c r="D20" s="12"/>
      <c r="E20" s="12"/>
      <c r="F20" s="12">
        <v>193</v>
      </c>
      <c r="G20" s="12">
        <v>5074</v>
      </c>
      <c r="H20" s="12">
        <v>7460</v>
      </c>
      <c r="I20" s="12">
        <v>5678</v>
      </c>
      <c r="J20" s="12">
        <v>3845</v>
      </c>
      <c r="K20" s="12">
        <v>2305</v>
      </c>
      <c r="L20" s="12">
        <v>651</v>
      </c>
      <c r="M20" s="12">
        <v>74</v>
      </c>
      <c r="N20" s="12">
        <v>5</v>
      </c>
      <c r="O20" s="31">
        <v>350</v>
      </c>
      <c r="Q20" s="12" t="s">
        <v>341</v>
      </c>
      <c r="R20" s="12"/>
      <c r="S20" s="12"/>
      <c r="T20" s="12"/>
      <c r="U20" s="12"/>
      <c r="V20" s="12"/>
      <c r="W20" s="12"/>
      <c r="X20" s="12"/>
      <c r="Y20" s="12"/>
      <c r="Z20" s="12"/>
      <c r="AA20" s="12"/>
      <c r="AB20" s="12"/>
      <c r="AC20" s="12"/>
      <c r="AD20" s="31"/>
      <c r="AF20" s="12" t="s">
        <v>341</v>
      </c>
      <c r="AG20" s="12"/>
      <c r="AH20" s="12"/>
      <c r="AI20" s="12"/>
      <c r="AJ20" s="12"/>
      <c r="AK20" s="12"/>
      <c r="AL20" s="12"/>
      <c r="AM20" s="12"/>
      <c r="AN20" s="12"/>
      <c r="AO20" s="12"/>
      <c r="AP20" s="12"/>
      <c r="AQ20" s="12"/>
      <c r="AR20" s="12"/>
      <c r="AS20" s="12"/>
      <c r="AT20" s="31"/>
      <c r="AV20" s="12" t="s">
        <v>341</v>
      </c>
      <c r="AW20" s="12"/>
      <c r="AX20" s="12"/>
      <c r="AY20" s="12"/>
      <c r="AZ20" s="12"/>
      <c r="BA20" s="12"/>
      <c r="BB20" s="12"/>
      <c r="BC20" s="12"/>
      <c r="BD20" s="12"/>
      <c r="BE20" s="12"/>
      <c r="BF20" s="12"/>
      <c r="BG20" s="12"/>
      <c r="BH20" s="12"/>
      <c r="BI20" s="31"/>
      <c r="BK20" s="12" t="s">
        <v>341</v>
      </c>
      <c r="BL20" s="12"/>
      <c r="BM20" s="12"/>
      <c r="BN20" s="12"/>
      <c r="BO20" s="12"/>
      <c r="BP20" s="12"/>
      <c r="BQ20" s="12"/>
      <c r="BR20" s="12"/>
      <c r="BS20" s="12"/>
      <c r="BT20" s="12"/>
      <c r="BU20" s="12"/>
      <c r="BV20" s="12"/>
      <c r="BW20" s="12"/>
      <c r="BX20" s="12"/>
      <c r="BY20" s="31"/>
      <c r="CA20" s="12" t="s">
        <v>341</v>
      </c>
      <c r="CB20" s="12"/>
      <c r="CC20" s="12"/>
      <c r="CD20" s="12"/>
      <c r="CE20" s="12"/>
      <c r="CF20" s="12"/>
      <c r="CG20" s="12"/>
      <c r="CH20" s="12"/>
      <c r="CI20" s="12"/>
      <c r="CJ20" s="12"/>
      <c r="CK20" s="12"/>
      <c r="CL20" s="12"/>
      <c r="CM20" s="12"/>
      <c r="CN20" s="31"/>
      <c r="CP20" s="12" t="s">
        <v>341</v>
      </c>
      <c r="CQ20" s="12"/>
      <c r="CR20" s="12"/>
      <c r="CS20" s="12"/>
      <c r="CT20" s="12"/>
      <c r="CU20" s="12"/>
      <c r="CV20" s="12"/>
      <c r="CW20" s="12"/>
      <c r="CX20" s="12"/>
      <c r="CY20" s="12"/>
      <c r="CZ20" s="12"/>
      <c r="DA20" s="12"/>
      <c r="DB20" s="12"/>
      <c r="DC20" s="12"/>
      <c r="DD20" s="31"/>
      <c r="DG20" s="12" t="s">
        <v>341</v>
      </c>
      <c r="DH20" s="40" t="s">
        <v>316</v>
      </c>
      <c r="DI20" s="40" t="s">
        <v>344</v>
      </c>
      <c r="DJ20" s="40" t="s">
        <v>171</v>
      </c>
      <c r="DK20" s="40" t="s">
        <v>105</v>
      </c>
      <c r="DL20" s="40" t="s">
        <v>106</v>
      </c>
      <c r="DM20" s="40" t="s">
        <v>86</v>
      </c>
      <c r="DN20" s="40" t="s">
        <v>87</v>
      </c>
      <c r="DO20" s="40" t="s">
        <v>345</v>
      </c>
      <c r="DP20" s="40" t="s">
        <v>346</v>
      </c>
      <c r="DQ20" s="40" t="s">
        <v>290</v>
      </c>
      <c r="DR20" s="41" t="s">
        <v>347</v>
      </c>
      <c r="DT20" s="12" t="s">
        <v>341</v>
      </c>
      <c r="DU20" s="40" t="s">
        <v>258</v>
      </c>
      <c r="DV20" s="40" t="s">
        <v>348</v>
      </c>
      <c r="DW20" s="40" t="s">
        <v>214</v>
      </c>
      <c r="DX20" s="40" t="s">
        <v>132</v>
      </c>
      <c r="DY20" s="40" t="s">
        <v>86</v>
      </c>
      <c r="DZ20" s="40" t="s">
        <v>161</v>
      </c>
      <c r="EA20" s="40" t="s">
        <v>288</v>
      </c>
      <c r="EB20" s="40" t="s">
        <v>349</v>
      </c>
      <c r="EC20" s="40" t="s">
        <v>98</v>
      </c>
      <c r="ED20" s="40" t="s">
        <v>350</v>
      </c>
      <c r="EE20" s="41" t="s">
        <v>351</v>
      </c>
      <c r="EG20" s="12" t="s">
        <v>341</v>
      </c>
      <c r="EH20" s="40" t="s">
        <v>295</v>
      </c>
      <c r="EI20" s="40" t="s">
        <v>352</v>
      </c>
      <c r="EJ20" s="40" t="s">
        <v>85</v>
      </c>
      <c r="EK20" s="40" t="s">
        <v>84</v>
      </c>
      <c r="EL20" s="40" t="s">
        <v>132</v>
      </c>
      <c r="EM20" s="40" t="s">
        <v>171</v>
      </c>
      <c r="EN20" s="40" t="s">
        <v>172</v>
      </c>
      <c r="EO20" s="40" t="s">
        <v>322</v>
      </c>
      <c r="EP20" s="40" t="s">
        <v>353</v>
      </c>
      <c r="EQ20" s="40" t="s">
        <v>354</v>
      </c>
      <c r="ER20" s="41" t="s">
        <v>355</v>
      </c>
      <c r="EU20" s="12" t="s">
        <v>356</v>
      </c>
      <c r="EV20" s="12">
        <v>560700</v>
      </c>
      <c r="EW20" s="12">
        <v>65700</v>
      </c>
      <c r="EX20" s="12">
        <v>61400</v>
      </c>
      <c r="EY20" s="12">
        <v>57200</v>
      </c>
      <c r="EZ20" s="12">
        <v>52700</v>
      </c>
      <c r="FA20" s="12">
        <v>53800</v>
      </c>
      <c r="FB20" s="12">
        <v>47100</v>
      </c>
      <c r="FC20" s="12">
        <v>41700</v>
      </c>
      <c r="FD20" s="12">
        <v>39300</v>
      </c>
      <c r="FE20" s="12">
        <v>33900</v>
      </c>
      <c r="FF20" s="12">
        <v>28800</v>
      </c>
      <c r="FG20" s="12">
        <v>22600</v>
      </c>
      <c r="FH20" s="12">
        <v>17100</v>
      </c>
      <c r="FI20" s="12">
        <v>12900</v>
      </c>
      <c r="FJ20" s="12">
        <v>10200</v>
      </c>
      <c r="FK20" s="12">
        <v>7600</v>
      </c>
      <c r="FL20" s="12">
        <v>4800</v>
      </c>
      <c r="FM20" s="31">
        <v>3700</v>
      </c>
      <c r="FP20" s="12" t="s">
        <v>356</v>
      </c>
      <c r="FQ20" s="12">
        <v>282400</v>
      </c>
      <c r="FR20" s="12">
        <v>33500</v>
      </c>
      <c r="FS20" s="12">
        <v>31400</v>
      </c>
      <c r="FT20" s="12">
        <v>29400</v>
      </c>
      <c r="FU20" s="12">
        <v>27000</v>
      </c>
      <c r="FV20" s="12">
        <v>26800</v>
      </c>
      <c r="FW20" s="12">
        <v>23100</v>
      </c>
      <c r="FX20" s="12">
        <v>20700</v>
      </c>
      <c r="FY20" s="12">
        <v>19800</v>
      </c>
      <c r="FZ20" s="12">
        <v>17100</v>
      </c>
      <c r="GA20" s="12">
        <v>14800</v>
      </c>
      <c r="GB20" s="12">
        <v>11700</v>
      </c>
      <c r="GC20" s="12">
        <v>8900</v>
      </c>
      <c r="GD20" s="12">
        <v>6500</v>
      </c>
      <c r="GE20" s="12">
        <v>4900</v>
      </c>
      <c r="GF20" s="12">
        <v>3400</v>
      </c>
      <c r="GG20" s="12">
        <v>2000</v>
      </c>
      <c r="GH20" s="31">
        <v>1300</v>
      </c>
      <c r="GK20" s="12" t="s">
        <v>356</v>
      </c>
      <c r="GL20" s="12">
        <v>278300</v>
      </c>
      <c r="GM20" s="12">
        <v>32200</v>
      </c>
      <c r="GN20" s="12">
        <v>30000</v>
      </c>
      <c r="GO20" s="12">
        <v>27800</v>
      </c>
      <c r="GP20" s="12">
        <v>25700</v>
      </c>
      <c r="GQ20" s="12">
        <v>27000</v>
      </c>
      <c r="GR20" s="12">
        <v>24000</v>
      </c>
      <c r="GS20" s="12">
        <v>21000</v>
      </c>
      <c r="GT20" s="12">
        <v>19500</v>
      </c>
      <c r="GU20" s="12">
        <v>16800</v>
      </c>
      <c r="GV20" s="12">
        <v>14000</v>
      </c>
      <c r="GW20" s="12">
        <v>10900</v>
      </c>
      <c r="GX20" s="12">
        <v>8200</v>
      </c>
      <c r="GY20" s="12">
        <v>6400</v>
      </c>
      <c r="GZ20" s="12">
        <v>5300</v>
      </c>
      <c r="HA20" s="12">
        <v>4200</v>
      </c>
      <c r="HB20" s="12">
        <v>2800</v>
      </c>
      <c r="HC20" s="31">
        <v>2400</v>
      </c>
      <c r="HF20" s="54" t="s">
        <v>357</v>
      </c>
      <c r="HG20" s="55" t="s">
        <v>358</v>
      </c>
      <c r="HH20" s="55">
        <v>1</v>
      </c>
      <c r="HI20" s="56">
        <f>FI5</f>
        <v>1343900</v>
      </c>
      <c r="HJ20" s="56">
        <f>AN5</f>
        <v>19271</v>
      </c>
      <c r="HK20" s="57">
        <f t="shared" si="3"/>
        <v>1.4339608601830494E-2</v>
      </c>
      <c r="HL20" s="58">
        <f t="shared" si="0"/>
        <v>1.4237528310118206E-2</v>
      </c>
      <c r="HN20" s="54" t="s">
        <v>357</v>
      </c>
      <c r="HO20" s="55" t="s">
        <v>358</v>
      </c>
      <c r="HP20" s="55">
        <v>1</v>
      </c>
      <c r="HQ20" s="56">
        <f>GD5</f>
        <v>625100</v>
      </c>
      <c r="HR20" s="56">
        <f>BS5</f>
        <v>12705</v>
      </c>
      <c r="HS20" s="57">
        <f t="shared" si="4"/>
        <v>2.0324748040313551E-2</v>
      </c>
      <c r="HT20" s="58">
        <f t="shared" si="5"/>
        <v>2.0120278247374109E-2</v>
      </c>
      <c r="HV20" s="54" t="s">
        <v>357</v>
      </c>
      <c r="HW20" s="59" t="s">
        <v>358</v>
      </c>
      <c r="HX20" s="59">
        <v>1</v>
      </c>
      <c r="HY20" s="56">
        <f>GY5</f>
        <v>718800</v>
      </c>
      <c r="HZ20" s="60">
        <f>CX5</f>
        <v>6565</v>
      </c>
      <c r="IA20" s="57">
        <f t="shared" si="6"/>
        <v>9.1332776850306073E-3</v>
      </c>
      <c r="IB20" s="58">
        <f t="shared" si="1"/>
        <v>9.0917589056652114E-3</v>
      </c>
      <c r="IE20" s="50">
        <f t="shared" si="2"/>
        <v>0</v>
      </c>
      <c r="IF20" s="50">
        <f t="shared" si="2"/>
        <v>-1</v>
      </c>
      <c r="IJ20" s="50"/>
    </row>
    <row r="21" spans="1:251" ht="15.6" x14ac:dyDescent="0.3">
      <c r="A21" s="12" t="s">
        <v>356</v>
      </c>
      <c r="B21" s="12">
        <v>10057</v>
      </c>
      <c r="C21" s="12"/>
      <c r="D21" s="12"/>
      <c r="E21" s="12"/>
      <c r="F21" s="12">
        <v>62</v>
      </c>
      <c r="G21" s="12">
        <v>1738</v>
      </c>
      <c r="H21" s="12">
        <v>2796</v>
      </c>
      <c r="I21" s="12">
        <v>2560</v>
      </c>
      <c r="J21" s="12">
        <v>1694</v>
      </c>
      <c r="K21" s="12">
        <v>931</v>
      </c>
      <c r="L21" s="12">
        <v>236</v>
      </c>
      <c r="M21" s="12">
        <v>12</v>
      </c>
      <c r="N21" s="12">
        <v>0</v>
      </c>
      <c r="O21" s="31">
        <v>28</v>
      </c>
      <c r="Q21" s="12" t="s">
        <v>356</v>
      </c>
      <c r="R21" s="12"/>
      <c r="S21" s="12"/>
      <c r="T21" s="12"/>
      <c r="U21" s="12"/>
      <c r="V21" s="12"/>
      <c r="W21" s="12"/>
      <c r="X21" s="12"/>
      <c r="Y21" s="12"/>
      <c r="Z21" s="12"/>
      <c r="AA21" s="12"/>
      <c r="AB21" s="12"/>
      <c r="AC21" s="12"/>
      <c r="AD21" s="31"/>
      <c r="AF21" s="12" t="s">
        <v>356</v>
      </c>
      <c r="AG21" s="12"/>
      <c r="AH21" s="12"/>
      <c r="AI21" s="12"/>
      <c r="AJ21" s="12"/>
      <c r="AK21" s="12"/>
      <c r="AL21" s="12"/>
      <c r="AM21" s="12"/>
      <c r="AN21" s="12"/>
      <c r="AO21" s="12"/>
      <c r="AP21" s="12"/>
      <c r="AQ21" s="12"/>
      <c r="AR21" s="12"/>
      <c r="AS21" s="12"/>
      <c r="AT21" s="31"/>
      <c r="AV21" s="12" t="s">
        <v>356</v>
      </c>
      <c r="AW21" s="12"/>
      <c r="AX21" s="12"/>
      <c r="AY21" s="12"/>
      <c r="AZ21" s="12"/>
      <c r="BA21" s="12"/>
      <c r="BB21" s="12"/>
      <c r="BC21" s="12"/>
      <c r="BD21" s="12"/>
      <c r="BE21" s="12"/>
      <c r="BF21" s="12"/>
      <c r="BG21" s="12"/>
      <c r="BH21" s="12"/>
      <c r="BI21" s="31"/>
      <c r="BK21" s="12" t="s">
        <v>356</v>
      </c>
      <c r="BL21" s="12"/>
      <c r="BM21" s="12"/>
      <c r="BN21" s="12"/>
      <c r="BO21" s="12"/>
      <c r="BP21" s="12"/>
      <c r="BQ21" s="12"/>
      <c r="BR21" s="12"/>
      <c r="BS21" s="12"/>
      <c r="BT21" s="12"/>
      <c r="BU21" s="12"/>
      <c r="BV21" s="12"/>
      <c r="BW21" s="12"/>
      <c r="BX21" s="12"/>
      <c r="BY21" s="31"/>
      <c r="CA21" s="12" t="s">
        <v>356</v>
      </c>
      <c r="CB21" s="12"/>
      <c r="CC21" s="12"/>
      <c r="CD21" s="12"/>
      <c r="CE21" s="12"/>
      <c r="CF21" s="12"/>
      <c r="CG21" s="12"/>
      <c r="CH21" s="12"/>
      <c r="CI21" s="12"/>
      <c r="CJ21" s="12"/>
      <c r="CK21" s="12"/>
      <c r="CL21" s="12"/>
      <c r="CM21" s="12"/>
      <c r="CN21" s="31"/>
      <c r="CP21" s="12" t="s">
        <v>356</v>
      </c>
      <c r="CQ21" s="12"/>
      <c r="CR21" s="12"/>
      <c r="CS21" s="12"/>
      <c r="CT21" s="12"/>
      <c r="CU21" s="12"/>
      <c r="CV21" s="12"/>
      <c r="CW21" s="12"/>
      <c r="CX21" s="12"/>
      <c r="CY21" s="12"/>
      <c r="CZ21" s="12"/>
      <c r="DA21" s="12"/>
      <c r="DB21" s="12"/>
      <c r="DC21" s="12"/>
      <c r="DD21" s="31"/>
      <c r="DG21" s="12" t="s">
        <v>356</v>
      </c>
      <c r="DH21" s="40" t="s">
        <v>162</v>
      </c>
      <c r="DI21" s="40" t="s">
        <v>130</v>
      </c>
      <c r="DJ21" s="40" t="s">
        <v>105</v>
      </c>
      <c r="DK21" s="40" t="s">
        <v>104</v>
      </c>
      <c r="DL21" s="40" t="s">
        <v>83</v>
      </c>
      <c r="DM21" s="40" t="s">
        <v>85</v>
      </c>
      <c r="DN21" s="40" t="s">
        <v>161</v>
      </c>
      <c r="DO21" s="40" t="s">
        <v>359</v>
      </c>
      <c r="DP21" s="40" t="s">
        <v>360</v>
      </c>
      <c r="DQ21" s="40" t="s">
        <v>361</v>
      </c>
      <c r="DR21" s="41" t="s">
        <v>183</v>
      </c>
      <c r="DT21" s="12" t="s">
        <v>356</v>
      </c>
      <c r="DU21" s="40" t="s">
        <v>295</v>
      </c>
      <c r="DV21" s="40" t="s">
        <v>272</v>
      </c>
      <c r="DW21" s="40" t="s">
        <v>105</v>
      </c>
      <c r="DX21" s="40" t="s">
        <v>84</v>
      </c>
      <c r="DY21" s="40" t="s">
        <v>171</v>
      </c>
      <c r="DZ21" s="40" t="s">
        <v>86</v>
      </c>
      <c r="EA21" s="40" t="s">
        <v>280</v>
      </c>
      <c r="EB21" s="40" t="s">
        <v>271</v>
      </c>
      <c r="EC21" s="40" t="s">
        <v>346</v>
      </c>
      <c r="ED21" s="40" t="s">
        <v>362</v>
      </c>
      <c r="EE21" s="41" t="s">
        <v>363</v>
      </c>
      <c r="EG21" s="12" t="s">
        <v>356</v>
      </c>
      <c r="EH21" s="40" t="s">
        <v>364</v>
      </c>
      <c r="EI21" s="40" t="s">
        <v>124</v>
      </c>
      <c r="EJ21" s="40" t="s">
        <v>105</v>
      </c>
      <c r="EK21" s="40" t="s">
        <v>104</v>
      </c>
      <c r="EL21" s="40" t="s">
        <v>84</v>
      </c>
      <c r="EM21" s="40" t="s">
        <v>83</v>
      </c>
      <c r="EN21" s="40" t="s">
        <v>171</v>
      </c>
      <c r="EO21" s="40" t="s">
        <v>133</v>
      </c>
      <c r="EP21" s="40" t="s">
        <v>169</v>
      </c>
      <c r="EQ21" s="40" t="s">
        <v>205</v>
      </c>
      <c r="ER21" s="41" t="s">
        <v>365</v>
      </c>
      <c r="EU21" s="12" t="s">
        <v>366</v>
      </c>
      <c r="EV21" s="12">
        <v>618400</v>
      </c>
      <c r="EW21" s="12">
        <v>66800</v>
      </c>
      <c r="EX21" s="12">
        <v>64200</v>
      </c>
      <c r="EY21" s="12">
        <v>61300</v>
      </c>
      <c r="EZ21" s="12">
        <v>57800</v>
      </c>
      <c r="FA21" s="12">
        <v>57000</v>
      </c>
      <c r="FB21" s="12">
        <v>49500</v>
      </c>
      <c r="FC21" s="12">
        <v>43000</v>
      </c>
      <c r="FD21" s="12">
        <v>42300</v>
      </c>
      <c r="FE21" s="12">
        <v>37500</v>
      </c>
      <c r="FF21" s="12">
        <v>33200</v>
      </c>
      <c r="FG21" s="12">
        <v>27200</v>
      </c>
      <c r="FH21" s="12">
        <v>21800</v>
      </c>
      <c r="FI21" s="12">
        <v>17500</v>
      </c>
      <c r="FJ21" s="12">
        <v>14200</v>
      </c>
      <c r="FK21" s="12">
        <v>11600</v>
      </c>
      <c r="FL21" s="12">
        <v>7500</v>
      </c>
      <c r="FM21" s="31">
        <v>6100</v>
      </c>
      <c r="FP21" s="12" t="s">
        <v>366</v>
      </c>
      <c r="FQ21" s="12">
        <v>310300</v>
      </c>
      <c r="FR21" s="12">
        <v>33900</v>
      </c>
      <c r="FS21" s="12">
        <v>32600</v>
      </c>
      <c r="FT21" s="12">
        <v>31100</v>
      </c>
      <c r="FU21" s="12">
        <v>29200</v>
      </c>
      <c r="FV21" s="12">
        <v>28700</v>
      </c>
      <c r="FW21" s="12">
        <v>25400</v>
      </c>
      <c r="FX21" s="12">
        <v>21800</v>
      </c>
      <c r="FY21" s="12">
        <v>21300</v>
      </c>
      <c r="FZ21" s="12">
        <v>18600</v>
      </c>
      <c r="GA21" s="12">
        <v>16700</v>
      </c>
      <c r="GB21" s="12">
        <v>13900</v>
      </c>
      <c r="GC21" s="12">
        <v>11100</v>
      </c>
      <c r="GD21" s="12">
        <v>8700</v>
      </c>
      <c r="GE21" s="12">
        <v>6700</v>
      </c>
      <c r="GF21" s="12">
        <v>5200</v>
      </c>
      <c r="GG21" s="12">
        <v>3200</v>
      </c>
      <c r="GH21" s="31">
        <v>2200</v>
      </c>
      <c r="GK21" s="12" t="s">
        <v>366</v>
      </c>
      <c r="GL21" s="12">
        <v>308100</v>
      </c>
      <c r="GM21" s="12">
        <v>32900</v>
      </c>
      <c r="GN21" s="12">
        <v>31600</v>
      </c>
      <c r="GO21" s="12">
        <v>30200</v>
      </c>
      <c r="GP21" s="12">
        <v>28600</v>
      </c>
      <c r="GQ21" s="12">
        <v>28300</v>
      </c>
      <c r="GR21" s="12">
        <v>24100</v>
      </c>
      <c r="GS21" s="12">
        <v>21200</v>
      </c>
      <c r="GT21" s="12">
        <v>21000</v>
      </c>
      <c r="GU21" s="12">
        <v>18900</v>
      </c>
      <c r="GV21" s="12">
        <v>16500</v>
      </c>
      <c r="GW21" s="12">
        <v>13300</v>
      </c>
      <c r="GX21" s="12">
        <v>10700</v>
      </c>
      <c r="GY21" s="12">
        <v>8800</v>
      </c>
      <c r="GZ21" s="12">
        <v>7500</v>
      </c>
      <c r="HA21" s="12">
        <v>6400</v>
      </c>
      <c r="HB21" s="12">
        <v>4300</v>
      </c>
      <c r="HC21" s="31">
        <v>3900</v>
      </c>
      <c r="HF21" s="42" t="s">
        <v>367</v>
      </c>
      <c r="HG21" s="43" t="s">
        <v>368</v>
      </c>
      <c r="HH21" s="43">
        <v>1</v>
      </c>
      <c r="HI21" s="44">
        <f>FJ5</f>
        <v>1197600</v>
      </c>
      <c r="HJ21" s="44">
        <f>AO5</f>
        <v>25637</v>
      </c>
      <c r="HK21" s="45">
        <f t="shared" si="3"/>
        <v>2.1406980627922512E-2</v>
      </c>
      <c r="HL21" s="46">
        <f t="shared" si="0"/>
        <v>2.1180277730388289E-2</v>
      </c>
      <c r="HN21" s="42" t="s">
        <v>367</v>
      </c>
      <c r="HO21" s="43" t="s">
        <v>368</v>
      </c>
      <c r="HP21" s="43">
        <v>1</v>
      </c>
      <c r="HQ21" s="44">
        <f>GE5</f>
        <v>535400</v>
      </c>
      <c r="HR21" s="44">
        <f>BT5</f>
        <v>16305</v>
      </c>
      <c r="HS21" s="45">
        <f t="shared" si="4"/>
        <v>3.0453866268210682E-2</v>
      </c>
      <c r="HT21" s="46">
        <f t="shared" si="5"/>
        <v>2.9997102395812731E-2</v>
      </c>
      <c r="HV21" s="42" t="s">
        <v>367</v>
      </c>
      <c r="HW21" s="47" t="s">
        <v>368</v>
      </c>
      <c r="HX21" s="47">
        <v>1</v>
      </c>
      <c r="HY21" s="44">
        <f>GZ5</f>
        <v>662200</v>
      </c>
      <c r="HZ21" s="48">
        <f>CY5</f>
        <v>9330</v>
      </c>
      <c r="IA21" s="45">
        <f t="shared" si="6"/>
        <v>1.4089398973119904E-2</v>
      </c>
      <c r="IB21" s="46">
        <f t="shared" si="1"/>
        <v>1.399083772577658E-2</v>
      </c>
      <c r="IE21" s="50">
        <f t="shared" si="2"/>
        <v>0</v>
      </c>
      <c r="IF21" s="50">
        <f t="shared" si="2"/>
        <v>-2</v>
      </c>
      <c r="IH21" s="63">
        <f>SUM(IS129:IS132)</f>
        <v>67157</v>
      </c>
      <c r="II21" s="63">
        <f>SUM(IS156:IS159)</f>
        <v>22937</v>
      </c>
      <c r="IJ21" s="63">
        <f>SUM(IS183:IS186)</f>
        <v>44220</v>
      </c>
    </row>
    <row r="22" spans="1:251" ht="15.6" x14ac:dyDescent="0.3">
      <c r="A22" s="12" t="s">
        <v>366</v>
      </c>
      <c r="B22" s="12">
        <v>11665</v>
      </c>
      <c r="C22" s="12"/>
      <c r="D22" s="12"/>
      <c r="E22" s="12"/>
      <c r="F22" s="12">
        <v>56</v>
      </c>
      <c r="G22" s="12">
        <v>2080</v>
      </c>
      <c r="H22" s="12">
        <v>3304</v>
      </c>
      <c r="I22" s="12">
        <v>2845</v>
      </c>
      <c r="J22" s="12">
        <v>1971</v>
      </c>
      <c r="K22" s="12">
        <v>1076</v>
      </c>
      <c r="L22" s="12">
        <v>279</v>
      </c>
      <c r="M22" s="12">
        <v>20</v>
      </c>
      <c r="N22" s="12">
        <v>0</v>
      </c>
      <c r="O22" s="31">
        <v>34</v>
      </c>
      <c r="Q22" s="12" t="s">
        <v>366</v>
      </c>
      <c r="R22" s="12"/>
      <c r="S22" s="12"/>
      <c r="T22" s="12"/>
      <c r="U22" s="12"/>
      <c r="V22" s="12"/>
      <c r="W22" s="12"/>
      <c r="X22" s="12"/>
      <c r="Y22" s="12"/>
      <c r="Z22" s="12"/>
      <c r="AA22" s="12"/>
      <c r="AB22" s="12"/>
      <c r="AC22" s="12"/>
      <c r="AD22" s="31"/>
      <c r="AF22" s="12" t="s">
        <v>366</v>
      </c>
      <c r="AG22" s="12"/>
      <c r="AH22" s="12"/>
      <c r="AI22" s="12"/>
      <c r="AJ22" s="12"/>
      <c r="AK22" s="12"/>
      <c r="AL22" s="12"/>
      <c r="AM22" s="12"/>
      <c r="AN22" s="12"/>
      <c r="AO22" s="12"/>
      <c r="AP22" s="12"/>
      <c r="AQ22" s="12"/>
      <c r="AR22" s="12"/>
      <c r="AS22" s="12"/>
      <c r="AT22" s="31"/>
      <c r="AV22" s="12" t="s">
        <v>366</v>
      </c>
      <c r="AW22" s="12"/>
      <c r="AX22" s="12"/>
      <c r="AY22" s="12"/>
      <c r="AZ22" s="12"/>
      <c r="BA22" s="12"/>
      <c r="BB22" s="12"/>
      <c r="BC22" s="12"/>
      <c r="BD22" s="12"/>
      <c r="BE22" s="12"/>
      <c r="BF22" s="12"/>
      <c r="BG22" s="12"/>
      <c r="BH22" s="12"/>
      <c r="BI22" s="31"/>
      <c r="BK22" s="12" t="s">
        <v>366</v>
      </c>
      <c r="BL22" s="12"/>
      <c r="BM22" s="12"/>
      <c r="BN22" s="12"/>
      <c r="BO22" s="12"/>
      <c r="BP22" s="12"/>
      <c r="BQ22" s="12"/>
      <c r="BR22" s="12"/>
      <c r="BS22" s="12"/>
      <c r="BT22" s="12"/>
      <c r="BU22" s="12"/>
      <c r="BV22" s="12"/>
      <c r="BW22" s="12"/>
      <c r="BX22" s="12"/>
      <c r="BY22" s="31"/>
      <c r="CA22" s="12" t="s">
        <v>366</v>
      </c>
      <c r="CB22" s="12"/>
      <c r="CC22" s="12"/>
      <c r="CD22" s="12"/>
      <c r="CE22" s="12"/>
      <c r="CF22" s="12"/>
      <c r="CG22" s="12"/>
      <c r="CH22" s="12"/>
      <c r="CI22" s="12"/>
      <c r="CJ22" s="12"/>
      <c r="CK22" s="12"/>
      <c r="CL22" s="12"/>
      <c r="CM22" s="12"/>
      <c r="CN22" s="31"/>
      <c r="CP22" s="12" t="s">
        <v>366</v>
      </c>
      <c r="CQ22" s="12"/>
      <c r="CR22" s="12"/>
      <c r="CS22" s="12"/>
      <c r="CT22" s="12"/>
      <c r="CU22" s="12"/>
      <c r="CV22" s="12"/>
      <c r="CW22" s="12"/>
      <c r="CX22" s="12"/>
      <c r="CY22" s="12"/>
      <c r="CZ22" s="12"/>
      <c r="DA22" s="12"/>
      <c r="DB22" s="12"/>
      <c r="DC22" s="12"/>
      <c r="DD22" s="31"/>
      <c r="DG22" s="12" t="s">
        <v>366</v>
      </c>
      <c r="DH22" s="40" t="s">
        <v>126</v>
      </c>
      <c r="DI22" s="40" t="s">
        <v>82</v>
      </c>
      <c r="DJ22" s="40" t="s">
        <v>106</v>
      </c>
      <c r="DK22" s="40" t="s">
        <v>104</v>
      </c>
      <c r="DL22" s="40" t="s">
        <v>83</v>
      </c>
      <c r="DM22" s="40" t="s">
        <v>106</v>
      </c>
      <c r="DN22" s="40" t="s">
        <v>280</v>
      </c>
      <c r="DO22" s="40" t="s">
        <v>369</v>
      </c>
      <c r="DP22" s="40" t="s">
        <v>370</v>
      </c>
      <c r="DQ22" s="40" t="s">
        <v>371</v>
      </c>
      <c r="DR22" s="41" t="s">
        <v>372</v>
      </c>
      <c r="DT22" s="12" t="s">
        <v>366</v>
      </c>
      <c r="DU22" s="40" t="s">
        <v>212</v>
      </c>
      <c r="DV22" s="40" t="s">
        <v>93</v>
      </c>
      <c r="DW22" s="40" t="s">
        <v>171</v>
      </c>
      <c r="DX22" s="40" t="s">
        <v>84</v>
      </c>
      <c r="DY22" s="40" t="s">
        <v>214</v>
      </c>
      <c r="DZ22" s="40" t="s">
        <v>171</v>
      </c>
      <c r="EA22" s="40" t="s">
        <v>288</v>
      </c>
      <c r="EB22" s="40" t="s">
        <v>169</v>
      </c>
      <c r="EC22" s="40" t="s">
        <v>373</v>
      </c>
      <c r="ED22" s="40" t="s">
        <v>374</v>
      </c>
      <c r="EE22" s="41" t="s">
        <v>375</v>
      </c>
      <c r="EG22" s="12" t="s">
        <v>366</v>
      </c>
      <c r="EH22" s="40" t="s">
        <v>251</v>
      </c>
      <c r="EI22" s="40" t="s">
        <v>376</v>
      </c>
      <c r="EJ22" s="40" t="s">
        <v>132</v>
      </c>
      <c r="EK22" s="40" t="s">
        <v>104</v>
      </c>
      <c r="EL22" s="40" t="s">
        <v>84</v>
      </c>
      <c r="EM22" s="40" t="s">
        <v>103</v>
      </c>
      <c r="EN22" s="40" t="s">
        <v>138</v>
      </c>
      <c r="EO22" s="40" t="s">
        <v>208</v>
      </c>
      <c r="EP22" s="40" t="s">
        <v>169</v>
      </c>
      <c r="EQ22" s="40" t="s">
        <v>377</v>
      </c>
      <c r="ER22" s="41" t="s">
        <v>378</v>
      </c>
      <c r="EU22" s="12" t="s">
        <v>379</v>
      </c>
      <c r="EV22" s="12">
        <v>1067400</v>
      </c>
      <c r="EW22" s="12">
        <v>127700</v>
      </c>
      <c r="EX22" s="12">
        <v>120300</v>
      </c>
      <c r="EY22" s="12">
        <v>114500</v>
      </c>
      <c r="EZ22" s="12">
        <v>108600</v>
      </c>
      <c r="FA22" s="12">
        <v>102000</v>
      </c>
      <c r="FB22" s="12">
        <v>83500</v>
      </c>
      <c r="FC22" s="12">
        <v>70800</v>
      </c>
      <c r="FD22" s="12">
        <v>64000</v>
      </c>
      <c r="FE22" s="12">
        <v>56500</v>
      </c>
      <c r="FF22" s="12">
        <v>51500</v>
      </c>
      <c r="FG22" s="12">
        <v>41800</v>
      </c>
      <c r="FH22" s="12">
        <v>34200</v>
      </c>
      <c r="FI22" s="12">
        <v>28500</v>
      </c>
      <c r="FJ22" s="12">
        <v>23600</v>
      </c>
      <c r="FK22" s="12">
        <v>18500</v>
      </c>
      <c r="FL22" s="12">
        <v>11800</v>
      </c>
      <c r="FM22" s="31">
        <v>9600</v>
      </c>
      <c r="FP22" s="12" t="s">
        <v>379</v>
      </c>
      <c r="FQ22" s="12">
        <v>533200</v>
      </c>
      <c r="FR22" s="12">
        <v>64900</v>
      </c>
      <c r="FS22" s="12">
        <v>61100</v>
      </c>
      <c r="FT22" s="12">
        <v>57800</v>
      </c>
      <c r="FU22" s="12">
        <v>54400</v>
      </c>
      <c r="FV22" s="12">
        <v>50800</v>
      </c>
      <c r="FW22" s="12">
        <v>41900</v>
      </c>
      <c r="FX22" s="12">
        <v>35600</v>
      </c>
      <c r="FY22" s="12">
        <v>32100</v>
      </c>
      <c r="FZ22" s="12">
        <v>27800</v>
      </c>
      <c r="GA22" s="12">
        <v>25500</v>
      </c>
      <c r="GB22" s="12">
        <v>20700</v>
      </c>
      <c r="GC22" s="12">
        <v>17100</v>
      </c>
      <c r="GD22" s="12">
        <v>14000</v>
      </c>
      <c r="GE22" s="12">
        <v>11400</v>
      </c>
      <c r="GF22" s="12">
        <v>8800</v>
      </c>
      <c r="GG22" s="12">
        <v>5300</v>
      </c>
      <c r="GH22" s="31">
        <v>3900</v>
      </c>
      <c r="GK22" s="12" t="s">
        <v>379</v>
      </c>
      <c r="GL22" s="12">
        <v>534200</v>
      </c>
      <c r="GM22" s="12">
        <v>62800</v>
      </c>
      <c r="GN22" s="12">
        <v>59200</v>
      </c>
      <c r="GO22" s="12">
        <v>56700</v>
      </c>
      <c r="GP22" s="12">
        <v>54200</v>
      </c>
      <c r="GQ22" s="12">
        <v>51200</v>
      </c>
      <c r="GR22" s="12">
        <v>41600</v>
      </c>
      <c r="GS22" s="12">
        <v>35200</v>
      </c>
      <c r="GT22" s="12">
        <v>31900</v>
      </c>
      <c r="GU22" s="12">
        <v>28700</v>
      </c>
      <c r="GV22" s="12">
        <v>26000</v>
      </c>
      <c r="GW22" s="12">
        <v>21100</v>
      </c>
      <c r="GX22" s="12">
        <v>17100</v>
      </c>
      <c r="GY22" s="12">
        <v>14500</v>
      </c>
      <c r="GZ22" s="12">
        <v>12200</v>
      </c>
      <c r="HA22" s="12">
        <v>9700</v>
      </c>
      <c r="HB22" s="12">
        <v>6500</v>
      </c>
      <c r="HC22" s="31">
        <v>5700</v>
      </c>
      <c r="HF22" s="54" t="s">
        <v>380</v>
      </c>
      <c r="HG22" s="55" t="s">
        <v>381</v>
      </c>
      <c r="HH22" s="55">
        <v>1</v>
      </c>
      <c r="HI22" s="56">
        <f>FK5</f>
        <v>1019500</v>
      </c>
      <c r="HJ22" s="56">
        <f>AP5</f>
        <v>33214</v>
      </c>
      <c r="HK22" s="57">
        <f t="shared" si="3"/>
        <v>3.2578715056400198E-2</v>
      </c>
      <c r="HL22" s="58">
        <f t="shared" si="0"/>
        <v>3.2056534701531789E-2</v>
      </c>
      <c r="HN22" s="54" t="s">
        <v>380</v>
      </c>
      <c r="HO22" s="55" t="s">
        <v>381</v>
      </c>
      <c r="HP22" s="55">
        <v>1</v>
      </c>
      <c r="HQ22" s="56">
        <f>GF5</f>
        <v>433700</v>
      </c>
      <c r="HR22" s="56">
        <f>BU5</f>
        <v>19876</v>
      </c>
      <c r="HS22" s="57">
        <f t="shared" si="4"/>
        <v>4.5828913995849666E-2</v>
      </c>
      <c r="HT22" s="58">
        <f t="shared" si="5"/>
        <v>4.4802293762031202E-2</v>
      </c>
      <c r="HV22" s="54" t="s">
        <v>380</v>
      </c>
      <c r="HW22" s="59" t="s">
        <v>381</v>
      </c>
      <c r="HX22" s="59">
        <v>1</v>
      </c>
      <c r="HY22" s="56">
        <f>HA5</f>
        <v>585800</v>
      </c>
      <c r="HZ22" s="60">
        <f>CZ5</f>
        <v>13337</v>
      </c>
      <c r="IA22" s="57">
        <f t="shared" si="6"/>
        <v>2.2767156025947421E-2</v>
      </c>
      <c r="IB22" s="58">
        <f t="shared" si="1"/>
        <v>2.2510901423451204E-2</v>
      </c>
      <c r="IE22" s="50">
        <f t="shared" si="2"/>
        <v>0</v>
      </c>
      <c r="IF22" s="50">
        <f t="shared" si="2"/>
        <v>-1</v>
      </c>
      <c r="IJ22" s="64"/>
    </row>
    <row r="23" spans="1:251" ht="15.6" x14ac:dyDescent="0.3">
      <c r="A23" s="12" t="s">
        <v>379</v>
      </c>
      <c r="B23" s="12">
        <v>25598</v>
      </c>
      <c r="C23" s="12"/>
      <c r="D23" s="12"/>
      <c r="E23" s="12"/>
      <c r="F23" s="12">
        <v>194</v>
      </c>
      <c r="G23" s="12">
        <v>4751</v>
      </c>
      <c r="H23" s="12">
        <v>7699</v>
      </c>
      <c r="I23" s="12">
        <v>5865</v>
      </c>
      <c r="J23" s="12">
        <v>3988</v>
      </c>
      <c r="K23" s="12">
        <v>2235</v>
      </c>
      <c r="L23" s="12">
        <v>638</v>
      </c>
      <c r="M23" s="12">
        <v>78</v>
      </c>
      <c r="N23" s="12">
        <v>7</v>
      </c>
      <c r="O23" s="31">
        <v>143</v>
      </c>
      <c r="Q23" s="12" t="s">
        <v>379</v>
      </c>
      <c r="R23" s="12"/>
      <c r="S23" s="12"/>
      <c r="T23" s="12"/>
      <c r="U23" s="12"/>
      <c r="V23" s="12"/>
      <c r="W23" s="12"/>
      <c r="X23" s="12"/>
      <c r="Y23" s="12"/>
      <c r="Z23" s="12"/>
      <c r="AA23" s="12"/>
      <c r="AB23" s="12"/>
      <c r="AC23" s="12"/>
      <c r="AD23" s="31"/>
      <c r="AF23" s="12" t="s">
        <v>379</v>
      </c>
      <c r="AG23" s="12"/>
      <c r="AH23" s="12"/>
      <c r="AI23" s="12"/>
      <c r="AJ23" s="12"/>
      <c r="AK23" s="12"/>
      <c r="AL23" s="12"/>
      <c r="AM23" s="12"/>
      <c r="AN23" s="12"/>
      <c r="AO23" s="12"/>
      <c r="AP23" s="12"/>
      <c r="AQ23" s="12"/>
      <c r="AR23" s="12"/>
      <c r="AS23" s="12"/>
      <c r="AT23" s="31"/>
      <c r="AV23" s="12" t="s">
        <v>379</v>
      </c>
      <c r="AW23" s="12"/>
      <c r="AX23" s="12"/>
      <c r="AY23" s="12"/>
      <c r="AZ23" s="12"/>
      <c r="BA23" s="12"/>
      <c r="BB23" s="12"/>
      <c r="BC23" s="12"/>
      <c r="BD23" s="12"/>
      <c r="BE23" s="12"/>
      <c r="BF23" s="12"/>
      <c r="BG23" s="12"/>
      <c r="BH23" s="12"/>
      <c r="BI23" s="31"/>
      <c r="BK23" s="12" t="s">
        <v>379</v>
      </c>
      <c r="BL23" s="12"/>
      <c r="BM23" s="12"/>
      <c r="BN23" s="12"/>
      <c r="BO23" s="12"/>
      <c r="BP23" s="12"/>
      <c r="BQ23" s="12"/>
      <c r="BR23" s="12"/>
      <c r="BS23" s="12"/>
      <c r="BT23" s="12"/>
      <c r="BU23" s="12"/>
      <c r="BV23" s="12"/>
      <c r="BW23" s="12"/>
      <c r="BX23" s="12"/>
      <c r="BY23" s="31"/>
      <c r="CA23" s="12" t="s">
        <v>379</v>
      </c>
      <c r="CB23" s="12"/>
      <c r="CC23" s="12"/>
      <c r="CD23" s="12"/>
      <c r="CE23" s="12"/>
      <c r="CF23" s="12"/>
      <c r="CG23" s="12"/>
      <c r="CH23" s="12"/>
      <c r="CI23" s="12"/>
      <c r="CJ23" s="12"/>
      <c r="CK23" s="12"/>
      <c r="CL23" s="12"/>
      <c r="CM23" s="12"/>
      <c r="CN23" s="31"/>
      <c r="CP23" s="12" t="s">
        <v>379</v>
      </c>
      <c r="CQ23" s="12"/>
      <c r="CR23" s="12"/>
      <c r="CS23" s="12"/>
      <c r="CT23" s="12"/>
      <c r="CU23" s="12"/>
      <c r="CV23" s="12"/>
      <c r="CW23" s="12"/>
      <c r="CX23" s="12"/>
      <c r="CY23" s="12"/>
      <c r="CZ23" s="12"/>
      <c r="DA23" s="12"/>
      <c r="DB23" s="12"/>
      <c r="DC23" s="12"/>
      <c r="DD23" s="31"/>
      <c r="DG23" s="12" t="s">
        <v>379</v>
      </c>
      <c r="DH23" s="40" t="s">
        <v>88</v>
      </c>
      <c r="DI23" s="40" t="s">
        <v>182</v>
      </c>
      <c r="DJ23" s="40" t="s">
        <v>171</v>
      </c>
      <c r="DK23" s="40" t="s">
        <v>105</v>
      </c>
      <c r="DL23" s="40" t="s">
        <v>171</v>
      </c>
      <c r="DM23" s="40" t="s">
        <v>86</v>
      </c>
      <c r="DN23" s="40" t="s">
        <v>133</v>
      </c>
      <c r="DO23" s="40" t="s">
        <v>382</v>
      </c>
      <c r="DP23" s="40" t="s">
        <v>383</v>
      </c>
      <c r="DQ23" s="40" t="s">
        <v>384</v>
      </c>
      <c r="DR23" s="41" t="s">
        <v>385</v>
      </c>
      <c r="DT23" s="12" t="s">
        <v>379</v>
      </c>
      <c r="DU23" s="40" t="s">
        <v>336</v>
      </c>
      <c r="DV23" s="40" t="s">
        <v>386</v>
      </c>
      <c r="DW23" s="40" t="s">
        <v>214</v>
      </c>
      <c r="DX23" s="40" t="s">
        <v>105</v>
      </c>
      <c r="DY23" s="40" t="s">
        <v>138</v>
      </c>
      <c r="DZ23" s="40" t="s">
        <v>107</v>
      </c>
      <c r="EA23" s="40" t="s">
        <v>155</v>
      </c>
      <c r="EB23" s="40" t="s">
        <v>246</v>
      </c>
      <c r="EC23" s="40" t="s">
        <v>141</v>
      </c>
      <c r="ED23" s="40" t="s">
        <v>387</v>
      </c>
      <c r="EE23" s="41" t="s">
        <v>388</v>
      </c>
      <c r="EG23" s="12" t="s">
        <v>379</v>
      </c>
      <c r="EH23" s="40" t="s">
        <v>278</v>
      </c>
      <c r="EI23" s="40" t="s">
        <v>389</v>
      </c>
      <c r="EJ23" s="40" t="s">
        <v>106</v>
      </c>
      <c r="EK23" s="40" t="s">
        <v>84</v>
      </c>
      <c r="EL23" s="40" t="s">
        <v>103</v>
      </c>
      <c r="EM23" s="40" t="s">
        <v>106</v>
      </c>
      <c r="EN23" s="40" t="s">
        <v>280</v>
      </c>
      <c r="EO23" s="40" t="s">
        <v>108</v>
      </c>
      <c r="EP23" s="40" t="s">
        <v>390</v>
      </c>
      <c r="EQ23" s="40" t="s">
        <v>391</v>
      </c>
      <c r="ER23" s="41" t="s">
        <v>199</v>
      </c>
      <c r="EU23" s="12" t="s">
        <v>392</v>
      </c>
      <c r="EV23" s="12">
        <v>578500</v>
      </c>
      <c r="EW23" s="12">
        <v>57600</v>
      </c>
      <c r="EX23" s="12">
        <v>56800</v>
      </c>
      <c r="EY23" s="12">
        <v>56000</v>
      </c>
      <c r="EZ23" s="12">
        <v>53800</v>
      </c>
      <c r="FA23" s="12">
        <v>52700</v>
      </c>
      <c r="FB23" s="12">
        <v>45000</v>
      </c>
      <c r="FC23" s="12">
        <v>36300</v>
      </c>
      <c r="FD23" s="12">
        <v>33700</v>
      </c>
      <c r="FE23" s="12">
        <v>32300</v>
      </c>
      <c r="FF23" s="12">
        <v>32600</v>
      </c>
      <c r="FG23" s="12">
        <v>29100</v>
      </c>
      <c r="FH23" s="12">
        <v>24800</v>
      </c>
      <c r="FI23" s="12">
        <v>20100</v>
      </c>
      <c r="FJ23" s="12">
        <v>17200</v>
      </c>
      <c r="FK23" s="12">
        <v>14400</v>
      </c>
      <c r="FL23" s="12">
        <v>9400</v>
      </c>
      <c r="FM23" s="31">
        <v>7000</v>
      </c>
      <c r="FP23" s="12" t="s">
        <v>392</v>
      </c>
      <c r="FQ23" s="12">
        <v>283200</v>
      </c>
      <c r="FR23" s="12">
        <v>29400</v>
      </c>
      <c r="FS23" s="12">
        <v>28900</v>
      </c>
      <c r="FT23" s="12">
        <v>28500</v>
      </c>
      <c r="FU23" s="12">
        <v>26900</v>
      </c>
      <c r="FV23" s="12">
        <v>26300</v>
      </c>
      <c r="FW23" s="12">
        <v>22400</v>
      </c>
      <c r="FX23" s="12">
        <v>17900</v>
      </c>
      <c r="FY23" s="12">
        <v>16500</v>
      </c>
      <c r="FZ23" s="12">
        <v>15000</v>
      </c>
      <c r="GA23" s="12">
        <v>15400</v>
      </c>
      <c r="GB23" s="12">
        <v>13900</v>
      </c>
      <c r="GC23" s="12">
        <v>11900</v>
      </c>
      <c r="GD23" s="12">
        <v>9300</v>
      </c>
      <c r="GE23" s="12">
        <v>7900</v>
      </c>
      <c r="GF23" s="12">
        <v>6400</v>
      </c>
      <c r="GG23" s="12">
        <v>4100</v>
      </c>
      <c r="GH23" s="31">
        <v>2700</v>
      </c>
      <c r="GK23" s="12" t="s">
        <v>392</v>
      </c>
      <c r="GL23" s="12">
        <v>295300</v>
      </c>
      <c r="GM23" s="12">
        <v>28200</v>
      </c>
      <c r="GN23" s="12">
        <v>27900</v>
      </c>
      <c r="GO23" s="12">
        <v>27500</v>
      </c>
      <c r="GP23" s="12">
        <v>26900</v>
      </c>
      <c r="GQ23" s="12">
        <v>26400</v>
      </c>
      <c r="GR23" s="12">
        <v>22600</v>
      </c>
      <c r="GS23" s="12">
        <v>18400</v>
      </c>
      <c r="GT23" s="12">
        <v>17200</v>
      </c>
      <c r="GU23" s="12">
        <v>17300</v>
      </c>
      <c r="GV23" s="12">
        <v>17200</v>
      </c>
      <c r="GW23" s="12">
        <v>15200</v>
      </c>
      <c r="GX23" s="12">
        <v>12900</v>
      </c>
      <c r="GY23" s="12">
        <v>10800</v>
      </c>
      <c r="GZ23" s="12">
        <v>9300</v>
      </c>
      <c r="HA23" s="12">
        <v>8000</v>
      </c>
      <c r="HB23" s="12">
        <v>5300</v>
      </c>
      <c r="HC23" s="31">
        <v>4300</v>
      </c>
      <c r="HF23" s="42" t="s">
        <v>393</v>
      </c>
      <c r="HG23" s="43" t="s">
        <v>394</v>
      </c>
      <c r="HH23" s="43">
        <v>1</v>
      </c>
      <c r="HI23" s="44">
        <f>FL5</f>
        <v>737200</v>
      </c>
      <c r="HJ23" s="44">
        <f>AQ5</f>
        <v>37511</v>
      </c>
      <c r="HK23" s="45">
        <f t="shared" si="3"/>
        <v>5.0883071079761262E-2</v>
      </c>
      <c r="HL23" s="46">
        <f t="shared" si="0"/>
        <v>4.9620645659698225E-2</v>
      </c>
      <c r="HN23" s="42" t="s">
        <v>393</v>
      </c>
      <c r="HO23" s="43" t="s">
        <v>394</v>
      </c>
      <c r="HP23" s="43">
        <v>1</v>
      </c>
      <c r="HQ23" s="44">
        <f>GG5</f>
        <v>290900</v>
      </c>
      <c r="HR23" s="44">
        <f>BV5</f>
        <v>20451</v>
      </c>
      <c r="HS23" s="45">
        <f t="shared" si="4"/>
        <v>7.0302509453420425E-2</v>
      </c>
      <c r="HT23" s="46">
        <f t="shared" si="5"/>
        <v>6.791520479002941E-2</v>
      </c>
      <c r="HV23" s="42" t="s">
        <v>393</v>
      </c>
      <c r="HW23" s="47" t="s">
        <v>394</v>
      </c>
      <c r="HX23" s="47">
        <v>1</v>
      </c>
      <c r="HY23" s="44">
        <f>HB5</f>
        <v>446300</v>
      </c>
      <c r="HZ23" s="48">
        <f>DA5</f>
        <v>17056</v>
      </c>
      <c r="IA23" s="45">
        <f t="shared" si="6"/>
        <v>3.8216446336544925E-2</v>
      </c>
      <c r="IB23" s="46">
        <f t="shared" si="1"/>
        <v>3.7499890068333527E-2</v>
      </c>
      <c r="IE23" s="50">
        <f t="shared" si="2"/>
        <v>0</v>
      </c>
      <c r="IF23" s="50">
        <f t="shared" si="2"/>
        <v>-4</v>
      </c>
      <c r="IH23">
        <f>IS129/IH92</f>
        <v>0.58576172253078607</v>
      </c>
      <c r="II23" s="6">
        <f>IS156/II92</f>
        <v>0.65701704669311589</v>
      </c>
      <c r="IJ23" s="6">
        <f>IS183/IJ92</f>
        <v>0.54880144730891001</v>
      </c>
    </row>
    <row r="24" spans="1:251" ht="15.6" x14ac:dyDescent="0.3">
      <c r="A24" s="12" t="s">
        <v>392</v>
      </c>
      <c r="B24" s="12">
        <v>13119</v>
      </c>
      <c r="C24" s="12"/>
      <c r="D24" s="12"/>
      <c r="E24" s="12"/>
      <c r="F24" s="12">
        <v>51</v>
      </c>
      <c r="G24" s="12">
        <v>1845</v>
      </c>
      <c r="H24" s="12">
        <v>3731</v>
      </c>
      <c r="I24" s="12">
        <v>3594</v>
      </c>
      <c r="J24" s="12">
        <v>2258</v>
      </c>
      <c r="K24" s="12">
        <v>1237</v>
      </c>
      <c r="L24" s="12">
        <v>336</v>
      </c>
      <c r="M24" s="12">
        <v>29</v>
      </c>
      <c r="N24" s="12">
        <v>0</v>
      </c>
      <c r="O24" s="31">
        <v>38</v>
      </c>
      <c r="Q24" s="12" t="s">
        <v>392</v>
      </c>
      <c r="R24" s="12"/>
      <c r="S24" s="12"/>
      <c r="T24" s="12"/>
      <c r="U24" s="12"/>
      <c r="V24" s="12"/>
      <c r="W24" s="12"/>
      <c r="X24" s="12"/>
      <c r="Y24" s="12"/>
      <c r="Z24" s="12"/>
      <c r="AA24" s="12"/>
      <c r="AB24" s="12"/>
      <c r="AC24" s="12"/>
      <c r="AD24" s="31"/>
      <c r="AF24" s="12" t="s">
        <v>392</v>
      </c>
      <c r="AG24" s="12"/>
      <c r="AH24" s="12"/>
      <c r="AI24" s="12"/>
      <c r="AJ24" s="12"/>
      <c r="AK24" s="12"/>
      <c r="AL24" s="12"/>
      <c r="AM24" s="12"/>
      <c r="AN24" s="12"/>
      <c r="AO24" s="12"/>
      <c r="AP24" s="12"/>
      <c r="AQ24" s="12"/>
      <c r="AR24" s="12"/>
      <c r="AS24" s="12"/>
      <c r="AT24" s="31"/>
      <c r="AV24" s="12" t="s">
        <v>392</v>
      </c>
      <c r="AW24" s="12"/>
      <c r="AX24" s="12"/>
      <c r="AY24" s="12"/>
      <c r="AZ24" s="12"/>
      <c r="BA24" s="12"/>
      <c r="BB24" s="12"/>
      <c r="BC24" s="12"/>
      <c r="BD24" s="12"/>
      <c r="BE24" s="12"/>
      <c r="BF24" s="12"/>
      <c r="BG24" s="12"/>
      <c r="BH24" s="12"/>
      <c r="BI24" s="31"/>
      <c r="BK24" s="12" t="s">
        <v>392</v>
      </c>
      <c r="BL24" s="12"/>
      <c r="BM24" s="12"/>
      <c r="BN24" s="12"/>
      <c r="BO24" s="12"/>
      <c r="BP24" s="12"/>
      <c r="BQ24" s="12"/>
      <c r="BR24" s="12"/>
      <c r="BS24" s="12"/>
      <c r="BT24" s="12"/>
      <c r="BU24" s="12"/>
      <c r="BV24" s="12"/>
      <c r="BW24" s="12"/>
      <c r="BX24" s="12"/>
      <c r="BY24" s="31"/>
      <c r="CA24" s="12" t="s">
        <v>392</v>
      </c>
      <c r="CB24" s="12"/>
      <c r="CC24" s="12"/>
      <c r="CD24" s="12"/>
      <c r="CE24" s="12"/>
      <c r="CF24" s="12"/>
      <c r="CG24" s="12"/>
      <c r="CH24" s="12"/>
      <c r="CI24" s="12"/>
      <c r="CJ24" s="12"/>
      <c r="CK24" s="12"/>
      <c r="CL24" s="12"/>
      <c r="CM24" s="12"/>
      <c r="CN24" s="31"/>
      <c r="CP24" s="12" t="s">
        <v>392</v>
      </c>
      <c r="CQ24" s="12"/>
      <c r="CR24" s="12"/>
      <c r="CS24" s="12"/>
      <c r="CT24" s="12"/>
      <c r="CU24" s="12"/>
      <c r="CV24" s="12"/>
      <c r="CW24" s="12"/>
      <c r="CX24" s="12"/>
      <c r="CY24" s="12"/>
      <c r="CZ24" s="12"/>
      <c r="DA24" s="12"/>
      <c r="DB24" s="12"/>
      <c r="DC24" s="12"/>
      <c r="DD24" s="31"/>
      <c r="DG24" s="12" t="s">
        <v>392</v>
      </c>
      <c r="DH24" s="40" t="s">
        <v>156</v>
      </c>
      <c r="DI24" s="40" t="s">
        <v>262</v>
      </c>
      <c r="DJ24" s="40" t="s">
        <v>106</v>
      </c>
      <c r="DK24" s="40" t="s">
        <v>105</v>
      </c>
      <c r="DL24" s="40" t="s">
        <v>171</v>
      </c>
      <c r="DM24" s="40" t="s">
        <v>171</v>
      </c>
      <c r="DN24" s="40" t="s">
        <v>125</v>
      </c>
      <c r="DO24" s="40" t="s">
        <v>232</v>
      </c>
      <c r="DP24" s="40" t="s">
        <v>89</v>
      </c>
      <c r="DQ24" s="40" t="s">
        <v>395</v>
      </c>
      <c r="DR24" s="41" t="s">
        <v>396</v>
      </c>
      <c r="DT24" s="12" t="s">
        <v>392</v>
      </c>
      <c r="DU24" s="40" t="s">
        <v>109</v>
      </c>
      <c r="DV24" s="40" t="s">
        <v>397</v>
      </c>
      <c r="DW24" s="40" t="s">
        <v>106</v>
      </c>
      <c r="DX24" s="40" t="s">
        <v>105</v>
      </c>
      <c r="DY24" s="40" t="s">
        <v>107</v>
      </c>
      <c r="DZ24" s="40" t="s">
        <v>214</v>
      </c>
      <c r="EA24" s="40" t="s">
        <v>240</v>
      </c>
      <c r="EB24" s="40" t="s">
        <v>349</v>
      </c>
      <c r="EC24" s="40" t="s">
        <v>239</v>
      </c>
      <c r="ED24" s="40" t="s">
        <v>398</v>
      </c>
      <c r="EE24" s="41" t="s">
        <v>399</v>
      </c>
      <c r="EG24" s="12" t="s">
        <v>392</v>
      </c>
      <c r="EH24" s="40" t="s">
        <v>274</v>
      </c>
      <c r="EI24" s="40" t="s">
        <v>157</v>
      </c>
      <c r="EJ24" s="40" t="s">
        <v>85</v>
      </c>
      <c r="EK24" s="40" t="s">
        <v>84</v>
      </c>
      <c r="EL24" s="40" t="s">
        <v>132</v>
      </c>
      <c r="EM24" s="40" t="s">
        <v>106</v>
      </c>
      <c r="EN24" s="40" t="s">
        <v>161</v>
      </c>
      <c r="EO24" s="40" t="s">
        <v>196</v>
      </c>
      <c r="EP24" s="40" t="s">
        <v>324</v>
      </c>
      <c r="EQ24" s="40" t="s">
        <v>323</v>
      </c>
      <c r="ER24" s="41" t="s">
        <v>400</v>
      </c>
      <c r="EU24" s="12" t="s">
        <v>401</v>
      </c>
      <c r="EV24" s="12">
        <v>363400</v>
      </c>
      <c r="EW24" s="12">
        <v>37400</v>
      </c>
      <c r="EX24" s="12">
        <v>36600</v>
      </c>
      <c r="EY24" s="12">
        <v>36300</v>
      </c>
      <c r="EZ24" s="12">
        <v>35300</v>
      </c>
      <c r="FA24" s="12">
        <v>35600</v>
      </c>
      <c r="FB24" s="12">
        <v>26700</v>
      </c>
      <c r="FC24" s="12">
        <v>24400</v>
      </c>
      <c r="FD24" s="12">
        <v>23300</v>
      </c>
      <c r="FE24" s="12">
        <v>20900</v>
      </c>
      <c r="FF24" s="12">
        <v>19000</v>
      </c>
      <c r="FG24" s="12">
        <v>16500</v>
      </c>
      <c r="FH24" s="12">
        <v>13900</v>
      </c>
      <c r="FI24" s="12">
        <v>11100</v>
      </c>
      <c r="FJ24" s="12">
        <v>9300</v>
      </c>
      <c r="FK24" s="12">
        <v>7400</v>
      </c>
      <c r="FL24" s="12">
        <v>5200</v>
      </c>
      <c r="FM24" s="31">
        <v>4600</v>
      </c>
      <c r="FP24" s="12" t="s">
        <v>401</v>
      </c>
      <c r="FQ24" s="12">
        <v>184000</v>
      </c>
      <c r="FR24" s="12">
        <v>19000</v>
      </c>
      <c r="FS24" s="12">
        <v>18600</v>
      </c>
      <c r="FT24" s="12">
        <v>18600</v>
      </c>
      <c r="FU24" s="12">
        <v>18200</v>
      </c>
      <c r="FV24" s="12">
        <v>18300</v>
      </c>
      <c r="FW24" s="12">
        <v>13900</v>
      </c>
      <c r="FX24" s="12">
        <v>12900</v>
      </c>
      <c r="FY24" s="12">
        <v>12100</v>
      </c>
      <c r="FZ24" s="12">
        <v>10600</v>
      </c>
      <c r="GA24" s="12">
        <v>9600</v>
      </c>
      <c r="GB24" s="12">
        <v>8400</v>
      </c>
      <c r="GC24" s="12">
        <v>7000</v>
      </c>
      <c r="GD24" s="12">
        <v>5500</v>
      </c>
      <c r="GE24" s="12">
        <v>4400</v>
      </c>
      <c r="GF24" s="12">
        <v>3300</v>
      </c>
      <c r="GG24" s="12">
        <v>2100</v>
      </c>
      <c r="GH24" s="31">
        <v>1600</v>
      </c>
      <c r="GK24" s="12" t="s">
        <v>401</v>
      </c>
      <c r="GL24" s="12">
        <v>179400</v>
      </c>
      <c r="GM24" s="12">
        <v>18400</v>
      </c>
      <c r="GN24" s="12">
        <v>18000</v>
      </c>
      <c r="GO24" s="12">
        <v>17700</v>
      </c>
      <c r="GP24" s="12">
        <v>17100</v>
      </c>
      <c r="GQ24" s="12">
        <v>17300</v>
      </c>
      <c r="GR24" s="12">
        <v>12800</v>
      </c>
      <c r="GS24" s="12">
        <v>11500</v>
      </c>
      <c r="GT24" s="12">
        <v>11200</v>
      </c>
      <c r="GU24" s="12">
        <v>10300</v>
      </c>
      <c r="GV24" s="12">
        <v>9400</v>
      </c>
      <c r="GW24" s="12">
        <v>8100</v>
      </c>
      <c r="GX24" s="12">
        <v>6900</v>
      </c>
      <c r="GY24" s="12">
        <v>5600</v>
      </c>
      <c r="GZ24" s="12">
        <v>4900</v>
      </c>
      <c r="HA24" s="12">
        <v>4100</v>
      </c>
      <c r="HB24" s="12">
        <v>3100</v>
      </c>
      <c r="HC24" s="31">
        <v>3000</v>
      </c>
      <c r="HF24" s="54" t="s">
        <v>402</v>
      </c>
      <c r="HG24" s="55" t="s">
        <v>17</v>
      </c>
      <c r="HH24" s="55">
        <v>1</v>
      </c>
      <c r="HI24" s="56">
        <f>FM5*IH13</f>
        <v>361935.21397903142</v>
      </c>
      <c r="HJ24" s="56">
        <f>AR5</f>
        <v>35612</v>
      </c>
      <c r="HK24" s="57">
        <f t="shared" si="3"/>
        <v>9.8393299752433508E-2</v>
      </c>
      <c r="HL24" s="58">
        <f t="shared" si="0"/>
        <v>9.3779654904580428E-2</v>
      </c>
      <c r="HN24" s="54" t="s">
        <v>402</v>
      </c>
      <c r="HO24" s="55" t="s">
        <v>17</v>
      </c>
      <c r="HP24" s="55">
        <v>1</v>
      </c>
      <c r="HQ24" s="56">
        <f>GH5*IO13</f>
        <v>130614.41984411144</v>
      </c>
      <c r="HR24" s="56">
        <f>BW5</f>
        <v>16165</v>
      </c>
      <c r="HS24" s="57">
        <f t="shared" si="4"/>
        <v>0.12376122038663846</v>
      </c>
      <c r="HT24" s="58">
        <f t="shared" si="5"/>
        <v>0.1165490914878908</v>
      </c>
      <c r="HV24" s="54" t="s">
        <v>402</v>
      </c>
      <c r="HW24" s="59" t="s">
        <v>17</v>
      </c>
      <c r="HX24" s="59">
        <v>1</v>
      </c>
      <c r="HY24" s="56">
        <f>HC5*IQ13</f>
        <v>231502.03246040715</v>
      </c>
      <c r="HZ24" s="60">
        <f>DB5</f>
        <v>19443</v>
      </c>
      <c r="IA24" s="57">
        <f t="shared" si="6"/>
        <v>8.398630367673017E-2</v>
      </c>
      <c r="IB24" s="58">
        <f t="shared" si="1"/>
        <v>8.0601588915008723E-2</v>
      </c>
      <c r="IE24" s="50">
        <f t="shared" si="2"/>
        <v>181.23832548718201</v>
      </c>
      <c r="IF24" s="50">
        <f t="shared" si="2"/>
        <v>-4</v>
      </c>
      <c r="IH24">
        <f>IS130/IH92</f>
        <v>0.29368494721324656</v>
      </c>
      <c r="II24" s="6">
        <f>IS157/II92</f>
        <v>0.26232724419060904</v>
      </c>
      <c r="IJ24" s="6">
        <f>IS184/IJ92</f>
        <v>0.3099502487562189</v>
      </c>
    </row>
    <row r="25" spans="1:251" ht="15.6" x14ac:dyDescent="0.3">
      <c r="A25" s="12" t="s">
        <v>401</v>
      </c>
      <c r="B25" s="12">
        <v>8099</v>
      </c>
      <c r="C25" s="12"/>
      <c r="D25" s="12"/>
      <c r="E25" s="12"/>
      <c r="F25" s="12">
        <v>41</v>
      </c>
      <c r="G25" s="12">
        <v>1337</v>
      </c>
      <c r="H25" s="12">
        <v>2430</v>
      </c>
      <c r="I25" s="12">
        <v>2032</v>
      </c>
      <c r="J25" s="12">
        <v>1299</v>
      </c>
      <c r="K25" s="12">
        <v>724</v>
      </c>
      <c r="L25" s="12">
        <v>216</v>
      </c>
      <c r="M25" s="12">
        <v>12</v>
      </c>
      <c r="N25" s="12">
        <v>0</v>
      </c>
      <c r="O25" s="31">
        <v>8</v>
      </c>
      <c r="Q25" s="12" t="s">
        <v>401</v>
      </c>
      <c r="R25" s="12"/>
      <c r="S25" s="12"/>
      <c r="T25" s="12"/>
      <c r="U25" s="12"/>
      <c r="V25" s="12"/>
      <c r="W25" s="12"/>
      <c r="X25" s="12"/>
      <c r="Y25" s="12"/>
      <c r="Z25" s="12"/>
      <c r="AA25" s="12"/>
      <c r="AB25" s="12"/>
      <c r="AC25" s="12"/>
      <c r="AD25" s="31"/>
      <c r="AF25" s="12" t="s">
        <v>401</v>
      </c>
      <c r="AG25" s="12"/>
      <c r="AH25" s="12"/>
      <c r="AI25" s="12"/>
      <c r="AJ25" s="12"/>
      <c r="AK25" s="12"/>
      <c r="AL25" s="12"/>
      <c r="AM25" s="12"/>
      <c r="AN25" s="12"/>
      <c r="AO25" s="12"/>
      <c r="AP25" s="12"/>
      <c r="AQ25" s="12"/>
      <c r="AR25" s="12"/>
      <c r="AS25" s="12"/>
      <c r="AT25" s="31"/>
      <c r="AV25" s="12" t="s">
        <v>401</v>
      </c>
      <c r="AW25" s="12"/>
      <c r="AX25" s="12"/>
      <c r="AY25" s="12"/>
      <c r="AZ25" s="12"/>
      <c r="BA25" s="12"/>
      <c r="BB25" s="12"/>
      <c r="BC25" s="12"/>
      <c r="BD25" s="12"/>
      <c r="BE25" s="12"/>
      <c r="BF25" s="12"/>
      <c r="BG25" s="12"/>
      <c r="BH25" s="12"/>
      <c r="BI25" s="31"/>
      <c r="BK25" s="12" t="s">
        <v>401</v>
      </c>
      <c r="BL25" s="12"/>
      <c r="BM25" s="12"/>
      <c r="BN25" s="12"/>
      <c r="BO25" s="12"/>
      <c r="BP25" s="12"/>
      <c r="BQ25" s="12"/>
      <c r="BR25" s="12"/>
      <c r="BS25" s="12"/>
      <c r="BT25" s="12"/>
      <c r="BU25" s="12"/>
      <c r="BV25" s="12"/>
      <c r="BW25" s="12"/>
      <c r="BX25" s="12"/>
      <c r="BY25" s="31"/>
      <c r="CA25" s="12" t="s">
        <v>401</v>
      </c>
      <c r="CB25" s="12"/>
      <c r="CC25" s="12"/>
      <c r="CD25" s="12"/>
      <c r="CE25" s="12"/>
      <c r="CF25" s="12"/>
      <c r="CG25" s="12"/>
      <c r="CH25" s="12"/>
      <c r="CI25" s="12"/>
      <c r="CJ25" s="12"/>
      <c r="CK25" s="12"/>
      <c r="CL25" s="12"/>
      <c r="CM25" s="12"/>
      <c r="CN25" s="31"/>
      <c r="CP25" s="12" t="s">
        <v>401</v>
      </c>
      <c r="CQ25" s="12"/>
      <c r="CR25" s="12"/>
      <c r="CS25" s="12"/>
      <c r="CT25" s="12"/>
      <c r="CU25" s="12"/>
      <c r="CV25" s="12"/>
      <c r="CW25" s="12"/>
      <c r="CX25" s="12"/>
      <c r="CY25" s="12"/>
      <c r="CZ25" s="12"/>
      <c r="DA25" s="12"/>
      <c r="DB25" s="12"/>
      <c r="DC25" s="12"/>
      <c r="DD25" s="31"/>
      <c r="DG25" s="12" t="s">
        <v>401</v>
      </c>
      <c r="DH25" s="40" t="s">
        <v>349</v>
      </c>
      <c r="DI25" s="40" t="s">
        <v>260</v>
      </c>
      <c r="DJ25" s="40" t="s">
        <v>103</v>
      </c>
      <c r="DK25" s="40" t="s">
        <v>105</v>
      </c>
      <c r="DL25" s="40" t="s">
        <v>106</v>
      </c>
      <c r="DM25" s="40" t="s">
        <v>214</v>
      </c>
      <c r="DN25" s="40" t="s">
        <v>154</v>
      </c>
      <c r="DO25" s="40" t="s">
        <v>88</v>
      </c>
      <c r="DP25" s="40" t="s">
        <v>403</v>
      </c>
      <c r="DQ25" s="40" t="s">
        <v>404</v>
      </c>
      <c r="DR25" s="41" t="s">
        <v>151</v>
      </c>
      <c r="DT25" s="12" t="s">
        <v>401</v>
      </c>
      <c r="DU25" s="40" t="s">
        <v>97</v>
      </c>
      <c r="DV25" s="40" t="s">
        <v>110</v>
      </c>
      <c r="DW25" s="40" t="s">
        <v>83</v>
      </c>
      <c r="DX25" s="40" t="s">
        <v>84</v>
      </c>
      <c r="DY25" s="40" t="s">
        <v>214</v>
      </c>
      <c r="DZ25" s="40" t="s">
        <v>94</v>
      </c>
      <c r="EA25" s="40" t="s">
        <v>405</v>
      </c>
      <c r="EB25" s="40" t="s">
        <v>134</v>
      </c>
      <c r="EC25" s="40" t="s">
        <v>406</v>
      </c>
      <c r="ED25" s="40" t="s">
        <v>407</v>
      </c>
      <c r="EE25" s="41" t="s">
        <v>408</v>
      </c>
      <c r="EG25" s="12" t="s">
        <v>401</v>
      </c>
      <c r="EH25" s="40" t="s">
        <v>307</v>
      </c>
      <c r="EI25" s="40" t="s">
        <v>409</v>
      </c>
      <c r="EJ25" s="40" t="s">
        <v>132</v>
      </c>
      <c r="EK25" s="40" t="s">
        <v>105</v>
      </c>
      <c r="EL25" s="40" t="s">
        <v>132</v>
      </c>
      <c r="EM25" s="40" t="s">
        <v>106</v>
      </c>
      <c r="EN25" s="40" t="s">
        <v>125</v>
      </c>
      <c r="EO25" s="40" t="s">
        <v>410</v>
      </c>
      <c r="EP25" s="40" t="s">
        <v>411</v>
      </c>
      <c r="EQ25" s="40" t="s">
        <v>412</v>
      </c>
      <c r="ER25" s="41" t="s">
        <v>413</v>
      </c>
      <c r="EU25" s="12" t="s">
        <v>414</v>
      </c>
      <c r="EV25" s="12">
        <v>206900</v>
      </c>
      <c r="EW25" s="12">
        <v>23500</v>
      </c>
      <c r="EX25" s="12">
        <v>22000</v>
      </c>
      <c r="EY25" s="12">
        <v>21000</v>
      </c>
      <c r="EZ25" s="12">
        <v>19900</v>
      </c>
      <c r="FA25" s="12">
        <v>19800</v>
      </c>
      <c r="FB25" s="12">
        <v>16800</v>
      </c>
      <c r="FC25" s="12">
        <v>15100</v>
      </c>
      <c r="FD25" s="12">
        <v>15300</v>
      </c>
      <c r="FE25" s="12">
        <v>13400</v>
      </c>
      <c r="FF25" s="12">
        <v>11000</v>
      </c>
      <c r="FG25" s="12">
        <v>8000</v>
      </c>
      <c r="FH25" s="12">
        <v>6300</v>
      </c>
      <c r="FI25" s="12">
        <v>5200</v>
      </c>
      <c r="FJ25" s="12">
        <v>4000</v>
      </c>
      <c r="FK25" s="12">
        <v>2900</v>
      </c>
      <c r="FL25" s="12">
        <v>1600</v>
      </c>
      <c r="FM25" s="31">
        <v>1300</v>
      </c>
      <c r="FP25" s="12" t="s">
        <v>414</v>
      </c>
      <c r="FQ25" s="12">
        <v>104900</v>
      </c>
      <c r="FR25" s="12">
        <v>11900</v>
      </c>
      <c r="FS25" s="12">
        <v>11100</v>
      </c>
      <c r="FT25" s="12">
        <v>10700</v>
      </c>
      <c r="FU25" s="12">
        <v>10400</v>
      </c>
      <c r="FV25" s="12">
        <v>10300</v>
      </c>
      <c r="FW25" s="12">
        <v>8400</v>
      </c>
      <c r="FX25" s="12">
        <v>7500</v>
      </c>
      <c r="FY25" s="12">
        <v>7600</v>
      </c>
      <c r="FZ25" s="12">
        <v>6700</v>
      </c>
      <c r="GA25" s="12">
        <v>5700</v>
      </c>
      <c r="GB25" s="12">
        <v>4100</v>
      </c>
      <c r="GC25" s="12">
        <v>3200</v>
      </c>
      <c r="GD25" s="12">
        <v>2700</v>
      </c>
      <c r="GE25" s="12">
        <v>2000</v>
      </c>
      <c r="GF25" s="12">
        <v>1400</v>
      </c>
      <c r="GG25" s="12">
        <v>700</v>
      </c>
      <c r="GH25" s="31">
        <v>500</v>
      </c>
      <c r="GK25" s="12" t="s">
        <v>414</v>
      </c>
      <c r="GL25" s="12">
        <v>102000</v>
      </c>
      <c r="GM25" s="12">
        <v>11600</v>
      </c>
      <c r="GN25" s="12">
        <v>10900</v>
      </c>
      <c r="GO25" s="12">
        <v>10300</v>
      </c>
      <c r="GP25" s="12">
        <v>9500</v>
      </c>
      <c r="GQ25" s="12">
        <v>9500</v>
      </c>
      <c r="GR25" s="12">
        <v>8400</v>
      </c>
      <c r="GS25" s="12">
        <v>7600</v>
      </c>
      <c r="GT25" s="12">
        <v>7700</v>
      </c>
      <c r="GU25" s="12">
        <v>6700</v>
      </c>
      <c r="GV25" s="12">
        <v>5300</v>
      </c>
      <c r="GW25" s="12">
        <v>3900</v>
      </c>
      <c r="GX25" s="12">
        <v>3100</v>
      </c>
      <c r="GY25" s="12">
        <v>2500</v>
      </c>
      <c r="GZ25" s="12">
        <v>2000</v>
      </c>
      <c r="HA25" s="12">
        <v>1500</v>
      </c>
      <c r="HB25" s="12">
        <v>900</v>
      </c>
      <c r="HC25" s="31">
        <v>800</v>
      </c>
      <c r="HF25" s="42" t="s">
        <v>415</v>
      </c>
      <c r="HG25" s="43" t="s">
        <v>56</v>
      </c>
      <c r="HH25" s="43">
        <v>1</v>
      </c>
      <c r="HI25" s="44">
        <f>FM5*IH14</f>
        <v>191962.11083374938</v>
      </c>
      <c r="HJ25" s="44">
        <f>AS5*IH23</f>
        <v>30945.791801301428</v>
      </c>
      <c r="HK25" s="45">
        <f t="shared" si="3"/>
        <v>0.16120781161914982</v>
      </c>
      <c r="HL25" s="46">
        <f t="shared" si="0"/>
        <v>0.14918307323567831</v>
      </c>
      <c r="HN25" s="42" t="s">
        <v>415</v>
      </c>
      <c r="HO25" s="43" t="s">
        <v>56</v>
      </c>
      <c r="HP25" s="43">
        <v>1</v>
      </c>
      <c r="HQ25" s="44">
        <f>GH5*IO14</f>
        <v>60893.212389836626</v>
      </c>
      <c r="HR25" s="44">
        <f>BX5*II23</f>
        <v>12234.314426472511</v>
      </c>
      <c r="HS25" s="45">
        <f t="shared" si="4"/>
        <v>0.20091425540417832</v>
      </c>
      <c r="HT25" s="46">
        <f t="shared" si="5"/>
        <v>0.18257345092917507</v>
      </c>
      <c r="HV25" s="42" t="s">
        <v>415</v>
      </c>
      <c r="HW25" s="47" t="s">
        <v>56</v>
      </c>
      <c r="HX25" s="47">
        <v>1</v>
      </c>
      <c r="HY25" s="44">
        <f>HC5*IQ14</f>
        <v>131012.06850602027</v>
      </c>
      <c r="HZ25" s="48">
        <f>DC5*IJ23</f>
        <v>18770.655902306647</v>
      </c>
      <c r="IA25" s="45">
        <f t="shared" si="6"/>
        <v>0.14327425035231847</v>
      </c>
      <c r="IB25" s="46">
        <f t="shared" si="1"/>
        <v>0.13369660959512447</v>
      </c>
      <c r="IE25" s="50">
        <f t="shared" si="2"/>
        <v>-56.829937892471207</v>
      </c>
      <c r="IF25" s="50">
        <f t="shared" si="2"/>
        <v>59.178527477728494</v>
      </c>
      <c r="IH25">
        <f>IS131/IH92</f>
        <v>0.10237205354616793</v>
      </c>
      <c r="II25" s="6">
        <f>IS158/II92</f>
        <v>6.7837991018877802E-2</v>
      </c>
      <c r="IJ25" s="6">
        <f>IS185/IJ92</f>
        <v>0.12028493894165536</v>
      </c>
    </row>
    <row r="26" spans="1:251" ht="15.6" x14ac:dyDescent="0.3">
      <c r="A26" s="12" t="s">
        <v>414</v>
      </c>
      <c r="B26" s="12">
        <v>4062</v>
      </c>
      <c r="C26" s="12"/>
      <c r="D26" s="12"/>
      <c r="E26" s="12"/>
      <c r="F26" s="12">
        <v>15</v>
      </c>
      <c r="G26" s="12">
        <v>641</v>
      </c>
      <c r="H26" s="12">
        <v>1133</v>
      </c>
      <c r="I26" s="12">
        <v>1050</v>
      </c>
      <c r="J26" s="12">
        <v>728</v>
      </c>
      <c r="K26" s="12">
        <v>375</v>
      </c>
      <c r="L26" s="12">
        <v>109</v>
      </c>
      <c r="M26" s="12">
        <v>5</v>
      </c>
      <c r="N26" s="12">
        <v>0</v>
      </c>
      <c r="O26" s="31">
        <v>6</v>
      </c>
      <c r="Q26" s="12" t="s">
        <v>414</v>
      </c>
      <c r="R26" s="12"/>
      <c r="S26" s="12"/>
      <c r="T26" s="12"/>
      <c r="U26" s="12"/>
      <c r="V26" s="12"/>
      <c r="W26" s="12"/>
      <c r="X26" s="12"/>
      <c r="Y26" s="12"/>
      <c r="Z26" s="12"/>
      <c r="AA26" s="12"/>
      <c r="AB26" s="12"/>
      <c r="AC26" s="12"/>
      <c r="AD26" s="31"/>
      <c r="AF26" s="12" t="s">
        <v>414</v>
      </c>
      <c r="AG26" s="12"/>
      <c r="AH26" s="12"/>
      <c r="AI26" s="12"/>
      <c r="AJ26" s="12"/>
      <c r="AK26" s="12"/>
      <c r="AL26" s="12"/>
      <c r="AM26" s="12"/>
      <c r="AN26" s="12"/>
      <c r="AO26" s="12"/>
      <c r="AP26" s="12"/>
      <c r="AQ26" s="12"/>
      <c r="AR26" s="12"/>
      <c r="AS26" s="12"/>
      <c r="AT26" s="31"/>
      <c r="AV26" s="12" t="s">
        <v>414</v>
      </c>
      <c r="AW26" s="12"/>
      <c r="AX26" s="12"/>
      <c r="AY26" s="12"/>
      <c r="AZ26" s="12"/>
      <c r="BA26" s="12"/>
      <c r="BB26" s="12"/>
      <c r="BC26" s="12"/>
      <c r="BD26" s="12"/>
      <c r="BE26" s="12"/>
      <c r="BF26" s="12"/>
      <c r="BG26" s="12"/>
      <c r="BH26" s="12"/>
      <c r="BI26" s="31"/>
      <c r="BK26" s="12" t="s">
        <v>414</v>
      </c>
      <c r="BL26" s="12"/>
      <c r="BM26" s="12"/>
      <c r="BN26" s="12"/>
      <c r="BO26" s="12"/>
      <c r="BP26" s="12"/>
      <c r="BQ26" s="12"/>
      <c r="BR26" s="12"/>
      <c r="BS26" s="12"/>
      <c r="BT26" s="12"/>
      <c r="BU26" s="12"/>
      <c r="BV26" s="12"/>
      <c r="BW26" s="12"/>
      <c r="BX26" s="12"/>
      <c r="BY26" s="31"/>
      <c r="CA26" s="12" t="s">
        <v>414</v>
      </c>
      <c r="CB26" s="12"/>
      <c r="CC26" s="12"/>
      <c r="CD26" s="12"/>
      <c r="CE26" s="12"/>
      <c r="CF26" s="12"/>
      <c r="CG26" s="12"/>
      <c r="CH26" s="12"/>
      <c r="CI26" s="12"/>
      <c r="CJ26" s="12"/>
      <c r="CK26" s="12"/>
      <c r="CL26" s="12"/>
      <c r="CM26" s="12"/>
      <c r="CN26" s="31"/>
      <c r="CP26" s="12" t="s">
        <v>414</v>
      </c>
      <c r="CQ26" s="12"/>
      <c r="CR26" s="12"/>
      <c r="CS26" s="12"/>
      <c r="CT26" s="12"/>
      <c r="CU26" s="12"/>
      <c r="CV26" s="12"/>
      <c r="CW26" s="12"/>
      <c r="CX26" s="12"/>
      <c r="CY26" s="12"/>
      <c r="CZ26" s="12"/>
      <c r="DA26" s="12"/>
      <c r="DB26" s="12"/>
      <c r="DC26" s="12"/>
      <c r="DD26" s="31"/>
      <c r="DG26" s="12" t="s">
        <v>414</v>
      </c>
      <c r="DH26" s="40" t="s">
        <v>332</v>
      </c>
      <c r="DI26" s="40" t="s">
        <v>260</v>
      </c>
      <c r="DJ26" s="40" t="s">
        <v>103</v>
      </c>
      <c r="DK26" s="40" t="s">
        <v>84</v>
      </c>
      <c r="DL26" s="40" t="s">
        <v>132</v>
      </c>
      <c r="DM26" s="40" t="s">
        <v>214</v>
      </c>
      <c r="DN26" s="40" t="s">
        <v>125</v>
      </c>
      <c r="DO26" s="40" t="s">
        <v>173</v>
      </c>
      <c r="DP26" s="40" t="s">
        <v>383</v>
      </c>
      <c r="DQ26" s="40" t="s">
        <v>416</v>
      </c>
      <c r="DR26" s="41" t="s">
        <v>417</v>
      </c>
      <c r="DT26" s="12" t="s">
        <v>414</v>
      </c>
      <c r="DU26" s="40" t="s">
        <v>212</v>
      </c>
      <c r="DV26" s="40" t="s">
        <v>418</v>
      </c>
      <c r="DW26" s="40" t="s">
        <v>106</v>
      </c>
      <c r="DX26" s="40" t="s">
        <v>104</v>
      </c>
      <c r="DY26" s="40" t="s">
        <v>103</v>
      </c>
      <c r="DZ26" s="40" t="s">
        <v>172</v>
      </c>
      <c r="EA26" s="40" t="s">
        <v>96</v>
      </c>
      <c r="EB26" s="40" t="s">
        <v>349</v>
      </c>
      <c r="EC26" s="40" t="s">
        <v>198</v>
      </c>
      <c r="ED26" s="40" t="s">
        <v>419</v>
      </c>
      <c r="EE26" s="41" t="s">
        <v>420</v>
      </c>
      <c r="EG26" s="12" t="s">
        <v>414</v>
      </c>
      <c r="EH26" s="40" t="s">
        <v>196</v>
      </c>
      <c r="EI26" s="40" t="s">
        <v>335</v>
      </c>
      <c r="EJ26" s="40" t="s">
        <v>84</v>
      </c>
      <c r="EK26" s="40" t="s">
        <v>84</v>
      </c>
      <c r="EL26" s="40" t="s">
        <v>105</v>
      </c>
      <c r="EM26" s="40" t="s">
        <v>105</v>
      </c>
      <c r="EN26" s="40" t="s">
        <v>171</v>
      </c>
      <c r="EO26" s="40" t="s">
        <v>108</v>
      </c>
      <c r="EP26" s="40" t="s">
        <v>134</v>
      </c>
      <c r="EQ26" s="40" t="s">
        <v>391</v>
      </c>
      <c r="ER26" s="41" t="s">
        <v>421</v>
      </c>
      <c r="EU26" s="12" t="s">
        <v>422</v>
      </c>
      <c r="EV26" s="12">
        <v>3098600</v>
      </c>
      <c r="EW26" s="12">
        <v>281600</v>
      </c>
      <c r="EX26" s="12">
        <v>275600</v>
      </c>
      <c r="EY26" s="12">
        <v>270600</v>
      </c>
      <c r="EZ26" s="12">
        <v>276400</v>
      </c>
      <c r="FA26" s="12">
        <v>279800</v>
      </c>
      <c r="FB26" s="12">
        <v>222600</v>
      </c>
      <c r="FC26" s="12">
        <v>195300</v>
      </c>
      <c r="FD26" s="12">
        <v>190100</v>
      </c>
      <c r="FE26" s="12">
        <v>179400</v>
      </c>
      <c r="FF26" s="12">
        <v>170300</v>
      </c>
      <c r="FG26" s="12">
        <v>152100</v>
      </c>
      <c r="FH26" s="12">
        <v>133500</v>
      </c>
      <c r="FI26" s="12">
        <v>123300</v>
      </c>
      <c r="FJ26" s="12">
        <v>111800</v>
      </c>
      <c r="FK26" s="12">
        <v>96900</v>
      </c>
      <c r="FL26" s="12">
        <v>73500</v>
      </c>
      <c r="FM26" s="31">
        <v>65700</v>
      </c>
      <c r="FP26" s="12" t="s">
        <v>422</v>
      </c>
      <c r="FQ26" s="12">
        <v>1514200</v>
      </c>
      <c r="FR26" s="12">
        <v>143100</v>
      </c>
      <c r="FS26" s="12">
        <v>139800</v>
      </c>
      <c r="FT26" s="12">
        <v>136900</v>
      </c>
      <c r="FU26" s="12">
        <v>140000</v>
      </c>
      <c r="FV26" s="12">
        <v>141500</v>
      </c>
      <c r="FW26" s="12">
        <v>112300</v>
      </c>
      <c r="FX26" s="12">
        <v>98700</v>
      </c>
      <c r="FY26" s="12">
        <v>95000</v>
      </c>
      <c r="FZ26" s="12">
        <v>87200</v>
      </c>
      <c r="GA26" s="12">
        <v>83800</v>
      </c>
      <c r="GB26" s="12">
        <v>73600</v>
      </c>
      <c r="GC26" s="12">
        <v>64100</v>
      </c>
      <c r="GD26" s="12">
        <v>57800</v>
      </c>
      <c r="GE26" s="12">
        <v>49600</v>
      </c>
      <c r="GF26" s="12">
        <v>40800</v>
      </c>
      <c r="GG26" s="12">
        <v>28500</v>
      </c>
      <c r="GH26" s="31">
        <v>21500</v>
      </c>
      <c r="GK26" s="12" t="s">
        <v>422</v>
      </c>
      <c r="GL26" s="12">
        <v>1584400</v>
      </c>
      <c r="GM26" s="12">
        <v>138500</v>
      </c>
      <c r="GN26" s="12">
        <v>135800</v>
      </c>
      <c r="GO26" s="12">
        <v>133700</v>
      </c>
      <c r="GP26" s="12">
        <v>136400</v>
      </c>
      <c r="GQ26" s="12">
        <v>138300</v>
      </c>
      <c r="GR26" s="12">
        <v>110300</v>
      </c>
      <c r="GS26" s="12">
        <v>96600</v>
      </c>
      <c r="GT26" s="12">
        <v>95100</v>
      </c>
      <c r="GU26" s="12">
        <v>92200</v>
      </c>
      <c r="GV26" s="12">
        <v>86500</v>
      </c>
      <c r="GW26" s="12">
        <v>78500</v>
      </c>
      <c r="GX26" s="12">
        <v>69400</v>
      </c>
      <c r="GY26" s="12">
        <v>65500</v>
      </c>
      <c r="GZ26" s="12">
        <v>62200</v>
      </c>
      <c r="HA26" s="12">
        <v>56100</v>
      </c>
      <c r="HB26" s="12">
        <v>45000</v>
      </c>
      <c r="HC26" s="31">
        <v>44200</v>
      </c>
      <c r="HF26" s="54">
        <v>90</v>
      </c>
      <c r="HG26" s="55" t="s">
        <v>77</v>
      </c>
      <c r="HH26" s="55">
        <v>1</v>
      </c>
      <c r="HI26" s="56">
        <f>FM5*IH15</f>
        <v>66962.058512231655</v>
      </c>
      <c r="HJ26" s="56">
        <f>AS5*IH24</f>
        <v>15515.375761275816</v>
      </c>
      <c r="HK26" s="57">
        <f t="shared" si="3"/>
        <v>0.23170398440546289</v>
      </c>
      <c r="HL26" s="58">
        <f t="shared" si="0"/>
        <v>0.20764759665667756</v>
      </c>
      <c r="HN26" s="54">
        <v>90</v>
      </c>
      <c r="HO26" s="55" t="s">
        <v>77</v>
      </c>
      <c r="HP26" s="55">
        <v>1</v>
      </c>
      <c r="HQ26" s="56">
        <f>GH5*IO15</f>
        <v>17742.520107563716</v>
      </c>
      <c r="HR26" s="56">
        <f>BX5*II24</f>
        <v>4884.7956140733313</v>
      </c>
      <c r="HS26" s="57">
        <f t="shared" si="4"/>
        <v>0.27531577162992316</v>
      </c>
      <c r="HT26" s="58">
        <f t="shared" si="5"/>
        <v>0.24200225310502782</v>
      </c>
      <c r="HV26" s="54" t="s">
        <v>423</v>
      </c>
      <c r="HW26" s="59" t="s">
        <v>77</v>
      </c>
      <c r="HX26" s="59">
        <v>1</v>
      </c>
      <c r="HY26" s="56">
        <f>HC5*IQ15</f>
        <v>49135.865310601221</v>
      </c>
      <c r="HZ26" s="60">
        <f>DC5*IJ24</f>
        <v>10601.228358208955</v>
      </c>
      <c r="IA26" s="57">
        <f t="shared" si="6"/>
        <v>0.21575336653167082</v>
      </c>
      <c r="IB26" s="58">
        <f t="shared" si="1"/>
        <v>0.1947449294588148</v>
      </c>
      <c r="IE26" s="50">
        <f t="shared" si="2"/>
        <v>-83.673094066718477</v>
      </c>
      <c r="IF26" s="50">
        <f t="shared" si="2"/>
        <v>-29.351788993530135</v>
      </c>
      <c r="IH26">
        <f>IS132/IH92</f>
        <v>1.8181276709799424E-2</v>
      </c>
      <c r="II26" s="6">
        <f>IS159/II92</f>
        <v>1.2817718097397219E-2</v>
      </c>
      <c r="IJ26" s="6">
        <f>IS186/IJ92</f>
        <v>2.0963364993215741E-2</v>
      </c>
    </row>
    <row r="27" spans="1:251" ht="15.6" x14ac:dyDescent="0.3">
      <c r="A27" s="12" t="s">
        <v>422</v>
      </c>
      <c r="B27" s="12">
        <v>52367</v>
      </c>
      <c r="C27" s="12"/>
      <c r="D27" s="12"/>
      <c r="E27" s="12"/>
      <c r="F27" s="12">
        <v>418</v>
      </c>
      <c r="G27" s="12">
        <v>9141</v>
      </c>
      <c r="H27" s="12">
        <v>14255</v>
      </c>
      <c r="I27" s="12">
        <v>12948</v>
      </c>
      <c r="J27" s="12">
        <v>9262</v>
      </c>
      <c r="K27" s="12">
        <v>4736</v>
      </c>
      <c r="L27" s="12">
        <v>1234</v>
      </c>
      <c r="M27" s="12">
        <v>83</v>
      </c>
      <c r="N27" s="12">
        <v>10</v>
      </c>
      <c r="O27" s="31">
        <v>280</v>
      </c>
      <c r="Q27" s="12" t="s">
        <v>422</v>
      </c>
      <c r="R27" s="12"/>
      <c r="S27" s="12"/>
      <c r="T27" s="12"/>
      <c r="U27" s="12"/>
      <c r="V27" s="12"/>
      <c r="W27" s="12"/>
      <c r="X27" s="12"/>
      <c r="Y27" s="12"/>
      <c r="Z27" s="12"/>
      <c r="AA27" s="12"/>
      <c r="AB27" s="12"/>
      <c r="AC27" s="12"/>
      <c r="AD27" s="31"/>
      <c r="AF27" s="12" t="s">
        <v>422</v>
      </c>
      <c r="AG27" s="12"/>
      <c r="AH27" s="12"/>
      <c r="AI27" s="12"/>
      <c r="AJ27" s="12"/>
      <c r="AK27" s="12"/>
      <c r="AL27" s="12"/>
      <c r="AM27" s="12"/>
      <c r="AN27" s="12"/>
      <c r="AO27" s="12"/>
      <c r="AP27" s="12"/>
      <c r="AQ27" s="12"/>
      <c r="AR27" s="12"/>
      <c r="AS27" s="12"/>
      <c r="AT27" s="31"/>
      <c r="AV27" s="12" t="s">
        <v>422</v>
      </c>
      <c r="AW27" s="12"/>
      <c r="AX27" s="12"/>
      <c r="AY27" s="12"/>
      <c r="AZ27" s="12"/>
      <c r="BA27" s="12"/>
      <c r="BB27" s="12"/>
      <c r="BC27" s="12"/>
      <c r="BD27" s="12"/>
      <c r="BE27" s="12"/>
      <c r="BF27" s="12"/>
      <c r="BG27" s="12"/>
      <c r="BH27" s="12"/>
      <c r="BI27" s="31"/>
      <c r="BK27" s="12" t="s">
        <v>422</v>
      </c>
      <c r="BL27" s="12"/>
      <c r="BM27" s="12"/>
      <c r="BN27" s="12"/>
      <c r="BO27" s="12"/>
      <c r="BP27" s="12"/>
      <c r="BQ27" s="12"/>
      <c r="BR27" s="12"/>
      <c r="BS27" s="12"/>
      <c r="BT27" s="12"/>
      <c r="BU27" s="12"/>
      <c r="BV27" s="12"/>
      <c r="BW27" s="12"/>
      <c r="BX27" s="12"/>
      <c r="BY27" s="31"/>
      <c r="CA27" s="12" t="s">
        <v>422</v>
      </c>
      <c r="CB27" s="12"/>
      <c r="CC27" s="12"/>
      <c r="CD27" s="12"/>
      <c r="CE27" s="12"/>
      <c r="CF27" s="12"/>
      <c r="CG27" s="12"/>
      <c r="CH27" s="12"/>
      <c r="CI27" s="12"/>
      <c r="CJ27" s="12"/>
      <c r="CK27" s="12"/>
      <c r="CL27" s="12"/>
      <c r="CM27" s="12"/>
      <c r="CN27" s="31"/>
      <c r="CP27" s="12" t="s">
        <v>422</v>
      </c>
      <c r="CQ27" s="12"/>
      <c r="CR27" s="12"/>
      <c r="CS27" s="12"/>
      <c r="CT27" s="12"/>
      <c r="CU27" s="12"/>
      <c r="CV27" s="12"/>
      <c r="CW27" s="12"/>
      <c r="CX27" s="12"/>
      <c r="CY27" s="12"/>
      <c r="CZ27" s="12"/>
      <c r="DA27" s="12"/>
      <c r="DB27" s="12"/>
      <c r="DC27" s="12"/>
      <c r="DD27" s="31"/>
      <c r="DG27" s="12" t="s">
        <v>422</v>
      </c>
      <c r="DH27" s="40" t="s">
        <v>92</v>
      </c>
      <c r="DI27" s="40" t="s">
        <v>424</v>
      </c>
      <c r="DJ27" s="40" t="s">
        <v>132</v>
      </c>
      <c r="DK27" s="40" t="s">
        <v>104</v>
      </c>
      <c r="DL27" s="40" t="s">
        <v>85</v>
      </c>
      <c r="DM27" s="40" t="s">
        <v>86</v>
      </c>
      <c r="DN27" s="40" t="s">
        <v>280</v>
      </c>
      <c r="DO27" s="40" t="s">
        <v>316</v>
      </c>
      <c r="DP27" s="40" t="s">
        <v>425</v>
      </c>
      <c r="DQ27" s="40" t="s">
        <v>90</v>
      </c>
      <c r="DR27" s="41" t="s">
        <v>426</v>
      </c>
      <c r="DT27" s="12" t="s">
        <v>422</v>
      </c>
      <c r="DU27" s="40" t="s">
        <v>390</v>
      </c>
      <c r="DV27" s="40" t="s">
        <v>102</v>
      </c>
      <c r="DW27" s="40" t="s">
        <v>132</v>
      </c>
      <c r="DX27" s="40" t="s">
        <v>84</v>
      </c>
      <c r="DY27" s="40" t="s">
        <v>161</v>
      </c>
      <c r="DZ27" s="40" t="s">
        <v>107</v>
      </c>
      <c r="EA27" s="40" t="s">
        <v>288</v>
      </c>
      <c r="EB27" s="40" t="s">
        <v>156</v>
      </c>
      <c r="EC27" s="40" t="s">
        <v>427</v>
      </c>
      <c r="ED27" s="40" t="s">
        <v>428</v>
      </c>
      <c r="EE27" s="41" t="s">
        <v>429</v>
      </c>
      <c r="EG27" s="12" t="s">
        <v>422</v>
      </c>
      <c r="EH27" s="40" t="s">
        <v>187</v>
      </c>
      <c r="EI27" s="40" t="s">
        <v>373</v>
      </c>
      <c r="EJ27" s="40" t="s">
        <v>132</v>
      </c>
      <c r="EK27" s="40" t="s">
        <v>104</v>
      </c>
      <c r="EL27" s="40" t="s">
        <v>105</v>
      </c>
      <c r="EM27" s="40" t="s">
        <v>83</v>
      </c>
      <c r="EN27" s="40" t="s">
        <v>138</v>
      </c>
      <c r="EO27" s="40" t="s">
        <v>139</v>
      </c>
      <c r="EP27" s="40" t="s">
        <v>81</v>
      </c>
      <c r="EQ27" s="40" t="s">
        <v>430</v>
      </c>
      <c r="ER27" s="41" t="s">
        <v>431</v>
      </c>
      <c r="EU27" s="12" t="s">
        <v>432</v>
      </c>
      <c r="EV27" s="12">
        <v>726000</v>
      </c>
      <c r="EW27" s="12">
        <v>84800</v>
      </c>
      <c r="EX27" s="12">
        <v>82300</v>
      </c>
      <c r="EY27" s="12">
        <v>77700</v>
      </c>
      <c r="EZ27" s="12">
        <v>71500</v>
      </c>
      <c r="FA27" s="12">
        <v>64600</v>
      </c>
      <c r="FB27" s="12">
        <v>51500</v>
      </c>
      <c r="FC27" s="12">
        <v>43600</v>
      </c>
      <c r="FD27" s="12">
        <v>41200</v>
      </c>
      <c r="FE27" s="12">
        <v>39400</v>
      </c>
      <c r="FF27" s="12">
        <v>36200</v>
      </c>
      <c r="FG27" s="12">
        <v>30200</v>
      </c>
      <c r="FH27" s="12">
        <v>25600</v>
      </c>
      <c r="FI27" s="12">
        <v>22600</v>
      </c>
      <c r="FJ27" s="12">
        <v>18600</v>
      </c>
      <c r="FK27" s="12">
        <v>15700</v>
      </c>
      <c r="FL27" s="12">
        <v>10600</v>
      </c>
      <c r="FM27" s="31">
        <v>9800</v>
      </c>
      <c r="FP27" s="12" t="s">
        <v>432</v>
      </c>
      <c r="FQ27" s="12">
        <v>365500</v>
      </c>
      <c r="FR27" s="12">
        <v>43200</v>
      </c>
      <c r="FS27" s="12">
        <v>42100</v>
      </c>
      <c r="FT27" s="12">
        <v>39900</v>
      </c>
      <c r="FU27" s="12">
        <v>36800</v>
      </c>
      <c r="FV27" s="12">
        <v>32700</v>
      </c>
      <c r="FW27" s="12">
        <v>26300</v>
      </c>
      <c r="FX27" s="12">
        <v>22500</v>
      </c>
      <c r="FY27" s="12">
        <v>21100</v>
      </c>
      <c r="FZ27" s="12">
        <v>19600</v>
      </c>
      <c r="GA27" s="12">
        <v>18500</v>
      </c>
      <c r="GB27" s="12">
        <v>14900</v>
      </c>
      <c r="GC27" s="12">
        <v>12700</v>
      </c>
      <c r="GD27" s="12">
        <v>10800</v>
      </c>
      <c r="GE27" s="12">
        <v>8700</v>
      </c>
      <c r="GF27" s="12">
        <v>7100</v>
      </c>
      <c r="GG27" s="12">
        <v>4500</v>
      </c>
      <c r="GH27" s="31">
        <v>3900</v>
      </c>
      <c r="GK27" s="12" t="s">
        <v>432</v>
      </c>
      <c r="GL27" s="12">
        <v>360500</v>
      </c>
      <c r="GM27" s="12">
        <v>41600</v>
      </c>
      <c r="GN27" s="12">
        <v>40200</v>
      </c>
      <c r="GO27" s="12">
        <v>37800</v>
      </c>
      <c r="GP27" s="12">
        <v>34700</v>
      </c>
      <c r="GQ27" s="12">
        <v>31900</v>
      </c>
      <c r="GR27" s="12">
        <v>25200</v>
      </c>
      <c r="GS27" s="12">
        <v>21100</v>
      </c>
      <c r="GT27" s="12">
        <v>20100</v>
      </c>
      <c r="GU27" s="12">
        <v>19800</v>
      </c>
      <c r="GV27" s="12">
        <v>17700</v>
      </c>
      <c r="GW27" s="12">
        <v>15300</v>
      </c>
      <c r="GX27" s="12">
        <v>12900</v>
      </c>
      <c r="GY27" s="12">
        <v>11800</v>
      </c>
      <c r="GZ27" s="12">
        <v>9900</v>
      </c>
      <c r="HA27" s="12">
        <v>8600</v>
      </c>
      <c r="HB27" s="12">
        <v>6100</v>
      </c>
      <c r="HC27" s="31">
        <v>5900</v>
      </c>
      <c r="HF27" s="42">
        <v>95</v>
      </c>
      <c r="HG27" s="43" t="s">
        <v>121</v>
      </c>
      <c r="HH27" s="43">
        <v>1</v>
      </c>
      <c r="HI27" s="44">
        <f>FM5*IH16</f>
        <v>15710.716724912631</v>
      </c>
      <c r="HJ27" s="44">
        <f>AS5*IH25</f>
        <v>5408.3155888440524</v>
      </c>
      <c r="HK27" s="45">
        <f t="shared" si="3"/>
        <v>0.34424372124716857</v>
      </c>
      <c r="HL27" s="46">
        <f t="shared" si="0"/>
        <v>0.2936927744560846</v>
      </c>
      <c r="HN27" s="42">
        <v>95</v>
      </c>
      <c r="HO27" s="43" t="s">
        <v>121</v>
      </c>
      <c r="HP27" s="43">
        <v>1</v>
      </c>
      <c r="HQ27" s="44">
        <f>GH5*IO16</f>
        <v>3241.6454702274664</v>
      </c>
      <c r="HR27" s="44">
        <f>BX5*II25</f>
        <v>1263.2112307625237</v>
      </c>
      <c r="HS27" s="45">
        <f t="shared" si="4"/>
        <v>0.38968210508038192</v>
      </c>
      <c r="HT27" s="46">
        <f t="shared" si="5"/>
        <v>0.32613719142971459</v>
      </c>
      <c r="HV27" s="42" t="s">
        <v>433</v>
      </c>
      <c r="HW27" s="47" t="s">
        <v>121</v>
      </c>
      <c r="HX27" s="47">
        <v>1</v>
      </c>
      <c r="HY27" s="44">
        <f>HC5*IQ16</f>
        <v>12432.630436433315</v>
      </c>
      <c r="HZ27" s="48">
        <f>DC5*IJ25</f>
        <v>4114.1057666214383</v>
      </c>
      <c r="IA27" s="45">
        <f t="shared" si="6"/>
        <v>0.33091193272867014</v>
      </c>
      <c r="IB27" s="46">
        <f t="shared" si="1"/>
        <v>0.28393344946438176</v>
      </c>
      <c r="IE27" s="50">
        <f t="shared" si="2"/>
        <v>-36.440818251849123</v>
      </c>
      <c r="IF27" s="50">
        <f t="shared" si="2"/>
        <v>-30.998591460090211</v>
      </c>
      <c r="IH27">
        <f>SUM(IH23:IH26)</f>
        <v>1</v>
      </c>
      <c r="II27">
        <f>SUM(II23:II26)</f>
        <v>0.99999999999999989</v>
      </c>
      <c r="IJ27">
        <f>SUM(IJ23:IJ26)</f>
        <v>1</v>
      </c>
    </row>
    <row r="28" spans="1:251" ht="15.6" x14ac:dyDescent="0.3">
      <c r="A28" s="12" t="s">
        <v>434</v>
      </c>
      <c r="B28" s="12">
        <v>15701</v>
      </c>
      <c r="C28" s="12"/>
      <c r="D28" s="12"/>
      <c r="E28" s="12"/>
      <c r="F28" s="12">
        <v>60</v>
      </c>
      <c r="G28" s="12">
        <v>2716</v>
      </c>
      <c r="H28" s="12">
        <v>4815</v>
      </c>
      <c r="I28" s="12">
        <v>3643</v>
      </c>
      <c r="J28" s="12">
        <v>2378</v>
      </c>
      <c r="K28" s="12">
        <v>1350</v>
      </c>
      <c r="L28" s="12">
        <v>439</v>
      </c>
      <c r="M28" s="12">
        <v>45</v>
      </c>
      <c r="N28" s="12">
        <v>4</v>
      </c>
      <c r="O28" s="31">
        <v>251</v>
      </c>
      <c r="Q28" s="12" t="s">
        <v>434</v>
      </c>
      <c r="R28" s="12"/>
      <c r="S28" s="12"/>
      <c r="T28" s="12"/>
      <c r="U28" s="12"/>
      <c r="V28" s="12"/>
      <c r="W28" s="12"/>
      <c r="X28" s="12"/>
      <c r="Y28" s="12"/>
      <c r="Z28" s="12"/>
      <c r="AA28" s="12"/>
      <c r="AB28" s="12"/>
      <c r="AC28" s="12"/>
      <c r="AD28" s="31"/>
      <c r="AF28" s="12" t="s">
        <v>434</v>
      </c>
      <c r="AG28" s="12"/>
      <c r="AH28" s="12"/>
      <c r="AI28" s="12"/>
      <c r="AJ28" s="12"/>
      <c r="AK28" s="12"/>
      <c r="AL28" s="12"/>
      <c r="AM28" s="12"/>
      <c r="AN28" s="12"/>
      <c r="AO28" s="12"/>
      <c r="AP28" s="12"/>
      <c r="AQ28" s="12"/>
      <c r="AR28" s="12"/>
      <c r="AS28" s="12"/>
      <c r="AT28" s="31"/>
      <c r="AV28" s="12" t="s">
        <v>434</v>
      </c>
      <c r="AW28" s="12"/>
      <c r="AX28" s="12"/>
      <c r="AY28" s="12"/>
      <c r="AZ28" s="12"/>
      <c r="BA28" s="12"/>
      <c r="BB28" s="12"/>
      <c r="BC28" s="12"/>
      <c r="BD28" s="12"/>
      <c r="BE28" s="12"/>
      <c r="BF28" s="12"/>
      <c r="BG28" s="12"/>
      <c r="BH28" s="12"/>
      <c r="BI28" s="31"/>
      <c r="BK28" s="12" t="s">
        <v>434</v>
      </c>
      <c r="BL28" s="12"/>
      <c r="BM28" s="12"/>
      <c r="BN28" s="12"/>
      <c r="BO28" s="12"/>
      <c r="BP28" s="12"/>
      <c r="BQ28" s="12"/>
      <c r="BR28" s="12"/>
      <c r="BS28" s="12"/>
      <c r="BT28" s="12"/>
      <c r="BU28" s="12"/>
      <c r="BV28" s="12"/>
      <c r="BW28" s="12"/>
      <c r="BX28" s="12"/>
      <c r="BY28" s="31"/>
      <c r="CA28" s="12" t="s">
        <v>434</v>
      </c>
      <c r="CB28" s="12"/>
      <c r="CC28" s="12"/>
      <c r="CD28" s="12"/>
      <c r="CE28" s="12"/>
      <c r="CF28" s="12"/>
      <c r="CG28" s="12"/>
      <c r="CH28" s="12"/>
      <c r="CI28" s="12"/>
      <c r="CJ28" s="12"/>
      <c r="CK28" s="12"/>
      <c r="CL28" s="12"/>
      <c r="CM28" s="12"/>
      <c r="CN28" s="31"/>
      <c r="CP28" s="12" t="s">
        <v>434</v>
      </c>
      <c r="CQ28" s="12"/>
      <c r="CR28" s="12"/>
      <c r="CS28" s="12"/>
      <c r="CT28" s="12"/>
      <c r="CU28" s="12"/>
      <c r="CV28" s="12"/>
      <c r="CW28" s="12"/>
      <c r="CX28" s="12"/>
      <c r="CY28" s="12"/>
      <c r="CZ28" s="12"/>
      <c r="DA28" s="12"/>
      <c r="DB28" s="12"/>
      <c r="DC28" s="12"/>
      <c r="DD28" s="31"/>
      <c r="DG28" s="12" t="s">
        <v>434</v>
      </c>
      <c r="DH28" s="40" t="s">
        <v>336</v>
      </c>
      <c r="DI28" s="40" t="s">
        <v>346</v>
      </c>
      <c r="DJ28" s="40" t="s">
        <v>83</v>
      </c>
      <c r="DK28" s="40" t="s">
        <v>84</v>
      </c>
      <c r="DL28" s="40" t="s">
        <v>85</v>
      </c>
      <c r="DM28" s="40" t="s">
        <v>86</v>
      </c>
      <c r="DN28" s="40" t="s">
        <v>133</v>
      </c>
      <c r="DO28" s="40" t="s">
        <v>258</v>
      </c>
      <c r="DP28" s="40" t="s">
        <v>435</v>
      </c>
      <c r="DQ28" s="40" t="s">
        <v>226</v>
      </c>
      <c r="DR28" s="41" t="s">
        <v>436</v>
      </c>
      <c r="DT28" s="12" t="s">
        <v>434</v>
      </c>
      <c r="DU28" s="40" t="s">
        <v>330</v>
      </c>
      <c r="DV28" s="40" t="s">
        <v>141</v>
      </c>
      <c r="DW28" s="40" t="s">
        <v>106</v>
      </c>
      <c r="DX28" s="40" t="s">
        <v>84</v>
      </c>
      <c r="DY28" s="40" t="s">
        <v>94</v>
      </c>
      <c r="DZ28" s="40" t="s">
        <v>95</v>
      </c>
      <c r="EA28" s="40" t="s">
        <v>245</v>
      </c>
      <c r="EB28" s="40" t="s">
        <v>148</v>
      </c>
      <c r="EC28" s="40" t="s">
        <v>335</v>
      </c>
      <c r="ED28" s="40" t="s">
        <v>437</v>
      </c>
      <c r="EE28" s="41" t="s">
        <v>438</v>
      </c>
      <c r="EG28" s="12" t="s">
        <v>434</v>
      </c>
      <c r="EH28" s="40" t="s">
        <v>271</v>
      </c>
      <c r="EI28" s="40" t="s">
        <v>439</v>
      </c>
      <c r="EJ28" s="40" t="s">
        <v>103</v>
      </c>
      <c r="EK28" s="40" t="s">
        <v>104</v>
      </c>
      <c r="EL28" s="40" t="s">
        <v>132</v>
      </c>
      <c r="EM28" s="40" t="s">
        <v>106</v>
      </c>
      <c r="EN28" s="40" t="s">
        <v>172</v>
      </c>
      <c r="EO28" s="40" t="s">
        <v>359</v>
      </c>
      <c r="EP28" s="40" t="s">
        <v>131</v>
      </c>
      <c r="EQ28" s="40" t="s">
        <v>352</v>
      </c>
      <c r="ER28" s="41" t="s">
        <v>440</v>
      </c>
      <c r="EU28" s="12" t="s">
        <v>441</v>
      </c>
      <c r="EV28" s="12">
        <v>1293300</v>
      </c>
      <c r="EW28" s="12">
        <v>134800</v>
      </c>
      <c r="EX28" s="12">
        <v>130000</v>
      </c>
      <c r="EY28" s="12">
        <v>126900</v>
      </c>
      <c r="EZ28" s="12">
        <v>124700</v>
      </c>
      <c r="FA28" s="12">
        <v>131000</v>
      </c>
      <c r="FB28" s="12">
        <v>99600</v>
      </c>
      <c r="FC28" s="12">
        <v>84500</v>
      </c>
      <c r="FD28" s="12">
        <v>77300</v>
      </c>
      <c r="FE28" s="12">
        <v>75600</v>
      </c>
      <c r="FF28" s="12">
        <v>71700</v>
      </c>
      <c r="FG28" s="12">
        <v>58200</v>
      </c>
      <c r="FH28" s="12">
        <v>45200</v>
      </c>
      <c r="FI28" s="12">
        <v>38500</v>
      </c>
      <c r="FJ28" s="12">
        <v>34500</v>
      </c>
      <c r="FK28" s="12">
        <v>27900</v>
      </c>
      <c r="FL28" s="12">
        <v>18400</v>
      </c>
      <c r="FM28" s="31">
        <v>14200</v>
      </c>
      <c r="FP28" s="12" t="s">
        <v>441</v>
      </c>
      <c r="FQ28" s="12">
        <v>637900</v>
      </c>
      <c r="FR28" s="12">
        <v>68600</v>
      </c>
      <c r="FS28" s="12">
        <v>66200</v>
      </c>
      <c r="FT28" s="12">
        <v>64300</v>
      </c>
      <c r="FU28" s="12">
        <v>62400</v>
      </c>
      <c r="FV28" s="12">
        <v>65300</v>
      </c>
      <c r="FW28" s="12">
        <v>49600</v>
      </c>
      <c r="FX28" s="12">
        <v>41900</v>
      </c>
      <c r="FY28" s="12">
        <v>37800</v>
      </c>
      <c r="FZ28" s="12">
        <v>36200</v>
      </c>
      <c r="GA28" s="12">
        <v>35400</v>
      </c>
      <c r="GB28" s="12">
        <v>28900</v>
      </c>
      <c r="GC28" s="12">
        <v>22000</v>
      </c>
      <c r="GD28" s="12">
        <v>17900</v>
      </c>
      <c r="GE28" s="12">
        <v>15500</v>
      </c>
      <c r="GF28" s="12">
        <v>12500</v>
      </c>
      <c r="GG28" s="12">
        <v>7800</v>
      </c>
      <c r="GH28" s="31">
        <v>5400</v>
      </c>
      <c r="GK28" s="12" t="s">
        <v>441</v>
      </c>
      <c r="GL28" s="12">
        <v>655400</v>
      </c>
      <c r="GM28" s="12">
        <v>66200</v>
      </c>
      <c r="GN28" s="12">
        <v>63800</v>
      </c>
      <c r="GO28" s="12">
        <v>62600</v>
      </c>
      <c r="GP28" s="12">
        <v>62300</v>
      </c>
      <c r="GQ28" s="12">
        <v>65700</v>
      </c>
      <c r="GR28" s="12">
        <v>50000</v>
      </c>
      <c r="GS28" s="12">
        <v>42600</v>
      </c>
      <c r="GT28" s="12">
        <v>39500</v>
      </c>
      <c r="GU28" s="12">
        <v>39400</v>
      </c>
      <c r="GV28" s="12">
        <v>36300</v>
      </c>
      <c r="GW28" s="12">
        <v>29300</v>
      </c>
      <c r="GX28" s="12">
        <v>23200</v>
      </c>
      <c r="GY28" s="12">
        <v>20600</v>
      </c>
      <c r="GZ28" s="12">
        <v>19000</v>
      </c>
      <c r="HA28" s="12">
        <v>15400</v>
      </c>
      <c r="HB28" s="12">
        <v>10600</v>
      </c>
      <c r="HC28" s="31">
        <v>8800</v>
      </c>
      <c r="HF28" s="65" t="s">
        <v>442</v>
      </c>
      <c r="HG28" s="66" t="s">
        <v>443</v>
      </c>
      <c r="HH28" s="66">
        <v>1</v>
      </c>
      <c r="HI28" s="67">
        <f>FM5*IH17</f>
        <v>2229.8999500748878</v>
      </c>
      <c r="HJ28" s="67">
        <f>AS5*IH26</f>
        <v>960.5168485787035</v>
      </c>
      <c r="HK28" s="68">
        <f t="shared" si="3"/>
        <v>0.43074436974019664</v>
      </c>
      <c r="HL28" s="69">
        <f t="shared" si="0"/>
        <v>0.35441354928345309</v>
      </c>
      <c r="HN28" s="65" t="s">
        <v>442</v>
      </c>
      <c r="HO28" s="66" t="s">
        <v>443</v>
      </c>
      <c r="HP28" s="66">
        <v>1</v>
      </c>
      <c r="HQ28" s="67">
        <f>GH5*IO17</f>
        <v>508.20218826076012</v>
      </c>
      <c r="HR28" s="67">
        <f>BX5*II26</f>
        <v>238.67872869163361</v>
      </c>
      <c r="HS28" s="68">
        <f t="shared" si="4"/>
        <v>0.46965309124006921</v>
      </c>
      <c r="HT28" s="69">
        <f t="shared" si="5"/>
        <v>0.38033932207397247</v>
      </c>
      <c r="HV28" s="65" t="s">
        <v>442</v>
      </c>
      <c r="HW28" s="66" t="s">
        <v>443</v>
      </c>
      <c r="HX28" s="66">
        <v>1</v>
      </c>
      <c r="HY28" s="67">
        <f>HC5*IQ17</f>
        <v>1717.4032865380577</v>
      </c>
      <c r="HZ28" s="70">
        <f>DC5*IJ26</f>
        <v>717.00997286295797</v>
      </c>
      <c r="IA28" s="68">
        <f t="shared" si="6"/>
        <v>0.41749656500792365</v>
      </c>
      <c r="IB28" s="69">
        <f t="shared" si="1"/>
        <v>0.34539578756882761</v>
      </c>
      <c r="IE28" s="50">
        <f t="shared" si="2"/>
        <v>-4.2944752760699885</v>
      </c>
      <c r="IF28" s="50">
        <f t="shared" si="2"/>
        <v>-4.8281470241118996</v>
      </c>
    </row>
    <row r="29" spans="1:251" ht="15" x14ac:dyDescent="0.3">
      <c r="A29" s="12" t="s">
        <v>441</v>
      </c>
      <c r="B29" s="12">
        <v>29254</v>
      </c>
      <c r="C29" s="12"/>
      <c r="D29" s="12"/>
      <c r="E29" s="12"/>
      <c r="F29" s="12">
        <v>138</v>
      </c>
      <c r="G29" s="12">
        <v>4467</v>
      </c>
      <c r="H29" s="12">
        <v>8870</v>
      </c>
      <c r="I29" s="12">
        <v>7124</v>
      </c>
      <c r="J29" s="12">
        <v>4926</v>
      </c>
      <c r="K29" s="12">
        <v>2749</v>
      </c>
      <c r="L29" s="12">
        <v>794</v>
      </c>
      <c r="M29" s="12">
        <v>67</v>
      </c>
      <c r="N29" s="12">
        <v>10</v>
      </c>
      <c r="O29" s="31">
        <v>109</v>
      </c>
      <c r="Q29" s="12" t="s">
        <v>441</v>
      </c>
      <c r="R29" s="12"/>
      <c r="S29" s="12"/>
      <c r="T29" s="12"/>
      <c r="U29" s="12"/>
      <c r="V29" s="12"/>
      <c r="W29" s="12"/>
      <c r="X29" s="12"/>
      <c r="Y29" s="12"/>
      <c r="Z29" s="12"/>
      <c r="AA29" s="12"/>
      <c r="AB29" s="12"/>
      <c r="AC29" s="12"/>
      <c r="AD29" s="31"/>
      <c r="AF29" s="12" t="s">
        <v>441</v>
      </c>
      <c r="AG29" s="12"/>
      <c r="AH29" s="12"/>
      <c r="AI29" s="12"/>
      <c r="AJ29" s="12"/>
      <c r="AK29" s="12"/>
      <c r="AL29" s="12"/>
      <c r="AM29" s="12"/>
      <c r="AN29" s="12"/>
      <c r="AO29" s="12"/>
      <c r="AP29" s="12"/>
      <c r="AQ29" s="12"/>
      <c r="AR29" s="12"/>
      <c r="AS29" s="12"/>
      <c r="AT29" s="31"/>
      <c r="AV29" s="12" t="s">
        <v>441</v>
      </c>
      <c r="AW29" s="12"/>
      <c r="AX29" s="12"/>
      <c r="AY29" s="12"/>
      <c r="AZ29" s="12"/>
      <c r="BA29" s="12"/>
      <c r="BB29" s="12"/>
      <c r="BC29" s="12"/>
      <c r="BD29" s="12"/>
      <c r="BE29" s="12"/>
      <c r="BF29" s="12"/>
      <c r="BG29" s="12"/>
      <c r="BH29" s="12"/>
      <c r="BI29" s="31"/>
      <c r="BK29" s="12" t="s">
        <v>441</v>
      </c>
      <c r="BL29" s="12"/>
      <c r="BM29" s="12"/>
      <c r="BN29" s="12"/>
      <c r="BO29" s="12"/>
      <c r="BP29" s="12"/>
      <c r="BQ29" s="12"/>
      <c r="BR29" s="12"/>
      <c r="BS29" s="12"/>
      <c r="BT29" s="12"/>
      <c r="BU29" s="12"/>
      <c r="BV29" s="12"/>
      <c r="BW29" s="12"/>
      <c r="BX29" s="12"/>
      <c r="BY29" s="31"/>
      <c r="CA29" s="12" t="s">
        <v>441</v>
      </c>
      <c r="CB29" s="12"/>
      <c r="CC29" s="12"/>
      <c r="CD29" s="12"/>
      <c r="CE29" s="12"/>
      <c r="CF29" s="12"/>
      <c r="CG29" s="12"/>
      <c r="CH29" s="12"/>
      <c r="CI29" s="12"/>
      <c r="CJ29" s="12"/>
      <c r="CK29" s="12"/>
      <c r="CL29" s="12"/>
      <c r="CM29" s="12"/>
      <c r="CN29" s="31"/>
      <c r="CP29" s="12" t="s">
        <v>441</v>
      </c>
      <c r="CQ29" s="12"/>
      <c r="CR29" s="12"/>
      <c r="CS29" s="12"/>
      <c r="CT29" s="12"/>
      <c r="CU29" s="12"/>
      <c r="CV29" s="12"/>
      <c r="CW29" s="12"/>
      <c r="CX29" s="12"/>
      <c r="CY29" s="12"/>
      <c r="CZ29" s="12"/>
      <c r="DA29" s="12"/>
      <c r="DB29" s="12"/>
      <c r="DC29" s="12"/>
      <c r="DD29" s="31"/>
      <c r="DG29" s="12" t="s">
        <v>441</v>
      </c>
      <c r="DH29" s="40" t="s">
        <v>140</v>
      </c>
      <c r="DI29" s="40" t="s">
        <v>371</v>
      </c>
      <c r="DJ29" s="40" t="s">
        <v>83</v>
      </c>
      <c r="DK29" s="40" t="s">
        <v>84</v>
      </c>
      <c r="DL29" s="40" t="s">
        <v>83</v>
      </c>
      <c r="DM29" s="40" t="s">
        <v>86</v>
      </c>
      <c r="DN29" s="40" t="s">
        <v>240</v>
      </c>
      <c r="DO29" s="40" t="s">
        <v>307</v>
      </c>
      <c r="DP29" s="40" t="s">
        <v>444</v>
      </c>
      <c r="DQ29" s="40" t="s">
        <v>445</v>
      </c>
      <c r="DR29" s="41" t="s">
        <v>446</v>
      </c>
      <c r="DT29" s="12" t="s">
        <v>441</v>
      </c>
      <c r="DU29" s="40" t="s">
        <v>197</v>
      </c>
      <c r="DV29" s="40" t="s">
        <v>447</v>
      </c>
      <c r="DW29" s="40" t="s">
        <v>106</v>
      </c>
      <c r="DX29" s="40" t="s">
        <v>84</v>
      </c>
      <c r="DY29" s="40" t="s">
        <v>171</v>
      </c>
      <c r="DZ29" s="40" t="s">
        <v>161</v>
      </c>
      <c r="EA29" s="40" t="s">
        <v>288</v>
      </c>
      <c r="EB29" s="40" t="s">
        <v>101</v>
      </c>
      <c r="EC29" s="40" t="s">
        <v>448</v>
      </c>
      <c r="ED29" s="40" t="s">
        <v>449</v>
      </c>
      <c r="EE29" s="41" t="s">
        <v>450</v>
      </c>
      <c r="EG29" s="12" t="s">
        <v>441</v>
      </c>
      <c r="EH29" s="40" t="s">
        <v>345</v>
      </c>
      <c r="EI29" s="40" t="s">
        <v>262</v>
      </c>
      <c r="EJ29" s="40" t="s">
        <v>132</v>
      </c>
      <c r="EK29" s="40" t="s">
        <v>84</v>
      </c>
      <c r="EL29" s="40" t="s">
        <v>105</v>
      </c>
      <c r="EM29" s="40" t="s">
        <v>106</v>
      </c>
      <c r="EN29" s="40" t="s">
        <v>280</v>
      </c>
      <c r="EO29" s="40" t="s">
        <v>295</v>
      </c>
      <c r="EP29" s="40" t="s">
        <v>451</v>
      </c>
      <c r="EQ29" s="40" t="s">
        <v>452</v>
      </c>
      <c r="ER29" s="41" t="s">
        <v>453</v>
      </c>
      <c r="EU29" s="13" t="s">
        <v>454</v>
      </c>
      <c r="EV29" s="13">
        <v>115500</v>
      </c>
      <c r="EW29" s="13">
        <v>15800</v>
      </c>
      <c r="EX29" s="13">
        <v>14100</v>
      </c>
      <c r="EY29" s="13">
        <v>12500</v>
      </c>
      <c r="EZ29" s="13">
        <v>10800</v>
      </c>
      <c r="FA29" s="13">
        <v>11500</v>
      </c>
      <c r="FB29" s="13">
        <v>9000</v>
      </c>
      <c r="FC29" s="13">
        <v>8600</v>
      </c>
      <c r="FD29" s="13">
        <v>10400</v>
      </c>
      <c r="FE29" s="13">
        <v>8100</v>
      </c>
      <c r="FF29" s="13">
        <v>5400</v>
      </c>
      <c r="FG29" s="13">
        <v>3500</v>
      </c>
      <c r="FH29" s="13">
        <v>2200</v>
      </c>
      <c r="FI29" s="13">
        <v>1500</v>
      </c>
      <c r="FJ29" s="13">
        <v>900</v>
      </c>
      <c r="FK29" s="13">
        <v>700</v>
      </c>
      <c r="FL29" s="13">
        <v>400</v>
      </c>
      <c r="FM29" s="14">
        <v>200</v>
      </c>
      <c r="FP29" s="13" t="s">
        <v>454</v>
      </c>
      <c r="FQ29" s="13">
        <v>55400</v>
      </c>
      <c r="FR29" s="13">
        <v>7900</v>
      </c>
      <c r="FS29" s="13">
        <v>7000</v>
      </c>
      <c r="FT29" s="13">
        <v>6400</v>
      </c>
      <c r="FU29" s="13">
        <v>5600</v>
      </c>
      <c r="FV29" s="13">
        <v>5500</v>
      </c>
      <c r="FW29" s="13">
        <v>3700</v>
      </c>
      <c r="FX29" s="13">
        <v>3500</v>
      </c>
      <c r="FY29" s="13">
        <v>4600</v>
      </c>
      <c r="FZ29" s="13">
        <v>3900</v>
      </c>
      <c r="GA29" s="13">
        <v>2700</v>
      </c>
      <c r="GB29" s="13">
        <v>1800</v>
      </c>
      <c r="GC29" s="13">
        <v>1100</v>
      </c>
      <c r="GD29" s="13">
        <v>700</v>
      </c>
      <c r="GE29" s="13">
        <v>400</v>
      </c>
      <c r="GF29" s="13">
        <v>300</v>
      </c>
      <c r="GG29" s="13">
        <v>200</v>
      </c>
      <c r="GH29" s="14">
        <v>100</v>
      </c>
      <c r="GK29" s="13" t="s">
        <v>454</v>
      </c>
      <c r="GL29" s="13">
        <v>60100</v>
      </c>
      <c r="GM29" s="13">
        <v>7900</v>
      </c>
      <c r="GN29" s="13">
        <v>7100</v>
      </c>
      <c r="GO29" s="13">
        <v>6100</v>
      </c>
      <c r="GP29" s="13">
        <v>5200</v>
      </c>
      <c r="GQ29" s="13">
        <v>6000</v>
      </c>
      <c r="GR29" s="13">
        <v>5300</v>
      </c>
      <c r="GS29" s="13">
        <v>5100</v>
      </c>
      <c r="GT29" s="13">
        <v>5800</v>
      </c>
      <c r="GU29" s="13">
        <v>4200</v>
      </c>
      <c r="GV29" s="13">
        <v>2700</v>
      </c>
      <c r="GW29" s="13">
        <v>1700</v>
      </c>
      <c r="GX29" s="13">
        <v>1100</v>
      </c>
      <c r="GY29" s="13">
        <v>800</v>
      </c>
      <c r="GZ29" s="13">
        <v>500</v>
      </c>
      <c r="HA29" s="13">
        <v>400</v>
      </c>
      <c r="HB29" s="13">
        <v>200</v>
      </c>
      <c r="HC29" s="14">
        <v>100</v>
      </c>
    </row>
    <row r="30" spans="1:251" ht="15" x14ac:dyDescent="0.3">
      <c r="A30" s="12" t="s">
        <v>454</v>
      </c>
      <c r="B30" s="12">
        <v>2295</v>
      </c>
      <c r="C30" s="12"/>
      <c r="D30" s="12"/>
      <c r="E30" s="12"/>
      <c r="F30" s="12">
        <v>7</v>
      </c>
      <c r="G30" s="12">
        <v>274</v>
      </c>
      <c r="H30" s="12">
        <v>587</v>
      </c>
      <c r="I30" s="12">
        <v>603</v>
      </c>
      <c r="J30" s="12">
        <v>472</v>
      </c>
      <c r="K30" s="12">
        <v>286</v>
      </c>
      <c r="L30" s="12">
        <v>59</v>
      </c>
      <c r="M30" s="12">
        <v>3</v>
      </c>
      <c r="N30" s="12">
        <v>0</v>
      </c>
      <c r="O30" s="31">
        <v>4</v>
      </c>
      <c r="Q30" s="12" t="s">
        <v>454</v>
      </c>
      <c r="R30" s="12"/>
      <c r="S30" s="12"/>
      <c r="T30" s="12"/>
      <c r="U30" s="12"/>
      <c r="V30" s="12"/>
      <c r="W30" s="12"/>
      <c r="X30" s="12"/>
      <c r="Y30" s="12"/>
      <c r="Z30" s="12"/>
      <c r="AA30" s="12"/>
      <c r="AB30" s="12"/>
      <c r="AC30" s="12"/>
      <c r="AD30" s="31"/>
      <c r="AF30" s="12" t="s">
        <v>454</v>
      </c>
      <c r="AG30" s="12"/>
      <c r="AH30" s="12"/>
      <c r="AI30" s="12"/>
      <c r="AJ30" s="12"/>
      <c r="AK30" s="12"/>
      <c r="AL30" s="12"/>
      <c r="AM30" s="12"/>
      <c r="AN30" s="12"/>
      <c r="AO30" s="12"/>
      <c r="AP30" s="12"/>
      <c r="AQ30" s="12"/>
      <c r="AR30" s="12"/>
      <c r="AS30" s="12"/>
      <c r="AT30" s="31"/>
      <c r="AV30" s="12" t="s">
        <v>454</v>
      </c>
      <c r="AW30" s="12"/>
      <c r="AX30" s="12"/>
      <c r="AY30" s="12"/>
      <c r="AZ30" s="12"/>
      <c r="BA30" s="12"/>
      <c r="BB30" s="12"/>
      <c r="BC30" s="12"/>
      <c r="BD30" s="12"/>
      <c r="BE30" s="12"/>
      <c r="BF30" s="12"/>
      <c r="BG30" s="12"/>
      <c r="BH30" s="12"/>
      <c r="BI30" s="31"/>
      <c r="BK30" s="12" t="s">
        <v>454</v>
      </c>
      <c r="BL30" s="12"/>
      <c r="BM30" s="12"/>
      <c r="BN30" s="12"/>
      <c r="BO30" s="12"/>
      <c r="BP30" s="12"/>
      <c r="BQ30" s="12"/>
      <c r="BR30" s="12"/>
      <c r="BS30" s="12"/>
      <c r="BT30" s="12"/>
      <c r="BU30" s="12"/>
      <c r="BV30" s="12"/>
      <c r="BW30" s="12"/>
      <c r="BX30" s="12"/>
      <c r="BY30" s="31"/>
      <c r="CA30" s="12" t="s">
        <v>454</v>
      </c>
      <c r="CB30" s="12"/>
      <c r="CC30" s="12"/>
      <c r="CD30" s="12"/>
      <c r="CE30" s="12"/>
      <c r="CF30" s="12"/>
      <c r="CG30" s="12"/>
      <c r="CH30" s="12"/>
      <c r="CI30" s="12"/>
      <c r="CJ30" s="12"/>
      <c r="CK30" s="12"/>
      <c r="CL30" s="12"/>
      <c r="CM30" s="12"/>
      <c r="CN30" s="31"/>
      <c r="CP30" s="12" t="s">
        <v>454</v>
      </c>
      <c r="CQ30" s="12"/>
      <c r="CR30" s="12"/>
      <c r="CS30" s="12"/>
      <c r="CT30" s="12"/>
      <c r="CU30" s="12"/>
      <c r="CV30" s="12"/>
      <c r="CW30" s="12"/>
      <c r="CX30" s="12"/>
      <c r="CY30" s="12"/>
      <c r="CZ30" s="12"/>
      <c r="DA30" s="12"/>
      <c r="DB30" s="12"/>
      <c r="DC30" s="12"/>
      <c r="DD30" s="31"/>
      <c r="DG30" s="13" t="s">
        <v>454</v>
      </c>
      <c r="DH30" s="71" t="s">
        <v>288</v>
      </c>
      <c r="DI30" s="71" t="s">
        <v>455</v>
      </c>
      <c r="DJ30" s="71" t="s">
        <v>132</v>
      </c>
      <c r="DK30" s="71" t="s">
        <v>105</v>
      </c>
      <c r="DL30" s="71" t="s">
        <v>83</v>
      </c>
      <c r="DM30" s="71" t="s">
        <v>83</v>
      </c>
      <c r="DN30" s="71" t="s">
        <v>214</v>
      </c>
      <c r="DO30" s="71" t="s">
        <v>271</v>
      </c>
      <c r="DP30" s="71" t="s">
        <v>89</v>
      </c>
      <c r="DQ30" s="71" t="s">
        <v>456</v>
      </c>
      <c r="DR30" s="72" t="s">
        <v>417</v>
      </c>
      <c r="DT30" s="13" t="s">
        <v>454</v>
      </c>
      <c r="DU30" s="71" t="s">
        <v>162</v>
      </c>
      <c r="DV30" s="71" t="s">
        <v>123</v>
      </c>
      <c r="DW30" s="71" t="s">
        <v>132</v>
      </c>
      <c r="DX30" s="71" t="s">
        <v>132</v>
      </c>
      <c r="DY30" s="71" t="s">
        <v>85</v>
      </c>
      <c r="DZ30" s="71" t="s">
        <v>161</v>
      </c>
      <c r="EA30" s="71" t="s">
        <v>138</v>
      </c>
      <c r="EB30" s="71" t="s">
        <v>227</v>
      </c>
      <c r="EC30" s="71" t="s">
        <v>141</v>
      </c>
      <c r="ED30" s="71" t="s">
        <v>457</v>
      </c>
      <c r="EE30" s="72" t="s">
        <v>458</v>
      </c>
      <c r="EG30" s="13" t="s">
        <v>454</v>
      </c>
      <c r="EH30" s="71" t="s">
        <v>172</v>
      </c>
      <c r="EI30" s="71" t="s">
        <v>127</v>
      </c>
      <c r="EJ30" s="71" t="s">
        <v>132</v>
      </c>
      <c r="EK30" s="71" t="s">
        <v>104</v>
      </c>
      <c r="EL30" s="71" t="s">
        <v>132</v>
      </c>
      <c r="EM30" s="71" t="s">
        <v>104</v>
      </c>
      <c r="EN30" s="71" t="s">
        <v>85</v>
      </c>
      <c r="EO30" s="71" t="s">
        <v>240</v>
      </c>
      <c r="EP30" s="71" t="s">
        <v>324</v>
      </c>
      <c r="EQ30" s="71" t="s">
        <v>150</v>
      </c>
      <c r="ER30" s="72" t="s">
        <v>459</v>
      </c>
    </row>
    <row r="31" spans="1:251" x14ac:dyDescent="0.3">
      <c r="A31" s="12" t="s">
        <v>460</v>
      </c>
      <c r="B31" s="12">
        <v>179</v>
      </c>
      <c r="C31" s="12"/>
      <c r="D31" s="12"/>
      <c r="E31" s="12"/>
      <c r="F31" s="12">
        <v>0</v>
      </c>
      <c r="G31" s="12">
        <v>33</v>
      </c>
      <c r="H31" s="12">
        <v>45</v>
      </c>
      <c r="I31" s="12">
        <v>32</v>
      </c>
      <c r="J31" s="12">
        <v>25</v>
      </c>
      <c r="K31" s="12">
        <v>25</v>
      </c>
      <c r="L31" s="12">
        <v>5</v>
      </c>
      <c r="M31" s="12">
        <v>0</v>
      </c>
      <c r="N31" s="12">
        <v>0</v>
      </c>
      <c r="O31" s="31">
        <v>14</v>
      </c>
      <c r="Q31" s="12" t="s">
        <v>460</v>
      </c>
      <c r="R31" s="12"/>
      <c r="S31" s="12"/>
      <c r="T31" s="12"/>
      <c r="U31" s="12"/>
      <c r="V31" s="12"/>
      <c r="W31" s="12"/>
      <c r="X31" s="12"/>
      <c r="Y31" s="12"/>
      <c r="Z31" s="12"/>
      <c r="AA31" s="12"/>
      <c r="AB31" s="12"/>
      <c r="AC31" s="12"/>
      <c r="AD31" s="31"/>
      <c r="AF31" s="12" t="s">
        <v>460</v>
      </c>
      <c r="AG31" s="12"/>
      <c r="AH31" s="12"/>
      <c r="AI31" s="12"/>
      <c r="AJ31" s="12"/>
      <c r="AK31" s="12"/>
      <c r="AL31" s="12"/>
      <c r="AM31" s="12"/>
      <c r="AN31" s="12"/>
      <c r="AO31" s="12"/>
      <c r="AP31" s="12"/>
      <c r="AQ31" s="12"/>
      <c r="AR31" s="12"/>
      <c r="AS31" s="12"/>
      <c r="AT31" s="31"/>
      <c r="AV31" s="12" t="s">
        <v>460</v>
      </c>
      <c r="AW31" s="12"/>
      <c r="AX31" s="12"/>
      <c r="AY31" s="12"/>
      <c r="AZ31" s="12"/>
      <c r="BA31" s="12"/>
      <c r="BB31" s="12"/>
      <c r="BC31" s="12"/>
      <c r="BD31" s="12"/>
      <c r="BE31" s="12"/>
      <c r="BF31" s="12"/>
      <c r="BG31" s="12"/>
      <c r="BH31" s="12"/>
      <c r="BI31" s="31"/>
      <c r="BK31" s="12" t="s">
        <v>460</v>
      </c>
      <c r="BL31" s="12"/>
      <c r="BM31" s="12"/>
      <c r="BN31" s="12"/>
      <c r="BO31" s="12"/>
      <c r="BP31" s="12"/>
      <c r="BQ31" s="12"/>
      <c r="BR31" s="12"/>
      <c r="BS31" s="12"/>
      <c r="BT31" s="12"/>
      <c r="BU31" s="12"/>
      <c r="BV31" s="12"/>
      <c r="BW31" s="12"/>
      <c r="BX31" s="12"/>
      <c r="BY31" s="31"/>
      <c r="CA31" s="12" t="s">
        <v>460</v>
      </c>
      <c r="CB31" s="12"/>
      <c r="CC31" s="12"/>
      <c r="CD31" s="12"/>
      <c r="CE31" s="12"/>
      <c r="CF31" s="12"/>
      <c r="CG31" s="12"/>
      <c r="CH31" s="12"/>
      <c r="CI31" s="12"/>
      <c r="CJ31" s="12"/>
      <c r="CK31" s="12"/>
      <c r="CL31" s="12"/>
      <c r="CM31" s="12"/>
      <c r="CN31" s="31"/>
      <c r="CP31" s="12" t="s">
        <v>460</v>
      </c>
      <c r="CQ31" s="12"/>
      <c r="CR31" s="12"/>
      <c r="CS31" s="12"/>
      <c r="CT31" s="12"/>
      <c r="CU31" s="12"/>
      <c r="CV31" s="12"/>
      <c r="CW31" s="12"/>
      <c r="CX31" s="12"/>
      <c r="CY31" s="12"/>
      <c r="CZ31" s="12"/>
      <c r="DA31" s="12"/>
      <c r="DB31" s="12"/>
      <c r="DC31" s="12"/>
      <c r="DD31" s="31"/>
      <c r="DG31" s="6" t="s">
        <v>461</v>
      </c>
      <c r="DT31" s="6" t="s">
        <v>461</v>
      </c>
      <c r="EG31" s="6" t="s">
        <v>461</v>
      </c>
    </row>
    <row r="32" spans="1:251" x14ac:dyDescent="0.3">
      <c r="A32" s="13" t="s">
        <v>462</v>
      </c>
      <c r="B32" s="13">
        <v>2977</v>
      </c>
      <c r="C32" s="13"/>
      <c r="D32" s="13"/>
      <c r="E32" s="13"/>
      <c r="F32" s="13">
        <v>10</v>
      </c>
      <c r="G32" s="13">
        <v>310</v>
      </c>
      <c r="H32" s="13">
        <v>558</v>
      </c>
      <c r="I32" s="13">
        <v>539</v>
      </c>
      <c r="J32" s="13">
        <v>355</v>
      </c>
      <c r="K32" s="13">
        <v>209</v>
      </c>
      <c r="L32" s="13">
        <v>58</v>
      </c>
      <c r="M32" s="13">
        <v>4</v>
      </c>
      <c r="N32" s="13">
        <v>1</v>
      </c>
      <c r="O32" s="14">
        <v>933</v>
      </c>
      <c r="Q32" s="13" t="s">
        <v>462</v>
      </c>
      <c r="R32" s="13"/>
      <c r="S32" s="13"/>
      <c r="T32" s="13"/>
      <c r="U32" s="13"/>
      <c r="V32" s="13"/>
      <c r="W32" s="13"/>
      <c r="X32" s="13"/>
      <c r="Y32" s="13"/>
      <c r="Z32" s="13"/>
      <c r="AA32" s="13"/>
      <c r="AB32" s="13"/>
      <c r="AC32" s="13"/>
      <c r="AD32" s="14"/>
      <c r="AF32" s="13" t="s">
        <v>462</v>
      </c>
      <c r="AG32" s="13"/>
      <c r="AH32" s="13"/>
      <c r="AI32" s="13"/>
      <c r="AJ32" s="13"/>
      <c r="AK32" s="13"/>
      <c r="AL32" s="13"/>
      <c r="AM32" s="13"/>
      <c r="AN32" s="13"/>
      <c r="AO32" s="13"/>
      <c r="AP32" s="13"/>
      <c r="AQ32" s="13"/>
      <c r="AR32" s="13"/>
      <c r="AS32" s="13"/>
      <c r="AT32" s="14"/>
      <c r="AV32" s="13" t="s">
        <v>462</v>
      </c>
      <c r="AW32" s="13"/>
      <c r="AX32" s="13"/>
      <c r="AY32" s="13"/>
      <c r="AZ32" s="13"/>
      <c r="BA32" s="13"/>
      <c r="BB32" s="13"/>
      <c r="BC32" s="13"/>
      <c r="BD32" s="13"/>
      <c r="BE32" s="13"/>
      <c r="BF32" s="13"/>
      <c r="BG32" s="13"/>
      <c r="BH32" s="13"/>
      <c r="BI32" s="14"/>
      <c r="BK32" s="13" t="s">
        <v>462</v>
      </c>
      <c r="BL32" s="13"/>
      <c r="BM32" s="13"/>
      <c r="BN32" s="13"/>
      <c r="BO32" s="13"/>
      <c r="BP32" s="13"/>
      <c r="BQ32" s="13"/>
      <c r="BR32" s="13"/>
      <c r="BS32" s="13"/>
      <c r="BT32" s="13"/>
      <c r="BU32" s="13"/>
      <c r="BV32" s="13"/>
      <c r="BW32" s="13"/>
      <c r="BX32" s="13"/>
      <c r="BY32" s="14"/>
      <c r="CA32" s="13" t="s">
        <v>462</v>
      </c>
      <c r="CB32" s="13"/>
      <c r="CC32" s="13"/>
      <c r="CD32" s="13"/>
      <c r="CE32" s="13"/>
      <c r="CF32" s="13"/>
      <c r="CG32" s="13"/>
      <c r="CH32" s="13"/>
      <c r="CI32" s="13"/>
      <c r="CJ32" s="13"/>
      <c r="CK32" s="13"/>
      <c r="CL32" s="13"/>
      <c r="CM32" s="13"/>
      <c r="CN32" s="14"/>
      <c r="CP32" s="13" t="s">
        <v>462</v>
      </c>
      <c r="CQ32" s="13"/>
      <c r="CR32" s="13"/>
      <c r="CS32" s="13"/>
      <c r="CT32" s="13"/>
      <c r="CU32" s="13"/>
      <c r="CV32" s="13"/>
      <c r="CW32" s="13"/>
      <c r="CX32" s="13"/>
      <c r="CY32" s="13"/>
      <c r="CZ32" s="13"/>
      <c r="DA32" s="13"/>
      <c r="DB32" s="13"/>
      <c r="DC32" s="13"/>
      <c r="DD32" s="14"/>
      <c r="DG32" s="6" t="s">
        <v>463</v>
      </c>
      <c r="DT32" s="6" t="s">
        <v>463</v>
      </c>
      <c r="EG32" s="6" t="s">
        <v>463</v>
      </c>
      <c r="HN32">
        <f>B5*0.49</f>
        <v>343920.22</v>
      </c>
      <c r="HW32" s="50"/>
    </row>
    <row r="33" spans="1:251" x14ac:dyDescent="0.3">
      <c r="DG33" s="6" t="s">
        <v>464</v>
      </c>
      <c r="DT33" s="6" t="s">
        <v>464</v>
      </c>
      <c r="EG33" s="6" t="s">
        <v>464</v>
      </c>
      <c r="EV33">
        <v>1000</v>
      </c>
      <c r="HN33">
        <f>B40*0.51</f>
        <v>348582.45</v>
      </c>
      <c r="HO33">
        <f>B40*0.49</f>
        <v>334912.55</v>
      </c>
    </row>
    <row r="36" spans="1:251" ht="15.6" x14ac:dyDescent="0.3">
      <c r="A36" s="1">
        <v>2001</v>
      </c>
      <c r="B36" s="1">
        <v>2001</v>
      </c>
      <c r="C36" s="1"/>
      <c r="D36" s="1"/>
      <c r="E36" s="1"/>
      <c r="F36" s="1">
        <v>2001</v>
      </c>
      <c r="G36" s="1">
        <v>2001</v>
      </c>
      <c r="H36" s="1">
        <v>2001</v>
      </c>
      <c r="I36" s="1">
        <v>2001</v>
      </c>
      <c r="J36" s="1">
        <v>2001</v>
      </c>
      <c r="K36" s="1">
        <v>2001</v>
      </c>
      <c r="L36" s="1">
        <v>2001</v>
      </c>
      <c r="M36" s="1">
        <v>2001</v>
      </c>
      <c r="N36" s="1">
        <v>2001</v>
      </c>
      <c r="O36" s="1">
        <v>2001</v>
      </c>
      <c r="P36" s="1">
        <v>2001</v>
      </c>
      <c r="Q36" s="1">
        <v>2001</v>
      </c>
      <c r="R36" s="1">
        <v>2001</v>
      </c>
      <c r="S36" s="1">
        <v>2001</v>
      </c>
      <c r="T36" s="1">
        <v>2001</v>
      </c>
      <c r="U36" s="1">
        <v>2001</v>
      </c>
      <c r="V36" s="1">
        <v>2001</v>
      </c>
      <c r="W36" s="1">
        <v>2001</v>
      </c>
      <c r="X36" s="1">
        <v>2001</v>
      </c>
      <c r="Y36" s="1">
        <v>2001</v>
      </c>
      <c r="Z36" s="1">
        <v>2001</v>
      </c>
      <c r="AA36" s="1">
        <v>2001</v>
      </c>
      <c r="AB36" s="1">
        <v>2001</v>
      </c>
      <c r="AC36" s="1">
        <v>2001</v>
      </c>
      <c r="AD36" s="1">
        <v>2001</v>
      </c>
      <c r="AE36" s="1">
        <v>2001</v>
      </c>
      <c r="AF36" s="1">
        <v>2001</v>
      </c>
      <c r="AG36" s="1">
        <v>2001</v>
      </c>
      <c r="AH36" s="1">
        <v>2001</v>
      </c>
      <c r="AI36" s="1">
        <v>2001</v>
      </c>
      <c r="AJ36" s="1">
        <v>2001</v>
      </c>
      <c r="AK36" s="1">
        <v>2001</v>
      </c>
      <c r="AL36" s="1">
        <v>2001</v>
      </c>
      <c r="AM36" s="1">
        <v>2001</v>
      </c>
      <c r="AN36" s="1">
        <v>2001</v>
      </c>
      <c r="AO36" s="1">
        <v>2001</v>
      </c>
      <c r="AP36" s="1">
        <v>2001</v>
      </c>
      <c r="AQ36" s="1">
        <v>2001</v>
      </c>
      <c r="AR36" s="1">
        <v>2001</v>
      </c>
      <c r="AS36" s="1">
        <v>2001</v>
      </c>
      <c r="AT36" s="1">
        <v>2001</v>
      </c>
      <c r="AU36" s="1">
        <v>2001</v>
      </c>
      <c r="AV36" s="1">
        <v>2001</v>
      </c>
      <c r="AW36" s="1">
        <v>2001</v>
      </c>
      <c r="AX36" s="1">
        <v>2001</v>
      </c>
      <c r="AY36" s="1">
        <v>2001</v>
      </c>
      <c r="AZ36" s="1">
        <v>2001</v>
      </c>
      <c r="BA36" s="1">
        <v>2001</v>
      </c>
      <c r="BB36" s="1">
        <v>2001</v>
      </c>
      <c r="BC36" s="1">
        <v>2001</v>
      </c>
      <c r="BD36" s="1">
        <v>2001</v>
      </c>
      <c r="BE36" s="1">
        <v>2001</v>
      </c>
      <c r="BF36" s="1">
        <v>2001</v>
      </c>
      <c r="BG36" s="1">
        <v>2001</v>
      </c>
      <c r="BH36" s="1">
        <v>2001</v>
      </c>
      <c r="BI36" s="1">
        <v>2001</v>
      </c>
      <c r="BJ36" s="1">
        <v>2001</v>
      </c>
      <c r="BK36" s="1">
        <v>2001</v>
      </c>
      <c r="BL36" s="1">
        <v>2001</v>
      </c>
      <c r="BM36" s="1">
        <v>2001</v>
      </c>
      <c r="BN36" s="1">
        <v>2001</v>
      </c>
      <c r="BO36" s="1">
        <v>2001</v>
      </c>
      <c r="BP36" s="1">
        <v>2001</v>
      </c>
      <c r="BQ36" s="1">
        <v>2001</v>
      </c>
      <c r="BR36" s="1">
        <v>2001</v>
      </c>
      <c r="BS36" s="1">
        <v>2001</v>
      </c>
      <c r="BT36" s="1">
        <v>2001</v>
      </c>
      <c r="BU36" s="1">
        <v>2001</v>
      </c>
      <c r="BV36" s="1">
        <v>2001</v>
      </c>
      <c r="BW36" s="1">
        <v>2001</v>
      </c>
      <c r="BX36" s="1">
        <v>2001</v>
      </c>
      <c r="BY36" s="1">
        <v>2001</v>
      </c>
      <c r="BZ36" s="1">
        <v>2001</v>
      </c>
      <c r="CA36" s="1">
        <v>2001</v>
      </c>
      <c r="CB36" s="1">
        <v>2001</v>
      </c>
      <c r="CC36" s="1">
        <v>2001</v>
      </c>
      <c r="CD36" s="1">
        <v>2001</v>
      </c>
      <c r="CE36" s="1">
        <v>2001</v>
      </c>
      <c r="CF36" s="1">
        <v>2001</v>
      </c>
      <c r="CG36" s="1">
        <v>2001</v>
      </c>
      <c r="CH36" s="1">
        <v>2001</v>
      </c>
      <c r="CI36" s="1">
        <v>2001</v>
      </c>
      <c r="CJ36" s="1">
        <v>2001</v>
      </c>
      <c r="CK36" s="1">
        <v>2001</v>
      </c>
      <c r="CL36" s="1">
        <v>2001</v>
      </c>
      <c r="CM36" s="1">
        <v>2001</v>
      </c>
      <c r="CN36" s="1">
        <v>2001</v>
      </c>
      <c r="CO36" s="1">
        <v>2001</v>
      </c>
      <c r="CP36" s="1">
        <v>2001</v>
      </c>
      <c r="CQ36" s="1">
        <v>2001</v>
      </c>
      <c r="CR36" s="1">
        <v>2001</v>
      </c>
      <c r="CS36" s="1">
        <v>2001</v>
      </c>
      <c r="CT36" s="1">
        <v>2001</v>
      </c>
      <c r="CU36" s="1">
        <v>2001</v>
      </c>
      <c r="CV36" s="1">
        <v>2001</v>
      </c>
      <c r="CW36" s="1">
        <v>2001</v>
      </c>
      <c r="CX36" s="1">
        <v>2001</v>
      </c>
      <c r="CY36" s="1">
        <v>2001</v>
      </c>
      <c r="CZ36" s="1">
        <v>2001</v>
      </c>
      <c r="DA36" s="1">
        <v>2001</v>
      </c>
      <c r="DB36" s="1">
        <v>2001</v>
      </c>
      <c r="DC36" s="1">
        <v>2001</v>
      </c>
      <c r="DD36" s="1">
        <v>2001</v>
      </c>
      <c r="DE36" s="1">
        <v>2001</v>
      </c>
      <c r="DF36" s="1">
        <v>2001</v>
      </c>
      <c r="DG36" s="1">
        <v>2001</v>
      </c>
      <c r="DH36" s="1">
        <v>2001</v>
      </c>
      <c r="DI36" s="1">
        <v>2001</v>
      </c>
      <c r="DJ36" s="1">
        <v>2001</v>
      </c>
      <c r="DK36" s="1">
        <v>2001</v>
      </c>
      <c r="DL36" s="1">
        <v>2001</v>
      </c>
      <c r="DM36" s="1">
        <v>2001</v>
      </c>
      <c r="DN36" s="1">
        <v>2001</v>
      </c>
      <c r="DO36" s="1">
        <v>2001</v>
      </c>
      <c r="DP36" s="1">
        <v>2001</v>
      </c>
      <c r="DQ36" s="1">
        <v>2001</v>
      </c>
      <c r="DR36" s="1">
        <v>2001</v>
      </c>
      <c r="DS36" s="1">
        <v>2001</v>
      </c>
      <c r="DT36" s="1">
        <v>2001</v>
      </c>
      <c r="DU36" s="1">
        <v>2001</v>
      </c>
      <c r="DV36" s="1">
        <v>2001</v>
      </c>
      <c r="DW36" s="1">
        <v>2001</v>
      </c>
      <c r="DX36" s="1">
        <v>2001</v>
      </c>
      <c r="DY36" s="1">
        <v>2001</v>
      </c>
      <c r="DZ36" s="1">
        <v>2001</v>
      </c>
      <c r="EA36" s="1">
        <v>2001</v>
      </c>
      <c r="EB36" s="1">
        <v>2001</v>
      </c>
      <c r="EC36" s="1">
        <v>2001</v>
      </c>
      <c r="ED36" s="1">
        <v>2001</v>
      </c>
      <c r="EE36" s="1">
        <v>2001</v>
      </c>
      <c r="EF36" s="1">
        <v>2001</v>
      </c>
      <c r="EG36" s="1">
        <v>2001</v>
      </c>
      <c r="EH36" s="1">
        <v>2001</v>
      </c>
      <c r="EI36" s="1">
        <v>2001</v>
      </c>
      <c r="EJ36" s="1">
        <v>2001</v>
      </c>
      <c r="EK36" s="1">
        <v>2001</v>
      </c>
      <c r="EL36" s="1">
        <v>2001</v>
      </c>
      <c r="EM36" s="1">
        <v>2001</v>
      </c>
      <c r="EN36" s="1">
        <v>2001</v>
      </c>
      <c r="EO36" s="1">
        <v>2001</v>
      </c>
      <c r="EP36" s="1">
        <v>2001</v>
      </c>
      <c r="EQ36" s="1">
        <v>2001</v>
      </c>
      <c r="ER36" s="1">
        <v>2001</v>
      </c>
      <c r="ES36" s="1">
        <v>2001</v>
      </c>
      <c r="ET36" s="1">
        <v>2001</v>
      </c>
      <c r="EU36" s="1">
        <v>2001</v>
      </c>
      <c r="EV36" s="1">
        <v>2001</v>
      </c>
      <c r="EW36" s="1">
        <v>2001</v>
      </c>
      <c r="EX36" s="1">
        <v>2001</v>
      </c>
      <c r="EY36" s="1">
        <v>2001</v>
      </c>
      <c r="EZ36" s="1">
        <v>2001</v>
      </c>
      <c r="FA36" s="1">
        <v>2001</v>
      </c>
      <c r="FB36" s="1">
        <v>2001</v>
      </c>
      <c r="FC36" s="1">
        <v>2001</v>
      </c>
      <c r="FD36" s="1">
        <v>2001</v>
      </c>
      <c r="FE36" s="1">
        <v>2001</v>
      </c>
      <c r="FF36" s="1">
        <v>2001</v>
      </c>
      <c r="FG36" s="1">
        <v>2001</v>
      </c>
      <c r="FH36" s="1">
        <v>2001</v>
      </c>
      <c r="FI36" s="1">
        <v>2001</v>
      </c>
      <c r="FJ36" s="1">
        <v>2001</v>
      </c>
      <c r="FK36" s="1">
        <v>2001</v>
      </c>
      <c r="FL36" s="1">
        <v>2001</v>
      </c>
      <c r="FM36" s="1">
        <v>2001</v>
      </c>
      <c r="FN36" s="1">
        <v>2001</v>
      </c>
      <c r="FO36" s="1">
        <v>2001</v>
      </c>
      <c r="FP36" s="1">
        <v>2001</v>
      </c>
      <c r="FQ36" s="1">
        <v>2001</v>
      </c>
      <c r="FR36" s="1">
        <v>2001</v>
      </c>
      <c r="FS36" s="1">
        <v>2001</v>
      </c>
      <c r="FT36" s="1">
        <v>2001</v>
      </c>
      <c r="FU36" s="1">
        <v>2001</v>
      </c>
      <c r="FV36" s="1">
        <v>2001</v>
      </c>
      <c r="FW36" s="1">
        <v>2001</v>
      </c>
      <c r="FX36" s="1">
        <v>2001</v>
      </c>
      <c r="FY36" s="1">
        <v>2001</v>
      </c>
      <c r="FZ36" s="1">
        <v>2001</v>
      </c>
      <c r="GA36" s="1">
        <v>2001</v>
      </c>
      <c r="GB36" s="1">
        <v>2001</v>
      </c>
      <c r="GC36" s="1">
        <v>2001</v>
      </c>
      <c r="GD36" s="1">
        <v>2001</v>
      </c>
      <c r="GE36" s="1">
        <v>2001</v>
      </c>
      <c r="GF36" s="1">
        <v>2001</v>
      </c>
      <c r="GG36" s="1">
        <v>2001</v>
      </c>
      <c r="GH36" s="1">
        <v>2001</v>
      </c>
      <c r="GI36" s="1">
        <v>2001</v>
      </c>
      <c r="GJ36" s="1">
        <v>2001</v>
      </c>
      <c r="GK36" s="1">
        <v>2001</v>
      </c>
      <c r="GL36" s="1">
        <v>2001</v>
      </c>
      <c r="GM36" s="1">
        <v>2001</v>
      </c>
      <c r="GN36" s="1">
        <v>2001</v>
      </c>
      <c r="GO36" s="1">
        <v>2001</v>
      </c>
      <c r="GP36" s="1">
        <v>2001</v>
      </c>
      <c r="GQ36" s="1">
        <v>2001</v>
      </c>
      <c r="GR36" s="1">
        <v>2001</v>
      </c>
      <c r="GS36" s="1">
        <v>2001</v>
      </c>
      <c r="GT36" s="1">
        <v>2001</v>
      </c>
      <c r="GU36" s="1">
        <v>2001</v>
      </c>
      <c r="GV36" s="1">
        <v>2001</v>
      </c>
      <c r="GW36" s="1">
        <v>2001</v>
      </c>
      <c r="GX36" s="1">
        <v>2001</v>
      </c>
      <c r="GY36" s="1">
        <v>2001</v>
      </c>
      <c r="GZ36" s="1">
        <v>2001</v>
      </c>
      <c r="HA36" s="1">
        <v>2001</v>
      </c>
      <c r="HB36" s="1">
        <v>2001</v>
      </c>
      <c r="HC36" s="1">
        <v>2001</v>
      </c>
      <c r="HD36" s="1">
        <v>2001</v>
      </c>
      <c r="HE36" s="1">
        <v>2001</v>
      </c>
      <c r="HF36" s="1">
        <v>2001</v>
      </c>
      <c r="HG36" s="1">
        <v>2001</v>
      </c>
      <c r="HH36" s="1">
        <v>2001</v>
      </c>
      <c r="HI36" s="1">
        <v>2001</v>
      </c>
      <c r="HJ36" s="1">
        <v>2001</v>
      </c>
      <c r="HK36" s="1">
        <v>2001</v>
      </c>
      <c r="HL36" s="1">
        <v>2001</v>
      </c>
      <c r="HN36" t="s">
        <v>0</v>
      </c>
    </row>
    <row r="37" spans="1:251" ht="15" x14ac:dyDescent="0.3">
      <c r="A37" s="2" t="s">
        <v>1</v>
      </c>
      <c r="IH37">
        <v>2010</v>
      </c>
      <c r="II37">
        <v>2011</v>
      </c>
      <c r="IJ37">
        <v>2012</v>
      </c>
      <c r="IK37">
        <v>2013</v>
      </c>
      <c r="IL37">
        <v>2014</v>
      </c>
      <c r="IM37">
        <v>2015</v>
      </c>
      <c r="IO37" t="s">
        <v>2</v>
      </c>
      <c r="IQ37" t="s">
        <v>3</v>
      </c>
    </row>
    <row r="38" spans="1:251" ht="15.6" x14ac:dyDescent="0.3">
      <c r="A38" s="3" t="s">
        <v>4</v>
      </c>
      <c r="B38" s="3" t="s">
        <v>5</v>
      </c>
      <c r="C38" s="3" t="s">
        <v>6</v>
      </c>
      <c r="D38" s="3" t="s">
        <v>7</v>
      </c>
      <c r="E38" s="4" t="s">
        <v>8</v>
      </c>
      <c r="F38" s="5" t="s">
        <v>9</v>
      </c>
      <c r="Q38" s="6" t="s">
        <v>10</v>
      </c>
      <c r="BB38" t="s">
        <v>11</v>
      </c>
      <c r="BL38" t="s">
        <v>11</v>
      </c>
      <c r="CD38" t="s">
        <v>12</v>
      </c>
      <c r="DK38" t="s">
        <v>13</v>
      </c>
      <c r="DZ38" t="s">
        <v>11</v>
      </c>
      <c r="EK38" t="s">
        <v>12</v>
      </c>
      <c r="EY38" t="s">
        <v>14</v>
      </c>
      <c r="FP38" s="6" t="s">
        <v>6</v>
      </c>
      <c r="GK38" s="6" t="s">
        <v>7</v>
      </c>
      <c r="HF38" s="7"/>
      <c r="HG38" s="8"/>
      <c r="HH38" s="8"/>
      <c r="HI38" s="8"/>
      <c r="HJ38" s="9"/>
      <c r="HK38" s="9" t="s">
        <v>15</v>
      </c>
      <c r="HL38" s="8"/>
      <c r="HN38" s="7"/>
      <c r="HO38" s="8"/>
      <c r="HP38" s="8"/>
      <c r="HQ38" s="8"/>
      <c r="HR38" s="9"/>
      <c r="HS38" s="9" t="s">
        <v>16</v>
      </c>
      <c r="HT38" s="8"/>
      <c r="HV38" s="7"/>
      <c r="HW38" s="8"/>
      <c r="HX38" s="8"/>
      <c r="HY38" s="8"/>
      <c r="HZ38" s="9"/>
      <c r="IA38" s="9" t="s">
        <v>12</v>
      </c>
      <c r="IB38" s="9"/>
      <c r="IG38" s="10" t="s">
        <v>17</v>
      </c>
      <c r="IH38" s="11">
        <v>567436</v>
      </c>
      <c r="II38" s="11">
        <v>571682</v>
      </c>
      <c r="IJ38" s="11">
        <v>575646</v>
      </c>
      <c r="IK38" s="11">
        <v>579982</v>
      </c>
      <c r="IL38" s="11">
        <v>585184</v>
      </c>
      <c r="IM38" s="11">
        <v>591455</v>
      </c>
      <c r="IN38" s="10" t="s">
        <v>17</v>
      </c>
      <c r="IO38" s="11">
        <v>202269</v>
      </c>
      <c r="IP38" s="10" t="s">
        <v>17</v>
      </c>
      <c r="IQ38" s="11">
        <v>365167</v>
      </c>
    </row>
    <row r="39" spans="1:251" ht="28.8" x14ac:dyDescent="0.3">
      <c r="A39" s="12"/>
      <c r="B39" s="12"/>
      <c r="C39" s="13"/>
      <c r="D39" s="13"/>
      <c r="E39" s="14"/>
      <c r="F39" s="3" t="s">
        <v>18</v>
      </c>
      <c r="G39" s="3" t="s">
        <v>19</v>
      </c>
      <c r="H39" s="3" t="s">
        <v>20</v>
      </c>
      <c r="I39" s="3" t="s">
        <v>21</v>
      </c>
      <c r="J39" s="3" t="s">
        <v>22</v>
      </c>
      <c r="K39" s="3" t="s">
        <v>23</v>
      </c>
      <c r="L39" s="3" t="s">
        <v>24</v>
      </c>
      <c r="M39" s="3" t="s">
        <v>25</v>
      </c>
      <c r="N39" s="3" t="s">
        <v>26</v>
      </c>
      <c r="O39" s="15" t="s">
        <v>27</v>
      </c>
      <c r="Q39" s="3" t="s">
        <v>28</v>
      </c>
      <c r="R39" s="3" t="s">
        <v>5</v>
      </c>
      <c r="S39" s="3" t="s">
        <v>29</v>
      </c>
      <c r="T39" s="16" t="s">
        <v>30</v>
      </c>
      <c r="U39" s="3" t="s">
        <v>31</v>
      </c>
      <c r="V39" s="3" t="s">
        <v>32</v>
      </c>
      <c r="W39" s="3">
        <v>1</v>
      </c>
      <c r="X39" s="3">
        <v>2</v>
      </c>
      <c r="Y39" s="3">
        <v>3</v>
      </c>
      <c r="Z39" s="3">
        <v>4</v>
      </c>
      <c r="AA39" s="3" t="s">
        <v>33</v>
      </c>
      <c r="AB39" s="3" t="s">
        <v>34</v>
      </c>
      <c r="AC39" s="3" t="s">
        <v>35</v>
      </c>
      <c r="AD39" s="15" t="s">
        <v>36</v>
      </c>
      <c r="AF39" s="3" t="s">
        <v>28</v>
      </c>
      <c r="AG39" s="3" t="s">
        <v>37</v>
      </c>
      <c r="AH39" s="3" t="s">
        <v>38</v>
      </c>
      <c r="AI39" s="3" t="s">
        <v>39</v>
      </c>
      <c r="AJ39" s="3" t="s">
        <v>40</v>
      </c>
      <c r="AK39" s="3" t="s">
        <v>41</v>
      </c>
      <c r="AL39" s="3" t="s">
        <v>42</v>
      </c>
      <c r="AM39" s="3" t="s">
        <v>43</v>
      </c>
      <c r="AN39" s="3" t="s">
        <v>44</v>
      </c>
      <c r="AO39" s="3" t="s">
        <v>45</v>
      </c>
      <c r="AP39" s="3" t="s">
        <v>46</v>
      </c>
      <c r="AQ39" s="3" t="s">
        <v>47</v>
      </c>
      <c r="AR39" s="3" t="s">
        <v>48</v>
      </c>
      <c r="AS39" s="3" t="s">
        <v>49</v>
      </c>
      <c r="AT39" s="15" t="s">
        <v>50</v>
      </c>
      <c r="AV39" s="3" t="s">
        <v>28</v>
      </c>
      <c r="AW39" s="3" t="s">
        <v>5</v>
      </c>
      <c r="AX39" s="3" t="s">
        <v>29</v>
      </c>
      <c r="AY39" s="16" t="s">
        <v>30</v>
      </c>
      <c r="AZ39" s="3" t="s">
        <v>31</v>
      </c>
      <c r="BA39" s="3" t="s">
        <v>32</v>
      </c>
      <c r="BB39" s="3">
        <v>1</v>
      </c>
      <c r="BC39" s="3">
        <v>2</v>
      </c>
      <c r="BD39" s="3">
        <v>3</v>
      </c>
      <c r="BE39" s="3">
        <v>4</v>
      </c>
      <c r="BF39" s="3" t="s">
        <v>33</v>
      </c>
      <c r="BG39" s="3" t="s">
        <v>34</v>
      </c>
      <c r="BH39" s="3" t="s">
        <v>35</v>
      </c>
      <c r="BI39" s="15" t="s">
        <v>36</v>
      </c>
      <c r="BK39" s="3" t="s">
        <v>28</v>
      </c>
      <c r="BL39" s="3" t="s">
        <v>37</v>
      </c>
      <c r="BM39" s="3" t="s">
        <v>38</v>
      </c>
      <c r="BN39" s="3" t="s">
        <v>39</v>
      </c>
      <c r="BO39" s="3" t="s">
        <v>40</v>
      </c>
      <c r="BP39" s="3" t="s">
        <v>41</v>
      </c>
      <c r="BQ39" s="3" t="s">
        <v>42</v>
      </c>
      <c r="BR39" s="3" t="s">
        <v>43</v>
      </c>
      <c r="BS39" s="3" t="s">
        <v>44</v>
      </c>
      <c r="BT39" s="3" t="s">
        <v>45</v>
      </c>
      <c r="BU39" s="3" t="s">
        <v>46</v>
      </c>
      <c r="BV39" s="3" t="s">
        <v>47</v>
      </c>
      <c r="BW39" s="3" t="s">
        <v>48</v>
      </c>
      <c r="BX39" s="3" t="s">
        <v>49</v>
      </c>
      <c r="BY39" s="15" t="s">
        <v>50</v>
      </c>
      <c r="CA39" s="3" t="s">
        <v>28</v>
      </c>
      <c r="CB39" s="3" t="s">
        <v>5</v>
      </c>
      <c r="CC39" s="3" t="s">
        <v>29</v>
      </c>
      <c r="CD39" s="16" t="s">
        <v>30</v>
      </c>
      <c r="CE39" s="3" t="s">
        <v>31</v>
      </c>
      <c r="CF39" s="3" t="s">
        <v>32</v>
      </c>
      <c r="CG39" s="3">
        <v>1</v>
      </c>
      <c r="CH39" s="3">
        <v>2</v>
      </c>
      <c r="CI39" s="3">
        <v>3</v>
      </c>
      <c r="CJ39" s="3">
        <v>4</v>
      </c>
      <c r="CK39" s="3" t="s">
        <v>33</v>
      </c>
      <c r="CL39" s="3" t="s">
        <v>34</v>
      </c>
      <c r="CM39" s="3" t="s">
        <v>35</v>
      </c>
      <c r="CN39" s="15" t="s">
        <v>36</v>
      </c>
      <c r="CP39" s="3" t="s">
        <v>28</v>
      </c>
      <c r="CQ39" s="3" t="s">
        <v>37</v>
      </c>
      <c r="CR39" s="3" t="s">
        <v>38</v>
      </c>
      <c r="CS39" s="3" t="s">
        <v>39</v>
      </c>
      <c r="CT39" s="3" t="s">
        <v>40</v>
      </c>
      <c r="CU39" s="3" t="s">
        <v>41</v>
      </c>
      <c r="CV39" s="3" t="s">
        <v>42</v>
      </c>
      <c r="CW39" s="3" t="s">
        <v>43</v>
      </c>
      <c r="CX39" s="3" t="s">
        <v>44</v>
      </c>
      <c r="CY39" s="3" t="s">
        <v>45</v>
      </c>
      <c r="CZ39" s="3" t="s">
        <v>46</v>
      </c>
      <c r="DA39" s="3" t="s">
        <v>47</v>
      </c>
      <c r="DB39" s="3" t="s">
        <v>48</v>
      </c>
      <c r="DC39" s="3" t="s">
        <v>49</v>
      </c>
      <c r="DD39" s="15" t="s">
        <v>50</v>
      </c>
      <c r="DG39" s="3" t="s">
        <v>28</v>
      </c>
      <c r="DH39" s="3" t="s">
        <v>5</v>
      </c>
      <c r="DI39" s="3"/>
      <c r="DJ39" s="17"/>
      <c r="DK39" s="17"/>
      <c r="DL39" s="17"/>
      <c r="DM39" s="17" t="s">
        <v>51</v>
      </c>
      <c r="DN39" s="17" t="s">
        <v>52</v>
      </c>
      <c r="DO39" s="17"/>
      <c r="DP39" s="17"/>
      <c r="DQ39" s="17"/>
      <c r="DR39" s="18"/>
      <c r="DT39" s="3" t="s">
        <v>28</v>
      </c>
      <c r="DU39" s="3" t="s">
        <v>5</v>
      </c>
      <c r="DV39" s="3"/>
      <c r="DW39" s="17"/>
      <c r="DX39" s="17"/>
      <c r="DY39" s="17"/>
      <c r="DZ39" s="19" t="s">
        <v>51</v>
      </c>
      <c r="EA39" s="17" t="s">
        <v>52</v>
      </c>
      <c r="EB39" s="17"/>
      <c r="EC39" s="17"/>
      <c r="ED39" s="17"/>
      <c r="EE39" s="18"/>
      <c r="EG39" s="3" t="s">
        <v>28</v>
      </c>
      <c r="EH39" s="3" t="s">
        <v>5</v>
      </c>
      <c r="EI39" s="3"/>
      <c r="EJ39" s="17"/>
      <c r="EK39" s="17"/>
      <c r="EL39" s="17"/>
      <c r="EM39" s="17" t="s">
        <v>51</v>
      </c>
      <c r="EN39" s="17" t="s">
        <v>52</v>
      </c>
      <c r="EO39" s="17"/>
      <c r="EP39" s="17"/>
      <c r="EQ39" s="17"/>
      <c r="ER39" s="18"/>
      <c r="EU39" s="3" t="s">
        <v>53</v>
      </c>
      <c r="EV39" s="3" t="s">
        <v>5</v>
      </c>
      <c r="EW39" s="3" t="s">
        <v>54</v>
      </c>
      <c r="EX39" s="3" t="s">
        <v>33</v>
      </c>
      <c r="EY39" s="3" t="s">
        <v>34</v>
      </c>
      <c r="EZ39" s="3" t="s">
        <v>35</v>
      </c>
      <c r="FA39" s="3" t="s">
        <v>36</v>
      </c>
      <c r="FB39" s="3" t="s">
        <v>37</v>
      </c>
      <c r="FC39" s="3" t="s">
        <v>38</v>
      </c>
      <c r="FD39" s="3" t="s">
        <v>39</v>
      </c>
      <c r="FE39" s="3" t="s">
        <v>40</v>
      </c>
      <c r="FF39" s="3" t="s">
        <v>41</v>
      </c>
      <c r="FG39" s="3" t="s">
        <v>42</v>
      </c>
      <c r="FH39" s="3" t="s">
        <v>43</v>
      </c>
      <c r="FI39" s="3" t="s">
        <v>44</v>
      </c>
      <c r="FJ39" s="3" t="s">
        <v>45</v>
      </c>
      <c r="FK39" s="3" t="s">
        <v>46</v>
      </c>
      <c r="FL39" s="3" t="s">
        <v>47</v>
      </c>
      <c r="FM39" s="15" t="s">
        <v>55</v>
      </c>
      <c r="FP39" s="3" t="s">
        <v>53</v>
      </c>
      <c r="FQ39" s="3" t="s">
        <v>5</v>
      </c>
      <c r="FR39" s="3" t="s">
        <v>54</v>
      </c>
      <c r="FS39" s="3" t="s">
        <v>33</v>
      </c>
      <c r="FT39" s="3" t="s">
        <v>34</v>
      </c>
      <c r="FU39" s="3" t="s">
        <v>35</v>
      </c>
      <c r="FV39" s="3" t="s">
        <v>36</v>
      </c>
      <c r="FW39" s="3" t="s">
        <v>37</v>
      </c>
      <c r="FX39" s="3" t="s">
        <v>38</v>
      </c>
      <c r="FY39" s="3" t="s">
        <v>39</v>
      </c>
      <c r="FZ39" s="3" t="s">
        <v>40</v>
      </c>
      <c r="GA39" s="3" t="s">
        <v>41</v>
      </c>
      <c r="GB39" s="3" t="s">
        <v>42</v>
      </c>
      <c r="GC39" s="3" t="s">
        <v>43</v>
      </c>
      <c r="GD39" s="3" t="s">
        <v>44</v>
      </c>
      <c r="GE39" s="3" t="s">
        <v>45</v>
      </c>
      <c r="GF39" s="3" t="s">
        <v>46</v>
      </c>
      <c r="GG39" s="3" t="s">
        <v>47</v>
      </c>
      <c r="GH39" s="15" t="s">
        <v>55</v>
      </c>
      <c r="GK39" s="3" t="s">
        <v>53</v>
      </c>
      <c r="GL39" s="3" t="s">
        <v>5</v>
      </c>
      <c r="GM39" s="3" t="s">
        <v>54</v>
      </c>
      <c r="GN39" s="3" t="s">
        <v>33</v>
      </c>
      <c r="GO39" s="3" t="s">
        <v>34</v>
      </c>
      <c r="GP39" s="3" t="s">
        <v>35</v>
      </c>
      <c r="GQ39" s="3" t="s">
        <v>36</v>
      </c>
      <c r="GR39" s="3" t="s">
        <v>37</v>
      </c>
      <c r="GS39" s="3" t="s">
        <v>38</v>
      </c>
      <c r="GT39" s="3" t="s">
        <v>39</v>
      </c>
      <c r="GU39" s="3" t="s">
        <v>40</v>
      </c>
      <c r="GV39" s="3" t="s">
        <v>41</v>
      </c>
      <c r="GW39" s="3" t="s">
        <v>42</v>
      </c>
      <c r="GX39" s="3" t="s">
        <v>43</v>
      </c>
      <c r="GY39" s="3" t="s">
        <v>44</v>
      </c>
      <c r="GZ39" s="3" t="s">
        <v>45</v>
      </c>
      <c r="HA39" s="3" t="s">
        <v>46</v>
      </c>
      <c r="HB39" s="3" t="s">
        <v>47</v>
      </c>
      <c r="HC39" s="15" t="s">
        <v>55</v>
      </c>
      <c r="HF39" s="20"/>
      <c r="HG39" s="21"/>
      <c r="HH39" s="22"/>
      <c r="HI39" s="23"/>
      <c r="HJ39" s="23"/>
      <c r="HK39" s="23"/>
      <c r="HL39" s="23"/>
      <c r="HN39" s="20"/>
      <c r="HO39" s="21"/>
      <c r="HP39" s="22"/>
      <c r="HQ39" s="23"/>
      <c r="HR39" s="23"/>
      <c r="HS39" s="23"/>
      <c r="HT39" s="23"/>
      <c r="HV39" s="20"/>
      <c r="HW39" s="24"/>
      <c r="HX39" s="25"/>
      <c r="HY39" s="26"/>
      <c r="HZ39" s="26"/>
      <c r="IA39" s="26"/>
      <c r="IB39" s="26"/>
      <c r="IG39" s="10" t="s">
        <v>56</v>
      </c>
      <c r="IH39" s="11">
        <v>300955</v>
      </c>
      <c r="II39" s="11">
        <v>310367</v>
      </c>
      <c r="IJ39" s="11">
        <v>319518</v>
      </c>
      <c r="IK39" s="11">
        <v>328030</v>
      </c>
      <c r="IL39" s="11">
        <v>335449</v>
      </c>
      <c r="IM39" s="11">
        <v>341806</v>
      </c>
      <c r="IN39" s="10" t="s">
        <v>56</v>
      </c>
      <c r="IO39" s="11">
        <v>94299</v>
      </c>
      <c r="IP39" s="10" t="s">
        <v>56</v>
      </c>
      <c r="IQ39" s="11">
        <v>206656</v>
      </c>
    </row>
    <row r="40" spans="1:251" ht="53.4" x14ac:dyDescent="0.3">
      <c r="A40" s="27" t="s">
        <v>57</v>
      </c>
      <c r="B40" s="27">
        <v>683495</v>
      </c>
      <c r="C40" s="27">
        <v>349607</v>
      </c>
      <c r="D40" s="27">
        <v>333677</v>
      </c>
      <c r="E40" s="27">
        <f>B40-C40-D40</f>
        <v>211</v>
      </c>
      <c r="F40" s="27">
        <v>3022</v>
      </c>
      <c r="G40" s="27">
        <v>97060</v>
      </c>
      <c r="H40" s="27">
        <v>188415</v>
      </c>
      <c r="I40" s="27">
        <v>170748</v>
      </c>
      <c r="J40" s="27">
        <v>128521</v>
      </c>
      <c r="K40" s="27">
        <v>68162</v>
      </c>
      <c r="L40" s="27">
        <v>19658</v>
      </c>
      <c r="M40" s="27">
        <v>1417</v>
      </c>
      <c r="N40" s="27">
        <v>98</v>
      </c>
      <c r="O40" s="28">
        <v>6394</v>
      </c>
      <c r="Q40" s="27" t="s">
        <v>58</v>
      </c>
      <c r="R40" s="27">
        <v>285941</v>
      </c>
      <c r="S40" s="27">
        <v>5471</v>
      </c>
      <c r="T40" s="27">
        <v>1793</v>
      </c>
      <c r="U40" s="27">
        <v>3843</v>
      </c>
      <c r="V40" s="27">
        <v>11111</v>
      </c>
      <c r="W40" s="27">
        <v>695</v>
      </c>
      <c r="X40" s="27">
        <v>520</v>
      </c>
      <c r="Y40" s="27">
        <v>353</v>
      </c>
      <c r="Z40" s="27">
        <v>227</v>
      </c>
      <c r="AA40" s="27">
        <v>948</v>
      </c>
      <c r="AB40" s="27">
        <v>1021</v>
      </c>
      <c r="AC40" s="27">
        <v>2683</v>
      </c>
      <c r="AD40" s="28">
        <v>3421</v>
      </c>
      <c r="AF40" s="27" t="s">
        <v>58</v>
      </c>
      <c r="AG40" s="27">
        <v>3168</v>
      </c>
      <c r="AH40" s="27">
        <v>3424</v>
      </c>
      <c r="AI40" s="27">
        <v>4077</v>
      </c>
      <c r="AJ40" s="27">
        <v>5507</v>
      </c>
      <c r="AK40" s="27">
        <v>8328</v>
      </c>
      <c r="AL40" s="27">
        <v>11887</v>
      </c>
      <c r="AM40" s="27">
        <v>15356</v>
      </c>
      <c r="AN40" s="27">
        <v>19674</v>
      </c>
      <c r="AO40" s="27">
        <v>25621</v>
      </c>
      <c r="AP40" s="27">
        <v>34062</v>
      </c>
      <c r="AQ40" s="27">
        <v>38838</v>
      </c>
      <c r="AR40" s="27">
        <v>37467</v>
      </c>
      <c r="AS40" s="27">
        <v>56617</v>
      </c>
      <c r="AT40" s="28">
        <v>936</v>
      </c>
      <c r="AV40" s="27" t="s">
        <v>58</v>
      </c>
      <c r="AW40" s="27">
        <v>154736</v>
      </c>
      <c r="AX40" s="27">
        <v>3100</v>
      </c>
      <c r="AY40" s="27">
        <v>973</v>
      </c>
      <c r="AZ40" s="27">
        <v>2161</v>
      </c>
      <c r="BA40" s="27">
        <v>6235</v>
      </c>
      <c r="BB40" s="27">
        <v>380</v>
      </c>
      <c r="BC40" s="27">
        <v>282</v>
      </c>
      <c r="BD40" s="27">
        <v>193</v>
      </c>
      <c r="BE40" s="27">
        <v>145</v>
      </c>
      <c r="BF40" s="27">
        <v>528</v>
      </c>
      <c r="BG40" s="27">
        <v>608</v>
      </c>
      <c r="BH40" s="27">
        <v>1907</v>
      </c>
      <c r="BI40" s="28">
        <v>2601</v>
      </c>
      <c r="BK40" s="27" t="s">
        <v>58</v>
      </c>
      <c r="BL40" s="27">
        <v>2287</v>
      </c>
      <c r="BM40" s="27">
        <v>2329</v>
      </c>
      <c r="BN40" s="27">
        <v>2631</v>
      </c>
      <c r="BO40" s="27">
        <v>3443</v>
      </c>
      <c r="BP40" s="27">
        <v>5263</v>
      </c>
      <c r="BQ40" s="27">
        <v>7681</v>
      </c>
      <c r="BR40" s="27">
        <v>10176</v>
      </c>
      <c r="BS40" s="27">
        <v>12921</v>
      </c>
      <c r="BT40" s="27">
        <v>16420</v>
      </c>
      <c r="BU40" s="27">
        <v>20383</v>
      </c>
      <c r="BV40" s="27">
        <v>21026</v>
      </c>
      <c r="BW40" s="27">
        <v>17248</v>
      </c>
      <c r="BX40" s="27">
        <v>19506</v>
      </c>
      <c r="BY40" s="28">
        <v>540</v>
      </c>
      <c r="CA40" s="27" t="s">
        <v>58</v>
      </c>
      <c r="CB40" s="27">
        <v>130970</v>
      </c>
      <c r="CC40" s="27">
        <v>2338</v>
      </c>
      <c r="CD40" s="27">
        <v>820</v>
      </c>
      <c r="CE40" s="27">
        <v>1679</v>
      </c>
      <c r="CF40" s="27">
        <v>4838</v>
      </c>
      <c r="CG40" s="27">
        <v>313</v>
      </c>
      <c r="CH40" s="27">
        <v>238</v>
      </c>
      <c r="CI40" s="27">
        <v>160</v>
      </c>
      <c r="CJ40" s="27">
        <v>82</v>
      </c>
      <c r="CK40" s="27">
        <v>419</v>
      </c>
      <c r="CL40" s="27">
        <v>413</v>
      </c>
      <c r="CM40" s="27">
        <v>776</v>
      </c>
      <c r="CN40" s="28">
        <v>819</v>
      </c>
      <c r="CP40" s="27" t="s">
        <v>58</v>
      </c>
      <c r="CQ40" s="27">
        <v>880</v>
      </c>
      <c r="CR40" s="27">
        <v>1094</v>
      </c>
      <c r="CS40" s="27">
        <v>1446</v>
      </c>
      <c r="CT40" s="27">
        <v>2061</v>
      </c>
      <c r="CU40" s="27">
        <v>3063</v>
      </c>
      <c r="CV40" s="27">
        <v>4200</v>
      </c>
      <c r="CW40" s="27">
        <v>5175</v>
      </c>
      <c r="CX40" s="27">
        <v>6740</v>
      </c>
      <c r="CY40" s="27">
        <v>9186</v>
      </c>
      <c r="CZ40" s="27">
        <v>13666</v>
      </c>
      <c r="DA40" s="27">
        <v>17800</v>
      </c>
      <c r="DB40" s="27">
        <v>20202</v>
      </c>
      <c r="DC40" s="27">
        <v>37088</v>
      </c>
      <c r="DD40" s="28">
        <v>311</v>
      </c>
      <c r="DG40" s="12"/>
      <c r="DH40" s="12"/>
      <c r="DI40" s="3" t="s">
        <v>59</v>
      </c>
      <c r="DJ40" s="3" t="s">
        <v>60</v>
      </c>
      <c r="DK40" s="3" t="s">
        <v>61</v>
      </c>
      <c r="DL40" s="3" t="s">
        <v>62</v>
      </c>
      <c r="DM40" s="3" t="s">
        <v>63</v>
      </c>
      <c r="DN40" s="3" t="s">
        <v>64</v>
      </c>
      <c r="DO40" s="3" t="s">
        <v>65</v>
      </c>
      <c r="DP40" s="3" t="s">
        <v>66</v>
      </c>
      <c r="DQ40" s="3" t="s">
        <v>67</v>
      </c>
      <c r="DR40" s="15" t="s">
        <v>68</v>
      </c>
      <c r="DT40" s="12"/>
      <c r="DU40" s="12"/>
      <c r="DV40" s="3" t="s">
        <v>59</v>
      </c>
      <c r="DW40" s="3" t="s">
        <v>60</v>
      </c>
      <c r="DX40" s="3" t="s">
        <v>61</v>
      </c>
      <c r="DY40" s="3" t="s">
        <v>62</v>
      </c>
      <c r="DZ40" s="3" t="s">
        <v>63</v>
      </c>
      <c r="EA40" s="3" t="s">
        <v>64</v>
      </c>
      <c r="EB40" s="3" t="s">
        <v>65</v>
      </c>
      <c r="EC40" s="3" t="s">
        <v>66</v>
      </c>
      <c r="ED40" s="3" t="s">
        <v>67</v>
      </c>
      <c r="EE40" s="15" t="s">
        <v>68</v>
      </c>
      <c r="EG40" s="12"/>
      <c r="EH40" s="12"/>
      <c r="EI40" s="3" t="s">
        <v>59</v>
      </c>
      <c r="EJ40" s="3" t="s">
        <v>60</v>
      </c>
      <c r="EK40" s="3" t="s">
        <v>61</v>
      </c>
      <c r="EL40" s="3" t="s">
        <v>62</v>
      </c>
      <c r="EM40" s="3" t="s">
        <v>63</v>
      </c>
      <c r="EN40" s="3" t="s">
        <v>64</v>
      </c>
      <c r="EO40" s="3" t="s">
        <v>65</v>
      </c>
      <c r="EP40" s="3" t="s">
        <v>66</v>
      </c>
      <c r="EQ40" s="3" t="s">
        <v>67</v>
      </c>
      <c r="ER40" s="15" t="s">
        <v>68</v>
      </c>
      <c r="EU40" s="3" t="s">
        <v>69</v>
      </c>
      <c r="EV40" s="3">
        <v>37486900</v>
      </c>
      <c r="EW40" s="3">
        <v>3544700</v>
      </c>
      <c r="EX40" s="3">
        <v>3466200</v>
      </c>
      <c r="EY40" s="3">
        <v>3387500</v>
      </c>
      <c r="EZ40" s="3">
        <v>3338700</v>
      </c>
      <c r="FA40" s="3">
        <v>3403100</v>
      </c>
      <c r="FB40" s="3">
        <v>2852400</v>
      </c>
      <c r="FC40" s="3">
        <v>2495900</v>
      </c>
      <c r="FD40" s="3">
        <v>2347700</v>
      </c>
      <c r="FE40" s="3">
        <v>2204600</v>
      </c>
      <c r="FF40" s="3">
        <v>2067700</v>
      </c>
      <c r="FG40" s="3">
        <v>1823800</v>
      </c>
      <c r="FH40" s="3">
        <v>1564000</v>
      </c>
      <c r="FI40" s="3">
        <v>1359300</v>
      </c>
      <c r="FJ40" s="3">
        <v>1210700</v>
      </c>
      <c r="FK40" s="3">
        <v>1030300</v>
      </c>
      <c r="FL40" s="3">
        <v>745100</v>
      </c>
      <c r="FM40" s="15">
        <v>645200</v>
      </c>
      <c r="FP40" s="27" t="s">
        <v>69</v>
      </c>
      <c r="FQ40" s="27">
        <v>18387000</v>
      </c>
      <c r="FR40" s="27">
        <v>1801700</v>
      </c>
      <c r="FS40" s="27">
        <v>1760800</v>
      </c>
      <c r="FT40" s="27">
        <v>1719500</v>
      </c>
      <c r="FU40" s="27">
        <v>1692400</v>
      </c>
      <c r="FV40" s="27">
        <v>1716900</v>
      </c>
      <c r="FW40" s="27">
        <v>1435000</v>
      </c>
      <c r="FX40" s="27">
        <v>1252400</v>
      </c>
      <c r="FY40" s="27">
        <v>1168400</v>
      </c>
      <c r="FZ40" s="27">
        <v>1075600</v>
      </c>
      <c r="GA40" s="27">
        <v>1009000</v>
      </c>
      <c r="GB40" s="27">
        <v>883900</v>
      </c>
      <c r="GC40" s="27">
        <v>750300</v>
      </c>
      <c r="GD40" s="27">
        <v>632200</v>
      </c>
      <c r="GE40" s="27">
        <v>541400</v>
      </c>
      <c r="GF40" s="27">
        <v>438400</v>
      </c>
      <c r="GG40" s="27">
        <v>294100</v>
      </c>
      <c r="GH40" s="28">
        <v>215100</v>
      </c>
      <c r="GK40" s="27" t="s">
        <v>69</v>
      </c>
      <c r="GL40" s="27">
        <v>19099900</v>
      </c>
      <c r="GM40" s="27">
        <v>1743000</v>
      </c>
      <c r="GN40" s="27">
        <v>1705400</v>
      </c>
      <c r="GO40" s="27">
        <v>1668000</v>
      </c>
      <c r="GP40" s="27">
        <v>1646300</v>
      </c>
      <c r="GQ40" s="27">
        <v>1686300</v>
      </c>
      <c r="GR40" s="27">
        <v>1417400</v>
      </c>
      <c r="GS40" s="27">
        <v>1243500</v>
      </c>
      <c r="GT40" s="27">
        <v>1179300</v>
      </c>
      <c r="GU40" s="27">
        <v>1129100</v>
      </c>
      <c r="GV40" s="27">
        <v>1058800</v>
      </c>
      <c r="GW40" s="27">
        <v>939900</v>
      </c>
      <c r="GX40" s="27">
        <v>813700</v>
      </c>
      <c r="GY40" s="27">
        <v>727000</v>
      </c>
      <c r="GZ40" s="27">
        <v>669300</v>
      </c>
      <c r="HA40" s="27">
        <v>591900</v>
      </c>
      <c r="HB40" s="27">
        <v>451000</v>
      </c>
      <c r="HC40" s="28">
        <v>430100</v>
      </c>
      <c r="HF40" s="20" t="s">
        <v>70</v>
      </c>
      <c r="HG40" s="23" t="s">
        <v>71</v>
      </c>
      <c r="HH40" s="22" t="s">
        <v>72</v>
      </c>
      <c r="HI40" s="23" t="s">
        <v>73</v>
      </c>
      <c r="HJ40" s="23" t="s">
        <v>74</v>
      </c>
      <c r="HK40" s="23" t="s">
        <v>75</v>
      </c>
      <c r="HL40" s="23" t="s">
        <v>76</v>
      </c>
      <c r="HN40" s="20" t="s">
        <v>70</v>
      </c>
      <c r="HO40" s="23" t="s">
        <v>71</v>
      </c>
      <c r="HP40" s="22" t="s">
        <v>72</v>
      </c>
      <c r="HQ40" s="23" t="s">
        <v>73</v>
      </c>
      <c r="HR40" s="23" t="s">
        <v>74</v>
      </c>
      <c r="HS40" s="23" t="s">
        <v>75</v>
      </c>
      <c r="HT40" s="23" t="s">
        <v>76</v>
      </c>
      <c r="HV40" s="20" t="s">
        <v>70</v>
      </c>
      <c r="HW40" s="26" t="s">
        <v>71</v>
      </c>
      <c r="HX40" s="25" t="s">
        <v>72</v>
      </c>
      <c r="HY40" s="26" t="s">
        <v>73</v>
      </c>
      <c r="HZ40" s="26" t="s">
        <v>74</v>
      </c>
      <c r="IA40" s="26" t="s">
        <v>75</v>
      </c>
      <c r="IB40" s="26" t="s">
        <v>76</v>
      </c>
      <c r="IG40" s="10" t="s">
        <v>77</v>
      </c>
      <c r="IH40" s="11">
        <v>104982</v>
      </c>
      <c r="II40" s="11">
        <v>113834</v>
      </c>
      <c r="IJ40" s="11">
        <v>121659</v>
      </c>
      <c r="IK40" s="11">
        <v>128675</v>
      </c>
      <c r="IL40" s="11">
        <v>135274</v>
      </c>
      <c r="IM40" s="11">
        <v>141746</v>
      </c>
      <c r="IN40" s="10" t="s">
        <v>77</v>
      </c>
      <c r="IO40" s="11">
        <v>27476</v>
      </c>
      <c r="IP40" s="10" t="s">
        <v>77</v>
      </c>
      <c r="IQ40" s="11">
        <v>77506</v>
      </c>
    </row>
    <row r="41" spans="1:251" ht="15.6" x14ac:dyDescent="0.3">
      <c r="A41" s="12" t="s">
        <v>78</v>
      </c>
      <c r="B41" s="12">
        <v>42375</v>
      </c>
      <c r="C41" s="12">
        <f>C40/B40</f>
        <v>0.51149898682506822</v>
      </c>
      <c r="D41" s="12">
        <f>D40/B40</f>
        <v>0.48819230572279243</v>
      </c>
      <c r="E41" s="30"/>
      <c r="F41" s="12">
        <v>49</v>
      </c>
      <c r="G41" s="12">
        <v>2132</v>
      </c>
      <c r="H41" s="12">
        <v>8548</v>
      </c>
      <c r="I41" s="12">
        <v>12201</v>
      </c>
      <c r="J41" s="12">
        <v>11687</v>
      </c>
      <c r="K41" s="12">
        <v>5826</v>
      </c>
      <c r="L41" s="12">
        <v>1471</v>
      </c>
      <c r="M41" s="12">
        <v>70</v>
      </c>
      <c r="N41" s="12">
        <v>4</v>
      </c>
      <c r="O41" s="31">
        <v>387</v>
      </c>
      <c r="Q41" s="12" t="s">
        <v>79</v>
      </c>
      <c r="R41" s="12"/>
      <c r="S41" s="12"/>
      <c r="T41" s="12"/>
      <c r="U41" s="12"/>
      <c r="V41" s="12"/>
      <c r="W41" s="12"/>
      <c r="X41" s="12"/>
      <c r="Y41" s="12"/>
      <c r="Z41" s="12"/>
      <c r="AA41" s="12"/>
      <c r="AB41" s="12"/>
      <c r="AC41" s="12"/>
      <c r="AD41" s="31"/>
      <c r="AF41" s="12" t="s">
        <v>79</v>
      </c>
      <c r="AG41" s="12"/>
      <c r="AH41" s="12"/>
      <c r="AI41" s="12"/>
      <c r="AJ41" s="12"/>
      <c r="AK41" s="12"/>
      <c r="AL41" s="12"/>
      <c r="AM41" s="12"/>
      <c r="AN41" s="12"/>
      <c r="AO41" s="12"/>
      <c r="AP41" s="12"/>
      <c r="AQ41" s="12"/>
      <c r="AR41" s="12"/>
      <c r="AS41" s="12"/>
      <c r="AT41" s="31" t="s">
        <v>80</v>
      </c>
      <c r="AV41" s="12" t="s">
        <v>79</v>
      </c>
      <c r="AW41" s="12"/>
      <c r="AX41" s="12"/>
      <c r="AY41" s="12"/>
      <c r="AZ41" s="12"/>
      <c r="BA41" s="12"/>
      <c r="BB41" s="12"/>
      <c r="BC41" s="12"/>
      <c r="BD41" s="12"/>
      <c r="BE41" s="12"/>
      <c r="BF41" s="12"/>
      <c r="BG41" s="12"/>
      <c r="BH41" s="12"/>
      <c r="BI41" s="31"/>
      <c r="BK41" s="12" t="s">
        <v>79</v>
      </c>
      <c r="BL41" s="12"/>
      <c r="BM41" s="12"/>
      <c r="BN41" s="12"/>
      <c r="BO41" s="12"/>
      <c r="BP41" s="12"/>
      <c r="BQ41" s="12"/>
      <c r="BR41" s="12"/>
      <c r="BS41" s="12"/>
      <c r="BT41" s="12"/>
      <c r="BU41" s="12"/>
      <c r="BV41" s="12"/>
      <c r="BW41" s="12"/>
      <c r="BX41" s="12"/>
      <c r="BY41" s="31"/>
      <c r="CA41" s="12" t="s">
        <v>79</v>
      </c>
      <c r="CB41" s="12"/>
      <c r="CC41" s="12"/>
      <c r="CD41" s="12"/>
      <c r="CE41" s="12"/>
      <c r="CF41" s="12"/>
      <c r="CG41" s="12"/>
      <c r="CH41" s="12"/>
      <c r="CI41" s="12"/>
      <c r="CJ41" s="12"/>
      <c r="CK41" s="12"/>
      <c r="CL41" s="12"/>
      <c r="CM41" s="12"/>
      <c r="CN41" s="31"/>
      <c r="CP41" s="12" t="s">
        <v>79</v>
      </c>
      <c r="CQ41" s="12"/>
      <c r="CR41" s="12"/>
      <c r="CS41" s="12"/>
      <c r="CT41" s="12"/>
      <c r="CU41" s="12"/>
      <c r="CV41" s="12"/>
      <c r="CW41" s="12"/>
      <c r="CX41" s="12"/>
      <c r="CY41" s="12"/>
      <c r="CZ41" s="12"/>
      <c r="DA41" s="12"/>
      <c r="DB41" s="12"/>
      <c r="DC41" s="12"/>
      <c r="DD41" s="31"/>
      <c r="DG41" s="27" t="s">
        <v>57</v>
      </c>
      <c r="DH41" s="27">
        <v>7.6</v>
      </c>
      <c r="DI41" s="27">
        <v>16.3</v>
      </c>
      <c r="DJ41" s="27">
        <v>0.6</v>
      </c>
      <c r="DK41" s="27">
        <v>0.3</v>
      </c>
      <c r="DL41" s="27">
        <v>0.9</v>
      </c>
      <c r="DM41" s="27">
        <v>1.2</v>
      </c>
      <c r="DN41" s="27">
        <v>2.1</v>
      </c>
      <c r="DO41" s="27">
        <v>5.2</v>
      </c>
      <c r="DP41" s="27">
        <v>12</v>
      </c>
      <c r="DQ41" s="27">
        <v>26.6</v>
      </c>
      <c r="DR41" s="28">
        <v>95.6</v>
      </c>
      <c r="DT41" s="27" t="s">
        <v>57</v>
      </c>
      <c r="DU41" s="27">
        <v>8.4</v>
      </c>
      <c r="DV41" s="27">
        <v>17.8</v>
      </c>
      <c r="DW41" s="27">
        <v>0.7</v>
      </c>
      <c r="DX41" s="27">
        <v>0.3</v>
      </c>
      <c r="DY41" s="27">
        <v>1.3</v>
      </c>
      <c r="DZ41" s="27">
        <v>1.7</v>
      </c>
      <c r="EA41" s="27">
        <v>2.7</v>
      </c>
      <c r="EB41" s="27">
        <v>6.8</v>
      </c>
      <c r="EC41" s="27">
        <v>16.7</v>
      </c>
      <c r="ED41" s="27">
        <v>37.6</v>
      </c>
      <c r="EE41" s="28">
        <v>113.5</v>
      </c>
      <c r="EG41" s="27" t="s">
        <v>57</v>
      </c>
      <c r="EH41" s="27">
        <v>6.9</v>
      </c>
      <c r="EI41" s="27">
        <v>14.5</v>
      </c>
      <c r="EJ41" s="27">
        <v>0.6</v>
      </c>
      <c r="EK41" s="27">
        <v>0.2</v>
      </c>
      <c r="EL41" s="27">
        <v>0.5</v>
      </c>
      <c r="EM41" s="27">
        <v>0.7</v>
      </c>
      <c r="EN41" s="27">
        <v>1.5</v>
      </c>
      <c r="EO41" s="27">
        <v>3.6</v>
      </c>
      <c r="EP41" s="27">
        <v>7.7</v>
      </c>
      <c r="EQ41" s="27">
        <v>18.100000000000001</v>
      </c>
      <c r="ER41" s="28">
        <v>85.2</v>
      </c>
      <c r="EU41" s="12" t="s">
        <v>112</v>
      </c>
      <c r="EV41" s="12">
        <v>3049900</v>
      </c>
      <c r="EW41" s="12">
        <v>174300</v>
      </c>
      <c r="EX41" s="12">
        <v>176800</v>
      </c>
      <c r="EY41" s="12">
        <v>183100</v>
      </c>
      <c r="EZ41" s="12">
        <v>213900</v>
      </c>
      <c r="FA41" s="12">
        <v>252900</v>
      </c>
      <c r="FB41" s="12">
        <v>239000</v>
      </c>
      <c r="FC41" s="12">
        <v>215900</v>
      </c>
      <c r="FD41" s="12">
        <v>202600</v>
      </c>
      <c r="FE41" s="12">
        <v>196300</v>
      </c>
      <c r="FF41" s="12">
        <v>189100</v>
      </c>
      <c r="FG41" s="12">
        <v>181400</v>
      </c>
      <c r="FH41" s="12">
        <v>166600</v>
      </c>
      <c r="FI41" s="12">
        <v>145500</v>
      </c>
      <c r="FJ41" s="12">
        <v>144600</v>
      </c>
      <c r="FK41" s="12">
        <v>139400</v>
      </c>
      <c r="FL41" s="12">
        <v>112500</v>
      </c>
      <c r="FM41" s="31">
        <v>115900</v>
      </c>
      <c r="FP41" s="12" t="s">
        <v>112</v>
      </c>
      <c r="FQ41" s="12">
        <v>1392800</v>
      </c>
      <c r="FR41" s="12">
        <v>88400</v>
      </c>
      <c r="FS41" s="12">
        <v>89700</v>
      </c>
      <c r="FT41" s="12">
        <v>92400</v>
      </c>
      <c r="FU41" s="12">
        <v>106500</v>
      </c>
      <c r="FV41" s="12">
        <v>126100</v>
      </c>
      <c r="FW41" s="12">
        <v>116700</v>
      </c>
      <c r="FX41" s="12">
        <v>104400</v>
      </c>
      <c r="FY41" s="12">
        <v>97700</v>
      </c>
      <c r="FZ41" s="12">
        <v>92100</v>
      </c>
      <c r="GA41" s="12">
        <v>85300</v>
      </c>
      <c r="GB41" s="12">
        <v>80000</v>
      </c>
      <c r="GC41" s="12">
        <v>71200</v>
      </c>
      <c r="GD41" s="12">
        <v>61300</v>
      </c>
      <c r="GE41" s="12">
        <v>58000</v>
      </c>
      <c r="GF41" s="12">
        <v>52400</v>
      </c>
      <c r="GG41" s="12">
        <v>38900</v>
      </c>
      <c r="GH41" s="31">
        <v>31700</v>
      </c>
      <c r="GK41" s="12" t="s">
        <v>112</v>
      </c>
      <c r="GL41" s="12">
        <v>1657200</v>
      </c>
      <c r="GM41" s="12">
        <v>85900</v>
      </c>
      <c r="GN41" s="12">
        <v>87100</v>
      </c>
      <c r="GO41" s="12">
        <v>90700</v>
      </c>
      <c r="GP41" s="12">
        <v>107400</v>
      </c>
      <c r="GQ41" s="12">
        <v>126800</v>
      </c>
      <c r="GR41" s="12">
        <v>122300</v>
      </c>
      <c r="GS41" s="12">
        <v>111500</v>
      </c>
      <c r="GT41" s="12">
        <v>104900</v>
      </c>
      <c r="GU41" s="12">
        <v>104200</v>
      </c>
      <c r="GV41" s="12">
        <v>103800</v>
      </c>
      <c r="GW41" s="12">
        <v>101400</v>
      </c>
      <c r="GX41" s="12">
        <v>95300</v>
      </c>
      <c r="GY41" s="12">
        <v>84300</v>
      </c>
      <c r="GZ41" s="12">
        <v>86500</v>
      </c>
      <c r="HA41" s="12">
        <v>87100</v>
      </c>
      <c r="HB41" s="12">
        <v>73600</v>
      </c>
      <c r="HC41" s="31">
        <v>84200</v>
      </c>
      <c r="HF41" s="34" t="s">
        <v>113</v>
      </c>
      <c r="HG41" s="35" t="s">
        <v>114</v>
      </c>
      <c r="HH41" s="36" t="s">
        <v>115</v>
      </c>
      <c r="HI41" s="35" t="s">
        <v>116</v>
      </c>
      <c r="HJ41" s="35" t="s">
        <v>117</v>
      </c>
      <c r="HK41" s="35" t="s">
        <v>118</v>
      </c>
      <c r="HL41" s="35" t="s">
        <v>119</v>
      </c>
      <c r="HN41" s="34" t="s">
        <v>113</v>
      </c>
      <c r="HO41" s="35" t="s">
        <v>114</v>
      </c>
      <c r="HP41" s="36" t="s">
        <v>115</v>
      </c>
      <c r="HQ41" s="35" t="s">
        <v>116</v>
      </c>
      <c r="HR41" s="35" t="s">
        <v>117</v>
      </c>
      <c r="HS41" s="35" t="s">
        <v>118</v>
      </c>
      <c r="HT41" s="35" t="s">
        <v>119</v>
      </c>
      <c r="HV41" s="34" t="s">
        <v>113</v>
      </c>
      <c r="HW41" s="35" t="s">
        <v>114</v>
      </c>
      <c r="HX41" s="36" t="s">
        <v>115</v>
      </c>
      <c r="HY41" s="35" t="s">
        <v>116</v>
      </c>
      <c r="HZ41" s="35" t="s">
        <v>117</v>
      </c>
      <c r="IA41" s="35" t="s">
        <v>118</v>
      </c>
      <c r="IB41" s="35" t="s">
        <v>119</v>
      </c>
      <c r="IC41" s="37" t="s">
        <v>120</v>
      </c>
      <c r="IG41" s="38" t="s">
        <v>121</v>
      </c>
      <c r="IH41" s="39">
        <v>24631</v>
      </c>
      <c r="II41" s="39">
        <v>24266</v>
      </c>
      <c r="IJ41" s="39">
        <v>25647</v>
      </c>
      <c r="IK41" s="39">
        <v>28245</v>
      </c>
      <c r="IL41" s="39">
        <v>31512</v>
      </c>
      <c r="IM41" s="39">
        <v>35094</v>
      </c>
      <c r="IN41" s="38" t="s">
        <v>121</v>
      </c>
      <c r="IO41" s="39">
        <v>5020</v>
      </c>
      <c r="IP41" s="38" t="s">
        <v>121</v>
      </c>
      <c r="IQ41" s="39">
        <v>19611</v>
      </c>
    </row>
    <row r="42" spans="1:251" ht="15.6" x14ac:dyDescent="0.3">
      <c r="A42" s="12" t="s">
        <v>122</v>
      </c>
      <c r="B42" s="12">
        <v>243720</v>
      </c>
      <c r="C42" s="12"/>
      <c r="D42" s="12"/>
      <c r="E42" s="12"/>
      <c r="F42" s="12">
        <v>531</v>
      </c>
      <c r="G42" s="12">
        <v>28992</v>
      </c>
      <c r="H42" s="12">
        <v>65841</v>
      </c>
      <c r="I42" s="12">
        <v>62323</v>
      </c>
      <c r="J42" s="12">
        <v>49736</v>
      </c>
      <c r="K42" s="12">
        <v>26219</v>
      </c>
      <c r="L42" s="12">
        <v>7961</v>
      </c>
      <c r="M42" s="12">
        <v>601</v>
      </c>
      <c r="N42" s="12">
        <v>26</v>
      </c>
      <c r="O42" s="31">
        <v>1490</v>
      </c>
      <c r="Q42" s="12" t="s">
        <v>122</v>
      </c>
      <c r="R42" s="12"/>
      <c r="S42" s="12"/>
      <c r="T42" s="12"/>
      <c r="U42" s="12"/>
      <c r="V42" s="12"/>
      <c r="W42" s="12"/>
      <c r="X42" s="12"/>
      <c r="Y42" s="12"/>
      <c r="Z42" s="12"/>
      <c r="AA42" s="12"/>
      <c r="AB42" s="12"/>
      <c r="AC42" s="12"/>
      <c r="AD42" s="31"/>
      <c r="AF42" s="12" t="s">
        <v>122</v>
      </c>
      <c r="AG42" s="12"/>
      <c r="AH42" s="12"/>
      <c r="AI42" s="12"/>
      <c r="AJ42" s="12"/>
      <c r="AK42" s="12"/>
      <c r="AL42" s="12"/>
      <c r="AM42" s="12"/>
      <c r="AN42" s="12"/>
      <c r="AO42" s="12"/>
      <c r="AP42" s="12"/>
      <c r="AQ42" s="12"/>
      <c r="AR42" s="12"/>
      <c r="AS42" s="12"/>
      <c r="AT42" s="31">
        <v>235</v>
      </c>
      <c r="AV42" s="12" t="s">
        <v>122</v>
      </c>
      <c r="AW42" s="12"/>
      <c r="AX42" s="12"/>
      <c r="AY42" s="12"/>
      <c r="AZ42" s="12"/>
      <c r="BA42" s="12"/>
      <c r="BB42" s="12"/>
      <c r="BC42" s="12"/>
      <c r="BD42" s="12"/>
      <c r="BE42" s="12"/>
      <c r="BF42" s="12"/>
      <c r="BG42" s="12"/>
      <c r="BH42" s="12"/>
      <c r="BI42" s="31"/>
      <c r="BK42" s="12" t="s">
        <v>122</v>
      </c>
      <c r="BL42" s="12"/>
      <c r="BM42" s="12"/>
      <c r="BN42" s="12"/>
      <c r="BO42" s="12"/>
      <c r="BP42" s="12"/>
      <c r="BQ42" s="12"/>
      <c r="BR42" s="12"/>
      <c r="BS42" s="12"/>
      <c r="BT42" s="12"/>
      <c r="BU42" s="12"/>
      <c r="BV42" s="12"/>
      <c r="BW42" s="12"/>
      <c r="BX42" s="12"/>
      <c r="BY42" s="31"/>
      <c r="CA42" s="12" t="s">
        <v>122</v>
      </c>
      <c r="CB42" s="12"/>
      <c r="CC42" s="12"/>
      <c r="CD42" s="12"/>
      <c r="CE42" s="12"/>
      <c r="CF42" s="12"/>
      <c r="CG42" s="12"/>
      <c r="CH42" s="12"/>
      <c r="CI42" s="12"/>
      <c r="CJ42" s="12"/>
      <c r="CK42" s="12"/>
      <c r="CL42" s="12"/>
      <c r="CM42" s="12"/>
      <c r="CN42" s="31"/>
      <c r="CO42">
        <f>SUM(CQ40:DD40)+SUM(CF40:CN40)</f>
        <v>130970</v>
      </c>
      <c r="CP42" s="12" t="s">
        <v>122</v>
      </c>
      <c r="CQ42" s="12"/>
      <c r="CR42" s="12"/>
      <c r="CS42" s="12"/>
      <c r="CT42" s="12"/>
      <c r="CU42" s="12"/>
      <c r="CV42" s="12"/>
      <c r="CW42" s="12"/>
      <c r="CX42" s="12"/>
      <c r="CY42" s="12"/>
      <c r="CZ42" s="12"/>
      <c r="DA42" s="12"/>
      <c r="DB42" s="12"/>
      <c r="DC42" s="12"/>
      <c r="DD42" s="31"/>
      <c r="DG42" s="12" t="s">
        <v>78</v>
      </c>
      <c r="DH42" s="12">
        <v>11.1</v>
      </c>
      <c r="DI42" s="12">
        <v>9.6</v>
      </c>
      <c r="DJ42" s="12">
        <v>0.4</v>
      </c>
      <c r="DK42" s="12">
        <v>0.2</v>
      </c>
      <c r="DL42" s="12">
        <v>0.6</v>
      </c>
      <c r="DM42" s="12">
        <v>1.1000000000000001</v>
      </c>
      <c r="DN42" s="12">
        <v>1.9</v>
      </c>
      <c r="DO42" s="12">
        <v>4.5999999999999996</v>
      </c>
      <c r="DP42" s="12">
        <v>10.4</v>
      </c>
      <c r="DQ42" s="12">
        <v>22.6</v>
      </c>
      <c r="DR42" s="31">
        <v>89.3</v>
      </c>
      <c r="DT42" s="12" t="s">
        <v>78</v>
      </c>
      <c r="DU42" s="12">
        <v>11.4</v>
      </c>
      <c r="DV42" s="12">
        <v>10.1</v>
      </c>
      <c r="DW42" s="12">
        <v>0.4</v>
      </c>
      <c r="DX42" s="12">
        <v>0.2</v>
      </c>
      <c r="DY42" s="12">
        <v>0.8</v>
      </c>
      <c r="DZ42" s="12">
        <v>1.5</v>
      </c>
      <c r="EA42" s="12">
        <v>2.5</v>
      </c>
      <c r="EB42" s="12">
        <v>6.2</v>
      </c>
      <c r="EC42" s="12">
        <v>15.7</v>
      </c>
      <c r="ED42" s="12">
        <v>34</v>
      </c>
      <c r="EE42" s="31">
        <v>109.3</v>
      </c>
      <c r="EG42" s="12" t="s">
        <v>78</v>
      </c>
      <c r="EH42" s="12">
        <v>11.4</v>
      </c>
      <c r="EI42" s="12">
        <v>9</v>
      </c>
      <c r="EJ42" s="12">
        <v>0.4</v>
      </c>
      <c r="EK42" s="12">
        <v>0.2</v>
      </c>
      <c r="EL42" s="12">
        <v>0.3</v>
      </c>
      <c r="EM42" s="12">
        <v>0.6</v>
      </c>
      <c r="EN42" s="12">
        <v>1.3</v>
      </c>
      <c r="EO42" s="12">
        <v>3.3</v>
      </c>
      <c r="EP42" s="12">
        <v>6.5</v>
      </c>
      <c r="EQ42" s="12">
        <v>15.3</v>
      </c>
      <c r="ER42" s="31">
        <v>80.3</v>
      </c>
      <c r="EU42" s="12" t="s">
        <v>122</v>
      </c>
      <c r="EV42" s="12">
        <v>14381800</v>
      </c>
      <c r="EW42" s="12">
        <v>1279000</v>
      </c>
      <c r="EX42" s="12">
        <v>1260500</v>
      </c>
      <c r="EY42" s="12">
        <v>1239900</v>
      </c>
      <c r="EZ42" s="12">
        <v>1240100</v>
      </c>
      <c r="FA42" s="12">
        <v>1302300</v>
      </c>
      <c r="FB42" s="12">
        <v>1109600</v>
      </c>
      <c r="FC42" s="12">
        <v>973500</v>
      </c>
      <c r="FD42" s="12">
        <v>900700</v>
      </c>
      <c r="FE42" s="12">
        <v>857400</v>
      </c>
      <c r="FF42" s="12">
        <v>814500</v>
      </c>
      <c r="FG42" s="12">
        <v>737300</v>
      </c>
      <c r="FH42" s="12">
        <v>634900</v>
      </c>
      <c r="FI42" s="12">
        <v>556100</v>
      </c>
      <c r="FJ42" s="12">
        <v>498600</v>
      </c>
      <c r="FK42" s="12">
        <v>422300</v>
      </c>
      <c r="FL42" s="12">
        <v>304900</v>
      </c>
      <c r="FM42" s="31">
        <v>250200</v>
      </c>
      <c r="FP42" s="12" t="s">
        <v>122</v>
      </c>
      <c r="FQ42" s="12">
        <v>7047800</v>
      </c>
      <c r="FR42" s="12">
        <v>649800</v>
      </c>
      <c r="FS42" s="12">
        <v>639100</v>
      </c>
      <c r="FT42" s="12">
        <v>628800</v>
      </c>
      <c r="FU42" s="12">
        <v>630300</v>
      </c>
      <c r="FV42" s="12">
        <v>660000</v>
      </c>
      <c r="FW42" s="12">
        <v>560100</v>
      </c>
      <c r="FX42" s="12">
        <v>489700</v>
      </c>
      <c r="FY42" s="12">
        <v>448200</v>
      </c>
      <c r="FZ42" s="12">
        <v>418900</v>
      </c>
      <c r="GA42" s="12">
        <v>395000</v>
      </c>
      <c r="GB42" s="12">
        <v>356900</v>
      </c>
      <c r="GC42" s="12">
        <v>304700</v>
      </c>
      <c r="GD42" s="12">
        <v>257700</v>
      </c>
      <c r="GE42" s="12">
        <v>223400</v>
      </c>
      <c r="GF42" s="12">
        <v>179400</v>
      </c>
      <c r="GG42" s="12">
        <v>121300</v>
      </c>
      <c r="GH42" s="31">
        <v>84400</v>
      </c>
      <c r="GK42" s="12" t="s">
        <v>122</v>
      </c>
      <c r="GL42" s="12">
        <v>7334000</v>
      </c>
      <c r="GM42" s="12">
        <v>629200</v>
      </c>
      <c r="GN42" s="12">
        <v>621400</v>
      </c>
      <c r="GO42" s="12">
        <v>611100</v>
      </c>
      <c r="GP42" s="12">
        <v>609800</v>
      </c>
      <c r="GQ42" s="12">
        <v>642400</v>
      </c>
      <c r="GR42" s="12">
        <v>549500</v>
      </c>
      <c r="GS42" s="12">
        <v>483800</v>
      </c>
      <c r="GT42" s="12">
        <v>452500</v>
      </c>
      <c r="GU42" s="12">
        <v>438500</v>
      </c>
      <c r="GV42" s="12">
        <v>419400</v>
      </c>
      <c r="GW42" s="12">
        <v>380400</v>
      </c>
      <c r="GX42" s="12">
        <v>330200</v>
      </c>
      <c r="GY42" s="12">
        <v>298400</v>
      </c>
      <c r="GZ42" s="12">
        <v>275200</v>
      </c>
      <c r="HA42" s="12">
        <v>242900</v>
      </c>
      <c r="HB42" s="12">
        <v>183600</v>
      </c>
      <c r="HC42" s="31">
        <v>165800</v>
      </c>
      <c r="HF42" s="42" t="s">
        <v>143</v>
      </c>
      <c r="HG42" s="43" t="s">
        <v>143</v>
      </c>
      <c r="HH42" s="43">
        <v>1</v>
      </c>
      <c r="HI42" s="44">
        <f>B40-(V40-U40*6/11)</f>
        <v>674480.18181818177</v>
      </c>
      <c r="HJ42" s="44">
        <f>V40</f>
        <v>11111</v>
      </c>
      <c r="HK42" s="45">
        <f>HJ42/(B40)</f>
        <v>1.6256154031851003E-2</v>
      </c>
      <c r="HL42" s="46">
        <f t="shared" ref="HL42:HL63" si="14">2*HH42*HK42/(2+HH42*HK42)</f>
        <v>1.6125088074096166E-2</v>
      </c>
      <c r="HN42" s="42" t="s">
        <v>143</v>
      </c>
      <c r="HO42" s="43" t="s">
        <v>143</v>
      </c>
      <c r="HP42" s="43">
        <v>1</v>
      </c>
      <c r="HQ42" s="44">
        <f>B40*0.51-(BA40-AZ40*6/11)</f>
        <v>343526.17727272731</v>
      </c>
      <c r="HR42" s="44">
        <f>BA40</f>
        <v>6235</v>
      </c>
      <c r="HS42" s="45">
        <f>HR42/C40</f>
        <v>1.7834311097889917E-2</v>
      </c>
      <c r="HT42" s="46">
        <f t="shared" ref="HT42:HT63" si="15">2*HP42*HS42/(2+HP42*HS42)</f>
        <v>1.7676685345078099E-2</v>
      </c>
      <c r="HV42" s="42" t="s">
        <v>143</v>
      </c>
      <c r="HW42" s="47">
        <v>0</v>
      </c>
      <c r="HX42" s="47">
        <v>1</v>
      </c>
      <c r="HY42" s="48">
        <f>B40*0.49-(CF40-CE40*6/11)</f>
        <v>330990.36818181816</v>
      </c>
      <c r="HZ42" s="48">
        <f>CF40</f>
        <v>4838</v>
      </c>
      <c r="IA42" s="45">
        <f>HZ42/D40/0.49</f>
        <v>2.9589900975359712E-2</v>
      </c>
      <c r="IB42" s="46">
        <f t="shared" ref="IB42:IB63" si="16">2*HX42*IA42/(2+HX42*IA42)</f>
        <v>2.9158502376405892E-2</v>
      </c>
      <c r="IC42" s="49"/>
      <c r="IE42" s="50">
        <f t="shared" ref="IE42:IF63" si="17">HY42+HQ42-HI42</f>
        <v>36.363636363646947</v>
      </c>
      <c r="IF42" s="50">
        <f t="shared" si="17"/>
        <v>-38</v>
      </c>
      <c r="IG42" s="51" t="s">
        <v>144</v>
      </c>
      <c r="IH42" s="52">
        <v>3496</v>
      </c>
      <c r="II42" s="52">
        <v>4645</v>
      </c>
      <c r="IJ42" s="52">
        <v>5231</v>
      </c>
      <c r="IK42" s="52">
        <v>5515</v>
      </c>
      <c r="IL42" s="52">
        <v>5730</v>
      </c>
      <c r="IM42" s="52">
        <v>5933</v>
      </c>
      <c r="IN42" s="51" t="s">
        <v>144</v>
      </c>
      <c r="IO42" s="52">
        <v>787</v>
      </c>
      <c r="IP42" s="51" t="s">
        <v>144</v>
      </c>
      <c r="IQ42" s="52">
        <v>2709</v>
      </c>
    </row>
    <row r="43" spans="1:251" ht="15.6" x14ac:dyDescent="0.3">
      <c r="A43" s="12" t="s">
        <v>145</v>
      </c>
      <c r="B43" s="12">
        <v>166141</v>
      </c>
      <c r="C43" s="12"/>
      <c r="D43" s="12"/>
      <c r="E43" s="12"/>
      <c r="F43" s="12">
        <v>351</v>
      </c>
      <c r="G43" s="12">
        <v>19093</v>
      </c>
      <c r="H43" s="12">
        <v>45243</v>
      </c>
      <c r="I43" s="12">
        <v>41919</v>
      </c>
      <c r="J43" s="12">
        <v>34290</v>
      </c>
      <c r="K43" s="12">
        <v>18139</v>
      </c>
      <c r="L43" s="12">
        <v>5608</v>
      </c>
      <c r="M43" s="12">
        <v>444</v>
      </c>
      <c r="N43" s="12">
        <v>21</v>
      </c>
      <c r="O43" s="31">
        <v>1033</v>
      </c>
      <c r="Q43" s="12" t="s">
        <v>146</v>
      </c>
      <c r="R43" s="12"/>
      <c r="S43" s="12"/>
      <c r="T43" s="12"/>
      <c r="U43" s="12"/>
      <c r="V43" s="12"/>
      <c r="W43" s="12"/>
      <c r="X43" s="12"/>
      <c r="Y43" s="12"/>
      <c r="Z43" s="12"/>
      <c r="AA43" s="12"/>
      <c r="AB43" s="12"/>
      <c r="AC43" s="12"/>
      <c r="AD43" s="31"/>
      <c r="AF43" s="12" t="s">
        <v>146</v>
      </c>
      <c r="AG43" s="12"/>
      <c r="AH43" s="12"/>
      <c r="AI43" s="12"/>
      <c r="AJ43" s="12"/>
      <c r="AK43" s="12"/>
      <c r="AL43" s="12"/>
      <c r="AM43" s="12"/>
      <c r="AN43" s="12"/>
      <c r="AO43" s="12"/>
      <c r="AP43" s="12"/>
      <c r="AQ43" s="12"/>
      <c r="AR43" s="12"/>
      <c r="AS43" s="12"/>
      <c r="AT43" s="31" t="s">
        <v>147</v>
      </c>
      <c r="AV43" s="12" t="s">
        <v>146</v>
      </c>
      <c r="AW43" s="12"/>
      <c r="AX43" s="12"/>
      <c r="AY43" s="12"/>
      <c r="AZ43" s="12"/>
      <c r="BA43" s="12"/>
      <c r="BB43" s="12"/>
      <c r="BC43" s="12"/>
      <c r="BD43" s="12"/>
      <c r="BE43" s="12"/>
      <c r="BF43" s="12"/>
      <c r="BG43" s="12"/>
      <c r="BH43" s="12"/>
      <c r="BI43" s="31"/>
      <c r="BK43" s="12" t="s">
        <v>146</v>
      </c>
      <c r="BL43" s="12"/>
      <c r="BM43" s="12"/>
      <c r="BN43" s="12"/>
      <c r="BO43" s="12"/>
      <c r="BP43" s="12"/>
      <c r="BQ43" s="12"/>
      <c r="BR43" s="12"/>
      <c r="BS43" s="12"/>
      <c r="BT43" s="12"/>
      <c r="BU43" s="12"/>
      <c r="BV43" s="12"/>
      <c r="BW43" s="12"/>
      <c r="BX43" s="12"/>
      <c r="BY43" s="31"/>
      <c r="CA43" s="12" t="s">
        <v>146</v>
      </c>
      <c r="CB43" s="12"/>
      <c r="CC43" s="12"/>
      <c r="CD43" s="12"/>
      <c r="CE43" s="12"/>
      <c r="CF43" s="12"/>
      <c r="CG43" s="12"/>
      <c r="CH43" s="12"/>
      <c r="CI43" s="12"/>
      <c r="CJ43" s="12"/>
      <c r="CK43" s="12"/>
      <c r="CL43" s="12"/>
      <c r="CM43" s="12"/>
      <c r="CN43" s="31"/>
      <c r="CP43" s="12" t="s">
        <v>146</v>
      </c>
      <c r="CQ43" s="12"/>
      <c r="CR43" s="12"/>
      <c r="CS43" s="12"/>
      <c r="CT43" s="12"/>
      <c r="CU43" s="12"/>
      <c r="CV43" s="12"/>
      <c r="CW43" s="12"/>
      <c r="CX43" s="12"/>
      <c r="CY43" s="12"/>
      <c r="CZ43" s="12"/>
      <c r="DA43" s="12"/>
      <c r="DB43" s="12"/>
      <c r="DC43" s="12"/>
      <c r="DD43" s="31"/>
      <c r="DG43" s="12" t="s">
        <v>122</v>
      </c>
      <c r="DH43" s="12">
        <v>8.1999999999999993</v>
      </c>
      <c r="DI43" s="12">
        <v>15</v>
      </c>
      <c r="DJ43" s="12">
        <v>0.5</v>
      </c>
      <c r="DK43" s="12">
        <v>0.3</v>
      </c>
      <c r="DL43" s="12">
        <v>1</v>
      </c>
      <c r="DM43" s="12">
        <v>1.4</v>
      </c>
      <c r="DN43" s="12">
        <v>2.2000000000000002</v>
      </c>
      <c r="DO43" s="12">
        <v>5.3</v>
      </c>
      <c r="DP43" s="12">
        <v>12.2</v>
      </c>
      <c r="DQ43" s="12">
        <v>27</v>
      </c>
      <c r="DR43" s="31">
        <v>99.5</v>
      </c>
      <c r="DT43" s="12" t="s">
        <v>122</v>
      </c>
      <c r="DU43" s="12">
        <v>9.1</v>
      </c>
      <c r="DV43" s="12">
        <v>16.2</v>
      </c>
      <c r="DW43" s="12">
        <v>0.5</v>
      </c>
      <c r="DX43" s="12">
        <v>0.3</v>
      </c>
      <c r="DY43" s="12">
        <v>1.5</v>
      </c>
      <c r="DZ43" s="12">
        <v>2.1</v>
      </c>
      <c r="EA43" s="12">
        <v>3</v>
      </c>
      <c r="EB43" s="12">
        <v>7</v>
      </c>
      <c r="EC43" s="12">
        <v>17.100000000000001</v>
      </c>
      <c r="ED43" s="12">
        <v>38.200000000000003</v>
      </c>
      <c r="EE43" s="31">
        <v>116.7</v>
      </c>
      <c r="EG43" s="53" t="s">
        <v>122</v>
      </c>
      <c r="EH43" s="12">
        <v>8</v>
      </c>
      <c r="EI43" s="12">
        <v>13.7</v>
      </c>
      <c r="EJ43" s="12">
        <v>0.4</v>
      </c>
      <c r="EK43" s="12">
        <v>0.2</v>
      </c>
      <c r="EL43" s="12">
        <v>0.5</v>
      </c>
      <c r="EM43" s="12">
        <v>0.8</v>
      </c>
      <c r="EN43" s="12">
        <v>1.5</v>
      </c>
      <c r="EO43" s="12">
        <v>3.6</v>
      </c>
      <c r="EP43" s="12">
        <v>7.7</v>
      </c>
      <c r="EQ43" s="12">
        <v>18.3</v>
      </c>
      <c r="ER43" s="31">
        <v>89.3</v>
      </c>
      <c r="EU43" s="12" t="s">
        <v>166</v>
      </c>
      <c r="EV43" s="12">
        <v>324100</v>
      </c>
      <c r="EW43" s="12">
        <v>36800</v>
      </c>
      <c r="EX43" s="12">
        <v>35300</v>
      </c>
      <c r="EY43" s="12">
        <v>33300</v>
      </c>
      <c r="EZ43" s="12">
        <v>30500</v>
      </c>
      <c r="FA43" s="12">
        <v>29700</v>
      </c>
      <c r="FB43" s="12">
        <v>23900</v>
      </c>
      <c r="FC43" s="12">
        <v>21100</v>
      </c>
      <c r="FD43" s="12">
        <v>19700</v>
      </c>
      <c r="FE43" s="12">
        <v>18700</v>
      </c>
      <c r="FF43" s="12">
        <v>17100</v>
      </c>
      <c r="FG43" s="12">
        <v>13800</v>
      </c>
      <c r="FH43" s="12">
        <v>11300</v>
      </c>
      <c r="FI43" s="12">
        <v>9000</v>
      </c>
      <c r="FJ43" s="12">
        <v>8100</v>
      </c>
      <c r="FK43" s="12">
        <v>6800</v>
      </c>
      <c r="FL43" s="12">
        <v>4700</v>
      </c>
      <c r="FM43" s="31">
        <v>4200</v>
      </c>
      <c r="FP43" s="12" t="s">
        <v>166</v>
      </c>
      <c r="FQ43" s="12">
        <v>161800</v>
      </c>
      <c r="FR43" s="12">
        <v>18700</v>
      </c>
      <c r="FS43" s="12">
        <v>17900</v>
      </c>
      <c r="FT43" s="12">
        <v>16900</v>
      </c>
      <c r="FU43" s="12">
        <v>15500</v>
      </c>
      <c r="FV43" s="12">
        <v>14900</v>
      </c>
      <c r="FW43" s="12">
        <v>12100</v>
      </c>
      <c r="FX43" s="12">
        <v>10700</v>
      </c>
      <c r="FY43" s="12">
        <v>9900</v>
      </c>
      <c r="FZ43" s="12">
        <v>9400</v>
      </c>
      <c r="GA43" s="12">
        <v>8700</v>
      </c>
      <c r="GB43" s="12">
        <v>7000</v>
      </c>
      <c r="GC43" s="12">
        <v>5700</v>
      </c>
      <c r="GD43" s="12">
        <v>4400</v>
      </c>
      <c r="GE43" s="12">
        <v>3700</v>
      </c>
      <c r="GF43" s="12">
        <v>2900</v>
      </c>
      <c r="GG43" s="12">
        <v>1900</v>
      </c>
      <c r="GH43" s="31">
        <v>1600</v>
      </c>
      <c r="GK43" s="12" t="s">
        <v>166</v>
      </c>
      <c r="GL43" s="12">
        <v>162300</v>
      </c>
      <c r="GM43" s="12">
        <v>18100</v>
      </c>
      <c r="GN43" s="12">
        <v>17400</v>
      </c>
      <c r="GO43" s="12">
        <v>16400</v>
      </c>
      <c r="GP43" s="12">
        <v>15100</v>
      </c>
      <c r="GQ43" s="12">
        <v>14800</v>
      </c>
      <c r="GR43" s="12">
        <v>11900</v>
      </c>
      <c r="GS43" s="12">
        <v>10400</v>
      </c>
      <c r="GT43" s="12">
        <v>9800</v>
      </c>
      <c r="GU43" s="12">
        <v>9300</v>
      </c>
      <c r="GV43" s="12">
        <v>8400</v>
      </c>
      <c r="GW43" s="12">
        <v>6800</v>
      </c>
      <c r="GX43" s="12">
        <v>5600</v>
      </c>
      <c r="GY43" s="12">
        <v>4600</v>
      </c>
      <c r="GZ43" s="12">
        <v>4400</v>
      </c>
      <c r="HA43" s="12">
        <v>3800</v>
      </c>
      <c r="HB43" s="12">
        <v>2800</v>
      </c>
      <c r="HC43" s="31">
        <v>2600</v>
      </c>
      <c r="HF43" s="54" t="s">
        <v>167</v>
      </c>
      <c r="HG43" s="55" t="s">
        <v>168</v>
      </c>
      <c r="HH43" s="55">
        <v>1</v>
      </c>
      <c r="HI43" s="56">
        <f>EW40-HI42</f>
        <v>2870219.8181818184</v>
      </c>
      <c r="HJ43" s="56">
        <f>W40+X40+Y40+Z40</f>
        <v>1795</v>
      </c>
      <c r="HK43" s="57">
        <f t="shared" ref="HK43:HK63" si="18">HJ43/HI43</f>
        <v>6.2538764056652228E-4</v>
      </c>
      <c r="HL43" s="58">
        <f t="shared" si="14"/>
        <v>6.2519214684571397E-4</v>
      </c>
      <c r="HN43" s="54" t="s">
        <v>167</v>
      </c>
      <c r="HO43" s="55" t="s">
        <v>168</v>
      </c>
      <c r="HP43" s="55">
        <v>1</v>
      </c>
      <c r="HQ43" s="56">
        <f>FR40-HQ42</f>
        <v>1458173.8227272728</v>
      </c>
      <c r="HR43" s="56">
        <f>BB40+BC40+BD40+BE40</f>
        <v>1000</v>
      </c>
      <c r="HS43" s="57">
        <f t="shared" ref="HS43:HS63" si="19">HR43/HQ43</f>
        <v>6.857892964568967E-4</v>
      </c>
      <c r="HT43" s="58">
        <f t="shared" si="15"/>
        <v>6.855542235825598E-4</v>
      </c>
      <c r="HV43" s="54" t="s">
        <v>167</v>
      </c>
      <c r="HW43" s="59">
        <v>41730</v>
      </c>
      <c r="HX43" s="59">
        <v>1</v>
      </c>
      <c r="HY43" s="56">
        <f>GM40-HY42</f>
        <v>1412009.6318181818</v>
      </c>
      <c r="HZ43" s="60">
        <f>CG40+CH40+CI40+CJ40</f>
        <v>793</v>
      </c>
      <c r="IA43" s="57">
        <f t="shared" ref="IA43:IA63" si="20">HZ43/HY43</f>
        <v>5.6161089990504473E-4</v>
      </c>
      <c r="IB43" s="58">
        <f t="shared" si="16"/>
        <v>5.6145324077514153E-4</v>
      </c>
      <c r="IC43" s="49">
        <f>S40+T40+U40*5/11</f>
        <v>9010.818181818182</v>
      </c>
      <c r="IE43" s="50">
        <f t="shared" si="17"/>
        <v>-36.363636363763362</v>
      </c>
      <c r="IF43" s="50">
        <f t="shared" si="17"/>
        <v>-2</v>
      </c>
    </row>
    <row r="44" spans="1:251" ht="15.6" x14ac:dyDescent="0.3">
      <c r="A44" s="12" t="s">
        <v>166</v>
      </c>
      <c r="B44" s="12">
        <v>8079</v>
      </c>
      <c r="C44" s="12"/>
      <c r="D44" s="12"/>
      <c r="E44" s="12"/>
      <c r="F44" s="12">
        <v>66</v>
      </c>
      <c r="G44" s="12">
        <v>1490</v>
      </c>
      <c r="H44" s="12">
        <v>2494</v>
      </c>
      <c r="I44" s="12">
        <v>1897</v>
      </c>
      <c r="J44" s="12">
        <v>1256</v>
      </c>
      <c r="K44" s="12">
        <v>657</v>
      </c>
      <c r="L44" s="12">
        <v>190</v>
      </c>
      <c r="M44" s="12">
        <v>8</v>
      </c>
      <c r="N44" s="12">
        <v>0</v>
      </c>
      <c r="O44" s="31">
        <v>21</v>
      </c>
      <c r="Q44" s="12" t="s">
        <v>166</v>
      </c>
      <c r="R44" s="12"/>
      <c r="S44" s="12"/>
      <c r="T44" s="12"/>
      <c r="U44" s="12"/>
      <c r="V44" s="12"/>
      <c r="W44" s="12"/>
      <c r="X44" s="12"/>
      <c r="Y44" s="12"/>
      <c r="Z44" s="12"/>
      <c r="AA44" s="12"/>
      <c r="AB44" s="12"/>
      <c r="AC44" s="12"/>
      <c r="AD44" s="31"/>
      <c r="AF44" s="12" t="s">
        <v>166</v>
      </c>
      <c r="AG44" s="12"/>
      <c r="AH44" s="12"/>
      <c r="AI44" s="12"/>
      <c r="AJ44" s="12"/>
      <c r="AK44" s="12"/>
      <c r="AL44" s="12"/>
      <c r="AM44" s="12"/>
      <c r="AN44" s="12"/>
      <c r="AO44" s="12"/>
      <c r="AP44" s="12"/>
      <c r="AQ44" s="12"/>
      <c r="AR44" s="12"/>
      <c r="AS44" s="12"/>
      <c r="AT44" s="31"/>
      <c r="AV44" s="12" t="s">
        <v>166</v>
      </c>
      <c r="AW44" s="12"/>
      <c r="AX44" s="12"/>
      <c r="AY44" s="12"/>
      <c r="AZ44" s="12"/>
      <c r="BA44" s="12"/>
      <c r="BB44" s="12"/>
      <c r="BC44" s="12"/>
      <c r="BD44" s="12"/>
      <c r="BE44" s="12"/>
      <c r="BF44" s="12"/>
      <c r="BG44" s="12"/>
      <c r="BH44" s="12"/>
      <c r="BI44" s="31"/>
      <c r="BK44" s="12" t="s">
        <v>166</v>
      </c>
      <c r="BL44" s="12"/>
      <c r="BM44" s="12"/>
      <c r="BN44" s="12"/>
      <c r="BO44" s="12"/>
      <c r="BP44" s="12"/>
      <c r="BQ44" s="12"/>
      <c r="BR44" s="12"/>
      <c r="BS44" s="12"/>
      <c r="BT44" s="12"/>
      <c r="BU44" s="12"/>
      <c r="BV44" s="12"/>
      <c r="BW44" s="12"/>
      <c r="BX44" s="12"/>
      <c r="BY44" s="31"/>
      <c r="CA44" s="12" t="s">
        <v>166</v>
      </c>
      <c r="CB44" s="12"/>
      <c r="CC44" s="12"/>
      <c r="CD44" s="12"/>
      <c r="CE44" s="12"/>
      <c r="CF44" s="12"/>
      <c r="CG44" s="12"/>
      <c r="CH44" s="12"/>
      <c r="CI44" s="12"/>
      <c r="CJ44" s="12"/>
      <c r="CK44" s="12"/>
      <c r="CL44" s="12"/>
      <c r="CM44" s="12"/>
      <c r="CN44" s="31"/>
      <c r="CP44" s="12" t="s">
        <v>166</v>
      </c>
      <c r="CQ44" s="12"/>
      <c r="CR44" s="12"/>
      <c r="CS44" s="12"/>
      <c r="CT44" s="12"/>
      <c r="CU44" s="12"/>
      <c r="CV44" s="12"/>
      <c r="CW44" s="12"/>
      <c r="CX44" s="12"/>
      <c r="CY44" s="12"/>
      <c r="CZ44" s="12"/>
      <c r="DA44" s="12"/>
      <c r="DB44" s="12"/>
      <c r="DC44" s="12"/>
      <c r="DD44" s="31"/>
      <c r="DG44" s="12" t="s">
        <v>166</v>
      </c>
      <c r="DH44" s="12">
        <v>5.6</v>
      </c>
      <c r="DI44" s="12">
        <v>15.5</v>
      </c>
      <c r="DJ44" s="12">
        <v>0.7</v>
      </c>
      <c r="DK44" s="12">
        <v>0.2</v>
      </c>
      <c r="DL44" s="12">
        <v>0.8</v>
      </c>
      <c r="DM44" s="12">
        <v>0.9</v>
      </c>
      <c r="DN44" s="12">
        <v>1.7</v>
      </c>
      <c r="DO44" s="12">
        <v>4.5999999999999996</v>
      </c>
      <c r="DP44" s="12">
        <v>10.6</v>
      </c>
      <c r="DQ44" s="12">
        <v>22.8</v>
      </c>
      <c r="DR44" s="31">
        <v>89.1</v>
      </c>
      <c r="DT44" s="12" t="s">
        <v>166</v>
      </c>
      <c r="DU44" s="12">
        <v>6</v>
      </c>
      <c r="DV44" s="12">
        <v>13.6</v>
      </c>
      <c r="DW44" s="12">
        <v>0.8</v>
      </c>
      <c r="DX44" s="12">
        <v>0.2</v>
      </c>
      <c r="DY44" s="12">
        <v>1.1000000000000001</v>
      </c>
      <c r="DZ44" s="12">
        <v>1.3</v>
      </c>
      <c r="EA44" s="12">
        <v>2.2999999999999998</v>
      </c>
      <c r="EB44" s="12">
        <v>6.2</v>
      </c>
      <c r="EC44" s="12">
        <v>14.6</v>
      </c>
      <c r="ED44" s="12">
        <v>30.1</v>
      </c>
      <c r="EE44" s="31">
        <v>99.7</v>
      </c>
      <c r="EG44" s="12" t="s">
        <v>166</v>
      </c>
      <c r="EH44" s="12">
        <v>5.8</v>
      </c>
      <c r="EI44" s="12">
        <v>17.2</v>
      </c>
      <c r="EJ44" s="12">
        <v>0.6</v>
      </c>
      <c r="EK44" s="12">
        <v>0.3</v>
      </c>
      <c r="EL44" s="12">
        <v>0.6</v>
      </c>
      <c r="EM44" s="12">
        <v>0.6</v>
      </c>
      <c r="EN44" s="12">
        <v>1.2</v>
      </c>
      <c r="EO44" s="12">
        <v>2.9</v>
      </c>
      <c r="EP44" s="12">
        <v>6.5</v>
      </c>
      <c r="EQ44" s="12">
        <v>16.899999999999999</v>
      </c>
      <c r="ER44" s="31">
        <v>82.3</v>
      </c>
      <c r="EU44" s="12" t="s">
        <v>184</v>
      </c>
      <c r="EV44" s="12">
        <v>3122300</v>
      </c>
      <c r="EW44" s="12">
        <v>275300</v>
      </c>
      <c r="EX44" s="12">
        <v>272600</v>
      </c>
      <c r="EY44" s="12">
        <v>269000</v>
      </c>
      <c r="EZ44" s="12">
        <v>274100</v>
      </c>
      <c r="FA44" s="12">
        <v>283000</v>
      </c>
      <c r="FB44" s="12">
        <v>234500</v>
      </c>
      <c r="FC44" s="12">
        <v>210700</v>
      </c>
      <c r="FD44" s="12">
        <v>195800</v>
      </c>
      <c r="FE44" s="12">
        <v>182100</v>
      </c>
      <c r="FF44" s="12">
        <v>174700</v>
      </c>
      <c r="FG44" s="12">
        <v>160000</v>
      </c>
      <c r="FH44" s="12">
        <v>141000</v>
      </c>
      <c r="FI44" s="12">
        <v>123300</v>
      </c>
      <c r="FJ44" s="12">
        <v>109400</v>
      </c>
      <c r="FK44" s="12">
        <v>92800</v>
      </c>
      <c r="FL44" s="12">
        <v>66700</v>
      </c>
      <c r="FM44" s="31">
        <v>57400</v>
      </c>
      <c r="FP44" s="12" t="s">
        <v>184</v>
      </c>
      <c r="FQ44" s="12">
        <v>1527100</v>
      </c>
      <c r="FR44" s="12">
        <v>139900</v>
      </c>
      <c r="FS44" s="12">
        <v>138600</v>
      </c>
      <c r="FT44" s="12">
        <v>136600</v>
      </c>
      <c r="FU44" s="12">
        <v>139000</v>
      </c>
      <c r="FV44" s="12">
        <v>143200</v>
      </c>
      <c r="FW44" s="12">
        <v>118400</v>
      </c>
      <c r="FX44" s="12">
        <v>106300</v>
      </c>
      <c r="FY44" s="12">
        <v>97300</v>
      </c>
      <c r="FZ44" s="12">
        <v>88500</v>
      </c>
      <c r="GA44" s="12">
        <v>84600</v>
      </c>
      <c r="GB44" s="12">
        <v>77200</v>
      </c>
      <c r="GC44" s="12">
        <v>67500</v>
      </c>
      <c r="GD44" s="12">
        <v>57300</v>
      </c>
      <c r="GE44" s="12">
        <v>48700</v>
      </c>
      <c r="GF44" s="12">
        <v>39100</v>
      </c>
      <c r="GG44" s="12">
        <v>26000</v>
      </c>
      <c r="GH44" s="31">
        <v>18900</v>
      </c>
      <c r="GK44" s="12" t="s">
        <v>184</v>
      </c>
      <c r="GL44" s="12">
        <v>1595200</v>
      </c>
      <c r="GM44" s="12">
        <v>135300</v>
      </c>
      <c r="GN44" s="12">
        <v>134000</v>
      </c>
      <c r="GO44" s="12">
        <v>132400</v>
      </c>
      <c r="GP44" s="12">
        <v>135100</v>
      </c>
      <c r="GQ44" s="12">
        <v>139900</v>
      </c>
      <c r="GR44" s="12">
        <v>116100</v>
      </c>
      <c r="GS44" s="12">
        <v>104400</v>
      </c>
      <c r="GT44" s="12">
        <v>98500</v>
      </c>
      <c r="GU44" s="12">
        <v>93600</v>
      </c>
      <c r="GV44" s="12">
        <v>90100</v>
      </c>
      <c r="GW44" s="12">
        <v>82700</v>
      </c>
      <c r="GX44" s="12">
        <v>73500</v>
      </c>
      <c r="GY44" s="12">
        <v>66000</v>
      </c>
      <c r="GZ44" s="12">
        <v>60700</v>
      </c>
      <c r="HA44" s="12">
        <v>53600</v>
      </c>
      <c r="HB44" s="12">
        <v>40700</v>
      </c>
      <c r="HC44" s="31">
        <v>38500</v>
      </c>
      <c r="HF44" s="42" t="s">
        <v>185</v>
      </c>
      <c r="HG44" s="43" t="s">
        <v>186</v>
      </c>
      <c r="HH44" s="43">
        <v>1</v>
      </c>
      <c r="HI44" s="44">
        <f>EX40</f>
        <v>3466200</v>
      </c>
      <c r="HJ44" s="44">
        <f>AA40</f>
        <v>948</v>
      </c>
      <c r="HK44" s="45">
        <f t="shared" si="18"/>
        <v>2.7349835554786221E-4</v>
      </c>
      <c r="HL44" s="46">
        <f t="shared" si="14"/>
        <v>2.7346095998643079E-4</v>
      </c>
      <c r="HN44" s="42" t="s">
        <v>185</v>
      </c>
      <c r="HO44" s="43" t="s">
        <v>186</v>
      </c>
      <c r="HP44" s="43">
        <v>1</v>
      </c>
      <c r="HQ44" s="44">
        <f>FS40</f>
        <v>1760800</v>
      </c>
      <c r="HR44" s="44">
        <f>BF40</f>
        <v>528</v>
      </c>
      <c r="HS44" s="45">
        <f t="shared" si="19"/>
        <v>2.9986369831894595E-4</v>
      </c>
      <c r="HT44" s="46">
        <f t="shared" si="15"/>
        <v>2.9981874593995448E-4</v>
      </c>
      <c r="HV44" s="42" t="s">
        <v>185</v>
      </c>
      <c r="HW44" s="47">
        <v>41887</v>
      </c>
      <c r="HX44" s="47">
        <v>1</v>
      </c>
      <c r="HY44" s="44">
        <f>GN40</f>
        <v>1705400</v>
      </c>
      <c r="HZ44" s="48">
        <f>CK40</f>
        <v>419</v>
      </c>
      <c r="IA44" s="45">
        <f t="shared" si="20"/>
        <v>2.4569016066611937E-4</v>
      </c>
      <c r="IB44" s="46">
        <f t="shared" si="16"/>
        <v>2.4565998254582895E-4</v>
      </c>
      <c r="IC44" s="49">
        <f>U40*6/11</f>
        <v>2096.181818181818</v>
      </c>
      <c r="IE44" s="50">
        <f t="shared" si="17"/>
        <v>0</v>
      </c>
      <c r="IF44" s="50">
        <f t="shared" si="17"/>
        <v>-1</v>
      </c>
    </row>
    <row r="45" spans="1:251" ht="15.6" x14ac:dyDescent="0.3">
      <c r="A45" s="12" t="s">
        <v>184</v>
      </c>
      <c r="B45" s="12">
        <v>49677</v>
      </c>
      <c r="C45" s="12"/>
      <c r="D45" s="12"/>
      <c r="E45" s="12"/>
      <c r="F45" s="12">
        <v>189</v>
      </c>
      <c r="G45" s="12">
        <v>6826</v>
      </c>
      <c r="H45" s="12">
        <v>13803</v>
      </c>
      <c r="I45" s="12">
        <v>13180</v>
      </c>
      <c r="J45" s="12">
        <v>9427</v>
      </c>
      <c r="K45" s="12">
        <v>4740</v>
      </c>
      <c r="L45" s="12">
        <v>1201</v>
      </c>
      <c r="M45" s="12">
        <v>71</v>
      </c>
      <c r="N45" s="12">
        <v>2</v>
      </c>
      <c r="O45" s="31">
        <v>238</v>
      </c>
      <c r="Q45" s="12" t="s">
        <v>184</v>
      </c>
      <c r="R45" s="12"/>
      <c r="S45" s="12"/>
      <c r="T45" s="12"/>
      <c r="U45" s="12"/>
      <c r="V45" s="12"/>
      <c r="W45" s="12"/>
      <c r="X45" s="12"/>
      <c r="Y45" s="12"/>
      <c r="Z45" s="12"/>
      <c r="AA45" s="12"/>
      <c r="AB45" s="12"/>
      <c r="AC45" s="12"/>
      <c r="AD45" s="31"/>
      <c r="AF45" s="12" t="s">
        <v>184</v>
      </c>
      <c r="AG45" s="12"/>
      <c r="AH45" s="12"/>
      <c r="AI45" s="12"/>
      <c r="AJ45" s="12"/>
      <c r="AK45" s="12"/>
      <c r="AL45" s="12"/>
      <c r="AM45" s="12"/>
      <c r="AN45" s="12"/>
      <c r="AO45" s="12"/>
      <c r="AP45" s="12"/>
      <c r="AQ45" s="12"/>
      <c r="AR45" s="12"/>
      <c r="AS45" s="12"/>
      <c r="AT45" s="31"/>
      <c r="AV45" s="12" t="s">
        <v>184</v>
      </c>
      <c r="AW45" s="12"/>
      <c r="AX45" s="12"/>
      <c r="AY45" s="12"/>
      <c r="AZ45" s="12"/>
      <c r="BA45" s="12"/>
      <c r="BB45" s="12"/>
      <c r="BC45" s="12"/>
      <c r="BD45" s="12"/>
      <c r="BE45" s="12"/>
      <c r="BF45" s="12"/>
      <c r="BG45" s="12"/>
      <c r="BH45" s="12"/>
      <c r="BI45" s="31"/>
      <c r="BK45" s="12" t="s">
        <v>184</v>
      </c>
      <c r="BL45" s="12"/>
      <c r="BM45" s="12"/>
      <c r="BN45" s="12"/>
      <c r="BO45" s="12"/>
      <c r="BP45" s="12"/>
      <c r="BQ45" s="12"/>
      <c r="BR45" s="12"/>
      <c r="BS45" s="12"/>
      <c r="BT45" s="12"/>
      <c r="BU45" s="12"/>
      <c r="BV45" s="12"/>
      <c r="BW45" s="12"/>
      <c r="BX45" s="12"/>
      <c r="BY45" s="31"/>
      <c r="CA45" s="12" t="s">
        <v>184</v>
      </c>
      <c r="CB45" s="12"/>
      <c r="CC45" s="12"/>
      <c r="CD45" s="12"/>
      <c r="CE45" s="12"/>
      <c r="CF45" s="12"/>
      <c r="CG45" s="12"/>
      <c r="CH45" s="12"/>
      <c r="CI45" s="12"/>
      <c r="CJ45" s="12"/>
      <c r="CK45" s="12"/>
      <c r="CL45" s="12"/>
      <c r="CM45" s="12"/>
      <c r="CN45" s="31"/>
      <c r="CP45" s="12" t="s">
        <v>184</v>
      </c>
      <c r="CQ45" s="12"/>
      <c r="CR45" s="12"/>
      <c r="CS45" s="12"/>
      <c r="CT45" s="12"/>
      <c r="CU45" s="12"/>
      <c r="CV45" s="12"/>
      <c r="CW45" s="12"/>
      <c r="CX45" s="12"/>
      <c r="CY45" s="12"/>
      <c r="CZ45" s="12"/>
      <c r="DA45" s="12"/>
      <c r="DB45" s="12"/>
      <c r="DC45" s="12"/>
      <c r="DD45" s="31"/>
      <c r="DG45" s="12" t="s">
        <v>184</v>
      </c>
      <c r="DH45" s="12">
        <v>7.8</v>
      </c>
      <c r="DI45" s="12">
        <v>16.2</v>
      </c>
      <c r="DJ45" s="12">
        <v>0.7</v>
      </c>
      <c r="DK45" s="12">
        <v>0.3</v>
      </c>
      <c r="DL45" s="12">
        <v>0.7</v>
      </c>
      <c r="DM45" s="12">
        <v>0.9</v>
      </c>
      <c r="DN45" s="12">
        <v>1.9</v>
      </c>
      <c r="DO45" s="12">
        <v>4.9000000000000004</v>
      </c>
      <c r="DP45" s="12">
        <v>12</v>
      </c>
      <c r="DQ45" s="12">
        <v>25</v>
      </c>
      <c r="DR45" s="31">
        <v>96.4</v>
      </c>
      <c r="DT45" s="12" t="s">
        <v>184</v>
      </c>
      <c r="DU45" s="12">
        <v>8.6</v>
      </c>
      <c r="DV45" s="12">
        <v>18.899999999999999</v>
      </c>
      <c r="DW45" s="12">
        <v>0.8</v>
      </c>
      <c r="DX45" s="12">
        <v>0.3</v>
      </c>
      <c r="DY45" s="12">
        <v>1</v>
      </c>
      <c r="DZ45" s="12">
        <v>1.3</v>
      </c>
      <c r="EA45" s="12">
        <v>2.4</v>
      </c>
      <c r="EB45" s="12">
        <v>6.5</v>
      </c>
      <c r="EC45" s="12">
        <v>16.600000000000001</v>
      </c>
      <c r="ED45" s="12">
        <v>35.6</v>
      </c>
      <c r="EE45" s="31">
        <v>116.5</v>
      </c>
      <c r="EG45" s="12" t="s">
        <v>184</v>
      </c>
      <c r="EH45" s="12">
        <v>7.7</v>
      </c>
      <c r="EI45" s="12">
        <v>13.3</v>
      </c>
      <c r="EJ45" s="12">
        <v>0.6</v>
      </c>
      <c r="EK45" s="12">
        <v>0.2</v>
      </c>
      <c r="EL45" s="12">
        <v>0.4</v>
      </c>
      <c r="EM45" s="12">
        <v>0.5</v>
      </c>
      <c r="EN45" s="12">
        <v>1.5</v>
      </c>
      <c r="EO45" s="12">
        <v>3.4</v>
      </c>
      <c r="EP45" s="12">
        <v>7.8</v>
      </c>
      <c r="EQ45" s="12">
        <v>16.899999999999999</v>
      </c>
      <c r="ER45" s="31">
        <v>84.8</v>
      </c>
      <c r="EU45" s="12" t="s">
        <v>200</v>
      </c>
      <c r="EV45" s="12">
        <v>934600</v>
      </c>
      <c r="EW45" s="12">
        <v>107100</v>
      </c>
      <c r="EX45" s="12">
        <v>105900</v>
      </c>
      <c r="EY45" s="12">
        <v>102900</v>
      </c>
      <c r="EZ45" s="12">
        <v>92100</v>
      </c>
      <c r="FA45" s="12">
        <v>83200</v>
      </c>
      <c r="FB45" s="12">
        <v>67200</v>
      </c>
      <c r="FC45" s="12">
        <v>60800</v>
      </c>
      <c r="FD45" s="12">
        <v>57900</v>
      </c>
      <c r="FE45" s="12">
        <v>52200</v>
      </c>
      <c r="FF45" s="12">
        <v>47200</v>
      </c>
      <c r="FG45" s="12">
        <v>37700</v>
      </c>
      <c r="FH45" s="12">
        <v>30800</v>
      </c>
      <c r="FI45" s="12">
        <v>26600</v>
      </c>
      <c r="FJ45" s="12">
        <v>21900</v>
      </c>
      <c r="FK45" s="12">
        <v>17900</v>
      </c>
      <c r="FL45" s="12">
        <v>12100</v>
      </c>
      <c r="FM45" s="31">
        <v>11100</v>
      </c>
      <c r="FP45" s="12" t="s">
        <v>200</v>
      </c>
      <c r="FQ45" s="12">
        <v>467100</v>
      </c>
      <c r="FR45" s="12">
        <v>54600</v>
      </c>
      <c r="FS45" s="12">
        <v>54300</v>
      </c>
      <c r="FT45" s="12">
        <v>52700</v>
      </c>
      <c r="FU45" s="12">
        <v>46800</v>
      </c>
      <c r="FV45" s="12">
        <v>41300</v>
      </c>
      <c r="FW45" s="12">
        <v>34000</v>
      </c>
      <c r="FX45" s="12">
        <v>30800</v>
      </c>
      <c r="FY45" s="12">
        <v>29000</v>
      </c>
      <c r="FZ45" s="12">
        <v>25600</v>
      </c>
      <c r="GA45" s="12">
        <v>23700</v>
      </c>
      <c r="GB45" s="12">
        <v>18600</v>
      </c>
      <c r="GC45" s="12">
        <v>15400</v>
      </c>
      <c r="GD45" s="12">
        <v>12800</v>
      </c>
      <c r="GE45" s="12">
        <v>10200</v>
      </c>
      <c r="GF45" s="12">
        <v>8000</v>
      </c>
      <c r="GG45" s="12">
        <v>5000</v>
      </c>
      <c r="GH45" s="31">
        <v>4200</v>
      </c>
      <c r="GK45" s="12" t="s">
        <v>200</v>
      </c>
      <c r="GL45" s="12">
        <v>467600</v>
      </c>
      <c r="GM45" s="12">
        <v>52500</v>
      </c>
      <c r="GN45" s="12">
        <v>51600</v>
      </c>
      <c r="GO45" s="12">
        <v>50200</v>
      </c>
      <c r="GP45" s="12">
        <v>45300</v>
      </c>
      <c r="GQ45" s="12">
        <v>41900</v>
      </c>
      <c r="GR45" s="12">
        <v>33200</v>
      </c>
      <c r="GS45" s="12">
        <v>30000</v>
      </c>
      <c r="GT45" s="12">
        <v>28900</v>
      </c>
      <c r="GU45" s="12">
        <v>26600</v>
      </c>
      <c r="GV45" s="12">
        <v>23600</v>
      </c>
      <c r="GW45" s="12">
        <v>19100</v>
      </c>
      <c r="GX45" s="12">
        <v>15400</v>
      </c>
      <c r="GY45" s="12">
        <v>13800</v>
      </c>
      <c r="GZ45" s="12">
        <v>11700</v>
      </c>
      <c r="HA45" s="12">
        <v>9900</v>
      </c>
      <c r="HB45" s="12">
        <v>7100</v>
      </c>
      <c r="HC45" s="31">
        <v>6900</v>
      </c>
      <c r="HF45" s="54" t="s">
        <v>201</v>
      </c>
      <c r="HG45" s="55" t="s">
        <v>202</v>
      </c>
      <c r="HH45" s="55">
        <v>1</v>
      </c>
      <c r="HI45" s="56">
        <f>EY40</f>
        <v>3387500</v>
      </c>
      <c r="HJ45" s="56">
        <f>AB40</f>
        <v>1021</v>
      </c>
      <c r="HK45" s="57">
        <f t="shared" si="18"/>
        <v>3.0140221402214022E-4</v>
      </c>
      <c r="HL45" s="58">
        <f t="shared" si="14"/>
        <v>3.0135679921889264E-4</v>
      </c>
      <c r="HN45" s="54" t="s">
        <v>201</v>
      </c>
      <c r="HO45" s="55" t="s">
        <v>202</v>
      </c>
      <c r="HP45" s="55">
        <v>1</v>
      </c>
      <c r="HQ45" s="56">
        <f>FT40</f>
        <v>1719500</v>
      </c>
      <c r="HR45" s="56">
        <f>BG40</f>
        <v>608</v>
      </c>
      <c r="HS45" s="57">
        <f t="shared" si="19"/>
        <v>3.5359116022099445E-4</v>
      </c>
      <c r="HT45" s="58">
        <f t="shared" si="15"/>
        <v>3.5352865791683238E-4</v>
      </c>
      <c r="HV45" s="54" t="s">
        <v>201</v>
      </c>
      <c r="HW45" s="59">
        <v>41913</v>
      </c>
      <c r="HX45" s="59">
        <v>1</v>
      </c>
      <c r="HY45" s="56">
        <f>GO40</f>
        <v>1668000</v>
      </c>
      <c r="HZ45" s="60">
        <f>CL40</f>
        <v>413</v>
      </c>
      <c r="IA45" s="57">
        <f t="shared" si="20"/>
        <v>2.4760191846522783E-4</v>
      </c>
      <c r="IB45" s="58">
        <f t="shared" si="16"/>
        <v>2.4757126890465899E-4</v>
      </c>
      <c r="IC45" s="61">
        <f>IC43/(IC43+IC44)</f>
        <v>0.81127380767247514</v>
      </c>
      <c r="IE45" s="50">
        <f t="shared" si="17"/>
        <v>0</v>
      </c>
      <c r="IF45" s="50">
        <f t="shared" si="17"/>
        <v>0</v>
      </c>
      <c r="IH45" t="s">
        <v>203</v>
      </c>
      <c r="IO45" t="s">
        <v>16</v>
      </c>
      <c r="IQ45" t="s">
        <v>12</v>
      </c>
    </row>
    <row r="46" spans="1:251" ht="15.6" x14ac:dyDescent="0.3">
      <c r="A46" s="12" t="s">
        <v>200</v>
      </c>
      <c r="B46" s="12">
        <v>20465</v>
      </c>
      <c r="C46" s="12"/>
      <c r="D46" s="12"/>
      <c r="E46" s="12"/>
      <c r="F46" s="12">
        <v>166</v>
      </c>
      <c r="G46" s="12">
        <v>3189</v>
      </c>
      <c r="H46" s="12">
        <v>6457</v>
      </c>
      <c r="I46" s="12">
        <v>4583</v>
      </c>
      <c r="J46" s="12">
        <v>3308</v>
      </c>
      <c r="K46" s="12">
        <v>1921</v>
      </c>
      <c r="L46" s="12">
        <v>592</v>
      </c>
      <c r="M46" s="12">
        <v>36</v>
      </c>
      <c r="N46" s="12">
        <v>0</v>
      </c>
      <c r="O46" s="31">
        <v>213</v>
      </c>
      <c r="Q46" s="12" t="s">
        <v>200</v>
      </c>
      <c r="R46" s="12"/>
      <c r="S46" s="12"/>
      <c r="T46" s="12"/>
      <c r="U46" s="12"/>
      <c r="V46" s="12"/>
      <c r="W46" s="12"/>
      <c r="X46" s="12"/>
      <c r="Y46" s="12"/>
      <c r="Z46" s="12"/>
      <c r="AA46" s="12"/>
      <c r="AB46" s="12"/>
      <c r="AC46" s="12"/>
      <c r="AD46" s="31"/>
      <c r="AF46" s="12" t="s">
        <v>200</v>
      </c>
      <c r="AG46" s="12"/>
      <c r="AH46" s="12"/>
      <c r="AI46" s="12"/>
      <c r="AJ46" s="12"/>
      <c r="AK46" s="12"/>
      <c r="AL46" s="12"/>
      <c r="AM46" s="12"/>
      <c r="AN46" s="12"/>
      <c r="AO46" s="12"/>
      <c r="AP46" s="12"/>
      <c r="AQ46" s="12"/>
      <c r="AR46" s="12"/>
      <c r="AS46" s="12"/>
      <c r="AT46" s="31"/>
      <c r="AV46" s="12" t="s">
        <v>200</v>
      </c>
      <c r="AW46" s="12"/>
      <c r="AX46" s="12"/>
      <c r="AY46" s="12"/>
      <c r="AZ46" s="12"/>
      <c r="BA46" s="12"/>
      <c r="BB46" s="12"/>
      <c r="BC46" s="12"/>
      <c r="BD46" s="12"/>
      <c r="BE46" s="12"/>
      <c r="BF46" s="12"/>
      <c r="BG46" s="12"/>
      <c r="BH46" s="12"/>
      <c r="BI46" s="31"/>
      <c r="BK46" s="12" t="s">
        <v>200</v>
      </c>
      <c r="BL46" s="12"/>
      <c r="BM46" s="12"/>
      <c r="BN46" s="12"/>
      <c r="BO46" s="12"/>
      <c r="BP46" s="12"/>
      <c r="BQ46" s="12"/>
      <c r="BR46" s="12"/>
      <c r="BS46" s="12"/>
      <c r="BT46" s="12"/>
      <c r="BU46" s="12"/>
      <c r="BV46" s="12"/>
      <c r="BW46" s="12"/>
      <c r="BX46" s="12"/>
      <c r="BY46" s="31"/>
      <c r="CA46" s="12" t="s">
        <v>200</v>
      </c>
      <c r="CB46" s="12"/>
      <c r="CC46" s="12"/>
      <c r="CD46" s="12"/>
      <c r="CE46" s="12"/>
      <c r="CF46" s="12"/>
      <c r="CG46" s="12"/>
      <c r="CH46" s="12"/>
      <c r="CI46" s="12"/>
      <c r="CJ46" s="12"/>
      <c r="CK46" s="12"/>
      <c r="CL46" s="12"/>
      <c r="CM46" s="12"/>
      <c r="CN46" s="31"/>
      <c r="CP46" s="12" t="s">
        <v>200</v>
      </c>
      <c r="CQ46" s="12"/>
      <c r="CR46" s="12"/>
      <c r="CS46" s="12"/>
      <c r="CT46" s="12"/>
      <c r="CU46" s="12"/>
      <c r="CV46" s="12"/>
      <c r="CW46" s="12"/>
      <c r="CX46" s="12"/>
      <c r="CY46" s="12"/>
      <c r="CZ46" s="12"/>
      <c r="DA46" s="12"/>
      <c r="DB46" s="12"/>
      <c r="DC46" s="12"/>
      <c r="DD46" s="31"/>
      <c r="DG46" s="12" t="s">
        <v>200</v>
      </c>
      <c r="DH46" s="12">
        <v>6.6</v>
      </c>
      <c r="DI46" s="12">
        <v>23.5</v>
      </c>
      <c r="DJ46" s="12">
        <v>0.9</v>
      </c>
      <c r="DK46" s="12">
        <v>0.4</v>
      </c>
      <c r="DL46" s="12">
        <v>0.9</v>
      </c>
      <c r="DM46" s="12">
        <v>1.2</v>
      </c>
      <c r="DN46" s="12">
        <v>2.7</v>
      </c>
      <c r="DO46" s="12">
        <v>5.9</v>
      </c>
      <c r="DP46" s="12">
        <v>14.2</v>
      </c>
      <c r="DQ46" s="12">
        <v>30.7</v>
      </c>
      <c r="DR46" s="31">
        <v>98.6</v>
      </c>
      <c r="DT46" s="12" t="s">
        <v>200</v>
      </c>
      <c r="DU46" s="12">
        <v>7.3</v>
      </c>
      <c r="DV46" s="12">
        <v>26.9</v>
      </c>
      <c r="DW46" s="12">
        <v>1</v>
      </c>
      <c r="DX46" s="12">
        <v>0.5</v>
      </c>
      <c r="DY46" s="12">
        <v>1.2</v>
      </c>
      <c r="DZ46" s="12">
        <v>1.5</v>
      </c>
      <c r="EA46" s="12">
        <v>3.4</v>
      </c>
      <c r="EB46" s="12">
        <v>6.8</v>
      </c>
      <c r="EC46" s="12">
        <v>20.100000000000001</v>
      </c>
      <c r="ED46" s="12">
        <v>40</v>
      </c>
      <c r="EE46" s="31">
        <v>112.3</v>
      </c>
      <c r="EG46" s="12" t="s">
        <v>200</v>
      </c>
      <c r="EH46" s="12">
        <v>6.5</v>
      </c>
      <c r="EI46" s="12">
        <v>19.7</v>
      </c>
      <c r="EJ46" s="12">
        <v>0.7</v>
      </c>
      <c r="EK46" s="12">
        <v>0.3</v>
      </c>
      <c r="EL46" s="12">
        <v>0.7</v>
      </c>
      <c r="EM46" s="12">
        <v>0.9</v>
      </c>
      <c r="EN46" s="12">
        <v>1.9</v>
      </c>
      <c r="EO46" s="12">
        <v>5.0999999999999996</v>
      </c>
      <c r="EP46" s="12">
        <v>8.5</v>
      </c>
      <c r="EQ46" s="12">
        <v>22.7</v>
      </c>
      <c r="ER46" s="31">
        <v>89.4</v>
      </c>
      <c r="EU46" s="12" t="s">
        <v>218</v>
      </c>
      <c r="EV46" s="12">
        <v>962600</v>
      </c>
      <c r="EW46" s="12">
        <v>114400</v>
      </c>
      <c r="EX46" s="12">
        <v>110500</v>
      </c>
      <c r="EY46" s="12">
        <v>105700</v>
      </c>
      <c r="EZ46" s="12">
        <v>97800</v>
      </c>
      <c r="FA46" s="12">
        <v>88800</v>
      </c>
      <c r="FB46" s="12">
        <v>70100</v>
      </c>
      <c r="FC46" s="12">
        <v>60800</v>
      </c>
      <c r="FD46" s="12">
        <v>59300</v>
      </c>
      <c r="FE46" s="12">
        <v>54900</v>
      </c>
      <c r="FF46" s="12">
        <v>47600</v>
      </c>
      <c r="FG46" s="12">
        <v>36900</v>
      </c>
      <c r="FH46" s="12">
        <v>30400</v>
      </c>
      <c r="FI46" s="12">
        <v>26800</v>
      </c>
      <c r="FJ46" s="12">
        <v>22100</v>
      </c>
      <c r="FK46" s="12">
        <v>16800</v>
      </c>
      <c r="FL46" s="12">
        <v>11000</v>
      </c>
      <c r="FM46" s="31">
        <v>8600</v>
      </c>
      <c r="FP46" s="12" t="s">
        <v>218</v>
      </c>
      <c r="FQ46" s="12">
        <v>484700</v>
      </c>
      <c r="FR46" s="12">
        <v>58200</v>
      </c>
      <c r="FS46" s="12">
        <v>56300</v>
      </c>
      <c r="FT46" s="12">
        <v>53900</v>
      </c>
      <c r="FU46" s="12">
        <v>49900</v>
      </c>
      <c r="FV46" s="12">
        <v>45300</v>
      </c>
      <c r="FW46" s="12">
        <v>35900</v>
      </c>
      <c r="FX46" s="12">
        <v>30800</v>
      </c>
      <c r="FY46" s="12">
        <v>29900</v>
      </c>
      <c r="FZ46" s="12">
        <v>27400</v>
      </c>
      <c r="GA46" s="12">
        <v>24400</v>
      </c>
      <c r="GB46" s="12">
        <v>18300</v>
      </c>
      <c r="GC46" s="12">
        <v>15200</v>
      </c>
      <c r="GD46" s="12">
        <v>12900</v>
      </c>
      <c r="GE46" s="12">
        <v>10500</v>
      </c>
      <c r="GF46" s="12">
        <v>7900</v>
      </c>
      <c r="GG46" s="12">
        <v>4700</v>
      </c>
      <c r="GH46" s="31">
        <v>3400</v>
      </c>
      <c r="GK46" s="12" t="s">
        <v>218</v>
      </c>
      <c r="GL46" s="12">
        <v>477900</v>
      </c>
      <c r="GM46" s="12">
        <v>56200</v>
      </c>
      <c r="GN46" s="12">
        <v>54300</v>
      </c>
      <c r="GO46" s="12">
        <v>51700</v>
      </c>
      <c r="GP46" s="12">
        <v>48000</v>
      </c>
      <c r="GQ46" s="12">
        <v>43500</v>
      </c>
      <c r="GR46" s="12">
        <v>34200</v>
      </c>
      <c r="GS46" s="12">
        <v>30100</v>
      </c>
      <c r="GT46" s="12">
        <v>29400</v>
      </c>
      <c r="GU46" s="12">
        <v>27500</v>
      </c>
      <c r="GV46" s="12">
        <v>23200</v>
      </c>
      <c r="GW46" s="12">
        <v>18600</v>
      </c>
      <c r="GX46" s="12">
        <v>15200</v>
      </c>
      <c r="GY46" s="12">
        <v>14000</v>
      </c>
      <c r="GZ46" s="12">
        <v>11600</v>
      </c>
      <c r="HA46" s="12">
        <v>8900</v>
      </c>
      <c r="HB46" s="12">
        <v>6300</v>
      </c>
      <c r="HC46" s="31">
        <v>5200</v>
      </c>
      <c r="HF46" s="42" t="s">
        <v>219</v>
      </c>
      <c r="HG46" s="43" t="s">
        <v>220</v>
      </c>
      <c r="HH46" s="43">
        <v>1</v>
      </c>
      <c r="HI46" s="44">
        <f>EZ40</f>
        <v>3338700</v>
      </c>
      <c r="HJ46" s="44">
        <f>AC40</f>
        <v>2683</v>
      </c>
      <c r="HK46" s="45">
        <f t="shared" si="18"/>
        <v>8.0360619402761559E-4</v>
      </c>
      <c r="HL46" s="46">
        <f t="shared" si="14"/>
        <v>8.0328343225675493E-4</v>
      </c>
      <c r="HN46" s="42" t="s">
        <v>219</v>
      </c>
      <c r="HO46" s="43" t="s">
        <v>220</v>
      </c>
      <c r="HP46" s="43">
        <v>1</v>
      </c>
      <c r="HQ46" s="44">
        <f>FU40</f>
        <v>1692400</v>
      </c>
      <c r="HR46" s="44">
        <f>BH40</f>
        <v>1907</v>
      </c>
      <c r="HS46" s="45">
        <f t="shared" si="19"/>
        <v>1.1268021744268494E-3</v>
      </c>
      <c r="HT46" s="46">
        <f t="shared" si="15"/>
        <v>1.1261676903257351E-3</v>
      </c>
      <c r="HV46" s="42" t="s">
        <v>219</v>
      </c>
      <c r="HW46" s="47" t="s">
        <v>220</v>
      </c>
      <c r="HX46" s="47">
        <v>1</v>
      </c>
      <c r="HY46" s="44">
        <f>GP40</f>
        <v>1646300</v>
      </c>
      <c r="HZ46" s="48">
        <f>CM40</f>
        <v>776</v>
      </c>
      <c r="IA46" s="45">
        <f t="shared" si="20"/>
        <v>4.7136001943752655E-4</v>
      </c>
      <c r="IB46" s="46">
        <f t="shared" si="16"/>
        <v>4.7124895547911928E-4</v>
      </c>
      <c r="IE46" s="50">
        <f t="shared" si="17"/>
        <v>0</v>
      </c>
      <c r="IF46" s="50">
        <f t="shared" si="17"/>
        <v>0</v>
      </c>
    </row>
    <row r="47" spans="1:251" ht="15.6" x14ac:dyDescent="0.3">
      <c r="A47" s="12" t="s">
        <v>218</v>
      </c>
      <c r="B47" s="12">
        <v>21416</v>
      </c>
      <c r="C47" s="12"/>
      <c r="D47" s="12"/>
      <c r="E47" s="12"/>
      <c r="F47" s="12">
        <v>287</v>
      </c>
      <c r="G47" s="12">
        <v>4931</v>
      </c>
      <c r="H47" s="12">
        <v>6299</v>
      </c>
      <c r="I47" s="12">
        <v>4635</v>
      </c>
      <c r="J47" s="12">
        <v>2969</v>
      </c>
      <c r="K47" s="12">
        <v>1595</v>
      </c>
      <c r="L47" s="12">
        <v>493</v>
      </c>
      <c r="M47" s="12">
        <v>51</v>
      </c>
      <c r="N47" s="12">
        <v>8</v>
      </c>
      <c r="O47" s="31">
        <v>148</v>
      </c>
      <c r="Q47" s="12" t="s">
        <v>218</v>
      </c>
      <c r="R47" s="12"/>
      <c r="S47" s="12"/>
      <c r="T47" s="12"/>
      <c r="U47" s="12"/>
      <c r="V47" s="12"/>
      <c r="W47" s="12"/>
      <c r="X47" s="12"/>
      <c r="Y47" s="12"/>
      <c r="Z47" s="12"/>
      <c r="AA47" s="12"/>
      <c r="AB47" s="12"/>
      <c r="AC47" s="12"/>
      <c r="AD47" s="31"/>
      <c r="AF47" s="12" t="s">
        <v>218</v>
      </c>
      <c r="AG47" s="12"/>
      <c r="AH47" s="12"/>
      <c r="AI47" s="12"/>
      <c r="AJ47" s="12"/>
      <c r="AK47" s="12"/>
      <c r="AL47" s="12"/>
      <c r="AM47" s="12"/>
      <c r="AN47" s="12"/>
      <c r="AO47" s="12"/>
      <c r="AP47" s="12"/>
      <c r="AQ47" s="12"/>
      <c r="AR47" s="12"/>
      <c r="AS47" s="12"/>
      <c r="AT47" s="31"/>
      <c r="AV47" s="12" t="s">
        <v>218</v>
      </c>
      <c r="AW47" s="12"/>
      <c r="AX47" s="12"/>
      <c r="AY47" s="12"/>
      <c r="AZ47" s="12"/>
      <c r="BA47" s="12"/>
      <c r="BB47" s="12"/>
      <c r="BC47" s="12"/>
      <c r="BD47" s="12"/>
      <c r="BE47" s="12"/>
      <c r="BF47" s="12"/>
      <c r="BG47" s="12"/>
      <c r="BH47" s="12"/>
      <c r="BI47" s="31"/>
      <c r="BK47" s="12" t="s">
        <v>218</v>
      </c>
      <c r="BL47" s="12"/>
      <c r="BM47" s="12"/>
      <c r="BN47" s="12"/>
      <c r="BO47" s="12"/>
      <c r="BP47" s="12"/>
      <c r="BQ47" s="12"/>
      <c r="BR47" s="12"/>
      <c r="BS47" s="12"/>
      <c r="BT47" s="12"/>
      <c r="BU47" s="12"/>
      <c r="BV47" s="12"/>
      <c r="BW47" s="12"/>
      <c r="BX47" s="12"/>
      <c r="BY47" s="31"/>
      <c r="CA47" s="12" t="s">
        <v>218</v>
      </c>
      <c r="CB47" s="12"/>
      <c r="CC47" s="12"/>
      <c r="CD47" s="12"/>
      <c r="CE47" s="12"/>
      <c r="CF47" s="12"/>
      <c r="CG47" s="12"/>
      <c r="CH47" s="12"/>
      <c r="CI47" s="12"/>
      <c r="CJ47" s="12"/>
      <c r="CK47" s="12"/>
      <c r="CL47" s="12"/>
      <c r="CM47" s="12"/>
      <c r="CN47" s="31"/>
      <c r="CP47" s="12" t="s">
        <v>218</v>
      </c>
      <c r="CQ47" s="12"/>
      <c r="CR47" s="12"/>
      <c r="CS47" s="12"/>
      <c r="CT47" s="12"/>
      <c r="CU47" s="12"/>
      <c r="CV47" s="12"/>
      <c r="CW47" s="12"/>
      <c r="CX47" s="12"/>
      <c r="CY47" s="12"/>
      <c r="CZ47" s="12"/>
      <c r="DA47" s="12"/>
      <c r="DB47" s="12"/>
      <c r="DC47" s="12"/>
      <c r="DD47" s="31"/>
      <c r="DG47" s="12" t="s">
        <v>218</v>
      </c>
      <c r="DH47" s="12">
        <v>6.4</v>
      </c>
      <c r="DI47" s="12">
        <v>24</v>
      </c>
      <c r="DJ47" s="12">
        <v>1.3</v>
      </c>
      <c r="DK47" s="12">
        <v>0.4</v>
      </c>
      <c r="DL47" s="12">
        <v>1.1000000000000001</v>
      </c>
      <c r="DM47" s="12">
        <v>1.4</v>
      </c>
      <c r="DN47" s="12">
        <v>2.7</v>
      </c>
      <c r="DO47" s="12">
        <v>6.4</v>
      </c>
      <c r="DP47" s="12">
        <v>16</v>
      </c>
      <c r="DQ47" s="12">
        <v>32.9</v>
      </c>
      <c r="DR47" s="31">
        <v>100.2</v>
      </c>
      <c r="DT47" s="12" t="s">
        <v>218</v>
      </c>
      <c r="DU47" s="12">
        <v>7.5</v>
      </c>
      <c r="DV47" s="12">
        <v>26.5</v>
      </c>
      <c r="DW47" s="12">
        <v>1.5</v>
      </c>
      <c r="DX47" s="12">
        <v>0.4</v>
      </c>
      <c r="DY47" s="12">
        <v>1.5</v>
      </c>
      <c r="DZ47" s="12">
        <v>1.5</v>
      </c>
      <c r="EA47" s="12">
        <v>3.2</v>
      </c>
      <c r="EB47" s="12">
        <v>8.4</v>
      </c>
      <c r="EC47" s="12">
        <v>21.8</v>
      </c>
      <c r="ED47" s="12">
        <v>45.3</v>
      </c>
      <c r="EE47" s="31">
        <v>121.9</v>
      </c>
      <c r="EG47" s="12" t="s">
        <v>218</v>
      </c>
      <c r="EH47" s="12">
        <v>5.9</v>
      </c>
      <c r="EI47" s="12">
        <v>21.5</v>
      </c>
      <c r="EJ47" s="12">
        <v>1</v>
      </c>
      <c r="EK47" s="12">
        <v>0.3</v>
      </c>
      <c r="EL47" s="12">
        <v>0.7</v>
      </c>
      <c r="EM47" s="12">
        <v>1.2</v>
      </c>
      <c r="EN47" s="12">
        <v>2.2000000000000002</v>
      </c>
      <c r="EO47" s="12">
        <v>4.4000000000000004</v>
      </c>
      <c r="EP47" s="12">
        <v>10.4</v>
      </c>
      <c r="EQ47" s="12">
        <v>21.8</v>
      </c>
      <c r="ER47" s="31">
        <v>84.7</v>
      </c>
      <c r="EU47" s="12" t="s">
        <v>236</v>
      </c>
      <c r="EV47" s="12">
        <v>457900</v>
      </c>
      <c r="EW47" s="12">
        <v>49600</v>
      </c>
      <c r="EX47" s="12">
        <v>47000</v>
      </c>
      <c r="EY47" s="12">
        <v>44900</v>
      </c>
      <c r="EZ47" s="12">
        <v>43800</v>
      </c>
      <c r="FA47" s="12">
        <v>44500</v>
      </c>
      <c r="FB47" s="12">
        <v>37100</v>
      </c>
      <c r="FC47" s="12">
        <v>31900</v>
      </c>
      <c r="FD47" s="12">
        <v>31400</v>
      </c>
      <c r="FE47" s="12">
        <v>27600</v>
      </c>
      <c r="FF47" s="12">
        <v>24400</v>
      </c>
      <c r="FG47" s="12">
        <v>19500</v>
      </c>
      <c r="FH47" s="12">
        <v>15600</v>
      </c>
      <c r="FI47" s="12">
        <v>12900</v>
      </c>
      <c r="FJ47" s="12">
        <v>10300</v>
      </c>
      <c r="FK47" s="12">
        <v>8000</v>
      </c>
      <c r="FL47" s="12">
        <v>5200</v>
      </c>
      <c r="FM47" s="31">
        <v>4100</v>
      </c>
      <c r="FP47" s="12" t="s">
        <v>236</v>
      </c>
      <c r="FQ47" s="12">
        <v>231200</v>
      </c>
      <c r="FR47" s="12">
        <v>25200</v>
      </c>
      <c r="FS47" s="12">
        <v>23900</v>
      </c>
      <c r="FT47" s="12">
        <v>22800</v>
      </c>
      <c r="FU47" s="12">
        <v>22500</v>
      </c>
      <c r="FV47" s="12">
        <v>22600</v>
      </c>
      <c r="FW47" s="12">
        <v>18500</v>
      </c>
      <c r="FX47" s="12">
        <v>16300</v>
      </c>
      <c r="FY47" s="12">
        <v>16300</v>
      </c>
      <c r="FZ47" s="12">
        <v>13900</v>
      </c>
      <c r="GA47" s="12">
        <v>12400</v>
      </c>
      <c r="GB47" s="12">
        <v>9900</v>
      </c>
      <c r="GC47" s="12">
        <v>7900</v>
      </c>
      <c r="GD47" s="12">
        <v>6500</v>
      </c>
      <c r="GE47" s="12">
        <v>4900</v>
      </c>
      <c r="GF47" s="12">
        <v>3800</v>
      </c>
      <c r="GG47" s="12">
        <v>2300</v>
      </c>
      <c r="GH47" s="31">
        <v>1500</v>
      </c>
      <c r="GK47" s="12" t="s">
        <v>236</v>
      </c>
      <c r="GL47" s="12">
        <v>226700</v>
      </c>
      <c r="GM47" s="12">
        <v>24400</v>
      </c>
      <c r="GN47" s="12">
        <v>23100</v>
      </c>
      <c r="GO47" s="12">
        <v>22000</v>
      </c>
      <c r="GP47" s="12">
        <v>21300</v>
      </c>
      <c r="GQ47" s="12">
        <v>21900</v>
      </c>
      <c r="GR47" s="12">
        <v>18600</v>
      </c>
      <c r="GS47" s="12">
        <v>15700</v>
      </c>
      <c r="GT47" s="12">
        <v>15200</v>
      </c>
      <c r="GU47" s="12">
        <v>13700</v>
      </c>
      <c r="GV47" s="12">
        <v>11900</v>
      </c>
      <c r="GW47" s="12">
        <v>9600</v>
      </c>
      <c r="GX47" s="12">
        <v>7700</v>
      </c>
      <c r="GY47" s="12">
        <v>6400</v>
      </c>
      <c r="GZ47" s="12">
        <v>5400</v>
      </c>
      <c r="HA47" s="12">
        <v>4300</v>
      </c>
      <c r="HB47" s="12">
        <v>2900</v>
      </c>
      <c r="HC47" s="31">
        <v>2500</v>
      </c>
      <c r="HF47" s="54" t="s">
        <v>237</v>
      </c>
      <c r="HG47" s="55" t="s">
        <v>238</v>
      </c>
      <c r="HH47" s="55">
        <v>1</v>
      </c>
      <c r="HI47" s="56">
        <f>FA40</f>
        <v>3403100</v>
      </c>
      <c r="HJ47" s="56">
        <f>AD40</f>
        <v>3421</v>
      </c>
      <c r="HK47" s="57">
        <f t="shared" si="18"/>
        <v>1.005259910081984E-3</v>
      </c>
      <c r="HL47" s="58">
        <f t="shared" si="14"/>
        <v>1.0047548901767074E-3</v>
      </c>
      <c r="HN47" s="54" t="s">
        <v>237</v>
      </c>
      <c r="HO47" s="55" t="s">
        <v>238</v>
      </c>
      <c r="HP47" s="55">
        <v>1</v>
      </c>
      <c r="HQ47" s="56">
        <f>FV40</f>
        <v>1716900</v>
      </c>
      <c r="HR47" s="56">
        <f>BI40</f>
        <v>2601</v>
      </c>
      <c r="HS47" s="57">
        <f t="shared" si="19"/>
        <v>1.5149397169316793E-3</v>
      </c>
      <c r="HT47" s="58">
        <f t="shared" si="15"/>
        <v>1.5137930643135073E-3</v>
      </c>
      <c r="HV47" s="54" t="s">
        <v>237</v>
      </c>
      <c r="HW47" s="59" t="s">
        <v>238</v>
      </c>
      <c r="HX47" s="59">
        <v>1</v>
      </c>
      <c r="HY47" s="56">
        <f>GQ40</f>
        <v>1686300</v>
      </c>
      <c r="HZ47" s="60">
        <f>CN40</f>
        <v>819</v>
      </c>
      <c r="IA47" s="57">
        <f t="shared" si="20"/>
        <v>4.8567870485678705E-4</v>
      </c>
      <c r="IB47" s="58">
        <f t="shared" si="16"/>
        <v>4.8556079158859313E-4</v>
      </c>
      <c r="IE47" s="50">
        <f t="shared" si="17"/>
        <v>100</v>
      </c>
      <c r="IF47" s="50">
        <f t="shared" si="17"/>
        <v>-1</v>
      </c>
      <c r="IH47" s="62">
        <f t="shared" ref="IH47:IM47" si="21">SUM(IH38:IH42)</f>
        <v>1001500</v>
      </c>
      <c r="II47" s="62">
        <f t="shared" si="21"/>
        <v>1024794</v>
      </c>
      <c r="IJ47" s="62">
        <f t="shared" si="21"/>
        <v>1047701</v>
      </c>
      <c r="IK47" s="62">
        <f t="shared" si="21"/>
        <v>1070447</v>
      </c>
      <c r="IL47" s="62">
        <f t="shared" si="21"/>
        <v>1093149</v>
      </c>
      <c r="IM47" s="62">
        <f t="shared" si="21"/>
        <v>1116034</v>
      </c>
      <c r="IO47" s="62">
        <f>SUM(IO38:IO42)</f>
        <v>329851</v>
      </c>
      <c r="IP47" s="62"/>
      <c r="IQ47" s="62">
        <f>SUM(IQ38:IQ42)</f>
        <v>671649</v>
      </c>
    </row>
    <row r="48" spans="1:251" ht="15.6" x14ac:dyDescent="0.3">
      <c r="A48" s="12" t="s">
        <v>236</v>
      </c>
      <c r="B48" s="12">
        <v>8418</v>
      </c>
      <c r="C48" s="12"/>
      <c r="D48" s="12"/>
      <c r="E48" s="12"/>
      <c r="F48" s="12">
        <v>54</v>
      </c>
      <c r="G48" s="12">
        <v>1589</v>
      </c>
      <c r="H48" s="12">
        <v>2521</v>
      </c>
      <c r="I48" s="12">
        <v>2004</v>
      </c>
      <c r="J48" s="12">
        <v>1350</v>
      </c>
      <c r="K48" s="12">
        <v>680</v>
      </c>
      <c r="L48" s="12">
        <v>203</v>
      </c>
      <c r="M48" s="12">
        <v>9</v>
      </c>
      <c r="N48" s="12">
        <v>0</v>
      </c>
      <c r="O48" s="31">
        <v>8</v>
      </c>
      <c r="Q48" s="12" t="s">
        <v>236</v>
      </c>
      <c r="R48" s="12"/>
      <c r="S48" s="12"/>
      <c r="T48" s="12"/>
      <c r="U48" s="12"/>
      <c r="V48" s="12"/>
      <c r="W48" s="12"/>
      <c r="X48" s="12"/>
      <c r="Y48" s="12"/>
      <c r="Z48" s="12"/>
      <c r="AA48" s="12"/>
      <c r="AB48" s="12"/>
      <c r="AC48" s="12"/>
      <c r="AD48" s="31"/>
      <c r="AF48" s="12" t="s">
        <v>236</v>
      </c>
      <c r="AG48" s="12"/>
      <c r="AH48" s="12"/>
      <c r="AI48" s="12"/>
      <c r="AJ48" s="12"/>
      <c r="AK48" s="12"/>
      <c r="AL48" s="12"/>
      <c r="AM48" s="12"/>
      <c r="AN48" s="12"/>
      <c r="AO48" s="12"/>
      <c r="AP48" s="12"/>
      <c r="AQ48" s="12"/>
      <c r="AR48" s="12"/>
      <c r="AS48" s="12"/>
      <c r="AT48" s="31"/>
      <c r="AV48" s="12" t="s">
        <v>236</v>
      </c>
      <c r="AW48" s="12"/>
      <c r="AX48" s="12"/>
      <c r="AY48" s="12"/>
      <c r="AZ48" s="12"/>
      <c r="BA48" s="12"/>
      <c r="BB48" s="12"/>
      <c r="BC48" s="12"/>
      <c r="BD48" s="12"/>
      <c r="BE48" s="12"/>
      <c r="BF48" s="12"/>
      <c r="BG48" s="12"/>
      <c r="BH48" s="12"/>
      <c r="BI48" s="31"/>
      <c r="BK48" s="12" t="s">
        <v>236</v>
      </c>
      <c r="BL48" s="12"/>
      <c r="BM48" s="12"/>
      <c r="BN48" s="12"/>
      <c r="BO48" s="12"/>
      <c r="BP48" s="12"/>
      <c r="BQ48" s="12"/>
      <c r="BR48" s="12"/>
      <c r="BS48" s="12"/>
      <c r="BT48" s="12"/>
      <c r="BU48" s="12"/>
      <c r="BV48" s="12"/>
      <c r="BW48" s="12"/>
      <c r="BX48" s="12"/>
      <c r="BY48" s="31"/>
      <c r="CA48" s="12" t="s">
        <v>236</v>
      </c>
      <c r="CB48" s="12"/>
      <c r="CC48" s="12"/>
      <c r="CD48" s="12"/>
      <c r="CE48" s="12"/>
      <c r="CF48" s="12"/>
      <c r="CG48" s="12"/>
      <c r="CH48" s="12"/>
      <c r="CI48" s="12"/>
      <c r="CJ48" s="12"/>
      <c r="CK48" s="12"/>
      <c r="CL48" s="12"/>
      <c r="CM48" s="12"/>
      <c r="CN48" s="31"/>
      <c r="CP48" s="12" t="s">
        <v>236</v>
      </c>
      <c r="CQ48" s="12"/>
      <c r="CR48" s="12"/>
      <c r="CS48" s="12"/>
      <c r="CT48" s="12"/>
      <c r="CU48" s="12"/>
      <c r="CV48" s="12"/>
      <c r="CW48" s="12"/>
      <c r="CX48" s="12"/>
      <c r="CY48" s="12"/>
      <c r="CZ48" s="12"/>
      <c r="DA48" s="12"/>
      <c r="DB48" s="12"/>
      <c r="DC48" s="12"/>
      <c r="DD48" s="31"/>
      <c r="DG48" s="12" t="s">
        <v>236</v>
      </c>
      <c r="DH48" s="12">
        <v>5.0999999999999996</v>
      </c>
      <c r="DI48" s="12">
        <v>13.1</v>
      </c>
      <c r="DJ48" s="12">
        <v>0.4</v>
      </c>
      <c r="DK48" s="12">
        <v>0.2</v>
      </c>
      <c r="DL48" s="12">
        <v>0.7</v>
      </c>
      <c r="DM48" s="12">
        <v>1</v>
      </c>
      <c r="DN48" s="12">
        <v>2.2000000000000002</v>
      </c>
      <c r="DO48" s="12">
        <v>5</v>
      </c>
      <c r="DP48" s="12">
        <v>13.4</v>
      </c>
      <c r="DQ48" s="12">
        <v>28.7</v>
      </c>
      <c r="DR48" s="31">
        <v>87.8</v>
      </c>
      <c r="DT48" s="12" t="s">
        <v>236</v>
      </c>
      <c r="DU48" s="12">
        <v>6.3</v>
      </c>
      <c r="DV48" s="12">
        <v>15</v>
      </c>
      <c r="DW48" s="12">
        <v>0.3</v>
      </c>
      <c r="DX48" s="12">
        <v>0.3</v>
      </c>
      <c r="DY48" s="12">
        <v>1.2</v>
      </c>
      <c r="DZ48" s="12">
        <v>1.2</v>
      </c>
      <c r="EA48" s="12">
        <v>3</v>
      </c>
      <c r="EB48" s="12">
        <v>7.2</v>
      </c>
      <c r="EC48" s="12">
        <v>17.100000000000001</v>
      </c>
      <c r="ED48" s="12">
        <v>40.6</v>
      </c>
      <c r="EE48" s="31">
        <v>110.1</v>
      </c>
      <c r="EG48" s="12" t="s">
        <v>236</v>
      </c>
      <c r="EH48" s="12">
        <v>4.4000000000000004</v>
      </c>
      <c r="EI48" s="12">
        <v>11.1</v>
      </c>
      <c r="EJ48" s="12">
        <v>0.5</v>
      </c>
      <c r="EK48" s="12">
        <v>0.1</v>
      </c>
      <c r="EL48" s="12">
        <v>0.2</v>
      </c>
      <c r="EM48" s="12">
        <v>0.7</v>
      </c>
      <c r="EN48" s="12">
        <v>1.3</v>
      </c>
      <c r="EO48" s="12">
        <v>2.8</v>
      </c>
      <c r="EP48" s="12">
        <v>9.5</v>
      </c>
      <c r="EQ48" s="12">
        <v>18</v>
      </c>
      <c r="ER48" s="31">
        <v>72.400000000000006</v>
      </c>
      <c r="EU48" s="12" t="s">
        <v>254</v>
      </c>
      <c r="EV48" s="12">
        <v>1122000</v>
      </c>
      <c r="EW48" s="12">
        <v>110600</v>
      </c>
      <c r="EX48" s="12">
        <v>109900</v>
      </c>
      <c r="EY48" s="12">
        <v>107500</v>
      </c>
      <c r="EZ48" s="12">
        <v>101800</v>
      </c>
      <c r="FA48" s="12">
        <v>95900</v>
      </c>
      <c r="FB48" s="12">
        <v>79100</v>
      </c>
      <c r="FC48" s="12">
        <v>69100</v>
      </c>
      <c r="FD48" s="12">
        <v>69700</v>
      </c>
      <c r="FE48" s="12">
        <v>65400</v>
      </c>
      <c r="FF48" s="12">
        <v>61700</v>
      </c>
      <c r="FG48" s="12">
        <v>54300</v>
      </c>
      <c r="FH48" s="12">
        <v>46800</v>
      </c>
      <c r="FI48" s="12">
        <v>41300</v>
      </c>
      <c r="FJ48" s="12">
        <v>36000</v>
      </c>
      <c r="FK48" s="12">
        <v>30200</v>
      </c>
      <c r="FL48" s="12">
        <v>21900</v>
      </c>
      <c r="FM48" s="31">
        <v>20900</v>
      </c>
      <c r="FP48" s="12" t="s">
        <v>254</v>
      </c>
      <c r="FQ48" s="12">
        <v>551500</v>
      </c>
      <c r="FR48" s="12">
        <v>56200</v>
      </c>
      <c r="FS48" s="12">
        <v>55900</v>
      </c>
      <c r="FT48" s="12">
        <v>54500</v>
      </c>
      <c r="FU48" s="12">
        <v>51400</v>
      </c>
      <c r="FV48" s="12">
        <v>47800</v>
      </c>
      <c r="FW48" s="12">
        <v>39800</v>
      </c>
      <c r="FX48" s="12">
        <v>34800</v>
      </c>
      <c r="FY48" s="12">
        <v>34900</v>
      </c>
      <c r="FZ48" s="12">
        <v>32000</v>
      </c>
      <c r="GA48" s="12">
        <v>30800</v>
      </c>
      <c r="GB48" s="12">
        <v>27000</v>
      </c>
      <c r="GC48" s="12">
        <v>23200</v>
      </c>
      <c r="GD48" s="12">
        <v>19500</v>
      </c>
      <c r="GE48" s="12">
        <v>15800</v>
      </c>
      <c r="GF48" s="12">
        <v>12600</v>
      </c>
      <c r="GG48" s="12">
        <v>8300</v>
      </c>
      <c r="GH48" s="31">
        <v>6900</v>
      </c>
      <c r="GK48" s="12" t="s">
        <v>254</v>
      </c>
      <c r="GL48" s="12">
        <v>570400</v>
      </c>
      <c r="GM48" s="12">
        <v>54400</v>
      </c>
      <c r="GN48" s="12">
        <v>54000</v>
      </c>
      <c r="GO48" s="12">
        <v>53000</v>
      </c>
      <c r="GP48" s="12">
        <v>50400</v>
      </c>
      <c r="GQ48" s="12">
        <v>48100</v>
      </c>
      <c r="GR48" s="12">
        <v>39300</v>
      </c>
      <c r="GS48" s="12">
        <v>34300</v>
      </c>
      <c r="GT48" s="12">
        <v>34800</v>
      </c>
      <c r="GU48" s="12">
        <v>33400</v>
      </c>
      <c r="GV48" s="12">
        <v>30900</v>
      </c>
      <c r="GW48" s="12">
        <v>27200</v>
      </c>
      <c r="GX48" s="12">
        <v>23600</v>
      </c>
      <c r="GY48" s="12">
        <v>21700</v>
      </c>
      <c r="GZ48" s="12">
        <v>20200</v>
      </c>
      <c r="HA48" s="12">
        <v>17500</v>
      </c>
      <c r="HB48" s="12">
        <v>13500</v>
      </c>
      <c r="HC48" s="31">
        <v>14000</v>
      </c>
      <c r="HF48" s="42" t="s">
        <v>255</v>
      </c>
      <c r="HG48" s="43" t="s">
        <v>256</v>
      </c>
      <c r="HH48" s="43">
        <v>1</v>
      </c>
      <c r="HI48" s="44">
        <f>FB40</f>
        <v>2852400</v>
      </c>
      <c r="HJ48" s="44">
        <f>AG40</f>
        <v>3168</v>
      </c>
      <c r="HK48" s="45">
        <f t="shared" si="18"/>
        <v>1.110643668489693E-3</v>
      </c>
      <c r="HL48" s="46">
        <f t="shared" si="14"/>
        <v>1.110027246123314E-3</v>
      </c>
      <c r="HN48" s="42" t="s">
        <v>255</v>
      </c>
      <c r="HO48" s="43" t="s">
        <v>256</v>
      </c>
      <c r="HP48" s="43">
        <v>1</v>
      </c>
      <c r="HQ48" s="44">
        <f>FW40</f>
        <v>1435000</v>
      </c>
      <c r="HR48" s="44">
        <f>BL40</f>
        <v>2287</v>
      </c>
      <c r="HS48" s="45">
        <f t="shared" si="19"/>
        <v>1.5937282229965158E-3</v>
      </c>
      <c r="HT48" s="46">
        <f t="shared" si="15"/>
        <v>1.5924592493716681E-3</v>
      </c>
      <c r="HV48" s="42" t="s">
        <v>255</v>
      </c>
      <c r="HW48" s="47" t="s">
        <v>256</v>
      </c>
      <c r="HX48" s="47">
        <v>1</v>
      </c>
      <c r="HY48" s="44">
        <f>GR40</f>
        <v>1417400</v>
      </c>
      <c r="HZ48" s="48">
        <f>CQ40</f>
        <v>880</v>
      </c>
      <c r="IA48" s="45">
        <f t="shared" si="20"/>
        <v>6.2085508677860873E-4</v>
      </c>
      <c r="IB48" s="46">
        <f t="shared" si="16"/>
        <v>6.2066241606951414E-4</v>
      </c>
      <c r="IE48" s="50">
        <f t="shared" si="17"/>
        <v>0</v>
      </c>
      <c r="IF48" s="50">
        <f t="shared" si="17"/>
        <v>-1</v>
      </c>
      <c r="IH48">
        <f t="shared" ref="IH48:IM48" si="22">IH38/IH47</f>
        <v>0.5665861208187718</v>
      </c>
      <c r="II48">
        <f t="shared" si="22"/>
        <v>0.55785065096009534</v>
      </c>
      <c r="IJ48">
        <f t="shared" si="22"/>
        <v>0.54943729174640477</v>
      </c>
      <c r="IK48">
        <f t="shared" si="22"/>
        <v>0.54181290619713074</v>
      </c>
      <c r="IL48">
        <f t="shared" si="22"/>
        <v>0.53531952185841092</v>
      </c>
      <c r="IM48">
        <f t="shared" si="22"/>
        <v>0.52996145278728068</v>
      </c>
      <c r="IO48">
        <f>IO38/IO47</f>
        <v>0.61321323870474853</v>
      </c>
      <c r="IQ48">
        <f>IQ38/IQ47</f>
        <v>0.54368725331237</v>
      </c>
    </row>
    <row r="49" spans="1:251" ht="15.6" x14ac:dyDescent="0.3">
      <c r="A49" s="12" t="s">
        <v>254</v>
      </c>
      <c r="B49" s="12">
        <v>23011</v>
      </c>
      <c r="C49" s="12"/>
      <c r="D49" s="12"/>
      <c r="E49" s="12"/>
      <c r="F49" s="12">
        <v>156</v>
      </c>
      <c r="G49" s="12">
        <v>4096</v>
      </c>
      <c r="H49" s="12">
        <v>6458</v>
      </c>
      <c r="I49" s="12">
        <v>5440</v>
      </c>
      <c r="J49" s="12">
        <v>3939</v>
      </c>
      <c r="K49" s="12">
        <v>2242</v>
      </c>
      <c r="L49" s="12">
        <v>620</v>
      </c>
      <c r="M49" s="12">
        <v>22</v>
      </c>
      <c r="N49" s="12">
        <v>1</v>
      </c>
      <c r="O49" s="31">
        <v>37</v>
      </c>
      <c r="Q49" s="12" t="s">
        <v>254</v>
      </c>
      <c r="R49" s="12"/>
      <c r="S49" s="12"/>
      <c r="T49" s="12"/>
      <c r="U49" s="12"/>
      <c r="V49" s="12"/>
      <c r="W49" s="12"/>
      <c r="X49" s="12"/>
      <c r="Y49" s="12"/>
      <c r="Z49" s="12"/>
      <c r="AA49" s="12"/>
      <c r="AB49" s="12"/>
      <c r="AC49" s="12"/>
      <c r="AD49" s="31"/>
      <c r="AF49" s="12" t="s">
        <v>254</v>
      </c>
      <c r="AG49" s="12"/>
      <c r="AH49" s="12"/>
      <c r="AI49" s="12"/>
      <c r="AJ49" s="12"/>
      <c r="AK49" s="12"/>
      <c r="AL49" s="12"/>
      <c r="AM49" s="12"/>
      <c r="AN49" s="12"/>
      <c r="AO49" s="12"/>
      <c r="AP49" s="12"/>
      <c r="AQ49" s="12"/>
      <c r="AR49" s="12"/>
      <c r="AS49" s="12"/>
      <c r="AT49" s="31"/>
      <c r="AV49" s="12" t="s">
        <v>254</v>
      </c>
      <c r="AW49" s="12"/>
      <c r="AX49" s="12"/>
      <c r="AY49" s="12"/>
      <c r="AZ49" s="12"/>
      <c r="BA49" s="12"/>
      <c r="BB49" s="12"/>
      <c r="BC49" s="12"/>
      <c r="BD49" s="12"/>
      <c r="BE49" s="12"/>
      <c r="BF49" s="12"/>
      <c r="BG49" s="12"/>
      <c r="BH49" s="12"/>
      <c r="BI49" s="31"/>
      <c r="BK49" s="12" t="s">
        <v>254</v>
      </c>
      <c r="BL49" s="12"/>
      <c r="BM49" s="12"/>
      <c r="BN49" s="12"/>
      <c r="BO49" s="12"/>
      <c r="BP49" s="12"/>
      <c r="BQ49" s="12"/>
      <c r="BR49" s="12"/>
      <c r="BS49" s="12"/>
      <c r="BT49" s="12"/>
      <c r="BU49" s="12"/>
      <c r="BV49" s="12"/>
      <c r="BW49" s="12"/>
      <c r="BX49" s="12"/>
      <c r="BY49" s="31"/>
      <c r="CA49" s="12" t="s">
        <v>254</v>
      </c>
      <c r="CB49" s="12"/>
      <c r="CC49" s="12"/>
      <c r="CD49" s="12"/>
      <c r="CE49" s="12"/>
      <c r="CF49" s="12"/>
      <c r="CG49" s="12"/>
      <c r="CH49" s="12"/>
      <c r="CI49" s="12"/>
      <c r="CJ49" s="12"/>
      <c r="CK49" s="12"/>
      <c r="CL49" s="12"/>
      <c r="CM49" s="12"/>
      <c r="CN49" s="31"/>
      <c r="CP49" s="12" t="s">
        <v>254</v>
      </c>
      <c r="CQ49" s="12"/>
      <c r="CR49" s="12"/>
      <c r="CS49" s="12"/>
      <c r="CT49" s="12"/>
      <c r="CU49" s="12"/>
      <c r="CV49" s="12"/>
      <c r="CW49" s="12"/>
      <c r="CX49" s="12"/>
      <c r="CY49" s="12"/>
      <c r="CZ49" s="12"/>
      <c r="DA49" s="12"/>
      <c r="DB49" s="12"/>
      <c r="DC49" s="12"/>
      <c r="DD49" s="31"/>
      <c r="DG49" s="53" t="s">
        <v>254</v>
      </c>
      <c r="DH49" s="12">
        <v>7.8</v>
      </c>
      <c r="DI49" s="12">
        <v>14.9</v>
      </c>
      <c r="DJ49" s="12">
        <v>0.5</v>
      </c>
      <c r="DK49" s="12">
        <v>0.4</v>
      </c>
      <c r="DL49" s="12">
        <v>0.9</v>
      </c>
      <c r="DM49" s="12">
        <v>1.1000000000000001</v>
      </c>
      <c r="DN49" s="12">
        <v>2</v>
      </c>
      <c r="DO49" s="12">
        <v>6</v>
      </c>
      <c r="DP49" s="12">
        <v>12.9</v>
      </c>
      <c r="DQ49" s="12">
        <v>29.7</v>
      </c>
      <c r="DR49" s="31">
        <v>90.5</v>
      </c>
      <c r="DT49" s="12" t="s">
        <v>254</v>
      </c>
      <c r="DU49" s="12">
        <v>8.8000000000000007</v>
      </c>
      <c r="DV49" s="12">
        <v>17.600000000000001</v>
      </c>
      <c r="DW49" s="12">
        <v>0.5</v>
      </c>
      <c r="DX49" s="12">
        <v>0.4</v>
      </c>
      <c r="DY49" s="12">
        <v>1.4</v>
      </c>
      <c r="DZ49" s="12">
        <v>1.5</v>
      </c>
      <c r="EA49" s="12">
        <v>2.6</v>
      </c>
      <c r="EB49" s="12">
        <v>8.1</v>
      </c>
      <c r="EC49" s="12">
        <v>18.399999999999999</v>
      </c>
      <c r="ED49" s="12">
        <v>43.9</v>
      </c>
      <c r="EE49" s="31">
        <v>107.1</v>
      </c>
      <c r="EG49" s="12" t="s">
        <v>254</v>
      </c>
      <c r="EH49" s="12">
        <v>7.5</v>
      </c>
      <c r="EI49" s="12">
        <v>12.1</v>
      </c>
      <c r="EJ49" s="12">
        <v>0.5</v>
      </c>
      <c r="EK49" s="12">
        <v>0.3</v>
      </c>
      <c r="EL49" s="12">
        <v>0.4</v>
      </c>
      <c r="EM49" s="12">
        <v>0.7</v>
      </c>
      <c r="EN49" s="12">
        <v>1.4</v>
      </c>
      <c r="EO49" s="12">
        <v>3.8</v>
      </c>
      <c r="EP49" s="12">
        <v>7.6</v>
      </c>
      <c r="EQ49" s="12">
        <v>18.8</v>
      </c>
      <c r="ER49" s="31">
        <v>81</v>
      </c>
      <c r="EU49" s="12" t="s">
        <v>268</v>
      </c>
      <c r="EV49" s="12">
        <v>516000</v>
      </c>
      <c r="EW49" s="12">
        <v>63800</v>
      </c>
      <c r="EX49" s="12">
        <v>61800</v>
      </c>
      <c r="EY49" s="12">
        <v>58700</v>
      </c>
      <c r="EZ49" s="12">
        <v>51300</v>
      </c>
      <c r="FA49" s="12">
        <v>46500</v>
      </c>
      <c r="FB49" s="12">
        <v>37500</v>
      </c>
      <c r="FC49" s="12">
        <v>33100</v>
      </c>
      <c r="FD49" s="12">
        <v>32000</v>
      </c>
      <c r="FE49" s="12">
        <v>29300</v>
      </c>
      <c r="FF49" s="12">
        <v>25200</v>
      </c>
      <c r="FG49" s="12">
        <v>19600</v>
      </c>
      <c r="FH49" s="12">
        <v>15600</v>
      </c>
      <c r="FI49" s="12">
        <v>13400</v>
      </c>
      <c r="FJ49" s="12">
        <v>10500</v>
      </c>
      <c r="FK49" s="12">
        <v>8300</v>
      </c>
      <c r="FL49" s="12">
        <v>5300</v>
      </c>
      <c r="FM49" s="31">
        <v>4200</v>
      </c>
      <c r="FP49" s="12" t="s">
        <v>268</v>
      </c>
      <c r="FQ49" s="12">
        <v>264100</v>
      </c>
      <c r="FR49" s="12">
        <v>32500</v>
      </c>
      <c r="FS49" s="12">
        <v>31500</v>
      </c>
      <c r="FT49" s="12">
        <v>29800</v>
      </c>
      <c r="FU49" s="12">
        <v>26300</v>
      </c>
      <c r="FV49" s="12">
        <v>23600</v>
      </c>
      <c r="FW49" s="12">
        <v>19300</v>
      </c>
      <c r="FX49" s="12">
        <v>17000</v>
      </c>
      <c r="FY49" s="12">
        <v>16500</v>
      </c>
      <c r="FZ49" s="12">
        <v>14900</v>
      </c>
      <c r="GA49" s="12">
        <v>13200</v>
      </c>
      <c r="GB49" s="12">
        <v>10400</v>
      </c>
      <c r="GC49" s="12">
        <v>8200</v>
      </c>
      <c r="GD49" s="12">
        <v>6900</v>
      </c>
      <c r="GE49" s="12">
        <v>5300</v>
      </c>
      <c r="GF49" s="12">
        <v>4100</v>
      </c>
      <c r="GG49" s="12">
        <v>2500</v>
      </c>
      <c r="GH49" s="31">
        <v>1900</v>
      </c>
      <c r="GK49" s="12" t="s">
        <v>268</v>
      </c>
      <c r="GL49" s="12">
        <v>251900</v>
      </c>
      <c r="GM49" s="12">
        <v>31300</v>
      </c>
      <c r="GN49" s="12">
        <v>30300</v>
      </c>
      <c r="GO49" s="12">
        <v>28900</v>
      </c>
      <c r="GP49" s="12">
        <v>25000</v>
      </c>
      <c r="GQ49" s="12">
        <v>23000</v>
      </c>
      <c r="GR49" s="12">
        <v>18200</v>
      </c>
      <c r="GS49" s="12">
        <v>16100</v>
      </c>
      <c r="GT49" s="12">
        <v>15500</v>
      </c>
      <c r="GU49" s="12">
        <v>14400</v>
      </c>
      <c r="GV49" s="12">
        <v>11900</v>
      </c>
      <c r="GW49" s="12">
        <v>9200</v>
      </c>
      <c r="GX49" s="12">
        <v>7400</v>
      </c>
      <c r="GY49" s="12">
        <v>6500</v>
      </c>
      <c r="GZ49" s="12">
        <v>5200</v>
      </c>
      <c r="HA49" s="12">
        <v>4100</v>
      </c>
      <c r="HB49" s="12">
        <v>2700</v>
      </c>
      <c r="HC49" s="31">
        <v>2300</v>
      </c>
      <c r="HF49" s="54" t="s">
        <v>269</v>
      </c>
      <c r="HG49" s="55" t="s">
        <v>270</v>
      </c>
      <c r="HH49" s="55">
        <v>1</v>
      </c>
      <c r="HI49" s="56">
        <f>FC40</f>
        <v>2495900</v>
      </c>
      <c r="HJ49" s="56">
        <f>AH40</f>
        <v>3424</v>
      </c>
      <c r="HK49" s="57">
        <f t="shared" si="18"/>
        <v>1.3718498337273127E-3</v>
      </c>
      <c r="HL49" s="58">
        <f t="shared" si="14"/>
        <v>1.3709094927474724E-3</v>
      </c>
      <c r="HN49" s="54" t="s">
        <v>269</v>
      </c>
      <c r="HO49" s="55" t="s">
        <v>270</v>
      </c>
      <c r="HP49" s="55">
        <v>1</v>
      </c>
      <c r="HQ49" s="56">
        <f>FX40</f>
        <v>1252400</v>
      </c>
      <c r="HR49" s="56">
        <f>BM40</f>
        <v>2329</v>
      </c>
      <c r="HS49" s="57">
        <f t="shared" si="19"/>
        <v>1.8596295113382307E-3</v>
      </c>
      <c r="HT49" s="58">
        <f t="shared" si="15"/>
        <v>1.8579020066378715E-3</v>
      </c>
      <c r="HV49" s="54" t="s">
        <v>269</v>
      </c>
      <c r="HW49" s="59" t="s">
        <v>270</v>
      </c>
      <c r="HX49" s="59">
        <v>1</v>
      </c>
      <c r="HY49" s="56">
        <f>GS40</f>
        <v>1243500</v>
      </c>
      <c r="HZ49" s="60">
        <f>CR40</f>
        <v>1094</v>
      </c>
      <c r="IA49" s="57">
        <f t="shared" si="20"/>
        <v>8.7977482911137921E-4</v>
      </c>
      <c r="IB49" s="58">
        <f t="shared" si="16"/>
        <v>8.7938799739881212E-4</v>
      </c>
      <c r="IE49" s="50">
        <f t="shared" si="17"/>
        <v>0</v>
      </c>
      <c r="IF49" s="50">
        <f t="shared" si="17"/>
        <v>-1</v>
      </c>
      <c r="IH49">
        <f t="shared" ref="IH49:IM49" si="23">IH39/IH47</f>
        <v>0.3005042436345482</v>
      </c>
      <c r="II49">
        <f t="shared" si="23"/>
        <v>0.30285794022993889</v>
      </c>
      <c r="IJ49">
        <f t="shared" si="23"/>
        <v>0.30497059752734795</v>
      </c>
      <c r="IK49">
        <f t="shared" si="23"/>
        <v>0.30644207513309862</v>
      </c>
      <c r="IL49">
        <f t="shared" si="23"/>
        <v>0.30686484642075323</v>
      </c>
      <c r="IM49">
        <f t="shared" si="23"/>
        <v>0.3062684470186392</v>
      </c>
      <c r="IO49">
        <f>IO39/IO47</f>
        <v>0.28588362624336444</v>
      </c>
      <c r="IQ49">
        <f>IQ39/IQ47</f>
        <v>0.30768451974171035</v>
      </c>
    </row>
    <row r="50" spans="1:251" ht="15.6" x14ac:dyDescent="0.3">
      <c r="A50" s="12" t="s">
        <v>268</v>
      </c>
      <c r="B50" s="12">
        <v>11539</v>
      </c>
      <c r="C50" s="12"/>
      <c r="D50" s="12"/>
      <c r="E50" s="12"/>
      <c r="F50" s="12">
        <v>108</v>
      </c>
      <c r="G50" s="12">
        <v>2215</v>
      </c>
      <c r="H50" s="12">
        <v>3394</v>
      </c>
      <c r="I50" s="12">
        <v>2586</v>
      </c>
      <c r="J50" s="12">
        <v>1759</v>
      </c>
      <c r="K50" s="12">
        <v>993</v>
      </c>
      <c r="L50" s="12">
        <v>349</v>
      </c>
      <c r="M50" s="12">
        <v>54</v>
      </c>
      <c r="N50" s="12">
        <v>11</v>
      </c>
      <c r="O50" s="31">
        <v>70</v>
      </c>
      <c r="Q50" s="12" t="s">
        <v>268</v>
      </c>
      <c r="R50" s="12"/>
      <c r="S50" s="12"/>
      <c r="T50" s="12"/>
      <c r="U50" s="12"/>
      <c r="V50" s="12"/>
      <c r="W50" s="12"/>
      <c r="X50" s="12"/>
      <c r="Y50" s="12"/>
      <c r="Z50" s="12"/>
      <c r="AA50" s="12"/>
      <c r="AB50" s="12"/>
      <c r="AC50" s="12"/>
      <c r="AD50" s="31"/>
      <c r="AF50" s="12" t="s">
        <v>268</v>
      </c>
      <c r="AG50" s="12"/>
      <c r="AH50" s="12"/>
      <c r="AI50" s="12"/>
      <c r="AJ50" s="12"/>
      <c r="AK50" s="12"/>
      <c r="AL50" s="12"/>
      <c r="AM50" s="12"/>
      <c r="AN50" s="12"/>
      <c r="AO50" s="12"/>
      <c r="AP50" s="12"/>
      <c r="AQ50" s="12"/>
      <c r="AR50" s="12"/>
      <c r="AS50" s="12"/>
      <c r="AT50" s="31"/>
      <c r="AV50" s="12" t="s">
        <v>268</v>
      </c>
      <c r="AW50" s="12"/>
      <c r="AX50" s="12"/>
      <c r="AY50" s="12"/>
      <c r="AZ50" s="12"/>
      <c r="BA50" s="12"/>
      <c r="BB50" s="12"/>
      <c r="BC50" s="12"/>
      <c r="BD50" s="12"/>
      <c r="BE50" s="12"/>
      <c r="BF50" s="12"/>
      <c r="BG50" s="12"/>
      <c r="BH50" s="12"/>
      <c r="BI50" s="31"/>
      <c r="BK50" s="12" t="s">
        <v>268</v>
      </c>
      <c r="BL50" s="12"/>
      <c r="BM50" s="12"/>
      <c r="BN50" s="12"/>
      <c r="BO50" s="12"/>
      <c r="BP50" s="12"/>
      <c r="BQ50" s="12"/>
      <c r="BR50" s="12"/>
      <c r="BS50" s="12"/>
      <c r="BT50" s="12"/>
      <c r="BU50" s="12"/>
      <c r="BV50" s="12"/>
      <c r="BW50" s="12"/>
      <c r="BX50" s="12"/>
      <c r="BY50" s="31"/>
      <c r="CA50" s="12" t="s">
        <v>268</v>
      </c>
      <c r="CB50" s="12"/>
      <c r="CC50" s="12"/>
      <c r="CD50" s="12"/>
      <c r="CE50" s="12"/>
      <c r="CF50" s="12"/>
      <c r="CG50" s="12"/>
      <c r="CH50" s="12"/>
      <c r="CI50" s="12"/>
      <c r="CJ50" s="12"/>
      <c r="CK50" s="12"/>
      <c r="CL50" s="12"/>
      <c r="CM50" s="12"/>
      <c r="CN50" s="31"/>
      <c r="CP50" s="12" t="s">
        <v>268</v>
      </c>
      <c r="CQ50" s="12"/>
      <c r="CR50" s="12"/>
      <c r="CS50" s="12"/>
      <c r="CT50" s="12"/>
      <c r="CU50" s="12"/>
      <c r="CV50" s="12"/>
      <c r="CW50" s="12"/>
      <c r="CX50" s="12"/>
      <c r="CY50" s="12"/>
      <c r="CZ50" s="12"/>
      <c r="DA50" s="12"/>
      <c r="DB50" s="12"/>
      <c r="DC50" s="12"/>
      <c r="DD50" s="31"/>
      <c r="DG50" s="12" t="s">
        <v>268</v>
      </c>
      <c r="DH50" s="12">
        <v>5.4</v>
      </c>
      <c r="DI50" s="12">
        <v>28.9</v>
      </c>
      <c r="DJ50" s="12">
        <v>1.6</v>
      </c>
      <c r="DK50" s="12">
        <v>0.3</v>
      </c>
      <c r="DL50" s="12">
        <v>1.2</v>
      </c>
      <c r="DM50" s="12">
        <v>1.1000000000000001</v>
      </c>
      <c r="DN50" s="12">
        <v>1.9</v>
      </c>
      <c r="DO50" s="12">
        <v>5.5</v>
      </c>
      <c r="DP50" s="12">
        <v>11.7</v>
      </c>
      <c r="DQ50" s="12">
        <v>29.1</v>
      </c>
      <c r="DR50" s="31">
        <v>92.5</v>
      </c>
      <c r="DT50" s="12" t="s">
        <v>268</v>
      </c>
      <c r="DU50" s="12">
        <v>6.2</v>
      </c>
      <c r="DV50" s="12">
        <v>29.5</v>
      </c>
      <c r="DW50" s="12">
        <v>1.9</v>
      </c>
      <c r="DX50" s="12">
        <v>0.3</v>
      </c>
      <c r="DY50" s="12">
        <v>1.6</v>
      </c>
      <c r="DZ50" s="12">
        <v>1.3</v>
      </c>
      <c r="EA50" s="12">
        <v>2.1</v>
      </c>
      <c r="EB50" s="12">
        <v>6.7</v>
      </c>
      <c r="EC50" s="12">
        <v>14.3</v>
      </c>
      <c r="ED50" s="12">
        <v>35.5</v>
      </c>
      <c r="EE50" s="31">
        <v>108.2</v>
      </c>
      <c r="EG50" s="12" t="s">
        <v>268</v>
      </c>
      <c r="EH50" s="12">
        <v>5.2</v>
      </c>
      <c r="EI50" s="12">
        <v>28.2</v>
      </c>
      <c r="EJ50" s="12">
        <v>1.3</v>
      </c>
      <c r="EK50" s="12">
        <v>0.4</v>
      </c>
      <c r="EL50" s="12">
        <v>0.8</v>
      </c>
      <c r="EM50" s="12">
        <v>0.9</v>
      </c>
      <c r="EN50" s="12">
        <v>1.8</v>
      </c>
      <c r="EO50" s="12">
        <v>4.2</v>
      </c>
      <c r="EP50" s="12">
        <v>9</v>
      </c>
      <c r="EQ50" s="12">
        <v>22.6</v>
      </c>
      <c r="ER50" s="31">
        <v>78.8</v>
      </c>
      <c r="EU50" s="12" t="s">
        <v>285</v>
      </c>
      <c r="EV50" s="12">
        <v>614000</v>
      </c>
      <c r="EW50" s="12">
        <v>72300</v>
      </c>
      <c r="EX50" s="12">
        <v>67700</v>
      </c>
      <c r="EY50" s="12">
        <v>64500</v>
      </c>
      <c r="EZ50" s="12">
        <v>62900</v>
      </c>
      <c r="FA50" s="12">
        <v>61500</v>
      </c>
      <c r="FB50" s="12">
        <v>49400</v>
      </c>
      <c r="FC50" s="12">
        <v>39000</v>
      </c>
      <c r="FD50" s="12">
        <v>35900</v>
      </c>
      <c r="FE50" s="12">
        <v>32700</v>
      </c>
      <c r="FF50" s="12">
        <v>30300</v>
      </c>
      <c r="FG50" s="12">
        <v>24800</v>
      </c>
      <c r="FH50" s="12">
        <v>20200</v>
      </c>
      <c r="FI50" s="12">
        <v>16800</v>
      </c>
      <c r="FJ50" s="12">
        <v>13900</v>
      </c>
      <c r="FK50" s="12">
        <v>10400</v>
      </c>
      <c r="FL50" s="12">
        <v>6600</v>
      </c>
      <c r="FM50" s="31">
        <v>5100</v>
      </c>
      <c r="FP50" s="12" t="s">
        <v>285</v>
      </c>
      <c r="FQ50" s="12">
        <v>303200</v>
      </c>
      <c r="FR50" s="12">
        <v>36700</v>
      </c>
      <c r="FS50" s="12">
        <v>34200</v>
      </c>
      <c r="FT50" s="12">
        <v>32200</v>
      </c>
      <c r="FU50" s="12">
        <v>31300</v>
      </c>
      <c r="FV50" s="12">
        <v>30700</v>
      </c>
      <c r="FW50" s="12">
        <v>24600</v>
      </c>
      <c r="FX50" s="12">
        <v>19300</v>
      </c>
      <c r="FY50" s="12">
        <v>17300</v>
      </c>
      <c r="FZ50" s="12">
        <v>15300</v>
      </c>
      <c r="GA50" s="12">
        <v>14600</v>
      </c>
      <c r="GB50" s="12">
        <v>12100</v>
      </c>
      <c r="GC50" s="12">
        <v>9900</v>
      </c>
      <c r="GD50" s="12">
        <v>8200</v>
      </c>
      <c r="GE50" s="12">
        <v>6700</v>
      </c>
      <c r="GF50" s="12">
        <v>5000</v>
      </c>
      <c r="GG50" s="12">
        <v>3000</v>
      </c>
      <c r="GH50" s="31">
        <v>2000</v>
      </c>
      <c r="GK50" s="12" t="s">
        <v>285</v>
      </c>
      <c r="GL50" s="12">
        <v>310800</v>
      </c>
      <c r="GM50" s="12">
        <v>35600</v>
      </c>
      <c r="GN50" s="12">
        <v>33500</v>
      </c>
      <c r="GO50" s="12">
        <v>32300</v>
      </c>
      <c r="GP50" s="12">
        <v>31500</v>
      </c>
      <c r="GQ50" s="12">
        <v>30800</v>
      </c>
      <c r="GR50" s="12">
        <v>24800</v>
      </c>
      <c r="GS50" s="12">
        <v>19800</v>
      </c>
      <c r="GT50" s="12">
        <v>18600</v>
      </c>
      <c r="GU50" s="12">
        <v>17300</v>
      </c>
      <c r="GV50" s="12">
        <v>15700</v>
      </c>
      <c r="GW50" s="12">
        <v>12700</v>
      </c>
      <c r="GX50" s="12">
        <v>10200</v>
      </c>
      <c r="GY50" s="12">
        <v>8600</v>
      </c>
      <c r="GZ50" s="12">
        <v>7200</v>
      </c>
      <c r="HA50" s="12">
        <v>5400</v>
      </c>
      <c r="HB50" s="12">
        <v>3700</v>
      </c>
      <c r="HC50" s="31">
        <v>3100</v>
      </c>
      <c r="HF50" s="42" t="s">
        <v>286</v>
      </c>
      <c r="HG50" s="43" t="s">
        <v>287</v>
      </c>
      <c r="HH50" s="43">
        <v>1</v>
      </c>
      <c r="HI50" s="44">
        <f>FD40</f>
        <v>2347700</v>
      </c>
      <c r="HJ50" s="44">
        <f>AI40</f>
        <v>4077</v>
      </c>
      <c r="HK50" s="45">
        <f t="shared" si="18"/>
        <v>1.7365932614899688E-3</v>
      </c>
      <c r="HL50" s="46">
        <f t="shared" si="14"/>
        <v>1.7350866915616355E-3</v>
      </c>
      <c r="HN50" s="42" t="s">
        <v>286</v>
      </c>
      <c r="HO50" s="43" t="s">
        <v>287</v>
      </c>
      <c r="HP50" s="43">
        <v>1</v>
      </c>
      <c r="HQ50" s="44">
        <f>FY40</f>
        <v>1168400</v>
      </c>
      <c r="HR50" s="44">
        <f>BN40</f>
        <v>2631</v>
      </c>
      <c r="HS50" s="45">
        <f t="shared" si="19"/>
        <v>2.251797329681616E-3</v>
      </c>
      <c r="HT50" s="46">
        <f t="shared" si="15"/>
        <v>2.2492648853503269E-3</v>
      </c>
      <c r="HV50" s="42" t="s">
        <v>286</v>
      </c>
      <c r="HW50" s="47" t="s">
        <v>287</v>
      </c>
      <c r="HX50" s="47">
        <v>1</v>
      </c>
      <c r="HY50" s="44">
        <f>GT40</f>
        <v>1179300</v>
      </c>
      <c r="HZ50" s="48">
        <f>CS40</f>
        <v>1446</v>
      </c>
      <c r="IA50" s="45">
        <f t="shared" si="20"/>
        <v>1.2261511065886543E-3</v>
      </c>
      <c r="IB50" s="46">
        <f t="shared" si="16"/>
        <v>1.2253998439013477E-3</v>
      </c>
      <c r="IE50" s="50">
        <f t="shared" si="17"/>
        <v>0</v>
      </c>
      <c r="IF50" s="50">
        <f t="shared" si="17"/>
        <v>0</v>
      </c>
      <c r="IH50">
        <f t="shared" ref="IH50:IM50" si="24">IH40/IH47</f>
        <v>0.10482476285571643</v>
      </c>
      <c r="II50">
        <f t="shared" si="24"/>
        <v>0.11107988532329424</v>
      </c>
      <c r="IJ50">
        <f t="shared" si="24"/>
        <v>0.11611996170663196</v>
      </c>
      <c r="IK50">
        <f t="shared" si="24"/>
        <v>0.12020679211581704</v>
      </c>
      <c r="IL50">
        <f t="shared" si="24"/>
        <v>0.12374708296856146</v>
      </c>
      <c r="IM50">
        <f t="shared" si="24"/>
        <v>0.12700867536293697</v>
      </c>
      <c r="IO50">
        <f>IO40/IO47</f>
        <v>8.3298216467435293E-2</v>
      </c>
      <c r="IQ50">
        <f>IQ40/IQ47</f>
        <v>0.11539658363222458</v>
      </c>
    </row>
    <row r="51" spans="1:251" ht="15.6" x14ac:dyDescent="0.3">
      <c r="A51" s="12" t="s">
        <v>285</v>
      </c>
      <c r="B51" s="12">
        <v>14203</v>
      </c>
      <c r="C51" s="12"/>
      <c r="D51" s="12"/>
      <c r="E51" s="12"/>
      <c r="F51" s="12">
        <v>75</v>
      </c>
      <c r="G51" s="12">
        <v>2486</v>
      </c>
      <c r="H51" s="12">
        <v>4239</v>
      </c>
      <c r="I51" s="12">
        <v>3229</v>
      </c>
      <c r="J51" s="12">
        <v>2273</v>
      </c>
      <c r="K51" s="12">
        <v>1306</v>
      </c>
      <c r="L51" s="12">
        <v>411</v>
      </c>
      <c r="M51" s="12">
        <v>23</v>
      </c>
      <c r="N51" s="12">
        <v>3</v>
      </c>
      <c r="O51" s="31">
        <v>158</v>
      </c>
      <c r="Q51" s="12" t="s">
        <v>285</v>
      </c>
      <c r="R51" s="12"/>
      <c r="S51" s="12"/>
      <c r="T51" s="12"/>
      <c r="U51" s="12"/>
      <c r="V51" s="12"/>
      <c r="W51" s="12"/>
      <c r="X51" s="12"/>
      <c r="Y51" s="12"/>
      <c r="Z51" s="12"/>
      <c r="AA51" s="12"/>
      <c r="AB51" s="12"/>
      <c r="AC51" s="12"/>
      <c r="AD51" s="31"/>
      <c r="AF51" s="12" t="s">
        <v>285</v>
      </c>
      <c r="AG51" s="12"/>
      <c r="AH51" s="12"/>
      <c r="AI51" s="12"/>
      <c r="AJ51" s="12"/>
      <c r="AK51" s="12"/>
      <c r="AL51" s="12"/>
      <c r="AM51" s="12"/>
      <c r="AN51" s="12"/>
      <c r="AO51" s="12"/>
      <c r="AP51" s="12"/>
      <c r="AQ51" s="12"/>
      <c r="AR51" s="12"/>
      <c r="AS51" s="12"/>
      <c r="AT51" s="31"/>
      <c r="AV51" s="12" t="s">
        <v>285</v>
      </c>
      <c r="AW51" s="12"/>
      <c r="AX51" s="12"/>
      <c r="AY51" s="12"/>
      <c r="AZ51" s="12"/>
      <c r="BA51" s="12"/>
      <c r="BB51" s="12"/>
      <c r="BC51" s="12"/>
      <c r="BD51" s="12"/>
      <c r="BE51" s="12"/>
      <c r="BF51" s="12"/>
      <c r="BG51" s="12"/>
      <c r="BH51" s="12"/>
      <c r="BI51" s="31"/>
      <c r="BK51" s="12" t="s">
        <v>285</v>
      </c>
      <c r="BL51" s="12"/>
      <c r="BM51" s="12"/>
      <c r="BN51" s="12"/>
      <c r="BO51" s="12"/>
      <c r="BP51" s="12"/>
      <c r="BQ51" s="12"/>
      <c r="BR51" s="12"/>
      <c r="BS51" s="12"/>
      <c r="BT51" s="12"/>
      <c r="BU51" s="12"/>
      <c r="BV51" s="12"/>
      <c r="BW51" s="12"/>
      <c r="BX51" s="12"/>
      <c r="BY51" s="31"/>
      <c r="CA51" s="12" t="s">
        <v>285</v>
      </c>
      <c r="CB51" s="12"/>
      <c r="CC51" s="12"/>
      <c r="CD51" s="12"/>
      <c r="CE51" s="12"/>
      <c r="CF51" s="12"/>
      <c r="CG51" s="12"/>
      <c r="CH51" s="12"/>
      <c r="CI51" s="12"/>
      <c r="CJ51" s="12"/>
      <c r="CK51" s="12"/>
      <c r="CL51" s="12"/>
      <c r="CM51" s="12"/>
      <c r="CN51" s="31"/>
      <c r="CP51" s="12" t="s">
        <v>285</v>
      </c>
      <c r="CQ51" s="12"/>
      <c r="CR51" s="12"/>
      <c r="CS51" s="12"/>
      <c r="CT51" s="12"/>
      <c r="CU51" s="12"/>
      <c r="CV51" s="12"/>
      <c r="CW51" s="12"/>
      <c r="CX51" s="12"/>
      <c r="CY51" s="12"/>
      <c r="CZ51" s="12"/>
      <c r="DA51" s="12"/>
      <c r="DB51" s="12"/>
      <c r="DC51" s="12"/>
      <c r="DD51" s="31"/>
      <c r="DG51" s="12" t="s">
        <v>285</v>
      </c>
      <c r="DH51" s="12">
        <v>5.5</v>
      </c>
      <c r="DI51" s="12">
        <v>18.399999999999999</v>
      </c>
      <c r="DJ51" s="12">
        <v>1.1000000000000001</v>
      </c>
      <c r="DK51" s="12">
        <v>0.3</v>
      </c>
      <c r="DL51" s="12">
        <v>0.9</v>
      </c>
      <c r="DM51" s="12">
        <v>1.5</v>
      </c>
      <c r="DN51" s="12">
        <v>2.6</v>
      </c>
      <c r="DO51" s="12">
        <v>6.2</v>
      </c>
      <c r="DP51" s="12">
        <v>12.2</v>
      </c>
      <c r="DQ51" s="12">
        <v>26.2</v>
      </c>
      <c r="DR51" s="31">
        <v>96.4</v>
      </c>
      <c r="DT51" s="12" t="s">
        <v>285</v>
      </c>
      <c r="DU51" s="12">
        <v>6.4</v>
      </c>
      <c r="DV51" s="12">
        <v>20.6</v>
      </c>
      <c r="DW51" s="12">
        <v>1.4</v>
      </c>
      <c r="DX51" s="12">
        <v>0.4</v>
      </c>
      <c r="DY51" s="12">
        <v>1.2</v>
      </c>
      <c r="DZ51" s="12">
        <v>1.7</v>
      </c>
      <c r="EA51" s="12">
        <v>3.4</v>
      </c>
      <c r="EB51" s="12">
        <v>8.5</v>
      </c>
      <c r="EC51" s="12">
        <v>15.7</v>
      </c>
      <c r="ED51" s="12">
        <v>33.4</v>
      </c>
      <c r="EE51" s="31">
        <v>108.7</v>
      </c>
      <c r="EG51" s="12" t="s">
        <v>285</v>
      </c>
      <c r="EH51" s="12">
        <v>5.2</v>
      </c>
      <c r="EI51" s="12">
        <v>16.100000000000001</v>
      </c>
      <c r="EJ51" s="12">
        <v>0.9</v>
      </c>
      <c r="EK51" s="12">
        <v>0.2</v>
      </c>
      <c r="EL51" s="12">
        <v>0.5</v>
      </c>
      <c r="EM51" s="12">
        <v>1.3</v>
      </c>
      <c r="EN51" s="12">
        <v>1.8</v>
      </c>
      <c r="EO51" s="12">
        <v>4.0999999999999996</v>
      </c>
      <c r="EP51" s="12">
        <v>8.9</v>
      </c>
      <c r="EQ51" s="12">
        <v>19.600000000000001</v>
      </c>
      <c r="ER51" s="31">
        <v>87.4</v>
      </c>
      <c r="EU51" s="12" t="s">
        <v>299</v>
      </c>
      <c r="EV51" s="12">
        <v>310700</v>
      </c>
      <c r="EW51" s="12">
        <v>30100</v>
      </c>
      <c r="EX51" s="12">
        <v>30000</v>
      </c>
      <c r="EY51" s="12">
        <v>29200</v>
      </c>
      <c r="EZ51" s="12">
        <v>27500</v>
      </c>
      <c r="FA51" s="12">
        <v>26700</v>
      </c>
      <c r="FB51" s="12">
        <v>22800</v>
      </c>
      <c r="FC51" s="12">
        <v>19600</v>
      </c>
      <c r="FD51" s="12">
        <v>19900</v>
      </c>
      <c r="FE51" s="12">
        <v>18100</v>
      </c>
      <c r="FF51" s="12">
        <v>17000</v>
      </c>
      <c r="FG51" s="12">
        <v>15300</v>
      </c>
      <c r="FH51" s="12">
        <v>13700</v>
      </c>
      <c r="FI51" s="12">
        <v>11500</v>
      </c>
      <c r="FJ51" s="12">
        <v>9800</v>
      </c>
      <c r="FK51" s="12">
        <v>8100</v>
      </c>
      <c r="FL51" s="12">
        <v>5900</v>
      </c>
      <c r="FM51" s="31">
        <v>5600</v>
      </c>
      <c r="FP51" s="12" t="s">
        <v>299</v>
      </c>
      <c r="FQ51" s="12">
        <v>155800</v>
      </c>
      <c r="FR51" s="12">
        <v>15300</v>
      </c>
      <c r="FS51" s="12">
        <v>15200</v>
      </c>
      <c r="FT51" s="12">
        <v>14900</v>
      </c>
      <c r="FU51" s="12">
        <v>14000</v>
      </c>
      <c r="FV51" s="12">
        <v>13700</v>
      </c>
      <c r="FW51" s="12">
        <v>11800</v>
      </c>
      <c r="FX51" s="12">
        <v>10000</v>
      </c>
      <c r="FY51" s="12">
        <v>10000</v>
      </c>
      <c r="FZ51" s="12">
        <v>9100</v>
      </c>
      <c r="GA51" s="12">
        <v>8600</v>
      </c>
      <c r="GB51" s="12">
        <v>7700</v>
      </c>
      <c r="GC51" s="12">
        <v>7000</v>
      </c>
      <c r="GD51" s="12">
        <v>5700</v>
      </c>
      <c r="GE51" s="12">
        <v>4700</v>
      </c>
      <c r="GF51" s="12">
        <v>3700</v>
      </c>
      <c r="GG51" s="12">
        <v>2500</v>
      </c>
      <c r="GH51" s="31">
        <v>2000</v>
      </c>
      <c r="GK51" s="12" t="s">
        <v>299</v>
      </c>
      <c r="GL51" s="12">
        <v>154900</v>
      </c>
      <c r="GM51" s="12">
        <v>14800</v>
      </c>
      <c r="GN51" s="12">
        <v>14800</v>
      </c>
      <c r="GO51" s="12">
        <v>14300</v>
      </c>
      <c r="GP51" s="12">
        <v>13600</v>
      </c>
      <c r="GQ51" s="12">
        <v>13000</v>
      </c>
      <c r="GR51" s="12">
        <v>10900</v>
      </c>
      <c r="GS51" s="12">
        <v>9600</v>
      </c>
      <c r="GT51" s="12">
        <v>9800</v>
      </c>
      <c r="GU51" s="12">
        <v>9100</v>
      </c>
      <c r="GV51" s="12">
        <v>8400</v>
      </c>
      <c r="GW51" s="12">
        <v>7700</v>
      </c>
      <c r="GX51" s="12">
        <v>6700</v>
      </c>
      <c r="GY51" s="12">
        <v>5700</v>
      </c>
      <c r="GZ51" s="12">
        <v>5000</v>
      </c>
      <c r="HA51" s="12">
        <v>4300</v>
      </c>
      <c r="HB51" s="12">
        <v>3500</v>
      </c>
      <c r="HC51" s="31">
        <v>3600</v>
      </c>
      <c r="HF51" s="54" t="s">
        <v>300</v>
      </c>
      <c r="HG51" s="55" t="s">
        <v>301</v>
      </c>
      <c r="HH51" s="55">
        <v>1</v>
      </c>
      <c r="HI51" s="56">
        <f>FE40</f>
        <v>2204600</v>
      </c>
      <c r="HJ51" s="56">
        <f>AJ40</f>
        <v>5507</v>
      </c>
      <c r="HK51" s="57">
        <f t="shared" si="18"/>
        <v>2.497958813390184E-3</v>
      </c>
      <c r="HL51" s="58">
        <f t="shared" si="14"/>
        <v>2.4948428061024211E-3</v>
      </c>
      <c r="HN51" s="54" t="s">
        <v>300</v>
      </c>
      <c r="HO51" s="55" t="s">
        <v>301</v>
      </c>
      <c r="HP51" s="55">
        <v>1</v>
      </c>
      <c r="HQ51" s="56">
        <f>FZ40</f>
        <v>1075600</v>
      </c>
      <c r="HR51" s="56">
        <f>BO40</f>
        <v>3443</v>
      </c>
      <c r="HS51" s="57">
        <f t="shared" si="19"/>
        <v>3.2010040907400521E-3</v>
      </c>
      <c r="HT51" s="58">
        <f t="shared" si="15"/>
        <v>3.1958890637567338E-3</v>
      </c>
      <c r="HV51" s="54" t="s">
        <v>300</v>
      </c>
      <c r="HW51" s="59" t="s">
        <v>301</v>
      </c>
      <c r="HX51" s="59">
        <v>1</v>
      </c>
      <c r="HY51" s="56">
        <f>GU40</f>
        <v>1129100</v>
      </c>
      <c r="HZ51" s="60">
        <f>CT40</f>
        <v>2061</v>
      </c>
      <c r="IA51" s="57">
        <f t="shared" si="20"/>
        <v>1.8253476219998229E-3</v>
      </c>
      <c r="IB51" s="58">
        <f t="shared" si="16"/>
        <v>1.823683194108999E-3</v>
      </c>
      <c r="IE51" s="50">
        <f t="shared" si="17"/>
        <v>100</v>
      </c>
      <c r="IF51" s="50">
        <f t="shared" si="17"/>
        <v>-3</v>
      </c>
      <c r="IH51">
        <f t="shared" ref="IH51:IM51" si="25">IH41/IH47</f>
        <v>2.4594108836744882E-2</v>
      </c>
      <c r="II51">
        <f t="shared" si="25"/>
        <v>2.3678905223879141E-2</v>
      </c>
      <c r="IJ51">
        <f t="shared" si="25"/>
        <v>2.4479312322886013E-2</v>
      </c>
      <c r="IK51">
        <f t="shared" si="25"/>
        <v>2.6386173252856051E-2</v>
      </c>
      <c r="IL51">
        <f t="shared" si="25"/>
        <v>2.8826811349596439E-2</v>
      </c>
      <c r="IM51">
        <f t="shared" si="25"/>
        <v>3.1445278548861415E-2</v>
      </c>
      <c r="IO51">
        <f>IO41/IO47</f>
        <v>1.5218992817969325E-2</v>
      </c>
      <c r="IQ51">
        <f>IQ41/IQ47</f>
        <v>2.9198286605057105E-2</v>
      </c>
    </row>
    <row r="52" spans="1:251" ht="15.6" x14ac:dyDescent="0.3">
      <c r="A52" s="12" t="s">
        <v>299</v>
      </c>
      <c r="B52" s="12">
        <v>5344</v>
      </c>
      <c r="C52" s="12"/>
      <c r="D52" s="12"/>
      <c r="E52" s="12"/>
      <c r="F52" s="12">
        <v>36</v>
      </c>
      <c r="G52" s="12">
        <v>930</v>
      </c>
      <c r="H52" s="12">
        <v>1489</v>
      </c>
      <c r="I52" s="12">
        <v>1370</v>
      </c>
      <c r="J52" s="12">
        <v>937</v>
      </c>
      <c r="K52" s="12">
        <v>432</v>
      </c>
      <c r="L52" s="12">
        <v>105</v>
      </c>
      <c r="M52" s="12">
        <v>13</v>
      </c>
      <c r="N52" s="12">
        <v>0</v>
      </c>
      <c r="O52" s="31">
        <v>32</v>
      </c>
      <c r="Q52" s="12" t="s">
        <v>299</v>
      </c>
      <c r="R52" s="12"/>
      <c r="S52" s="12"/>
      <c r="T52" s="12"/>
      <c r="U52" s="12"/>
      <c r="V52" s="12"/>
      <c r="W52" s="12"/>
      <c r="X52" s="12"/>
      <c r="Y52" s="12"/>
      <c r="Z52" s="12"/>
      <c r="AA52" s="12"/>
      <c r="AB52" s="12"/>
      <c r="AC52" s="12"/>
      <c r="AD52" s="31"/>
      <c r="AF52" s="12" t="s">
        <v>299</v>
      </c>
      <c r="AG52" s="12"/>
      <c r="AH52" s="12"/>
      <c r="AI52" s="12"/>
      <c r="AJ52" s="12"/>
      <c r="AK52" s="12"/>
      <c r="AL52" s="12"/>
      <c r="AM52" s="12"/>
      <c r="AN52" s="12"/>
      <c r="AO52" s="12"/>
      <c r="AP52" s="12"/>
      <c r="AQ52" s="12"/>
      <c r="AR52" s="12"/>
      <c r="AS52" s="12"/>
      <c r="AT52" s="31"/>
      <c r="AV52" s="12" t="s">
        <v>299</v>
      </c>
      <c r="AW52" s="12"/>
      <c r="AX52" s="12"/>
      <c r="AY52" s="12"/>
      <c r="AZ52" s="12"/>
      <c r="BA52" s="12"/>
      <c r="BB52" s="12"/>
      <c r="BC52" s="12"/>
      <c r="BD52" s="12"/>
      <c r="BE52" s="12"/>
      <c r="BF52" s="12"/>
      <c r="BG52" s="12"/>
      <c r="BH52" s="12"/>
      <c r="BI52" s="31"/>
      <c r="BK52" s="12" t="s">
        <v>299</v>
      </c>
      <c r="BL52" s="12"/>
      <c r="BM52" s="12"/>
      <c r="BN52" s="12"/>
      <c r="BO52" s="12"/>
      <c r="BP52" s="12"/>
      <c r="BQ52" s="12"/>
      <c r="BR52" s="12"/>
      <c r="BS52" s="12"/>
      <c r="BT52" s="12"/>
      <c r="BU52" s="12"/>
      <c r="BV52" s="12"/>
      <c r="BW52" s="12"/>
      <c r="BX52" s="12"/>
      <c r="BY52" s="31"/>
      <c r="CA52" s="12" t="s">
        <v>299</v>
      </c>
      <c r="CB52" s="12"/>
      <c r="CC52" s="12"/>
      <c r="CD52" s="12"/>
      <c r="CE52" s="12"/>
      <c r="CF52" s="12"/>
      <c r="CG52" s="12"/>
      <c r="CH52" s="12"/>
      <c r="CI52" s="12"/>
      <c r="CJ52" s="12"/>
      <c r="CK52" s="12"/>
      <c r="CL52" s="12"/>
      <c r="CM52" s="12"/>
      <c r="CN52" s="31"/>
      <c r="CP52" s="12" t="s">
        <v>299</v>
      </c>
      <c r="CQ52" s="12"/>
      <c r="CR52" s="12"/>
      <c r="CS52" s="12"/>
      <c r="CT52" s="12"/>
      <c r="CU52" s="12"/>
      <c r="CV52" s="12"/>
      <c r="CW52" s="12"/>
      <c r="CX52" s="12"/>
      <c r="CY52" s="12"/>
      <c r="CZ52" s="12"/>
      <c r="DA52" s="12"/>
      <c r="DB52" s="12"/>
      <c r="DC52" s="12"/>
      <c r="DD52" s="31"/>
      <c r="DG52" s="12" t="s">
        <v>299</v>
      </c>
      <c r="DH52" s="12">
        <v>6.9</v>
      </c>
      <c r="DI52" s="12">
        <v>12.4</v>
      </c>
      <c r="DJ52" s="12">
        <v>0.4</v>
      </c>
      <c r="DK52" s="12">
        <v>0.2</v>
      </c>
      <c r="DL52" s="12">
        <v>0.6</v>
      </c>
      <c r="DM52" s="12">
        <v>0.9</v>
      </c>
      <c r="DN52" s="12">
        <v>1.7</v>
      </c>
      <c r="DO52" s="12">
        <v>4.0999999999999996</v>
      </c>
      <c r="DP52" s="12">
        <v>11.5</v>
      </c>
      <c r="DQ52" s="12">
        <v>25.8</v>
      </c>
      <c r="DR52" s="31">
        <v>90.3</v>
      </c>
      <c r="DT52" s="12" t="s">
        <v>299</v>
      </c>
      <c r="DU52" s="12">
        <v>8.1</v>
      </c>
      <c r="DV52" s="12">
        <v>15.7</v>
      </c>
      <c r="DW52" s="12">
        <v>0.5</v>
      </c>
      <c r="DX52" s="12">
        <v>0.2</v>
      </c>
      <c r="DY52" s="12">
        <v>0.9</v>
      </c>
      <c r="DZ52" s="12">
        <v>1.2</v>
      </c>
      <c r="EA52" s="12">
        <v>2</v>
      </c>
      <c r="EB52" s="12">
        <v>5.6</v>
      </c>
      <c r="EC52" s="12">
        <v>15.7</v>
      </c>
      <c r="ED52" s="12">
        <v>38.299999999999997</v>
      </c>
      <c r="EE52" s="31">
        <v>111.4</v>
      </c>
      <c r="EG52" s="12" t="s">
        <v>299</v>
      </c>
      <c r="EH52" s="12">
        <v>6.3</v>
      </c>
      <c r="EI52" s="12">
        <v>9</v>
      </c>
      <c r="EJ52" s="12">
        <v>0.3</v>
      </c>
      <c r="EK52" s="12">
        <v>0.2</v>
      </c>
      <c r="EL52" s="12">
        <v>0.3</v>
      </c>
      <c r="EM52" s="12">
        <v>0.5</v>
      </c>
      <c r="EN52" s="12">
        <v>1.3</v>
      </c>
      <c r="EO52" s="12">
        <v>2.7</v>
      </c>
      <c r="EP52" s="12">
        <v>7.1</v>
      </c>
      <c r="EQ52" s="12">
        <v>14.6</v>
      </c>
      <c r="ER52" s="31">
        <v>76.7</v>
      </c>
      <c r="EU52" s="12" t="s">
        <v>312</v>
      </c>
      <c r="EV52" s="12">
        <v>287000</v>
      </c>
      <c r="EW52" s="12">
        <v>32600</v>
      </c>
      <c r="EX52" s="12">
        <v>31500</v>
      </c>
      <c r="EY52" s="12">
        <v>29800</v>
      </c>
      <c r="EZ52" s="12">
        <v>26800</v>
      </c>
      <c r="FA52" s="12">
        <v>27400</v>
      </c>
      <c r="FB52" s="12">
        <v>21300</v>
      </c>
      <c r="FC52" s="12">
        <v>19400</v>
      </c>
      <c r="FD52" s="12">
        <v>18600</v>
      </c>
      <c r="FE52" s="12">
        <v>16500</v>
      </c>
      <c r="FF52" s="12">
        <v>14800</v>
      </c>
      <c r="FG52" s="12">
        <v>11700</v>
      </c>
      <c r="FH52" s="12">
        <v>9500</v>
      </c>
      <c r="FI52" s="12">
        <v>7800</v>
      </c>
      <c r="FJ52" s="12">
        <v>6600</v>
      </c>
      <c r="FK52" s="12">
        <v>5600</v>
      </c>
      <c r="FL52" s="12">
        <v>3700</v>
      </c>
      <c r="FM52" s="31">
        <v>3300</v>
      </c>
      <c r="FP52" s="12" t="s">
        <v>312</v>
      </c>
      <c r="FQ52" s="12">
        <v>144700</v>
      </c>
      <c r="FR52" s="12">
        <v>16600</v>
      </c>
      <c r="FS52" s="12">
        <v>16000</v>
      </c>
      <c r="FT52" s="12">
        <v>15000</v>
      </c>
      <c r="FU52" s="12">
        <v>13700</v>
      </c>
      <c r="FV52" s="12">
        <v>13800</v>
      </c>
      <c r="FW52" s="12">
        <v>10700</v>
      </c>
      <c r="FX52" s="12">
        <v>9900</v>
      </c>
      <c r="FY52" s="12">
        <v>9600</v>
      </c>
      <c r="FZ52" s="12">
        <v>8400</v>
      </c>
      <c r="GA52" s="12">
        <v>7600</v>
      </c>
      <c r="GB52" s="12">
        <v>6000</v>
      </c>
      <c r="GC52" s="12">
        <v>4900</v>
      </c>
      <c r="GD52" s="12">
        <v>3900</v>
      </c>
      <c r="GE52" s="12">
        <v>3200</v>
      </c>
      <c r="GF52" s="12">
        <v>2600</v>
      </c>
      <c r="GG52" s="12">
        <v>1600</v>
      </c>
      <c r="GH52" s="31">
        <v>1300</v>
      </c>
      <c r="GK52" s="12" t="s">
        <v>312</v>
      </c>
      <c r="GL52" s="12">
        <v>142300</v>
      </c>
      <c r="GM52" s="12">
        <v>16000</v>
      </c>
      <c r="GN52" s="12">
        <v>15400</v>
      </c>
      <c r="GO52" s="12">
        <v>14800</v>
      </c>
      <c r="GP52" s="12">
        <v>13000</v>
      </c>
      <c r="GQ52" s="12">
        <v>13600</v>
      </c>
      <c r="GR52" s="12">
        <v>10600</v>
      </c>
      <c r="GS52" s="12">
        <v>9500</v>
      </c>
      <c r="GT52" s="12">
        <v>9100</v>
      </c>
      <c r="GU52" s="12">
        <v>8100</v>
      </c>
      <c r="GV52" s="12">
        <v>7200</v>
      </c>
      <c r="GW52" s="12">
        <v>5700</v>
      </c>
      <c r="GX52" s="12">
        <v>4700</v>
      </c>
      <c r="GY52" s="12">
        <v>3900</v>
      </c>
      <c r="GZ52" s="12">
        <v>3500</v>
      </c>
      <c r="HA52" s="12">
        <v>3000</v>
      </c>
      <c r="HB52" s="12">
        <v>2100</v>
      </c>
      <c r="HC52" s="31">
        <v>2100</v>
      </c>
      <c r="HF52" s="42" t="s">
        <v>313</v>
      </c>
      <c r="HG52" s="43" t="s">
        <v>314</v>
      </c>
      <c r="HH52" s="43">
        <v>1</v>
      </c>
      <c r="HI52" s="44">
        <f>FF40</f>
        <v>2067700</v>
      </c>
      <c r="HJ52" s="44">
        <f>AK40</f>
        <v>8328</v>
      </c>
      <c r="HK52" s="45">
        <f t="shared" si="18"/>
        <v>4.0276635875610579E-3</v>
      </c>
      <c r="HL52" s="46">
        <f t="shared" si="14"/>
        <v>4.0195688520095908E-3</v>
      </c>
      <c r="HN52" s="42" t="s">
        <v>313</v>
      </c>
      <c r="HO52" s="43" t="s">
        <v>314</v>
      </c>
      <c r="HP52" s="43">
        <v>1</v>
      </c>
      <c r="HQ52" s="44">
        <f>GA40</f>
        <v>1009000</v>
      </c>
      <c r="HR52" s="44">
        <f>BP40</f>
        <v>5263</v>
      </c>
      <c r="HS52" s="45">
        <f t="shared" si="19"/>
        <v>5.2160555004955398E-3</v>
      </c>
      <c r="HT52" s="46">
        <f t="shared" si="15"/>
        <v>5.2024872693268243E-3</v>
      </c>
      <c r="HV52" s="42" t="s">
        <v>313</v>
      </c>
      <c r="HW52" s="47" t="s">
        <v>314</v>
      </c>
      <c r="HX52" s="47">
        <v>1</v>
      </c>
      <c r="HY52" s="44">
        <f>GV40</f>
        <v>1058800</v>
      </c>
      <c r="HZ52" s="48">
        <f>CU40</f>
        <v>3063</v>
      </c>
      <c r="IA52" s="45">
        <f t="shared" si="20"/>
        <v>2.8928976199471099E-3</v>
      </c>
      <c r="IB52" s="46">
        <f t="shared" si="16"/>
        <v>2.8887192354466506E-3</v>
      </c>
      <c r="IE52" s="50">
        <f t="shared" si="17"/>
        <v>100</v>
      </c>
      <c r="IF52" s="50">
        <f t="shared" si="17"/>
        <v>-2</v>
      </c>
      <c r="IH52">
        <f t="shared" ref="IH52:IM52" si="26">IH42/IH47</f>
        <v>3.490763854218672E-3</v>
      </c>
      <c r="II52">
        <f t="shared" si="26"/>
        <v>4.5326182627923274E-3</v>
      </c>
      <c r="IJ52">
        <f t="shared" si="26"/>
        <v>4.9928366967293154E-3</v>
      </c>
      <c r="IK52">
        <f t="shared" si="26"/>
        <v>5.1520533010975785E-3</v>
      </c>
      <c r="IL52">
        <f t="shared" si="26"/>
        <v>5.2417374026779515E-3</v>
      </c>
      <c r="IM52">
        <f t="shared" si="26"/>
        <v>5.3161462822817222E-3</v>
      </c>
      <c r="IO52">
        <f>IO42/IO47</f>
        <v>2.3859257664824419E-3</v>
      </c>
      <c r="IQ52">
        <f>IQ42/IQ47</f>
        <v>4.0333567086379939E-3</v>
      </c>
    </row>
    <row r="53" spans="1:251" ht="15.6" x14ac:dyDescent="0.3">
      <c r="A53" s="12" t="s">
        <v>312</v>
      </c>
      <c r="B53" s="12">
        <v>5874</v>
      </c>
      <c r="C53" s="12"/>
      <c r="D53" s="12"/>
      <c r="E53" s="12"/>
      <c r="F53" s="12">
        <v>30</v>
      </c>
      <c r="G53" s="12">
        <v>912</v>
      </c>
      <c r="H53" s="12">
        <v>1801</v>
      </c>
      <c r="I53" s="12">
        <v>1492</v>
      </c>
      <c r="J53" s="12">
        <v>971</v>
      </c>
      <c r="K53" s="12">
        <v>522</v>
      </c>
      <c r="L53" s="12">
        <v>122</v>
      </c>
      <c r="M53" s="12">
        <v>16</v>
      </c>
      <c r="N53" s="12">
        <v>3</v>
      </c>
      <c r="O53" s="31">
        <v>5</v>
      </c>
      <c r="Q53" s="12" t="s">
        <v>312</v>
      </c>
      <c r="R53" s="12"/>
      <c r="S53" s="12"/>
      <c r="T53" s="12"/>
      <c r="U53" s="12"/>
      <c r="V53" s="12"/>
      <c r="W53" s="12"/>
      <c r="X53" s="12"/>
      <c r="Y53" s="12"/>
      <c r="Z53" s="12"/>
      <c r="AA53" s="12"/>
      <c r="AB53" s="12"/>
      <c r="AC53" s="12"/>
      <c r="AD53" s="31"/>
      <c r="AF53" s="12" t="s">
        <v>312</v>
      </c>
      <c r="AG53" s="12"/>
      <c r="AH53" s="12"/>
      <c r="AI53" s="12"/>
      <c r="AJ53" s="12"/>
      <c r="AK53" s="12"/>
      <c r="AL53" s="12"/>
      <c r="AM53" s="12"/>
      <c r="AN53" s="12"/>
      <c r="AO53" s="12"/>
      <c r="AP53" s="12"/>
      <c r="AQ53" s="12"/>
      <c r="AR53" s="12"/>
      <c r="AS53" s="12"/>
      <c r="AT53" s="31"/>
      <c r="AV53" s="12" t="s">
        <v>312</v>
      </c>
      <c r="AW53" s="12"/>
      <c r="AX53" s="12"/>
      <c r="AY53" s="12"/>
      <c r="AZ53" s="12"/>
      <c r="BA53" s="12"/>
      <c r="BB53" s="12"/>
      <c r="BC53" s="12"/>
      <c r="BD53" s="12"/>
      <c r="BE53" s="12"/>
      <c r="BF53" s="12"/>
      <c r="BG53" s="12"/>
      <c r="BH53" s="12"/>
      <c r="BI53" s="31"/>
      <c r="BK53" s="12" t="s">
        <v>312</v>
      </c>
      <c r="BL53" s="12"/>
      <c r="BM53" s="12"/>
      <c r="BN53" s="12"/>
      <c r="BO53" s="12"/>
      <c r="BP53" s="12"/>
      <c r="BQ53" s="12"/>
      <c r="BR53" s="12"/>
      <c r="BS53" s="12"/>
      <c r="BT53" s="12"/>
      <c r="BU53" s="12"/>
      <c r="BV53" s="12"/>
      <c r="BW53" s="12"/>
      <c r="BX53" s="12"/>
      <c r="BY53" s="31"/>
      <c r="CA53" s="12" t="s">
        <v>312</v>
      </c>
      <c r="CB53" s="12"/>
      <c r="CC53" s="12"/>
      <c r="CD53" s="12"/>
      <c r="CE53" s="12"/>
      <c r="CF53" s="12"/>
      <c r="CG53" s="12"/>
      <c r="CH53" s="12"/>
      <c r="CI53" s="12"/>
      <c r="CJ53" s="12"/>
      <c r="CK53" s="12"/>
      <c r="CL53" s="12"/>
      <c r="CM53" s="12"/>
      <c r="CN53" s="31"/>
      <c r="CP53" s="12" t="s">
        <v>312</v>
      </c>
      <c r="CQ53" s="12"/>
      <c r="CR53" s="12"/>
      <c r="CS53" s="12"/>
      <c r="CT53" s="12"/>
      <c r="CU53" s="12"/>
      <c r="CV53" s="12"/>
      <c r="CW53" s="12"/>
      <c r="CX53" s="12"/>
      <c r="CY53" s="12"/>
      <c r="CZ53" s="12"/>
      <c r="DA53" s="12"/>
      <c r="DB53" s="12"/>
      <c r="DC53" s="12"/>
      <c r="DD53" s="31"/>
      <c r="DG53" s="12" t="s">
        <v>312</v>
      </c>
      <c r="DH53" s="12">
        <v>5.6</v>
      </c>
      <c r="DI53" s="12">
        <v>23.5</v>
      </c>
      <c r="DJ53" s="12">
        <v>0.7</v>
      </c>
      <c r="DK53" s="12">
        <v>0.4</v>
      </c>
      <c r="DL53" s="12">
        <v>0.7</v>
      </c>
      <c r="DM53" s="12">
        <v>1.2</v>
      </c>
      <c r="DN53" s="12">
        <v>1.7</v>
      </c>
      <c r="DO53" s="12">
        <v>4.5</v>
      </c>
      <c r="DP53" s="12">
        <v>13.5</v>
      </c>
      <c r="DQ53" s="12">
        <v>26.8</v>
      </c>
      <c r="DR53" s="31">
        <v>84.2</v>
      </c>
      <c r="DT53" s="12" t="s">
        <v>312</v>
      </c>
      <c r="DU53" s="12">
        <v>6.1</v>
      </c>
      <c r="DV53" s="12">
        <v>27.2</v>
      </c>
      <c r="DW53" s="12">
        <v>0.9</v>
      </c>
      <c r="DX53" s="12">
        <v>0.5</v>
      </c>
      <c r="DY53" s="12">
        <v>0.8</v>
      </c>
      <c r="DZ53" s="12">
        <v>1.3</v>
      </c>
      <c r="EA53" s="12">
        <v>1.8</v>
      </c>
      <c r="EB53" s="12">
        <v>4.9000000000000004</v>
      </c>
      <c r="EC53" s="12">
        <v>16.3</v>
      </c>
      <c r="ED53" s="12">
        <v>34.4</v>
      </c>
      <c r="EE53" s="31">
        <v>99.6</v>
      </c>
      <c r="EG53" s="12" t="s">
        <v>312</v>
      </c>
      <c r="EH53" s="12">
        <v>5.7</v>
      </c>
      <c r="EI53" s="12">
        <v>19.7</v>
      </c>
      <c r="EJ53" s="12">
        <v>0.5</v>
      </c>
      <c r="EK53" s="12">
        <v>0.2</v>
      </c>
      <c r="EL53" s="12">
        <v>0.6</v>
      </c>
      <c r="EM53" s="12">
        <v>1</v>
      </c>
      <c r="EN53" s="12">
        <v>1.5</v>
      </c>
      <c r="EO53" s="12">
        <v>4</v>
      </c>
      <c r="EP53" s="12">
        <v>10.6</v>
      </c>
      <c r="EQ53" s="12">
        <v>20</v>
      </c>
      <c r="ER53" s="31">
        <v>73.8</v>
      </c>
      <c r="EU53" s="12" t="s">
        <v>327</v>
      </c>
      <c r="EV53" s="12">
        <v>1627100</v>
      </c>
      <c r="EW53" s="12">
        <v>160700</v>
      </c>
      <c r="EX53" s="12">
        <v>157000</v>
      </c>
      <c r="EY53" s="12">
        <v>154900</v>
      </c>
      <c r="EZ53" s="12">
        <v>148200</v>
      </c>
      <c r="FA53" s="12">
        <v>148500</v>
      </c>
      <c r="FB53" s="12">
        <v>124900</v>
      </c>
      <c r="FC53" s="12">
        <v>104800</v>
      </c>
      <c r="FD53" s="12">
        <v>95400</v>
      </c>
      <c r="FE53" s="12">
        <v>91000</v>
      </c>
      <c r="FF53" s="12">
        <v>89800</v>
      </c>
      <c r="FG53" s="12">
        <v>79800</v>
      </c>
      <c r="FH53" s="12">
        <v>68800</v>
      </c>
      <c r="FI53" s="12">
        <v>57700</v>
      </c>
      <c r="FJ53" s="12">
        <v>50900</v>
      </c>
      <c r="FK53" s="12">
        <v>42400</v>
      </c>
      <c r="FL53" s="12">
        <v>29500</v>
      </c>
      <c r="FM53" s="31">
        <v>23100</v>
      </c>
      <c r="FP53" s="12" t="s">
        <v>327</v>
      </c>
      <c r="FQ53" s="12">
        <v>801200</v>
      </c>
      <c r="FR53" s="12">
        <v>81700</v>
      </c>
      <c r="FS53" s="12">
        <v>79900</v>
      </c>
      <c r="FT53" s="12">
        <v>79000</v>
      </c>
      <c r="FU53" s="12">
        <v>75600</v>
      </c>
      <c r="FV53" s="12">
        <v>75300</v>
      </c>
      <c r="FW53" s="12">
        <v>63300</v>
      </c>
      <c r="FX53" s="12">
        <v>52500</v>
      </c>
      <c r="FY53" s="12">
        <v>46900</v>
      </c>
      <c r="FZ53" s="12">
        <v>43700</v>
      </c>
      <c r="GA53" s="12">
        <v>43300</v>
      </c>
      <c r="GB53" s="12">
        <v>38400</v>
      </c>
      <c r="GC53" s="12">
        <v>32600</v>
      </c>
      <c r="GD53" s="12">
        <v>26500</v>
      </c>
      <c r="GE53" s="12">
        <v>23100</v>
      </c>
      <c r="GF53" s="12">
        <v>18700</v>
      </c>
      <c r="GG53" s="12">
        <v>12300</v>
      </c>
      <c r="GH53" s="31">
        <v>8400</v>
      </c>
      <c r="GK53" s="12" t="s">
        <v>327</v>
      </c>
      <c r="GL53" s="12">
        <v>825900</v>
      </c>
      <c r="GM53" s="12">
        <v>79000</v>
      </c>
      <c r="GN53" s="12">
        <v>77100</v>
      </c>
      <c r="GO53" s="12">
        <v>75800</v>
      </c>
      <c r="GP53" s="12">
        <v>72500</v>
      </c>
      <c r="GQ53" s="12">
        <v>73200</v>
      </c>
      <c r="GR53" s="12">
        <v>61600</v>
      </c>
      <c r="GS53" s="12">
        <v>52400</v>
      </c>
      <c r="GT53" s="12">
        <v>48400</v>
      </c>
      <c r="GU53" s="12">
        <v>47300</v>
      </c>
      <c r="GV53" s="12">
        <v>46500</v>
      </c>
      <c r="GW53" s="12">
        <v>41300</v>
      </c>
      <c r="GX53" s="12">
        <v>36200</v>
      </c>
      <c r="GY53" s="12">
        <v>31200</v>
      </c>
      <c r="GZ53" s="12">
        <v>27800</v>
      </c>
      <c r="HA53" s="12">
        <v>23700</v>
      </c>
      <c r="HB53" s="12">
        <v>17100</v>
      </c>
      <c r="HC53" s="31">
        <v>14700</v>
      </c>
      <c r="HF53" s="54" t="s">
        <v>328</v>
      </c>
      <c r="HG53" s="55" t="s">
        <v>329</v>
      </c>
      <c r="HH53" s="55">
        <v>1</v>
      </c>
      <c r="HI53" s="56">
        <f>FG40</f>
        <v>1823800</v>
      </c>
      <c r="HJ53" s="56">
        <f>AL40</f>
        <v>11887</v>
      </c>
      <c r="HK53" s="57">
        <f t="shared" si="18"/>
        <v>6.5177102752494789E-3</v>
      </c>
      <c r="HL53" s="58">
        <f t="shared" si="14"/>
        <v>6.4965389957663466E-3</v>
      </c>
      <c r="HN53" s="54" t="s">
        <v>328</v>
      </c>
      <c r="HO53" s="55" t="s">
        <v>329</v>
      </c>
      <c r="HP53" s="55">
        <v>1</v>
      </c>
      <c r="HQ53" s="56">
        <f>GB40</f>
        <v>883900</v>
      </c>
      <c r="HR53" s="56">
        <f>BQ40</f>
        <v>7681</v>
      </c>
      <c r="HS53" s="57">
        <f t="shared" si="19"/>
        <v>8.6898970471772832E-3</v>
      </c>
      <c r="HT53" s="58">
        <f t="shared" si="15"/>
        <v>8.6523032350106811E-3</v>
      </c>
      <c r="HV53" s="54" t="s">
        <v>328</v>
      </c>
      <c r="HW53" s="59" t="s">
        <v>329</v>
      </c>
      <c r="HX53" s="59">
        <v>1</v>
      </c>
      <c r="HY53" s="56">
        <f>GW40</f>
        <v>939900</v>
      </c>
      <c r="HZ53" s="60">
        <f>CV40</f>
        <v>4200</v>
      </c>
      <c r="IA53" s="57">
        <f t="shared" si="20"/>
        <v>4.4685604851579953E-3</v>
      </c>
      <c r="IB53" s="58">
        <f t="shared" si="16"/>
        <v>4.4585987261146496E-3</v>
      </c>
      <c r="IE53" s="50">
        <f t="shared" si="17"/>
        <v>0</v>
      </c>
      <c r="IF53" s="50">
        <f t="shared" si="17"/>
        <v>-6</v>
      </c>
      <c r="IH53">
        <f t="shared" ref="IH53:IM53" si="27">SUM(IH48:IH52)</f>
        <v>0.99999999999999989</v>
      </c>
      <c r="II53">
        <f t="shared" si="27"/>
        <v>1</v>
      </c>
      <c r="IJ53">
        <f t="shared" si="27"/>
        <v>1</v>
      </c>
      <c r="IK53">
        <f t="shared" si="27"/>
        <v>1</v>
      </c>
      <c r="IL53">
        <f t="shared" si="27"/>
        <v>0.99999999999999989</v>
      </c>
      <c r="IM53">
        <f t="shared" si="27"/>
        <v>0.99999999999999989</v>
      </c>
      <c r="IO53">
        <f>SUM(IO48:IO52)</f>
        <v>1</v>
      </c>
      <c r="IQ53">
        <f>SUM(IQ48:IQ52)</f>
        <v>1</v>
      </c>
    </row>
    <row r="54" spans="1:251" ht="15.6" x14ac:dyDescent="0.3">
      <c r="A54" s="12" t="s">
        <v>327</v>
      </c>
      <c r="B54" s="12">
        <v>30999</v>
      </c>
      <c r="C54" s="12"/>
      <c r="D54" s="12"/>
      <c r="E54" s="12"/>
      <c r="F54" s="12">
        <v>140</v>
      </c>
      <c r="G54" s="12">
        <v>4516</v>
      </c>
      <c r="H54" s="12">
        <v>8711</v>
      </c>
      <c r="I54" s="12">
        <v>8077</v>
      </c>
      <c r="J54" s="12">
        <v>5615</v>
      </c>
      <c r="K54" s="12">
        <v>2886</v>
      </c>
      <c r="L54" s="12">
        <v>822</v>
      </c>
      <c r="M54" s="12">
        <v>62</v>
      </c>
      <c r="N54" s="12">
        <v>5</v>
      </c>
      <c r="O54" s="31">
        <v>165</v>
      </c>
      <c r="Q54" s="12" t="s">
        <v>327</v>
      </c>
      <c r="R54" s="12"/>
      <c r="S54" s="12"/>
      <c r="T54" s="12"/>
      <c r="U54" s="12"/>
      <c r="V54" s="12"/>
      <c r="W54" s="12"/>
      <c r="X54" s="12"/>
      <c r="Y54" s="12"/>
      <c r="Z54" s="12"/>
      <c r="AA54" s="12"/>
      <c r="AB54" s="12"/>
      <c r="AC54" s="12"/>
      <c r="AD54" s="31"/>
      <c r="AF54" s="12" t="s">
        <v>327</v>
      </c>
      <c r="AG54" s="12"/>
      <c r="AH54" s="12"/>
      <c r="AI54" s="12"/>
      <c r="AJ54" s="12"/>
      <c r="AK54" s="12"/>
      <c r="AL54" s="12"/>
      <c r="AM54" s="12"/>
      <c r="AN54" s="12"/>
      <c r="AO54" s="12"/>
      <c r="AP54" s="12"/>
      <c r="AQ54" s="12"/>
      <c r="AR54" s="12"/>
      <c r="AS54" s="12"/>
      <c r="AT54" s="31"/>
      <c r="AV54" s="12" t="s">
        <v>327</v>
      </c>
      <c r="AW54" s="12"/>
      <c r="AX54" s="12"/>
      <c r="AY54" s="12"/>
      <c r="AZ54" s="12"/>
      <c r="BA54" s="12"/>
      <c r="BB54" s="12"/>
      <c r="BC54" s="12"/>
      <c r="BD54" s="12"/>
      <c r="BE54" s="12"/>
      <c r="BF54" s="12"/>
      <c r="BG54" s="12"/>
      <c r="BH54" s="12"/>
      <c r="BI54" s="31"/>
      <c r="BK54" s="12" t="s">
        <v>327</v>
      </c>
      <c r="BL54" s="12"/>
      <c r="BM54" s="12"/>
      <c r="BN54" s="12"/>
      <c r="BO54" s="12"/>
      <c r="BP54" s="12"/>
      <c r="BQ54" s="12"/>
      <c r="BR54" s="12"/>
      <c r="BS54" s="12"/>
      <c r="BT54" s="12"/>
      <c r="BU54" s="12"/>
      <c r="BV54" s="12"/>
      <c r="BW54" s="12"/>
      <c r="BX54" s="12"/>
      <c r="BY54" s="31"/>
      <c r="CA54" s="12" t="s">
        <v>327</v>
      </c>
      <c r="CB54" s="12"/>
      <c r="CC54" s="12"/>
      <c r="CD54" s="12"/>
      <c r="CE54" s="12"/>
      <c r="CF54" s="12"/>
      <c r="CG54" s="12"/>
      <c r="CH54" s="12"/>
      <c r="CI54" s="12"/>
      <c r="CJ54" s="12"/>
      <c r="CK54" s="12"/>
      <c r="CL54" s="12"/>
      <c r="CM54" s="12"/>
      <c r="CN54" s="31"/>
      <c r="CP54" s="12" t="s">
        <v>327</v>
      </c>
      <c r="CQ54" s="12"/>
      <c r="CR54" s="12"/>
      <c r="CS54" s="12"/>
      <c r="CT54" s="12"/>
      <c r="CU54" s="12"/>
      <c r="CV54" s="12"/>
      <c r="CW54" s="12"/>
      <c r="CX54" s="12"/>
      <c r="CY54" s="12"/>
      <c r="CZ54" s="12"/>
      <c r="DA54" s="12"/>
      <c r="DB54" s="12"/>
      <c r="DC54" s="12"/>
      <c r="DD54" s="31"/>
      <c r="DG54" s="12" t="s">
        <v>327</v>
      </c>
      <c r="DH54" s="12">
        <v>6.8</v>
      </c>
      <c r="DI54" s="12">
        <v>12.1</v>
      </c>
      <c r="DJ54" s="12">
        <v>0.7</v>
      </c>
      <c r="DK54" s="12">
        <v>0.3</v>
      </c>
      <c r="DL54" s="12">
        <v>0.9</v>
      </c>
      <c r="DM54" s="12">
        <v>1</v>
      </c>
      <c r="DN54" s="12">
        <v>1.7</v>
      </c>
      <c r="DO54" s="12">
        <v>4.5999999999999996</v>
      </c>
      <c r="DP54" s="12">
        <v>10.5</v>
      </c>
      <c r="DQ54" s="12">
        <v>27</v>
      </c>
      <c r="DR54" s="31">
        <v>97.7</v>
      </c>
      <c r="DT54" s="12" t="s">
        <v>327</v>
      </c>
      <c r="DU54" s="12">
        <v>7.5</v>
      </c>
      <c r="DV54" s="12">
        <v>13</v>
      </c>
      <c r="DW54" s="12">
        <v>0.8</v>
      </c>
      <c r="DX54" s="12">
        <v>0.4</v>
      </c>
      <c r="DY54" s="12">
        <v>1.3</v>
      </c>
      <c r="DZ54" s="12">
        <v>1.5</v>
      </c>
      <c r="EA54" s="12">
        <v>2</v>
      </c>
      <c r="EB54" s="12">
        <v>5.7</v>
      </c>
      <c r="EC54" s="12">
        <v>13.7</v>
      </c>
      <c r="ED54" s="12">
        <v>36.9</v>
      </c>
      <c r="EE54" s="31">
        <v>110.8</v>
      </c>
      <c r="EG54" s="12" t="s">
        <v>327</v>
      </c>
      <c r="EH54" s="12">
        <v>6.9</v>
      </c>
      <c r="EI54" s="12">
        <v>11.1</v>
      </c>
      <c r="EJ54" s="12">
        <v>0.5</v>
      </c>
      <c r="EK54" s="12">
        <v>0.3</v>
      </c>
      <c r="EL54" s="12">
        <v>0.4</v>
      </c>
      <c r="EM54" s="12">
        <v>0.5</v>
      </c>
      <c r="EN54" s="12">
        <v>1.5</v>
      </c>
      <c r="EO54" s="12">
        <v>3.5</v>
      </c>
      <c r="EP54" s="12">
        <v>7.6</v>
      </c>
      <c r="EQ54" s="12">
        <v>18.899999999999999</v>
      </c>
      <c r="ER54" s="31">
        <v>89.1</v>
      </c>
      <c r="EU54" s="12" t="s">
        <v>341</v>
      </c>
      <c r="EV54" s="12">
        <v>1018300</v>
      </c>
      <c r="EW54" s="12">
        <v>128300</v>
      </c>
      <c r="EX54" s="12">
        <v>123200</v>
      </c>
      <c r="EY54" s="12">
        <v>117500</v>
      </c>
      <c r="EZ54" s="12">
        <v>104100</v>
      </c>
      <c r="FA54" s="12">
        <v>91900</v>
      </c>
      <c r="FB54" s="12">
        <v>74500</v>
      </c>
      <c r="FC54" s="12">
        <v>64200</v>
      </c>
      <c r="FD54" s="12">
        <v>63500</v>
      </c>
      <c r="FE54" s="12">
        <v>57800</v>
      </c>
      <c r="FF54" s="12">
        <v>47900</v>
      </c>
      <c r="FG54" s="12">
        <v>36900</v>
      </c>
      <c r="FH54" s="12">
        <v>29600</v>
      </c>
      <c r="FI54" s="12">
        <v>25300</v>
      </c>
      <c r="FJ54" s="12">
        <v>20500</v>
      </c>
      <c r="FK54" s="12">
        <v>15300</v>
      </c>
      <c r="FL54" s="12">
        <v>9900</v>
      </c>
      <c r="FM54" s="31">
        <v>7800</v>
      </c>
      <c r="FP54" s="12" t="s">
        <v>341</v>
      </c>
      <c r="FQ54" s="12">
        <v>519100</v>
      </c>
      <c r="FR54" s="12">
        <v>65300</v>
      </c>
      <c r="FS54" s="12">
        <v>62800</v>
      </c>
      <c r="FT54" s="12">
        <v>59900</v>
      </c>
      <c r="FU54" s="12">
        <v>52500</v>
      </c>
      <c r="FV54" s="12">
        <v>46300</v>
      </c>
      <c r="FW54" s="12">
        <v>37800</v>
      </c>
      <c r="FX54" s="12">
        <v>32600</v>
      </c>
      <c r="FY54" s="12">
        <v>32700</v>
      </c>
      <c r="FZ54" s="12">
        <v>30000</v>
      </c>
      <c r="GA54" s="12">
        <v>25400</v>
      </c>
      <c r="GB54" s="12">
        <v>19600</v>
      </c>
      <c r="GC54" s="12">
        <v>15500</v>
      </c>
      <c r="GD54" s="12">
        <v>12900</v>
      </c>
      <c r="GE54" s="12">
        <v>10300</v>
      </c>
      <c r="GF54" s="12">
        <v>7700</v>
      </c>
      <c r="GG54" s="12">
        <v>4600</v>
      </c>
      <c r="GH54" s="31">
        <v>3200</v>
      </c>
      <c r="GK54" s="12" t="s">
        <v>341</v>
      </c>
      <c r="GL54" s="12">
        <v>499200</v>
      </c>
      <c r="GM54" s="12">
        <v>63000</v>
      </c>
      <c r="GN54" s="12">
        <v>60400</v>
      </c>
      <c r="GO54" s="12">
        <v>57600</v>
      </c>
      <c r="GP54" s="12">
        <v>51600</v>
      </c>
      <c r="GQ54" s="12">
        <v>45700</v>
      </c>
      <c r="GR54" s="12">
        <v>36700</v>
      </c>
      <c r="GS54" s="12">
        <v>31500</v>
      </c>
      <c r="GT54" s="12">
        <v>30900</v>
      </c>
      <c r="GU54" s="12">
        <v>27800</v>
      </c>
      <c r="GV54" s="12">
        <v>22500</v>
      </c>
      <c r="GW54" s="12">
        <v>17300</v>
      </c>
      <c r="GX54" s="12">
        <v>14100</v>
      </c>
      <c r="GY54" s="12">
        <v>12400</v>
      </c>
      <c r="GZ54" s="12">
        <v>10300</v>
      </c>
      <c r="HA54" s="12">
        <v>7600</v>
      </c>
      <c r="HB54" s="12">
        <v>5300</v>
      </c>
      <c r="HC54" s="31">
        <v>4500</v>
      </c>
      <c r="HF54" s="42" t="s">
        <v>342</v>
      </c>
      <c r="HG54" s="43" t="s">
        <v>343</v>
      </c>
      <c r="HH54" s="43">
        <v>1</v>
      </c>
      <c r="HI54" s="44">
        <f>FH40</f>
        <v>1564000</v>
      </c>
      <c r="HJ54" s="44">
        <f>AM40</f>
        <v>15356</v>
      </c>
      <c r="HK54" s="45">
        <f t="shared" si="18"/>
        <v>9.8184143222506386E-3</v>
      </c>
      <c r="HL54" s="46">
        <f t="shared" si="14"/>
        <v>9.7704491632509948E-3</v>
      </c>
      <c r="HN54" s="42" t="s">
        <v>342</v>
      </c>
      <c r="HO54" s="43" t="s">
        <v>343</v>
      </c>
      <c r="HP54" s="43">
        <v>1</v>
      </c>
      <c r="HQ54" s="44">
        <f>GC40</f>
        <v>750300</v>
      </c>
      <c r="HR54" s="44">
        <f>BR40</f>
        <v>10176</v>
      </c>
      <c r="HS54" s="45">
        <f t="shared" si="19"/>
        <v>1.3562574970011995E-2</v>
      </c>
      <c r="HT54" s="46">
        <f t="shared" si="15"/>
        <v>1.3471222735865542E-2</v>
      </c>
      <c r="HV54" s="42" t="s">
        <v>342</v>
      </c>
      <c r="HW54" s="47" t="s">
        <v>343</v>
      </c>
      <c r="HX54" s="47">
        <v>1</v>
      </c>
      <c r="HY54" s="44">
        <f>GX40</f>
        <v>813700</v>
      </c>
      <c r="HZ54" s="48">
        <f>CW40</f>
        <v>5175</v>
      </c>
      <c r="IA54" s="45">
        <f t="shared" si="20"/>
        <v>6.3598377780508791E-3</v>
      </c>
      <c r="IB54" s="46">
        <f t="shared" si="16"/>
        <v>6.339678115859915E-3</v>
      </c>
      <c r="IE54" s="50">
        <f t="shared" si="17"/>
        <v>0</v>
      </c>
      <c r="IF54" s="50">
        <f t="shared" si="17"/>
        <v>-5</v>
      </c>
      <c r="IH54" t="s">
        <v>15</v>
      </c>
      <c r="II54" t="s">
        <v>16</v>
      </c>
      <c r="IJ54" t="s">
        <v>12</v>
      </c>
    </row>
    <row r="55" spans="1:251" ht="15.6" x14ac:dyDescent="0.3">
      <c r="A55" s="12" t="s">
        <v>341</v>
      </c>
      <c r="B55" s="12">
        <v>24637</v>
      </c>
      <c r="C55" s="12"/>
      <c r="D55" s="12"/>
      <c r="E55" s="12"/>
      <c r="F55" s="12">
        <v>196</v>
      </c>
      <c r="G55" s="12">
        <v>4823</v>
      </c>
      <c r="H55" s="12">
        <v>7271</v>
      </c>
      <c r="I55" s="12">
        <v>5432</v>
      </c>
      <c r="J55" s="12">
        <v>3767</v>
      </c>
      <c r="K55" s="12">
        <v>2231</v>
      </c>
      <c r="L55" s="12">
        <v>666</v>
      </c>
      <c r="M55" s="12">
        <v>44</v>
      </c>
      <c r="N55" s="12">
        <v>7</v>
      </c>
      <c r="O55" s="31">
        <v>200</v>
      </c>
      <c r="Q55" s="12" t="s">
        <v>341</v>
      </c>
      <c r="R55" s="12"/>
      <c r="S55" s="12"/>
      <c r="T55" s="12"/>
      <c r="U55" s="12"/>
      <c r="V55" s="12"/>
      <c r="W55" s="12"/>
      <c r="X55" s="12"/>
      <c r="Y55" s="12"/>
      <c r="Z55" s="12"/>
      <c r="AA55" s="12"/>
      <c r="AB55" s="12"/>
      <c r="AC55" s="12"/>
      <c r="AD55" s="31"/>
      <c r="AF55" s="12" t="s">
        <v>341</v>
      </c>
      <c r="AG55" s="12"/>
      <c r="AH55" s="12"/>
      <c r="AI55" s="12"/>
      <c r="AJ55" s="12"/>
      <c r="AK55" s="12"/>
      <c r="AL55" s="12"/>
      <c r="AM55" s="12"/>
      <c r="AN55" s="12"/>
      <c r="AO55" s="12"/>
      <c r="AP55" s="12"/>
      <c r="AQ55" s="12"/>
      <c r="AR55" s="12"/>
      <c r="AS55" s="12"/>
      <c r="AT55" s="31"/>
      <c r="AV55" s="12" t="s">
        <v>341</v>
      </c>
      <c r="AW55" s="12"/>
      <c r="AX55" s="12"/>
      <c r="AY55" s="12"/>
      <c r="AZ55" s="12"/>
      <c r="BA55" s="12"/>
      <c r="BB55" s="12"/>
      <c r="BC55" s="12"/>
      <c r="BD55" s="12"/>
      <c r="BE55" s="12"/>
      <c r="BF55" s="12"/>
      <c r="BG55" s="12"/>
      <c r="BH55" s="12"/>
      <c r="BI55" s="31"/>
      <c r="BK55" s="12" t="s">
        <v>341</v>
      </c>
      <c r="BL55" s="12"/>
      <c r="BM55" s="12"/>
      <c r="BN55" s="12"/>
      <c r="BO55" s="12"/>
      <c r="BP55" s="12"/>
      <c r="BQ55" s="12"/>
      <c r="BR55" s="12"/>
      <c r="BS55" s="12"/>
      <c r="BT55" s="12"/>
      <c r="BU55" s="12"/>
      <c r="BV55" s="12"/>
      <c r="BW55" s="12"/>
      <c r="BX55" s="12"/>
      <c r="BY55" s="31"/>
      <c r="CA55" s="12" t="s">
        <v>341</v>
      </c>
      <c r="CB55" s="12"/>
      <c r="CC55" s="12"/>
      <c r="CD55" s="12"/>
      <c r="CE55" s="12"/>
      <c r="CF55" s="12"/>
      <c r="CG55" s="12"/>
      <c r="CH55" s="12"/>
      <c r="CI55" s="12"/>
      <c r="CJ55" s="12"/>
      <c r="CK55" s="12"/>
      <c r="CL55" s="12"/>
      <c r="CM55" s="12"/>
      <c r="CN55" s="31"/>
      <c r="CP55" s="12" t="s">
        <v>341</v>
      </c>
      <c r="CQ55" s="12"/>
      <c r="CR55" s="12"/>
      <c r="CS55" s="12"/>
      <c r="CT55" s="12"/>
      <c r="CU55" s="12"/>
      <c r="CV55" s="12"/>
      <c r="CW55" s="12"/>
      <c r="CX55" s="12"/>
      <c r="CY55" s="12"/>
      <c r="CZ55" s="12"/>
      <c r="DA55" s="12"/>
      <c r="DB55" s="12"/>
      <c r="DC55" s="12"/>
      <c r="DD55" s="31"/>
      <c r="DG55" s="12" t="s">
        <v>341</v>
      </c>
      <c r="DH55" s="12">
        <v>4.4000000000000004</v>
      </c>
      <c r="DI55" s="12">
        <v>19.600000000000001</v>
      </c>
      <c r="DJ55" s="12">
        <v>0.6</v>
      </c>
      <c r="DK55" s="12">
        <v>0.2</v>
      </c>
      <c r="DL55" s="12">
        <v>1</v>
      </c>
      <c r="DM55" s="12">
        <v>1.1000000000000001</v>
      </c>
      <c r="DN55" s="12">
        <v>1.9</v>
      </c>
      <c r="DO55" s="12">
        <v>4.5</v>
      </c>
      <c r="DP55" s="12">
        <v>10.7</v>
      </c>
      <c r="DQ55" s="12">
        <v>23.8</v>
      </c>
      <c r="DR55" s="31">
        <v>75.400000000000006</v>
      </c>
      <c r="DT55" s="12" t="s">
        <v>341</v>
      </c>
      <c r="DU55" s="12">
        <v>5</v>
      </c>
      <c r="DV55" s="12">
        <v>22.8</v>
      </c>
      <c r="DW55" s="12">
        <v>0.6</v>
      </c>
      <c r="DX55" s="12">
        <v>0.2</v>
      </c>
      <c r="DY55" s="12">
        <v>1.4</v>
      </c>
      <c r="DZ55" s="12">
        <v>1.4</v>
      </c>
      <c r="EA55" s="12">
        <v>2.1</v>
      </c>
      <c r="EB55" s="12">
        <v>5.4</v>
      </c>
      <c r="EC55" s="12">
        <v>13</v>
      </c>
      <c r="ED55" s="12">
        <v>29.1</v>
      </c>
      <c r="EE55" s="31">
        <v>89.1</v>
      </c>
      <c r="EG55" s="12" t="s">
        <v>341</v>
      </c>
      <c r="EH55" s="12">
        <v>4.0999999999999996</v>
      </c>
      <c r="EI55" s="12">
        <v>15.9</v>
      </c>
      <c r="EJ55" s="12">
        <v>0.6</v>
      </c>
      <c r="EK55" s="12">
        <v>0.2</v>
      </c>
      <c r="EL55" s="12">
        <v>0.6</v>
      </c>
      <c r="EM55" s="12">
        <v>0.8</v>
      </c>
      <c r="EN55" s="12">
        <v>1.6</v>
      </c>
      <c r="EO55" s="12">
        <v>3.4</v>
      </c>
      <c r="EP55" s="12">
        <v>8.1</v>
      </c>
      <c r="EQ55" s="12">
        <v>18.2</v>
      </c>
      <c r="ER55" s="31">
        <v>64.099999999999994</v>
      </c>
      <c r="EU55" s="12" t="s">
        <v>356</v>
      </c>
      <c r="EV55" s="12">
        <v>581500</v>
      </c>
      <c r="EW55" s="12">
        <v>68100</v>
      </c>
      <c r="EX55" s="12">
        <v>63600</v>
      </c>
      <c r="EY55" s="12">
        <v>59200</v>
      </c>
      <c r="EZ55" s="12">
        <v>54700</v>
      </c>
      <c r="FA55" s="12">
        <v>55800</v>
      </c>
      <c r="FB55" s="12">
        <v>48900</v>
      </c>
      <c r="FC55" s="12">
        <v>43300</v>
      </c>
      <c r="FD55" s="12">
        <v>40800</v>
      </c>
      <c r="FE55" s="12">
        <v>35200</v>
      </c>
      <c r="FF55" s="12">
        <v>29900</v>
      </c>
      <c r="FG55" s="12">
        <v>23500</v>
      </c>
      <c r="FH55" s="12">
        <v>17800</v>
      </c>
      <c r="FI55" s="12">
        <v>13500</v>
      </c>
      <c r="FJ55" s="12">
        <v>10500</v>
      </c>
      <c r="FK55" s="12">
        <v>7900</v>
      </c>
      <c r="FL55" s="12">
        <v>5000</v>
      </c>
      <c r="FM55" s="31">
        <v>3900</v>
      </c>
      <c r="FP55" s="12" t="s">
        <v>356</v>
      </c>
      <c r="FQ55" s="12">
        <v>292700</v>
      </c>
      <c r="FR55" s="12">
        <v>34700</v>
      </c>
      <c r="FS55" s="12">
        <v>32500</v>
      </c>
      <c r="FT55" s="12">
        <v>30400</v>
      </c>
      <c r="FU55" s="12">
        <v>28000</v>
      </c>
      <c r="FV55" s="12">
        <v>27800</v>
      </c>
      <c r="FW55" s="12">
        <v>23900</v>
      </c>
      <c r="FX55" s="12">
        <v>21500</v>
      </c>
      <c r="FY55" s="12">
        <v>20500</v>
      </c>
      <c r="FZ55" s="12">
        <v>17800</v>
      </c>
      <c r="GA55" s="12">
        <v>15400</v>
      </c>
      <c r="GB55" s="12">
        <v>12200</v>
      </c>
      <c r="GC55" s="12">
        <v>9200</v>
      </c>
      <c r="GD55" s="12">
        <v>6800</v>
      </c>
      <c r="GE55" s="12">
        <v>5000</v>
      </c>
      <c r="GF55" s="12">
        <v>3600</v>
      </c>
      <c r="GG55" s="12">
        <v>2100</v>
      </c>
      <c r="GH55" s="31">
        <v>1400</v>
      </c>
      <c r="GK55" s="12" t="s">
        <v>356</v>
      </c>
      <c r="GL55" s="12">
        <v>288800</v>
      </c>
      <c r="GM55" s="12">
        <v>33400</v>
      </c>
      <c r="GN55" s="12">
        <v>31100</v>
      </c>
      <c r="GO55" s="12">
        <v>28800</v>
      </c>
      <c r="GP55" s="12">
        <v>26700</v>
      </c>
      <c r="GQ55" s="12">
        <v>28000</v>
      </c>
      <c r="GR55" s="12">
        <v>24900</v>
      </c>
      <c r="GS55" s="12">
        <v>21800</v>
      </c>
      <c r="GT55" s="12">
        <v>20300</v>
      </c>
      <c r="GU55" s="12">
        <v>17500</v>
      </c>
      <c r="GV55" s="12">
        <v>14600</v>
      </c>
      <c r="GW55" s="12">
        <v>11300</v>
      </c>
      <c r="GX55" s="12">
        <v>8600</v>
      </c>
      <c r="GY55" s="12">
        <v>6700</v>
      </c>
      <c r="GZ55" s="12">
        <v>5500</v>
      </c>
      <c r="HA55" s="12">
        <v>4300</v>
      </c>
      <c r="HB55" s="12">
        <v>2900</v>
      </c>
      <c r="HC55" s="31">
        <v>2500</v>
      </c>
      <c r="HF55" s="54" t="s">
        <v>357</v>
      </c>
      <c r="HG55" s="55" t="s">
        <v>358</v>
      </c>
      <c r="HH55" s="55">
        <v>1</v>
      </c>
      <c r="HI55" s="56">
        <f>FI40</f>
        <v>1359300</v>
      </c>
      <c r="HJ55" s="56">
        <f>AN40</f>
        <v>19674</v>
      </c>
      <c r="HK55" s="57">
        <f t="shared" si="18"/>
        <v>1.4473626131096888E-2</v>
      </c>
      <c r="HL55" s="58">
        <f t="shared" si="14"/>
        <v>1.4369635763258169E-2</v>
      </c>
      <c r="HN55" s="54" t="s">
        <v>357</v>
      </c>
      <c r="HO55" s="55" t="s">
        <v>358</v>
      </c>
      <c r="HP55" s="55">
        <v>1</v>
      </c>
      <c r="HQ55" s="56">
        <f>GD40</f>
        <v>632200</v>
      </c>
      <c r="HR55" s="56">
        <f>BS40</f>
        <v>12921</v>
      </c>
      <c r="HS55" s="57">
        <f t="shared" si="19"/>
        <v>2.0438152483391332E-2</v>
      </c>
      <c r="HT55" s="58">
        <f t="shared" si="15"/>
        <v>2.0231406200947141E-2</v>
      </c>
      <c r="HV55" s="54" t="s">
        <v>357</v>
      </c>
      <c r="HW55" s="59" t="s">
        <v>358</v>
      </c>
      <c r="HX55" s="59">
        <v>1</v>
      </c>
      <c r="HY55" s="56">
        <f>GY40</f>
        <v>727000</v>
      </c>
      <c r="HZ55" s="60">
        <f>CX40</f>
        <v>6740</v>
      </c>
      <c r="IA55" s="57">
        <f t="shared" si="20"/>
        <v>9.2709766162310872E-3</v>
      </c>
      <c r="IB55" s="58">
        <f t="shared" si="16"/>
        <v>9.2281994057806325E-3</v>
      </c>
      <c r="IE55" s="50">
        <f t="shared" si="17"/>
        <v>-100</v>
      </c>
      <c r="IF55" s="50">
        <f t="shared" si="17"/>
        <v>-13</v>
      </c>
      <c r="IJ55" s="50"/>
    </row>
    <row r="56" spans="1:251" ht="15.6" x14ac:dyDescent="0.3">
      <c r="A56" s="12" t="s">
        <v>356</v>
      </c>
      <c r="B56" s="12">
        <v>9796</v>
      </c>
      <c r="C56" s="12"/>
      <c r="D56" s="12"/>
      <c r="E56" s="12"/>
      <c r="F56" s="12">
        <v>59</v>
      </c>
      <c r="G56" s="12">
        <v>1670</v>
      </c>
      <c r="H56" s="12">
        <v>2734</v>
      </c>
      <c r="I56" s="12">
        <v>2388</v>
      </c>
      <c r="J56" s="12">
        <v>1767</v>
      </c>
      <c r="K56" s="12">
        <v>872</v>
      </c>
      <c r="L56" s="12">
        <v>241</v>
      </c>
      <c r="M56" s="12">
        <v>18</v>
      </c>
      <c r="N56" s="12">
        <v>0</v>
      </c>
      <c r="O56" s="31">
        <v>47</v>
      </c>
      <c r="Q56" s="12" t="s">
        <v>356</v>
      </c>
      <c r="R56" s="12"/>
      <c r="S56" s="12"/>
      <c r="T56" s="12"/>
      <c r="U56" s="12"/>
      <c r="V56" s="12"/>
      <c r="W56" s="12"/>
      <c r="X56" s="12"/>
      <c r="Y56" s="12"/>
      <c r="Z56" s="12"/>
      <c r="AA56" s="12"/>
      <c r="AB56" s="12"/>
      <c r="AC56" s="12"/>
      <c r="AD56" s="31"/>
      <c r="AF56" s="12" t="s">
        <v>356</v>
      </c>
      <c r="AG56" s="12"/>
      <c r="AH56" s="12"/>
      <c r="AI56" s="12"/>
      <c r="AJ56" s="12"/>
      <c r="AK56" s="12"/>
      <c r="AL56" s="12"/>
      <c r="AM56" s="12"/>
      <c r="AN56" s="12"/>
      <c r="AO56" s="12"/>
      <c r="AP56" s="12"/>
      <c r="AQ56" s="12"/>
      <c r="AR56" s="12"/>
      <c r="AS56" s="12"/>
      <c r="AT56" s="31"/>
      <c r="AV56" s="12" t="s">
        <v>356</v>
      </c>
      <c r="AW56" s="12"/>
      <c r="AX56" s="12"/>
      <c r="AY56" s="12"/>
      <c r="AZ56" s="12"/>
      <c r="BA56" s="12"/>
      <c r="BB56" s="12"/>
      <c r="BC56" s="12"/>
      <c r="BD56" s="12"/>
      <c r="BE56" s="12"/>
      <c r="BF56" s="12"/>
      <c r="BG56" s="12"/>
      <c r="BH56" s="12"/>
      <c r="BI56" s="31"/>
      <c r="BK56" s="12" t="s">
        <v>356</v>
      </c>
      <c r="BL56" s="12"/>
      <c r="BM56" s="12"/>
      <c r="BN56" s="12"/>
      <c r="BO56" s="12"/>
      <c r="BP56" s="12"/>
      <c r="BQ56" s="12"/>
      <c r="BR56" s="12"/>
      <c r="BS56" s="12"/>
      <c r="BT56" s="12"/>
      <c r="BU56" s="12"/>
      <c r="BV56" s="12"/>
      <c r="BW56" s="12"/>
      <c r="BX56" s="12"/>
      <c r="BY56" s="31"/>
      <c r="CA56" s="12" t="s">
        <v>356</v>
      </c>
      <c r="CB56" s="12"/>
      <c r="CC56" s="12"/>
      <c r="CD56" s="12"/>
      <c r="CE56" s="12"/>
      <c r="CF56" s="12"/>
      <c r="CG56" s="12"/>
      <c r="CH56" s="12"/>
      <c r="CI56" s="12"/>
      <c r="CJ56" s="12"/>
      <c r="CK56" s="12"/>
      <c r="CL56" s="12"/>
      <c r="CM56" s="12"/>
      <c r="CN56" s="31"/>
      <c r="CP56" s="12" t="s">
        <v>356</v>
      </c>
      <c r="CQ56" s="12"/>
      <c r="CR56" s="12"/>
      <c r="CS56" s="12"/>
      <c r="CT56" s="12"/>
      <c r="CU56" s="12"/>
      <c r="CV56" s="12"/>
      <c r="CW56" s="12"/>
      <c r="CX56" s="12"/>
      <c r="CY56" s="12"/>
      <c r="CZ56" s="12"/>
      <c r="DA56" s="12"/>
      <c r="DB56" s="12"/>
      <c r="DC56" s="12"/>
      <c r="DD56" s="31"/>
      <c r="DG56" s="12" t="s">
        <v>356</v>
      </c>
      <c r="DH56" s="12">
        <v>3.6</v>
      </c>
      <c r="DI56" s="12">
        <v>13</v>
      </c>
      <c r="DJ56" s="12">
        <v>0.5</v>
      </c>
      <c r="DK56" s="12">
        <v>0.4</v>
      </c>
      <c r="DL56" s="12">
        <v>0.9</v>
      </c>
      <c r="DM56" s="12">
        <v>0.8</v>
      </c>
      <c r="DN56" s="12">
        <v>1.4</v>
      </c>
      <c r="DO56" s="12">
        <v>3.9</v>
      </c>
      <c r="DP56" s="12">
        <v>9.1</v>
      </c>
      <c r="DQ56" s="12">
        <v>20</v>
      </c>
      <c r="DR56" s="31">
        <v>82.3</v>
      </c>
      <c r="DT56" s="12" t="s">
        <v>356</v>
      </c>
      <c r="DU56" s="12">
        <v>4.3</v>
      </c>
      <c r="DV56" s="12">
        <v>15</v>
      </c>
      <c r="DW56" s="12">
        <v>0.4</v>
      </c>
      <c r="DX56" s="12">
        <v>0.4</v>
      </c>
      <c r="DY56" s="12">
        <v>1.5</v>
      </c>
      <c r="DZ56" s="12">
        <v>1.3</v>
      </c>
      <c r="EA56" s="12">
        <v>1.9</v>
      </c>
      <c r="EB56" s="12">
        <v>5.2</v>
      </c>
      <c r="EC56" s="12">
        <v>12.1</v>
      </c>
      <c r="ED56" s="12">
        <v>29</v>
      </c>
      <c r="EE56" s="31">
        <v>96</v>
      </c>
      <c r="EG56" s="12" t="s">
        <v>356</v>
      </c>
      <c r="EH56" s="12">
        <v>3.2</v>
      </c>
      <c r="EI56" s="12">
        <v>10.9</v>
      </c>
      <c r="EJ56" s="12">
        <v>0.5</v>
      </c>
      <c r="EK56" s="12">
        <v>0.3</v>
      </c>
      <c r="EL56" s="12">
        <v>0.3</v>
      </c>
      <c r="EM56" s="12">
        <v>0.4</v>
      </c>
      <c r="EN56" s="12">
        <v>0.9</v>
      </c>
      <c r="EO56" s="12">
        <v>2.6</v>
      </c>
      <c r="EP56" s="12">
        <v>6</v>
      </c>
      <c r="EQ56" s="12">
        <v>12</v>
      </c>
      <c r="ER56" s="31">
        <v>73.3</v>
      </c>
      <c r="EU56" s="12" t="s">
        <v>366</v>
      </c>
      <c r="EV56" s="12">
        <v>630500</v>
      </c>
      <c r="EW56" s="12">
        <v>68100</v>
      </c>
      <c r="EX56" s="12">
        <v>65400</v>
      </c>
      <c r="EY56" s="12">
        <v>62500</v>
      </c>
      <c r="EZ56" s="12">
        <v>59000</v>
      </c>
      <c r="FA56" s="12">
        <v>58100</v>
      </c>
      <c r="FB56" s="12">
        <v>50500</v>
      </c>
      <c r="FC56" s="12">
        <v>43900</v>
      </c>
      <c r="FD56" s="12">
        <v>43100</v>
      </c>
      <c r="FE56" s="12">
        <v>38300</v>
      </c>
      <c r="FF56" s="12">
        <v>33900</v>
      </c>
      <c r="FG56" s="12">
        <v>27800</v>
      </c>
      <c r="FH56" s="12">
        <v>22200</v>
      </c>
      <c r="FI56" s="12">
        <v>17800</v>
      </c>
      <c r="FJ56" s="12">
        <v>14500</v>
      </c>
      <c r="FK56" s="12">
        <v>11800</v>
      </c>
      <c r="FL56" s="12">
        <v>7600</v>
      </c>
      <c r="FM56" s="31">
        <v>6100</v>
      </c>
      <c r="FP56" s="12" t="s">
        <v>366</v>
      </c>
      <c r="FQ56" s="12">
        <v>316300</v>
      </c>
      <c r="FR56" s="12">
        <v>34600</v>
      </c>
      <c r="FS56" s="12">
        <v>33200</v>
      </c>
      <c r="FT56" s="12">
        <v>31700</v>
      </c>
      <c r="FU56" s="12">
        <v>29800</v>
      </c>
      <c r="FV56" s="12">
        <v>29300</v>
      </c>
      <c r="FW56" s="12">
        <v>25900</v>
      </c>
      <c r="FX56" s="12">
        <v>22300</v>
      </c>
      <c r="FY56" s="12">
        <v>21700</v>
      </c>
      <c r="FZ56" s="12">
        <v>19000</v>
      </c>
      <c r="GA56" s="12">
        <v>17100</v>
      </c>
      <c r="GB56" s="12">
        <v>14200</v>
      </c>
      <c r="GC56" s="12">
        <v>11300</v>
      </c>
      <c r="GD56" s="12">
        <v>8800</v>
      </c>
      <c r="GE56" s="12">
        <v>6800</v>
      </c>
      <c r="GF56" s="12">
        <v>5300</v>
      </c>
      <c r="GG56" s="12">
        <v>3300</v>
      </c>
      <c r="GH56" s="31">
        <v>2200</v>
      </c>
      <c r="GK56" s="12" t="s">
        <v>366</v>
      </c>
      <c r="GL56" s="12">
        <v>314300</v>
      </c>
      <c r="GM56" s="12">
        <v>33500</v>
      </c>
      <c r="GN56" s="12">
        <v>32200</v>
      </c>
      <c r="GO56" s="12">
        <v>30800</v>
      </c>
      <c r="GP56" s="12">
        <v>29200</v>
      </c>
      <c r="GQ56" s="12">
        <v>28900</v>
      </c>
      <c r="GR56" s="12">
        <v>24600</v>
      </c>
      <c r="GS56" s="12">
        <v>21600</v>
      </c>
      <c r="GT56" s="12">
        <v>21400</v>
      </c>
      <c r="GU56" s="12">
        <v>19300</v>
      </c>
      <c r="GV56" s="12">
        <v>16800</v>
      </c>
      <c r="GW56" s="12">
        <v>13600</v>
      </c>
      <c r="GX56" s="12">
        <v>11000</v>
      </c>
      <c r="GY56" s="12">
        <v>9000</v>
      </c>
      <c r="GZ56" s="12">
        <v>7600</v>
      </c>
      <c r="HA56" s="12">
        <v>6500</v>
      </c>
      <c r="HB56" s="12">
        <v>4400</v>
      </c>
      <c r="HC56" s="31">
        <v>3900</v>
      </c>
      <c r="HF56" s="42" t="s">
        <v>367</v>
      </c>
      <c r="HG56" s="43" t="s">
        <v>368</v>
      </c>
      <c r="HH56" s="43">
        <v>1</v>
      </c>
      <c r="HI56" s="44">
        <f>FJ40</f>
        <v>1210700</v>
      </c>
      <c r="HJ56" s="44">
        <f>AO40</f>
        <v>25621</v>
      </c>
      <c r="HK56" s="45">
        <f t="shared" si="18"/>
        <v>2.1162137606343438E-2</v>
      </c>
      <c r="HL56" s="46">
        <f t="shared" si="14"/>
        <v>2.0940564057276172E-2</v>
      </c>
      <c r="HN56" s="42" t="s">
        <v>367</v>
      </c>
      <c r="HO56" s="43" t="s">
        <v>368</v>
      </c>
      <c r="HP56" s="43">
        <v>1</v>
      </c>
      <c r="HQ56" s="44">
        <f>GE40</f>
        <v>541400</v>
      </c>
      <c r="HR56" s="44">
        <f>BT40</f>
        <v>16420</v>
      </c>
      <c r="HS56" s="45">
        <f t="shared" si="19"/>
        <v>3.0328777244181752E-2</v>
      </c>
      <c r="HT56" s="46">
        <f t="shared" si="15"/>
        <v>2.9875730063135677E-2</v>
      </c>
      <c r="HV56" s="42" t="s">
        <v>367</v>
      </c>
      <c r="HW56" s="47" t="s">
        <v>368</v>
      </c>
      <c r="HX56" s="47">
        <v>1</v>
      </c>
      <c r="HY56" s="44">
        <f>GZ40</f>
        <v>669300</v>
      </c>
      <c r="HZ56" s="48">
        <f>CY40</f>
        <v>9186</v>
      </c>
      <c r="IA56" s="45">
        <f t="shared" si="20"/>
        <v>1.3724787090990587E-2</v>
      </c>
      <c r="IB56" s="46">
        <f t="shared" si="16"/>
        <v>1.3631244129260877E-2</v>
      </c>
      <c r="IE56" s="50">
        <f t="shared" si="17"/>
        <v>0</v>
      </c>
      <c r="IF56" s="50">
        <f t="shared" si="17"/>
        <v>-15</v>
      </c>
      <c r="IH56" s="63">
        <f>SUM(IS129:IS132)</f>
        <v>67157</v>
      </c>
      <c r="II56" s="63">
        <f>SUM(IS156:IS159)</f>
        <v>22937</v>
      </c>
      <c r="IJ56" s="63">
        <f>SUM(IS183:IS186)</f>
        <v>44220</v>
      </c>
    </row>
    <row r="57" spans="1:251" ht="15.6" x14ac:dyDescent="0.3">
      <c r="A57" s="12" t="s">
        <v>366</v>
      </c>
      <c r="B57" s="12">
        <v>11220</v>
      </c>
      <c r="C57" s="12"/>
      <c r="D57" s="12"/>
      <c r="E57" s="12"/>
      <c r="F57" s="12">
        <v>72</v>
      </c>
      <c r="G57" s="12">
        <v>2021</v>
      </c>
      <c r="H57" s="12">
        <v>3192</v>
      </c>
      <c r="I57" s="12">
        <v>2712</v>
      </c>
      <c r="J57" s="12">
        <v>1862</v>
      </c>
      <c r="K57" s="12">
        <v>1011</v>
      </c>
      <c r="L57" s="12">
        <v>251</v>
      </c>
      <c r="M57" s="12">
        <v>24</v>
      </c>
      <c r="N57" s="12">
        <v>0</v>
      </c>
      <c r="O57" s="31">
        <v>75</v>
      </c>
      <c r="Q57" s="12" t="s">
        <v>366</v>
      </c>
      <c r="R57" s="12"/>
      <c r="S57" s="12"/>
      <c r="T57" s="12"/>
      <c r="U57" s="12"/>
      <c r="V57" s="12"/>
      <c r="W57" s="12"/>
      <c r="X57" s="12"/>
      <c r="Y57" s="12"/>
      <c r="Z57" s="12"/>
      <c r="AA57" s="12"/>
      <c r="AB57" s="12"/>
      <c r="AC57" s="12"/>
      <c r="AD57" s="31"/>
      <c r="AF57" s="12" t="s">
        <v>366</v>
      </c>
      <c r="AG57" s="12"/>
      <c r="AH57" s="12"/>
      <c r="AI57" s="12"/>
      <c r="AJ57" s="12"/>
      <c r="AK57" s="12"/>
      <c r="AL57" s="12"/>
      <c r="AM57" s="12"/>
      <c r="AN57" s="12"/>
      <c r="AO57" s="12"/>
      <c r="AP57" s="12"/>
      <c r="AQ57" s="12"/>
      <c r="AR57" s="12"/>
      <c r="AS57" s="12"/>
      <c r="AT57" s="31"/>
      <c r="AV57" s="12" t="s">
        <v>366</v>
      </c>
      <c r="AW57" s="12"/>
      <c r="AX57" s="12"/>
      <c r="AY57" s="12"/>
      <c r="AZ57" s="12"/>
      <c r="BA57" s="12"/>
      <c r="BB57" s="12"/>
      <c r="BC57" s="12"/>
      <c r="BD57" s="12"/>
      <c r="BE57" s="12"/>
      <c r="BF57" s="12"/>
      <c r="BG57" s="12"/>
      <c r="BH57" s="12"/>
      <c r="BI57" s="31"/>
      <c r="BK57" s="12" t="s">
        <v>366</v>
      </c>
      <c r="BL57" s="12"/>
      <c r="BM57" s="12"/>
      <c r="BN57" s="12"/>
      <c r="BO57" s="12"/>
      <c r="BP57" s="12"/>
      <c r="BQ57" s="12"/>
      <c r="BR57" s="12"/>
      <c r="BS57" s="12"/>
      <c r="BT57" s="12"/>
      <c r="BU57" s="12"/>
      <c r="BV57" s="12"/>
      <c r="BW57" s="12"/>
      <c r="BX57" s="12"/>
      <c r="BY57" s="31"/>
      <c r="CA57" s="12" t="s">
        <v>366</v>
      </c>
      <c r="CB57" s="12"/>
      <c r="CC57" s="12"/>
      <c r="CD57" s="12"/>
      <c r="CE57" s="12"/>
      <c r="CF57" s="12"/>
      <c r="CG57" s="12"/>
      <c r="CH57" s="12"/>
      <c r="CI57" s="12"/>
      <c r="CJ57" s="12"/>
      <c r="CK57" s="12"/>
      <c r="CL57" s="12"/>
      <c r="CM57" s="12"/>
      <c r="CN57" s="31"/>
      <c r="CP57" s="12" t="s">
        <v>366</v>
      </c>
      <c r="CQ57" s="12"/>
      <c r="CR57" s="12"/>
      <c r="CS57" s="12"/>
      <c r="CT57" s="12"/>
      <c r="CU57" s="12"/>
      <c r="CV57" s="12"/>
      <c r="CW57" s="12"/>
      <c r="CX57" s="12"/>
      <c r="CY57" s="12"/>
      <c r="CZ57" s="12"/>
      <c r="DA57" s="12"/>
      <c r="DB57" s="12"/>
      <c r="DC57" s="12"/>
      <c r="DD57" s="31"/>
      <c r="DG57" s="12" t="s">
        <v>366</v>
      </c>
      <c r="DH57" s="12">
        <v>4.7</v>
      </c>
      <c r="DI57" s="12">
        <v>14.7</v>
      </c>
      <c r="DJ57" s="12">
        <v>0.3</v>
      </c>
      <c r="DK57" s="12">
        <v>0.2</v>
      </c>
      <c r="DL57" s="12">
        <v>0.7</v>
      </c>
      <c r="DM57" s="12">
        <v>0.8</v>
      </c>
      <c r="DN57" s="12">
        <v>1.5</v>
      </c>
      <c r="DO57" s="12">
        <v>4.5999999999999996</v>
      </c>
      <c r="DP57" s="12">
        <v>10.199999999999999</v>
      </c>
      <c r="DQ57" s="12">
        <v>22.8</v>
      </c>
      <c r="DR57" s="31">
        <v>85.3</v>
      </c>
      <c r="DT57" s="12" t="s">
        <v>366</v>
      </c>
      <c r="DU57" s="12">
        <v>5.5</v>
      </c>
      <c r="DV57" s="12">
        <v>18.100000000000001</v>
      </c>
      <c r="DW57" s="12">
        <v>0.3</v>
      </c>
      <c r="DX57" s="12">
        <v>0.3</v>
      </c>
      <c r="DY57" s="12">
        <v>1</v>
      </c>
      <c r="DZ57" s="12">
        <v>1.2</v>
      </c>
      <c r="EA57" s="12">
        <v>1.8</v>
      </c>
      <c r="EB57" s="12">
        <v>5.6</v>
      </c>
      <c r="EC57" s="12">
        <v>14.7</v>
      </c>
      <c r="ED57" s="12">
        <v>31.1</v>
      </c>
      <c r="EE57" s="31">
        <v>104.2</v>
      </c>
      <c r="EG57" s="12" t="s">
        <v>366</v>
      </c>
      <c r="EH57" s="12">
        <v>4.3</v>
      </c>
      <c r="EI57" s="12">
        <v>10.7</v>
      </c>
      <c r="EJ57" s="12">
        <v>0.4</v>
      </c>
      <c r="EK57" s="12">
        <v>0.1</v>
      </c>
      <c r="EL57" s="12">
        <v>0.4</v>
      </c>
      <c r="EM57" s="12">
        <v>0.3</v>
      </c>
      <c r="EN57" s="12">
        <v>1.2</v>
      </c>
      <c r="EO57" s="12">
        <v>3.5</v>
      </c>
      <c r="EP57" s="12">
        <v>5.7</v>
      </c>
      <c r="EQ57" s="12">
        <v>15.7</v>
      </c>
      <c r="ER57" s="31">
        <v>73</v>
      </c>
      <c r="EU57" s="12" t="s">
        <v>379</v>
      </c>
      <c r="EV57" s="12">
        <v>1090000</v>
      </c>
      <c r="EW57" s="12">
        <v>130400</v>
      </c>
      <c r="EX57" s="12">
        <v>122900</v>
      </c>
      <c r="EY57" s="12">
        <v>116900</v>
      </c>
      <c r="EZ57" s="12">
        <v>110900</v>
      </c>
      <c r="FA57" s="12">
        <v>104100</v>
      </c>
      <c r="FB57" s="12">
        <v>85400</v>
      </c>
      <c r="FC57" s="12">
        <v>72300</v>
      </c>
      <c r="FD57" s="12">
        <v>65300</v>
      </c>
      <c r="FE57" s="12">
        <v>57700</v>
      </c>
      <c r="FF57" s="12">
        <v>52600</v>
      </c>
      <c r="FG57" s="12">
        <v>42700</v>
      </c>
      <c r="FH57" s="12">
        <v>34900</v>
      </c>
      <c r="FI57" s="12">
        <v>29100</v>
      </c>
      <c r="FJ57" s="12">
        <v>24100</v>
      </c>
      <c r="FK57" s="12">
        <v>18900</v>
      </c>
      <c r="FL57" s="12">
        <v>12100</v>
      </c>
      <c r="FM57" s="31">
        <v>9800</v>
      </c>
      <c r="FP57" s="12" t="s">
        <v>379</v>
      </c>
      <c r="FQ57" s="12">
        <v>544700</v>
      </c>
      <c r="FR57" s="12">
        <v>66300</v>
      </c>
      <c r="FS57" s="12">
        <v>62500</v>
      </c>
      <c r="FT57" s="12">
        <v>59100</v>
      </c>
      <c r="FU57" s="12">
        <v>55500</v>
      </c>
      <c r="FV57" s="12">
        <v>51900</v>
      </c>
      <c r="FW57" s="12">
        <v>42800</v>
      </c>
      <c r="FX57" s="12">
        <v>36400</v>
      </c>
      <c r="FY57" s="12">
        <v>32800</v>
      </c>
      <c r="FZ57" s="12">
        <v>28400</v>
      </c>
      <c r="GA57" s="12">
        <v>26000</v>
      </c>
      <c r="GB57" s="12">
        <v>21100</v>
      </c>
      <c r="GC57" s="12">
        <v>17400</v>
      </c>
      <c r="GD57" s="12">
        <v>14300</v>
      </c>
      <c r="GE57" s="12">
        <v>11700</v>
      </c>
      <c r="GF57" s="12">
        <v>9000</v>
      </c>
      <c r="GG57" s="12">
        <v>5400</v>
      </c>
      <c r="GH57" s="31">
        <v>4000</v>
      </c>
      <c r="GK57" s="12" t="s">
        <v>379</v>
      </c>
      <c r="GL57" s="12">
        <v>545300</v>
      </c>
      <c r="GM57" s="12">
        <v>64100</v>
      </c>
      <c r="GN57" s="12">
        <v>60400</v>
      </c>
      <c r="GO57" s="12">
        <v>57800</v>
      </c>
      <c r="GP57" s="12">
        <v>55300</v>
      </c>
      <c r="GQ57" s="12">
        <v>52200</v>
      </c>
      <c r="GR57" s="12">
        <v>42500</v>
      </c>
      <c r="GS57" s="12">
        <v>35900</v>
      </c>
      <c r="GT57" s="12">
        <v>32500</v>
      </c>
      <c r="GU57" s="12">
        <v>29300</v>
      </c>
      <c r="GV57" s="12">
        <v>26600</v>
      </c>
      <c r="GW57" s="12">
        <v>21500</v>
      </c>
      <c r="GX57" s="12">
        <v>17400</v>
      </c>
      <c r="GY57" s="12">
        <v>14800</v>
      </c>
      <c r="GZ57" s="12">
        <v>12400</v>
      </c>
      <c r="HA57" s="12">
        <v>9900</v>
      </c>
      <c r="HB57" s="12">
        <v>6700</v>
      </c>
      <c r="HC57" s="31">
        <v>5900</v>
      </c>
      <c r="HF57" s="54" t="s">
        <v>380</v>
      </c>
      <c r="HG57" s="55" t="s">
        <v>381</v>
      </c>
      <c r="HH57" s="55">
        <v>1</v>
      </c>
      <c r="HI57" s="56">
        <f>FK40</f>
        <v>1030300</v>
      </c>
      <c r="HJ57" s="56">
        <f>AP40</f>
        <v>34062</v>
      </c>
      <c r="HK57" s="57">
        <f t="shared" si="18"/>
        <v>3.3060273706687369E-2</v>
      </c>
      <c r="HL57" s="58">
        <f t="shared" si="14"/>
        <v>3.2522669528544455E-2</v>
      </c>
      <c r="HN57" s="54" t="s">
        <v>380</v>
      </c>
      <c r="HO57" s="55" t="s">
        <v>381</v>
      </c>
      <c r="HP57" s="55">
        <v>1</v>
      </c>
      <c r="HQ57" s="56">
        <f>GF40</f>
        <v>438400</v>
      </c>
      <c r="HR57" s="56">
        <f>BU40</f>
        <v>20383</v>
      </c>
      <c r="HS57" s="57">
        <f t="shared" si="19"/>
        <v>4.6494069343065693E-2</v>
      </c>
      <c r="HT57" s="58">
        <f t="shared" si="15"/>
        <v>4.5437775793790124E-2</v>
      </c>
      <c r="HV57" s="54" t="s">
        <v>380</v>
      </c>
      <c r="HW57" s="59" t="s">
        <v>381</v>
      </c>
      <c r="HX57" s="59">
        <v>1</v>
      </c>
      <c r="HY57" s="56">
        <f>HA40</f>
        <v>591900</v>
      </c>
      <c r="HZ57" s="60">
        <f>CZ40</f>
        <v>13666</v>
      </c>
      <c r="IA57" s="57">
        <f t="shared" si="20"/>
        <v>2.3088359520189221E-2</v>
      </c>
      <c r="IB57" s="58">
        <f t="shared" si="16"/>
        <v>2.2824865173624972E-2</v>
      </c>
      <c r="IE57" s="50">
        <f t="shared" si="17"/>
        <v>0</v>
      </c>
      <c r="IF57" s="50">
        <f t="shared" si="17"/>
        <v>-13</v>
      </c>
      <c r="IJ57" s="64"/>
    </row>
    <row r="58" spans="1:251" ht="15.6" x14ac:dyDescent="0.3">
      <c r="A58" s="12" t="s">
        <v>379</v>
      </c>
      <c r="B58" s="12">
        <v>26331</v>
      </c>
      <c r="C58" s="12"/>
      <c r="D58" s="12"/>
      <c r="E58" s="12"/>
      <c r="F58" s="12">
        <v>90</v>
      </c>
      <c r="G58" s="12">
        <v>4021</v>
      </c>
      <c r="H58" s="12">
        <v>7802</v>
      </c>
      <c r="I58" s="12">
        <v>6360</v>
      </c>
      <c r="J58" s="12">
        <v>4383</v>
      </c>
      <c r="K58" s="12">
        <v>2530</v>
      </c>
      <c r="L58" s="12">
        <v>861</v>
      </c>
      <c r="M58" s="12">
        <v>98</v>
      </c>
      <c r="N58" s="12">
        <v>8</v>
      </c>
      <c r="O58" s="31">
        <v>178</v>
      </c>
      <c r="Q58" s="12" t="s">
        <v>379</v>
      </c>
      <c r="R58" s="12"/>
      <c r="S58" s="12"/>
      <c r="T58" s="12"/>
      <c r="U58" s="12"/>
      <c r="V58" s="12"/>
      <c r="W58" s="12"/>
      <c r="X58" s="12"/>
      <c r="Y58" s="12"/>
      <c r="Z58" s="12"/>
      <c r="AA58" s="12"/>
      <c r="AB58" s="12"/>
      <c r="AC58" s="12"/>
      <c r="AD58" s="31"/>
      <c r="AF58" s="12" t="s">
        <v>379</v>
      </c>
      <c r="AG58" s="12"/>
      <c r="AH58" s="12"/>
      <c r="AI58" s="12"/>
      <c r="AJ58" s="12"/>
      <c r="AK58" s="12"/>
      <c r="AL58" s="12"/>
      <c r="AM58" s="12"/>
      <c r="AN58" s="12"/>
      <c r="AO58" s="12"/>
      <c r="AP58" s="12"/>
      <c r="AQ58" s="12"/>
      <c r="AR58" s="12"/>
      <c r="AS58" s="12"/>
      <c r="AT58" s="31"/>
      <c r="AV58" s="12" t="s">
        <v>379</v>
      </c>
      <c r="AW58" s="12"/>
      <c r="AX58" s="12"/>
      <c r="AY58" s="12"/>
      <c r="AZ58" s="12"/>
      <c r="BA58" s="12"/>
      <c r="BB58" s="12"/>
      <c r="BC58" s="12"/>
      <c r="BD58" s="12"/>
      <c r="BE58" s="12"/>
      <c r="BF58" s="12"/>
      <c r="BG58" s="12"/>
      <c r="BH58" s="12"/>
      <c r="BI58" s="31"/>
      <c r="BK58" s="12" t="s">
        <v>379</v>
      </c>
      <c r="BL58" s="12"/>
      <c r="BM58" s="12"/>
      <c r="BN58" s="12"/>
      <c r="BO58" s="12"/>
      <c r="BP58" s="12"/>
      <c r="BQ58" s="12"/>
      <c r="BR58" s="12"/>
      <c r="BS58" s="12"/>
      <c r="BT58" s="12"/>
      <c r="BU58" s="12"/>
      <c r="BV58" s="12"/>
      <c r="BW58" s="12"/>
      <c r="BX58" s="12"/>
      <c r="BY58" s="31"/>
      <c r="CA58" s="12" t="s">
        <v>379</v>
      </c>
      <c r="CB58" s="12"/>
      <c r="CC58" s="12"/>
      <c r="CD58" s="12"/>
      <c r="CE58" s="12"/>
      <c r="CF58" s="12"/>
      <c r="CG58" s="12"/>
      <c r="CH58" s="12"/>
      <c r="CI58" s="12"/>
      <c r="CJ58" s="12"/>
      <c r="CK58" s="12"/>
      <c r="CL58" s="12"/>
      <c r="CM58" s="12"/>
      <c r="CN58" s="31"/>
      <c r="CP58" s="12" t="s">
        <v>379</v>
      </c>
      <c r="CQ58" s="12"/>
      <c r="CR58" s="12"/>
      <c r="CS58" s="12"/>
      <c r="CT58" s="12"/>
      <c r="CU58" s="12"/>
      <c r="CV58" s="12"/>
      <c r="CW58" s="12"/>
      <c r="CX58" s="12"/>
      <c r="CY58" s="12"/>
      <c r="CZ58" s="12"/>
      <c r="DA58" s="12"/>
      <c r="DB58" s="12"/>
      <c r="DC58" s="12"/>
      <c r="DD58" s="31"/>
      <c r="DG58" s="12" t="s">
        <v>379</v>
      </c>
      <c r="DH58" s="12">
        <v>5.2</v>
      </c>
      <c r="DI58" s="12">
        <v>19.100000000000001</v>
      </c>
      <c r="DJ58" s="12">
        <v>1.2</v>
      </c>
      <c r="DK58" s="12">
        <v>0.3</v>
      </c>
      <c r="DL58" s="12">
        <v>1</v>
      </c>
      <c r="DM58" s="12">
        <v>1.2</v>
      </c>
      <c r="DN58" s="12">
        <v>2.2999999999999998</v>
      </c>
      <c r="DO58" s="12">
        <v>5.0999999999999996</v>
      </c>
      <c r="DP58" s="12">
        <v>11.8</v>
      </c>
      <c r="DQ58" s="12">
        <v>26.2</v>
      </c>
      <c r="DR58" s="31">
        <v>88.9</v>
      </c>
      <c r="DT58" s="12" t="s">
        <v>379</v>
      </c>
      <c r="DU58" s="12">
        <v>6.1</v>
      </c>
      <c r="DV58" s="12">
        <v>22.2</v>
      </c>
      <c r="DW58" s="12">
        <v>1.2</v>
      </c>
      <c r="DX58" s="12">
        <v>0.4</v>
      </c>
      <c r="DY58" s="12">
        <v>1.3</v>
      </c>
      <c r="DZ58" s="12">
        <v>1.4</v>
      </c>
      <c r="EA58" s="12">
        <v>2.8</v>
      </c>
      <c r="EB58" s="12">
        <v>7</v>
      </c>
      <c r="EC58" s="12">
        <v>15.8</v>
      </c>
      <c r="ED58" s="12">
        <v>32.700000000000003</v>
      </c>
      <c r="EE58" s="31">
        <v>102.2</v>
      </c>
      <c r="EG58" s="12" t="s">
        <v>379</v>
      </c>
      <c r="EH58" s="12">
        <v>5</v>
      </c>
      <c r="EI58" s="12">
        <v>15.6</v>
      </c>
      <c r="EJ58" s="12">
        <v>1.2</v>
      </c>
      <c r="EK58" s="12">
        <v>0.3</v>
      </c>
      <c r="EL58" s="12">
        <v>0.6</v>
      </c>
      <c r="EM58" s="12">
        <v>0.9</v>
      </c>
      <c r="EN58" s="12">
        <v>1.8</v>
      </c>
      <c r="EO58" s="12">
        <v>3.3</v>
      </c>
      <c r="EP58" s="12">
        <v>7.8</v>
      </c>
      <c r="EQ58" s="12">
        <v>20.100000000000001</v>
      </c>
      <c r="ER58" s="31">
        <v>79</v>
      </c>
      <c r="EU58" s="12" t="s">
        <v>392</v>
      </c>
      <c r="EV58" s="12">
        <v>582900</v>
      </c>
      <c r="EW58" s="12">
        <v>58100</v>
      </c>
      <c r="EX58" s="12">
        <v>57300</v>
      </c>
      <c r="EY58" s="12">
        <v>56400</v>
      </c>
      <c r="EZ58" s="12">
        <v>54100</v>
      </c>
      <c r="FA58" s="12">
        <v>53000</v>
      </c>
      <c r="FB58" s="12">
        <v>45300</v>
      </c>
      <c r="FC58" s="12">
        <v>36500</v>
      </c>
      <c r="FD58" s="12">
        <v>33900</v>
      </c>
      <c r="FE58" s="12">
        <v>32600</v>
      </c>
      <c r="FF58" s="12">
        <v>32800</v>
      </c>
      <c r="FG58" s="12">
        <v>29300</v>
      </c>
      <c r="FH58" s="12">
        <v>25000</v>
      </c>
      <c r="FI58" s="12">
        <v>20300</v>
      </c>
      <c r="FJ58" s="12">
        <v>17400</v>
      </c>
      <c r="FK58" s="12">
        <v>14400</v>
      </c>
      <c r="FL58" s="12">
        <v>9500</v>
      </c>
      <c r="FM58" s="31">
        <v>7000</v>
      </c>
      <c r="FP58" s="12" t="s">
        <v>392</v>
      </c>
      <c r="FQ58" s="12">
        <v>285300</v>
      </c>
      <c r="FR58" s="12">
        <v>29600</v>
      </c>
      <c r="FS58" s="12">
        <v>29200</v>
      </c>
      <c r="FT58" s="12">
        <v>28700</v>
      </c>
      <c r="FU58" s="12">
        <v>27100</v>
      </c>
      <c r="FV58" s="12">
        <v>26400</v>
      </c>
      <c r="FW58" s="12">
        <v>22500</v>
      </c>
      <c r="FX58" s="12">
        <v>18000</v>
      </c>
      <c r="FY58" s="12">
        <v>16600</v>
      </c>
      <c r="FZ58" s="12">
        <v>15100</v>
      </c>
      <c r="GA58" s="12">
        <v>15500</v>
      </c>
      <c r="GB58" s="12">
        <v>14000</v>
      </c>
      <c r="GC58" s="12">
        <v>12000</v>
      </c>
      <c r="GD58" s="12">
        <v>9400</v>
      </c>
      <c r="GE58" s="12">
        <v>8000</v>
      </c>
      <c r="GF58" s="12">
        <v>6400</v>
      </c>
      <c r="GG58" s="12">
        <v>4100</v>
      </c>
      <c r="GH58" s="31">
        <v>2700</v>
      </c>
      <c r="GK58" s="12" t="s">
        <v>392</v>
      </c>
      <c r="GL58" s="12">
        <v>297600</v>
      </c>
      <c r="GM58" s="12">
        <v>28500</v>
      </c>
      <c r="GN58" s="12">
        <v>28200</v>
      </c>
      <c r="GO58" s="12">
        <v>27700</v>
      </c>
      <c r="GP58" s="12">
        <v>27100</v>
      </c>
      <c r="GQ58" s="12">
        <v>26600</v>
      </c>
      <c r="GR58" s="12">
        <v>22700</v>
      </c>
      <c r="GS58" s="12">
        <v>18500</v>
      </c>
      <c r="GT58" s="12">
        <v>17300</v>
      </c>
      <c r="GU58" s="12">
        <v>17500</v>
      </c>
      <c r="GV58" s="12">
        <v>17300</v>
      </c>
      <c r="GW58" s="12">
        <v>15300</v>
      </c>
      <c r="GX58" s="12">
        <v>13000</v>
      </c>
      <c r="GY58" s="12">
        <v>10900</v>
      </c>
      <c r="GZ58" s="12">
        <v>9400</v>
      </c>
      <c r="HA58" s="12">
        <v>8000</v>
      </c>
      <c r="HB58" s="12">
        <v>5300</v>
      </c>
      <c r="HC58" s="31">
        <v>4300</v>
      </c>
      <c r="HF58" s="42" t="s">
        <v>393</v>
      </c>
      <c r="HG58" s="43" t="s">
        <v>394</v>
      </c>
      <c r="HH58" s="43">
        <v>1</v>
      </c>
      <c r="HI58" s="44">
        <f>FL40</f>
        <v>745100</v>
      </c>
      <c r="HJ58" s="44">
        <f>AQ40</f>
        <v>38838</v>
      </c>
      <c r="HK58" s="45">
        <f t="shared" si="18"/>
        <v>5.2124547040665679E-2</v>
      </c>
      <c r="HL58" s="46">
        <f t="shared" si="14"/>
        <v>5.0800568723602682E-2</v>
      </c>
      <c r="HN58" s="42" t="s">
        <v>393</v>
      </c>
      <c r="HO58" s="43" t="s">
        <v>394</v>
      </c>
      <c r="HP58" s="43">
        <v>1</v>
      </c>
      <c r="HQ58" s="44">
        <f>GG40</f>
        <v>294100</v>
      </c>
      <c r="HR58" s="44">
        <f>BV40</f>
        <v>21026</v>
      </c>
      <c r="HS58" s="45">
        <f t="shared" si="19"/>
        <v>7.1492689561373682E-2</v>
      </c>
      <c r="HT58" s="46">
        <f t="shared" si="15"/>
        <v>6.9025287824222861E-2</v>
      </c>
      <c r="HV58" s="42" t="s">
        <v>393</v>
      </c>
      <c r="HW58" s="47" t="s">
        <v>394</v>
      </c>
      <c r="HX58" s="47">
        <v>1</v>
      </c>
      <c r="HY58" s="44">
        <f>HB40</f>
        <v>451000</v>
      </c>
      <c r="HZ58" s="48">
        <f>DA40</f>
        <v>17800</v>
      </c>
      <c r="IA58" s="45">
        <f t="shared" si="20"/>
        <v>3.9467849223946784E-2</v>
      </c>
      <c r="IB58" s="46">
        <f t="shared" si="16"/>
        <v>3.8704066101326373E-2</v>
      </c>
      <c r="IE58" s="50">
        <f t="shared" si="17"/>
        <v>0</v>
      </c>
      <c r="IF58" s="50">
        <f t="shared" si="17"/>
        <v>-12</v>
      </c>
      <c r="IH58">
        <f>IS129/IH92</f>
        <v>0.58576172253078607</v>
      </c>
      <c r="II58">
        <f>IS156/II92</f>
        <v>0.65701704669311589</v>
      </c>
      <c r="IJ58" s="6">
        <f>IS183/IJ92</f>
        <v>0.54880144730891001</v>
      </c>
    </row>
    <row r="59" spans="1:251" ht="15.6" x14ac:dyDescent="0.3">
      <c r="A59" s="12" t="s">
        <v>392</v>
      </c>
      <c r="B59" s="12">
        <v>13796</v>
      </c>
      <c r="C59" s="12"/>
      <c r="D59" s="12"/>
      <c r="E59" s="12"/>
      <c r="F59" s="12">
        <v>45</v>
      </c>
      <c r="G59" s="12">
        <v>1871</v>
      </c>
      <c r="H59" s="12">
        <v>3873</v>
      </c>
      <c r="I59" s="12">
        <v>3724</v>
      </c>
      <c r="J59" s="12">
        <v>2564</v>
      </c>
      <c r="K59" s="12">
        <v>1298</v>
      </c>
      <c r="L59" s="12">
        <v>387</v>
      </c>
      <c r="M59" s="12">
        <v>19</v>
      </c>
      <c r="N59" s="12">
        <v>2</v>
      </c>
      <c r="O59" s="31">
        <v>13</v>
      </c>
      <c r="Q59" s="12" t="s">
        <v>392</v>
      </c>
      <c r="R59" s="12"/>
      <c r="S59" s="12"/>
      <c r="T59" s="12"/>
      <c r="U59" s="12"/>
      <c r="V59" s="12"/>
      <c r="W59" s="12"/>
      <c r="X59" s="12"/>
      <c r="Y59" s="12"/>
      <c r="Z59" s="12"/>
      <c r="AA59" s="12"/>
      <c r="AB59" s="12"/>
      <c r="AC59" s="12"/>
      <c r="AD59" s="31"/>
      <c r="AF59" s="12" t="s">
        <v>392</v>
      </c>
      <c r="AG59" s="12"/>
      <c r="AH59" s="12"/>
      <c r="AI59" s="12"/>
      <c r="AJ59" s="12"/>
      <c r="AK59" s="12"/>
      <c r="AL59" s="12"/>
      <c r="AM59" s="12"/>
      <c r="AN59" s="12"/>
      <c r="AO59" s="12"/>
      <c r="AP59" s="12"/>
      <c r="AQ59" s="12"/>
      <c r="AR59" s="12"/>
      <c r="AS59" s="12"/>
      <c r="AT59" s="31"/>
      <c r="AV59" s="12" t="s">
        <v>392</v>
      </c>
      <c r="AW59" s="12"/>
      <c r="AX59" s="12"/>
      <c r="AY59" s="12"/>
      <c r="AZ59" s="12"/>
      <c r="BA59" s="12"/>
      <c r="BB59" s="12"/>
      <c r="BC59" s="12"/>
      <c r="BD59" s="12"/>
      <c r="BE59" s="12"/>
      <c r="BF59" s="12"/>
      <c r="BG59" s="12"/>
      <c r="BH59" s="12"/>
      <c r="BI59" s="31"/>
      <c r="BK59" s="12" t="s">
        <v>392</v>
      </c>
      <c r="BL59" s="12"/>
      <c r="BM59" s="12"/>
      <c r="BN59" s="12"/>
      <c r="BO59" s="12"/>
      <c r="BP59" s="12"/>
      <c r="BQ59" s="12"/>
      <c r="BR59" s="12"/>
      <c r="BS59" s="12"/>
      <c r="BT59" s="12"/>
      <c r="BU59" s="12"/>
      <c r="BV59" s="12"/>
      <c r="BW59" s="12"/>
      <c r="BX59" s="12"/>
      <c r="BY59" s="31"/>
      <c r="CA59" s="12" t="s">
        <v>392</v>
      </c>
      <c r="CB59" s="12"/>
      <c r="CC59" s="12"/>
      <c r="CD59" s="12"/>
      <c r="CE59" s="12"/>
      <c r="CF59" s="12"/>
      <c r="CG59" s="12"/>
      <c r="CH59" s="12"/>
      <c r="CI59" s="12"/>
      <c r="CJ59" s="12"/>
      <c r="CK59" s="12"/>
      <c r="CL59" s="12"/>
      <c r="CM59" s="12"/>
      <c r="CN59" s="31"/>
      <c r="CP59" s="12" t="s">
        <v>392</v>
      </c>
      <c r="CQ59" s="12"/>
      <c r="CR59" s="12"/>
      <c r="CS59" s="12"/>
      <c r="CT59" s="12"/>
      <c r="CU59" s="12"/>
      <c r="CV59" s="12"/>
      <c r="CW59" s="12"/>
      <c r="CX59" s="12"/>
      <c r="CY59" s="12"/>
      <c r="CZ59" s="12"/>
      <c r="DA59" s="12"/>
      <c r="DB59" s="12"/>
      <c r="DC59" s="12"/>
      <c r="DD59" s="31"/>
      <c r="DG59" s="12" t="s">
        <v>392</v>
      </c>
      <c r="DH59" s="12">
        <v>7.1</v>
      </c>
      <c r="DI59" s="12">
        <v>18.8</v>
      </c>
      <c r="DJ59" s="12">
        <v>0.8</v>
      </c>
      <c r="DK59" s="12">
        <v>0.3</v>
      </c>
      <c r="DL59" s="12">
        <v>0.9</v>
      </c>
      <c r="DM59" s="12">
        <v>1.1000000000000001</v>
      </c>
      <c r="DN59" s="12">
        <v>2.1</v>
      </c>
      <c r="DO59" s="12">
        <v>5.4</v>
      </c>
      <c r="DP59" s="12">
        <v>12.9</v>
      </c>
      <c r="DQ59" s="12">
        <v>29.4</v>
      </c>
      <c r="DR59" s="31">
        <v>99.2</v>
      </c>
      <c r="DT59" s="12" t="s">
        <v>392</v>
      </c>
      <c r="DU59" s="12">
        <v>7.8</v>
      </c>
      <c r="DV59" s="12">
        <v>20</v>
      </c>
      <c r="DW59" s="12">
        <v>0.8</v>
      </c>
      <c r="DX59" s="12">
        <v>0.3</v>
      </c>
      <c r="DY59" s="12">
        <v>1.3</v>
      </c>
      <c r="DZ59" s="12">
        <v>1.6</v>
      </c>
      <c r="EA59" s="12">
        <v>2.4</v>
      </c>
      <c r="EB59" s="12">
        <v>6.7</v>
      </c>
      <c r="EC59" s="12">
        <v>16.899999999999999</v>
      </c>
      <c r="ED59" s="12">
        <v>38.5</v>
      </c>
      <c r="EE59" s="31">
        <v>106.9</v>
      </c>
      <c r="EG59" s="12" t="s">
        <v>392</v>
      </c>
      <c r="EH59" s="12">
        <v>7.1</v>
      </c>
      <c r="EI59" s="12">
        <v>17.399999999999999</v>
      </c>
      <c r="EJ59" s="12">
        <v>0.8</v>
      </c>
      <c r="EK59" s="12">
        <v>0.3</v>
      </c>
      <c r="EL59" s="12">
        <v>0.5</v>
      </c>
      <c r="EM59" s="12">
        <v>0.8</v>
      </c>
      <c r="EN59" s="12">
        <v>1.9</v>
      </c>
      <c r="EO59" s="12">
        <v>4.3</v>
      </c>
      <c r="EP59" s="12">
        <v>9.1999999999999993</v>
      </c>
      <c r="EQ59" s="12">
        <v>21.9</v>
      </c>
      <c r="ER59" s="31">
        <v>93.7</v>
      </c>
      <c r="EU59" s="12" t="s">
        <v>401</v>
      </c>
      <c r="EV59" s="12">
        <v>371800</v>
      </c>
      <c r="EW59" s="12">
        <v>38300</v>
      </c>
      <c r="EX59" s="12">
        <v>37500</v>
      </c>
      <c r="EY59" s="12">
        <v>37100</v>
      </c>
      <c r="EZ59" s="12">
        <v>36100</v>
      </c>
      <c r="FA59" s="12">
        <v>36400</v>
      </c>
      <c r="FB59" s="12">
        <v>27400</v>
      </c>
      <c r="FC59" s="12">
        <v>24900</v>
      </c>
      <c r="FD59" s="12">
        <v>23800</v>
      </c>
      <c r="FE59" s="12">
        <v>21300</v>
      </c>
      <c r="FF59" s="12">
        <v>19400</v>
      </c>
      <c r="FG59" s="12">
        <v>16900</v>
      </c>
      <c r="FH59" s="12">
        <v>14200</v>
      </c>
      <c r="FI59" s="12">
        <v>11300</v>
      </c>
      <c r="FJ59" s="12">
        <v>9500</v>
      </c>
      <c r="FK59" s="12">
        <v>7600</v>
      </c>
      <c r="FL59" s="12">
        <v>5300</v>
      </c>
      <c r="FM59" s="31">
        <v>4700</v>
      </c>
      <c r="FP59" s="12" t="s">
        <v>401</v>
      </c>
      <c r="FQ59" s="12">
        <v>188400</v>
      </c>
      <c r="FR59" s="12">
        <v>19500</v>
      </c>
      <c r="FS59" s="12">
        <v>19100</v>
      </c>
      <c r="FT59" s="12">
        <v>19000</v>
      </c>
      <c r="FU59" s="12">
        <v>18600</v>
      </c>
      <c r="FV59" s="12">
        <v>18700</v>
      </c>
      <c r="FW59" s="12">
        <v>14300</v>
      </c>
      <c r="FX59" s="12">
        <v>13200</v>
      </c>
      <c r="FY59" s="12">
        <v>12400</v>
      </c>
      <c r="FZ59" s="12">
        <v>10800</v>
      </c>
      <c r="GA59" s="12">
        <v>9800</v>
      </c>
      <c r="GB59" s="12">
        <v>8600</v>
      </c>
      <c r="GC59" s="12">
        <v>7100</v>
      </c>
      <c r="GD59" s="12">
        <v>5600</v>
      </c>
      <c r="GE59" s="12">
        <v>4500</v>
      </c>
      <c r="GF59" s="12">
        <v>3400</v>
      </c>
      <c r="GG59" s="12">
        <v>2200</v>
      </c>
      <c r="GH59" s="31">
        <v>1600</v>
      </c>
      <c r="GK59" s="12" t="s">
        <v>401</v>
      </c>
      <c r="GL59" s="12">
        <v>183400</v>
      </c>
      <c r="GM59" s="12">
        <v>18800</v>
      </c>
      <c r="GN59" s="12">
        <v>18400</v>
      </c>
      <c r="GO59" s="12">
        <v>18100</v>
      </c>
      <c r="GP59" s="12">
        <v>17500</v>
      </c>
      <c r="GQ59" s="12">
        <v>17700</v>
      </c>
      <c r="GR59" s="12">
        <v>13100</v>
      </c>
      <c r="GS59" s="12">
        <v>11800</v>
      </c>
      <c r="GT59" s="12">
        <v>11400</v>
      </c>
      <c r="GU59" s="12">
        <v>10500</v>
      </c>
      <c r="GV59" s="12">
        <v>9700</v>
      </c>
      <c r="GW59" s="12">
        <v>8300</v>
      </c>
      <c r="GX59" s="12">
        <v>7000</v>
      </c>
      <c r="GY59" s="12">
        <v>5800</v>
      </c>
      <c r="GZ59" s="12">
        <v>5000</v>
      </c>
      <c r="HA59" s="12">
        <v>4200</v>
      </c>
      <c r="HB59" s="12">
        <v>3200</v>
      </c>
      <c r="HC59" s="31">
        <v>3000</v>
      </c>
      <c r="HF59" s="54" t="s">
        <v>402</v>
      </c>
      <c r="HG59" s="55" t="s">
        <v>17</v>
      </c>
      <c r="HH59" s="55">
        <v>1</v>
      </c>
      <c r="HI59" s="56">
        <f>FM40*IH48</f>
        <v>365561.36515227158</v>
      </c>
      <c r="HJ59" s="56">
        <f>AR40</f>
        <v>37467</v>
      </c>
      <c r="HK59" s="57">
        <f t="shared" si="18"/>
        <v>0.10249168421940166</v>
      </c>
      <c r="HL59" s="58">
        <f t="shared" si="14"/>
        <v>9.7495447890395867E-2</v>
      </c>
      <c r="HN59" s="54" t="s">
        <v>402</v>
      </c>
      <c r="HO59" s="55" t="s">
        <v>17</v>
      </c>
      <c r="HP59" s="55">
        <v>1</v>
      </c>
      <c r="HQ59" s="56">
        <f>GH40*IO48</f>
        <v>131902.1676453914</v>
      </c>
      <c r="HR59" s="56">
        <f>BW40</f>
        <v>17248</v>
      </c>
      <c r="HS59" s="57">
        <f t="shared" si="19"/>
        <v>0.13076358264535798</v>
      </c>
      <c r="HT59" s="58">
        <f t="shared" si="15"/>
        <v>0.12273870617125346</v>
      </c>
      <c r="HV59" s="54" t="s">
        <v>402</v>
      </c>
      <c r="HW59" s="59" t="s">
        <v>17</v>
      </c>
      <c r="HX59" s="59">
        <v>1</v>
      </c>
      <c r="HY59" s="56">
        <f>HC40*IQ48</f>
        <v>233839.88764965034</v>
      </c>
      <c r="HZ59" s="60">
        <f>DB40</f>
        <v>20202</v>
      </c>
      <c r="IA59" s="57">
        <f t="shared" si="20"/>
        <v>8.6392446571252057E-2</v>
      </c>
      <c r="IB59" s="58">
        <f t="shared" si="16"/>
        <v>8.2815145073237006E-2</v>
      </c>
      <c r="IE59" s="50">
        <f t="shared" si="17"/>
        <v>180.69014277018141</v>
      </c>
      <c r="IF59" s="50">
        <f t="shared" si="17"/>
        <v>-17</v>
      </c>
      <c r="IH59">
        <f>IS130/IH92</f>
        <v>0.29368494721324656</v>
      </c>
      <c r="II59">
        <f>IS157/II92</f>
        <v>0.26232724419060904</v>
      </c>
      <c r="IJ59" s="6">
        <f>IS184/IJ92</f>
        <v>0.3099502487562189</v>
      </c>
    </row>
    <row r="60" spans="1:251" ht="15.6" x14ac:dyDescent="0.3">
      <c r="A60" s="12" t="s">
        <v>401</v>
      </c>
      <c r="B60" s="12">
        <v>8281</v>
      </c>
      <c r="C60" s="12"/>
      <c r="D60" s="12"/>
      <c r="E60" s="12"/>
      <c r="F60" s="12">
        <v>33</v>
      </c>
      <c r="G60" s="12">
        <v>1352</v>
      </c>
      <c r="H60" s="12">
        <v>2433</v>
      </c>
      <c r="I60" s="12">
        <v>2078</v>
      </c>
      <c r="J60" s="12">
        <v>1351</v>
      </c>
      <c r="K60" s="12">
        <v>782</v>
      </c>
      <c r="L60" s="12">
        <v>232</v>
      </c>
      <c r="M60" s="12">
        <v>9</v>
      </c>
      <c r="N60" s="12">
        <v>1</v>
      </c>
      <c r="O60" s="31">
        <v>10</v>
      </c>
      <c r="Q60" s="12" t="s">
        <v>401</v>
      </c>
      <c r="R60" s="12"/>
      <c r="S60" s="12"/>
      <c r="T60" s="12"/>
      <c r="U60" s="12"/>
      <c r="V60" s="12"/>
      <c r="W60" s="12"/>
      <c r="X60" s="12"/>
      <c r="Y60" s="12"/>
      <c r="Z60" s="12"/>
      <c r="AA60" s="12"/>
      <c r="AB60" s="12"/>
      <c r="AC60" s="12"/>
      <c r="AD60" s="31"/>
      <c r="AF60" s="12" t="s">
        <v>401</v>
      </c>
      <c r="AG60" s="12"/>
      <c r="AH60" s="12"/>
      <c r="AI60" s="12"/>
      <c r="AJ60" s="12"/>
      <c r="AK60" s="12"/>
      <c r="AL60" s="12"/>
      <c r="AM60" s="12"/>
      <c r="AN60" s="12"/>
      <c r="AO60" s="12"/>
      <c r="AP60" s="12"/>
      <c r="AQ60" s="12"/>
      <c r="AR60" s="12"/>
      <c r="AS60" s="12"/>
      <c r="AT60" s="31"/>
      <c r="AV60" s="12" t="s">
        <v>401</v>
      </c>
      <c r="AW60" s="12"/>
      <c r="AX60" s="12"/>
      <c r="AY60" s="12"/>
      <c r="AZ60" s="12"/>
      <c r="BA60" s="12"/>
      <c r="BB60" s="12"/>
      <c r="BC60" s="12"/>
      <c r="BD60" s="12"/>
      <c r="BE60" s="12"/>
      <c r="BF60" s="12"/>
      <c r="BG60" s="12"/>
      <c r="BH60" s="12"/>
      <c r="BI60" s="31"/>
      <c r="BK60" s="12" t="s">
        <v>401</v>
      </c>
      <c r="BL60" s="12"/>
      <c r="BM60" s="12"/>
      <c r="BN60" s="12"/>
      <c r="BO60" s="12"/>
      <c r="BP60" s="12"/>
      <c r="BQ60" s="12"/>
      <c r="BR60" s="12"/>
      <c r="BS60" s="12"/>
      <c r="BT60" s="12"/>
      <c r="BU60" s="12"/>
      <c r="BV60" s="12"/>
      <c r="BW60" s="12"/>
      <c r="BX60" s="12"/>
      <c r="BY60" s="31"/>
      <c r="CA60" s="12" t="s">
        <v>401</v>
      </c>
      <c r="CB60" s="12"/>
      <c r="CC60" s="12"/>
      <c r="CD60" s="12"/>
      <c r="CE60" s="12"/>
      <c r="CF60" s="12"/>
      <c r="CG60" s="12"/>
      <c r="CH60" s="12"/>
      <c r="CI60" s="12"/>
      <c r="CJ60" s="12"/>
      <c r="CK60" s="12"/>
      <c r="CL60" s="12"/>
      <c r="CM60" s="12"/>
      <c r="CN60" s="31"/>
      <c r="CP60" s="12" t="s">
        <v>401</v>
      </c>
      <c r="CQ60" s="12"/>
      <c r="CR60" s="12"/>
      <c r="CS60" s="12"/>
      <c r="CT60" s="12"/>
      <c r="CU60" s="12"/>
      <c r="CV60" s="12"/>
      <c r="CW60" s="12"/>
      <c r="CX60" s="12"/>
      <c r="CY60" s="12"/>
      <c r="CZ60" s="12"/>
      <c r="DA60" s="12"/>
      <c r="DB60" s="12"/>
      <c r="DC60" s="12"/>
      <c r="DD60" s="31"/>
      <c r="DG60" s="12" t="s">
        <v>401</v>
      </c>
      <c r="DH60" s="12">
        <v>6</v>
      </c>
      <c r="DI60" s="12">
        <v>17.8</v>
      </c>
      <c r="DJ60" s="12">
        <v>0.5</v>
      </c>
      <c r="DK60" s="12">
        <v>0.2</v>
      </c>
      <c r="DL60" s="12">
        <v>0.6</v>
      </c>
      <c r="DM60" s="12">
        <v>0.7</v>
      </c>
      <c r="DN60" s="12">
        <v>2</v>
      </c>
      <c r="DO60" s="12">
        <v>4.7</v>
      </c>
      <c r="DP60" s="12">
        <v>11.5</v>
      </c>
      <c r="DQ60" s="12">
        <v>29.4</v>
      </c>
      <c r="DR60" s="31">
        <v>91.1</v>
      </c>
      <c r="DT60" s="12" t="s">
        <v>401</v>
      </c>
      <c r="DU60" s="12">
        <v>6.9</v>
      </c>
      <c r="DV60" s="12">
        <v>20.8</v>
      </c>
      <c r="DW60" s="12">
        <v>0.6</v>
      </c>
      <c r="DX60" s="12">
        <v>0.2</v>
      </c>
      <c r="DY60" s="12">
        <v>0.8</v>
      </c>
      <c r="DZ60" s="12">
        <v>0.9</v>
      </c>
      <c r="EA60" s="12">
        <v>2.5</v>
      </c>
      <c r="EB60" s="12">
        <v>5.9</v>
      </c>
      <c r="EC60" s="12">
        <v>16.5</v>
      </c>
      <c r="ED60" s="12">
        <v>40.200000000000003</v>
      </c>
      <c r="EE60" s="31">
        <v>115.6</v>
      </c>
      <c r="EG60" s="12" t="s">
        <v>401</v>
      </c>
      <c r="EH60" s="12">
        <v>5.6</v>
      </c>
      <c r="EI60" s="12">
        <v>14</v>
      </c>
      <c r="EJ60" s="12">
        <v>0.3</v>
      </c>
      <c r="EK60" s="12">
        <v>0.2</v>
      </c>
      <c r="EL60" s="12">
        <v>0.3</v>
      </c>
      <c r="EM60" s="12">
        <v>0.5</v>
      </c>
      <c r="EN60" s="12">
        <v>1.4</v>
      </c>
      <c r="EO60" s="12">
        <v>3.5</v>
      </c>
      <c r="EP60" s="12">
        <v>6.5</v>
      </c>
      <c r="EQ60" s="12">
        <v>20.100000000000001</v>
      </c>
      <c r="ER60" s="31">
        <v>76</v>
      </c>
      <c r="EU60" s="12" t="s">
        <v>414</v>
      </c>
      <c r="EV60" s="12">
        <v>212200</v>
      </c>
      <c r="EW60" s="12">
        <v>24100</v>
      </c>
      <c r="EX60" s="12">
        <v>22600</v>
      </c>
      <c r="EY60" s="12">
        <v>21500</v>
      </c>
      <c r="EZ60" s="12">
        <v>20400</v>
      </c>
      <c r="FA60" s="12">
        <v>20400</v>
      </c>
      <c r="FB60" s="12">
        <v>17200</v>
      </c>
      <c r="FC60" s="12">
        <v>15500</v>
      </c>
      <c r="FD60" s="12">
        <v>15600</v>
      </c>
      <c r="FE60" s="12">
        <v>13700</v>
      </c>
      <c r="FF60" s="12">
        <v>11300</v>
      </c>
      <c r="FG60" s="12">
        <v>8200</v>
      </c>
      <c r="FH60" s="12">
        <v>6500</v>
      </c>
      <c r="FI60" s="12">
        <v>5300</v>
      </c>
      <c r="FJ60" s="12">
        <v>4100</v>
      </c>
      <c r="FK60" s="12">
        <v>3000</v>
      </c>
      <c r="FL60" s="12">
        <v>1700</v>
      </c>
      <c r="FM60" s="31">
        <v>1300</v>
      </c>
      <c r="FP60" s="12" t="s">
        <v>414</v>
      </c>
      <c r="FQ60" s="12">
        <v>107200</v>
      </c>
      <c r="FR60" s="12">
        <v>12200</v>
      </c>
      <c r="FS60" s="12">
        <v>11400</v>
      </c>
      <c r="FT60" s="12">
        <v>10900</v>
      </c>
      <c r="FU60" s="12">
        <v>10700</v>
      </c>
      <c r="FV60" s="12">
        <v>10500</v>
      </c>
      <c r="FW60" s="12">
        <v>8600</v>
      </c>
      <c r="FX60" s="12">
        <v>7700</v>
      </c>
      <c r="FY60" s="12">
        <v>7700</v>
      </c>
      <c r="FZ60" s="12">
        <v>6800</v>
      </c>
      <c r="GA60" s="12">
        <v>5800</v>
      </c>
      <c r="GB60" s="12">
        <v>4200</v>
      </c>
      <c r="GC60" s="12">
        <v>3300</v>
      </c>
      <c r="GD60" s="12">
        <v>2700</v>
      </c>
      <c r="GE60" s="12">
        <v>2000</v>
      </c>
      <c r="GF60" s="12">
        <v>1500</v>
      </c>
      <c r="GG60" s="12">
        <v>800</v>
      </c>
      <c r="GH60" s="31">
        <v>500</v>
      </c>
      <c r="GK60" s="12" t="s">
        <v>414</v>
      </c>
      <c r="GL60" s="12">
        <v>105000</v>
      </c>
      <c r="GM60" s="12">
        <v>11900</v>
      </c>
      <c r="GN60" s="12">
        <v>11200</v>
      </c>
      <c r="GO60" s="12">
        <v>10600</v>
      </c>
      <c r="GP60" s="12">
        <v>9700</v>
      </c>
      <c r="GQ60" s="12">
        <v>9800</v>
      </c>
      <c r="GR60" s="12">
        <v>8600</v>
      </c>
      <c r="GS60" s="12">
        <v>7800</v>
      </c>
      <c r="GT60" s="12">
        <v>7900</v>
      </c>
      <c r="GU60" s="12">
        <v>6900</v>
      </c>
      <c r="GV60" s="12">
        <v>5500</v>
      </c>
      <c r="GW60" s="12">
        <v>4000</v>
      </c>
      <c r="GX60" s="12">
        <v>3200</v>
      </c>
      <c r="GY60" s="12">
        <v>2600</v>
      </c>
      <c r="GZ60" s="12">
        <v>2100</v>
      </c>
      <c r="HA60" s="12">
        <v>1500</v>
      </c>
      <c r="HB60" s="12">
        <v>1000</v>
      </c>
      <c r="HC60" s="31">
        <v>800</v>
      </c>
      <c r="HF60" s="42" t="s">
        <v>415</v>
      </c>
      <c r="HG60" s="43" t="s">
        <v>56</v>
      </c>
      <c r="HH60" s="43">
        <v>1</v>
      </c>
      <c r="HI60" s="44">
        <f>FM40*IH49</f>
        <v>193885.3379930105</v>
      </c>
      <c r="HJ60" s="44">
        <f>AS40*IH58</f>
        <v>33164.071444525514</v>
      </c>
      <c r="HK60" s="45">
        <f t="shared" si="18"/>
        <v>0.1710499194411548</v>
      </c>
      <c r="HL60" s="46">
        <f t="shared" si="14"/>
        <v>0.15757345596658082</v>
      </c>
      <c r="HN60" s="42" t="s">
        <v>415</v>
      </c>
      <c r="HO60" s="43" t="s">
        <v>56</v>
      </c>
      <c r="HP60" s="43">
        <v>1</v>
      </c>
      <c r="HQ60" s="44">
        <f>GH40*IO49</f>
        <v>61493.568004947694</v>
      </c>
      <c r="HR60" s="44">
        <f>BX40*II58</f>
        <v>12815.774512795919</v>
      </c>
      <c r="HS60" s="45">
        <f t="shared" si="19"/>
        <v>0.20840837389310013</v>
      </c>
      <c r="HT60" s="46">
        <f t="shared" si="15"/>
        <v>0.18874079301348304</v>
      </c>
      <c r="HV60" s="42" t="s">
        <v>415</v>
      </c>
      <c r="HW60" s="47" t="s">
        <v>56</v>
      </c>
      <c r="HX60" s="47">
        <v>1</v>
      </c>
      <c r="HY60" s="44">
        <f>HC40*IQ49</f>
        <v>132335.11194090961</v>
      </c>
      <c r="HZ60" s="48">
        <f>DC40*IJ58</f>
        <v>20353.948077792855</v>
      </c>
      <c r="IA60" s="45">
        <f t="shared" si="20"/>
        <v>0.15380610466314729</v>
      </c>
      <c r="IB60" s="46">
        <f t="shared" si="16"/>
        <v>0.14282261001131519</v>
      </c>
      <c r="IE60" s="50">
        <f t="shared" si="17"/>
        <v>-56.658047153177904</v>
      </c>
      <c r="IF60" s="50">
        <f t="shared" si="17"/>
        <v>5.6511460632609669</v>
      </c>
      <c r="IH60">
        <f>IS131/IH92</f>
        <v>0.10237205354616793</v>
      </c>
      <c r="II60">
        <f>IS158/II92</f>
        <v>6.7837991018877802E-2</v>
      </c>
      <c r="IJ60" s="6">
        <f>IS185/IJ92</f>
        <v>0.12028493894165536</v>
      </c>
    </row>
    <row r="61" spans="1:251" ht="15.6" x14ac:dyDescent="0.3">
      <c r="A61" s="12" t="s">
        <v>414</v>
      </c>
      <c r="B61" s="12">
        <v>4205</v>
      </c>
      <c r="C61" s="12"/>
      <c r="D61" s="12"/>
      <c r="E61" s="12"/>
      <c r="F61" s="12">
        <v>13</v>
      </c>
      <c r="G61" s="12">
        <v>699</v>
      </c>
      <c r="H61" s="12">
        <v>1195</v>
      </c>
      <c r="I61" s="12">
        <v>1065</v>
      </c>
      <c r="J61" s="12">
        <v>763</v>
      </c>
      <c r="K61" s="12">
        <v>355</v>
      </c>
      <c r="L61" s="12">
        <v>89</v>
      </c>
      <c r="M61" s="12">
        <v>3</v>
      </c>
      <c r="N61" s="12">
        <v>0</v>
      </c>
      <c r="O61" s="31">
        <v>23</v>
      </c>
      <c r="Q61" s="12" t="s">
        <v>414</v>
      </c>
      <c r="R61" s="12"/>
      <c r="S61" s="12"/>
      <c r="T61" s="12"/>
      <c r="U61" s="12"/>
      <c r="V61" s="12"/>
      <c r="W61" s="12"/>
      <c r="X61" s="12"/>
      <c r="Y61" s="12"/>
      <c r="Z61" s="12"/>
      <c r="AA61" s="12"/>
      <c r="AB61" s="12"/>
      <c r="AC61" s="12"/>
      <c r="AD61" s="31"/>
      <c r="AF61" s="12" t="s">
        <v>414</v>
      </c>
      <c r="AG61" s="12"/>
      <c r="AH61" s="12"/>
      <c r="AI61" s="12"/>
      <c r="AJ61" s="12"/>
      <c r="AK61" s="12"/>
      <c r="AL61" s="12"/>
      <c r="AM61" s="12"/>
      <c r="AN61" s="12"/>
      <c r="AO61" s="12"/>
      <c r="AP61" s="12"/>
      <c r="AQ61" s="12"/>
      <c r="AR61" s="12"/>
      <c r="AS61" s="12"/>
      <c r="AT61" s="31"/>
      <c r="AV61" s="12" t="s">
        <v>414</v>
      </c>
      <c r="AW61" s="12"/>
      <c r="AX61" s="12"/>
      <c r="AY61" s="12"/>
      <c r="AZ61" s="12"/>
      <c r="BA61" s="12"/>
      <c r="BB61" s="12"/>
      <c r="BC61" s="12"/>
      <c r="BD61" s="12"/>
      <c r="BE61" s="12"/>
      <c r="BF61" s="12"/>
      <c r="BG61" s="12"/>
      <c r="BH61" s="12"/>
      <c r="BI61" s="31"/>
      <c r="BK61" s="12" t="s">
        <v>414</v>
      </c>
      <c r="BL61" s="12"/>
      <c r="BM61" s="12"/>
      <c r="BN61" s="12"/>
      <c r="BO61" s="12"/>
      <c r="BP61" s="12"/>
      <c r="BQ61" s="12"/>
      <c r="BR61" s="12"/>
      <c r="BS61" s="12"/>
      <c r="BT61" s="12"/>
      <c r="BU61" s="12"/>
      <c r="BV61" s="12"/>
      <c r="BW61" s="12"/>
      <c r="BX61" s="12"/>
      <c r="BY61" s="31"/>
      <c r="CA61" s="12" t="s">
        <v>414</v>
      </c>
      <c r="CB61" s="12"/>
      <c r="CC61" s="12"/>
      <c r="CD61" s="12"/>
      <c r="CE61" s="12"/>
      <c r="CF61" s="12"/>
      <c r="CG61" s="12"/>
      <c r="CH61" s="12"/>
      <c r="CI61" s="12"/>
      <c r="CJ61" s="12"/>
      <c r="CK61" s="12"/>
      <c r="CL61" s="12"/>
      <c r="CM61" s="12"/>
      <c r="CN61" s="31"/>
      <c r="CP61" s="12" t="s">
        <v>414</v>
      </c>
      <c r="CQ61" s="12"/>
      <c r="CR61" s="12"/>
      <c r="CS61" s="12"/>
      <c r="CT61" s="12"/>
      <c r="CU61" s="12"/>
      <c r="CV61" s="12"/>
      <c r="CW61" s="12"/>
      <c r="CX61" s="12"/>
      <c r="CY61" s="12"/>
      <c r="CZ61" s="12"/>
      <c r="DA61" s="12"/>
      <c r="DB61" s="12"/>
      <c r="DC61" s="12"/>
      <c r="DD61" s="31"/>
      <c r="DG61" s="12" t="s">
        <v>414</v>
      </c>
      <c r="DH61" s="12">
        <v>4.5999999999999996</v>
      </c>
      <c r="DI61" s="12">
        <v>14.5</v>
      </c>
      <c r="DJ61" s="12">
        <v>0.6</v>
      </c>
      <c r="DK61" s="12">
        <v>0.3</v>
      </c>
      <c r="DL61" s="12">
        <v>0.8</v>
      </c>
      <c r="DM61" s="12">
        <v>1.1000000000000001</v>
      </c>
      <c r="DN61" s="12">
        <v>2.5</v>
      </c>
      <c r="DO61" s="12">
        <v>5.6</v>
      </c>
      <c r="DP61" s="12">
        <v>15.9</v>
      </c>
      <c r="DQ61" s="12">
        <v>28</v>
      </c>
      <c r="DR61" s="31">
        <v>86</v>
      </c>
      <c r="DT61" s="12" t="s">
        <v>414</v>
      </c>
      <c r="DU61" s="12">
        <v>6.1</v>
      </c>
      <c r="DV61" s="12">
        <v>14.3</v>
      </c>
      <c r="DW61" s="12">
        <v>0.7</v>
      </c>
      <c r="DX61" s="12">
        <v>0.3</v>
      </c>
      <c r="DY61" s="12">
        <v>1.1000000000000001</v>
      </c>
      <c r="DZ61" s="12">
        <v>1.5</v>
      </c>
      <c r="EA61" s="12">
        <v>3.7</v>
      </c>
      <c r="EB61" s="12">
        <v>8.3000000000000007</v>
      </c>
      <c r="EC61" s="12">
        <v>21.8</v>
      </c>
      <c r="ED61" s="12">
        <v>38.4</v>
      </c>
      <c r="EE61" s="31">
        <v>120.5</v>
      </c>
      <c r="EG61" s="12" t="s">
        <v>414</v>
      </c>
      <c r="EH61" s="12">
        <v>3.6</v>
      </c>
      <c r="EI61" s="12">
        <v>14.8</v>
      </c>
      <c r="EJ61" s="12">
        <v>0.4</v>
      </c>
      <c r="EK61" s="12">
        <v>0.3</v>
      </c>
      <c r="EL61" s="12">
        <v>0.5</v>
      </c>
      <c r="EM61" s="12">
        <v>0.7</v>
      </c>
      <c r="EN61" s="12">
        <v>1.4</v>
      </c>
      <c r="EO61" s="12">
        <v>2.7</v>
      </c>
      <c r="EP61" s="12">
        <v>9.6999999999999993</v>
      </c>
      <c r="EQ61" s="12">
        <v>17.8</v>
      </c>
      <c r="ER61" s="31">
        <v>61.4</v>
      </c>
      <c r="EU61" s="12" t="s">
        <v>422</v>
      </c>
      <c r="EV61" s="12">
        <v>3128700</v>
      </c>
      <c r="EW61" s="12">
        <v>284400</v>
      </c>
      <c r="EX61" s="12">
        <v>278200</v>
      </c>
      <c r="EY61" s="12">
        <v>273300</v>
      </c>
      <c r="EZ61" s="12">
        <v>279000</v>
      </c>
      <c r="FA61" s="12">
        <v>282600</v>
      </c>
      <c r="FB61" s="12">
        <v>224800</v>
      </c>
      <c r="FC61" s="12">
        <v>197200</v>
      </c>
      <c r="FD61" s="12">
        <v>192000</v>
      </c>
      <c r="FE61" s="12">
        <v>181200</v>
      </c>
      <c r="FF61" s="12">
        <v>171900</v>
      </c>
      <c r="FG61" s="12">
        <v>153500</v>
      </c>
      <c r="FH61" s="12">
        <v>134800</v>
      </c>
      <c r="FI61" s="12">
        <v>124500</v>
      </c>
      <c r="FJ61" s="12">
        <v>112900</v>
      </c>
      <c r="FK61" s="12">
        <v>97900</v>
      </c>
      <c r="FL61" s="12">
        <v>74200</v>
      </c>
      <c r="FM61" s="31">
        <v>66400</v>
      </c>
      <c r="FP61" s="12" t="s">
        <v>422</v>
      </c>
      <c r="FQ61" s="12">
        <v>1528900</v>
      </c>
      <c r="FR61" s="12">
        <v>144500</v>
      </c>
      <c r="FS61" s="12">
        <v>141100</v>
      </c>
      <c r="FT61" s="12">
        <v>138300</v>
      </c>
      <c r="FU61" s="12">
        <v>141300</v>
      </c>
      <c r="FV61" s="12">
        <v>142900</v>
      </c>
      <c r="FW61" s="12">
        <v>113400</v>
      </c>
      <c r="FX61" s="12">
        <v>99700</v>
      </c>
      <c r="FY61" s="12">
        <v>96000</v>
      </c>
      <c r="FZ61" s="12">
        <v>88100</v>
      </c>
      <c r="GA61" s="12">
        <v>84600</v>
      </c>
      <c r="GB61" s="12">
        <v>74300</v>
      </c>
      <c r="GC61" s="12">
        <v>64700</v>
      </c>
      <c r="GD61" s="12">
        <v>58300</v>
      </c>
      <c r="GE61" s="12">
        <v>50000</v>
      </c>
      <c r="GF61" s="12">
        <v>41200</v>
      </c>
      <c r="GG61" s="12">
        <v>28700</v>
      </c>
      <c r="GH61" s="31">
        <v>21700</v>
      </c>
      <c r="GK61" s="12" t="s">
        <v>422</v>
      </c>
      <c r="GL61" s="12">
        <v>1599800</v>
      </c>
      <c r="GM61" s="12">
        <v>139900</v>
      </c>
      <c r="GN61" s="12">
        <v>137100</v>
      </c>
      <c r="GO61" s="12">
        <v>135000</v>
      </c>
      <c r="GP61" s="12">
        <v>137700</v>
      </c>
      <c r="GQ61" s="12">
        <v>139700</v>
      </c>
      <c r="GR61" s="12">
        <v>111400</v>
      </c>
      <c r="GS61" s="12">
        <v>97500</v>
      </c>
      <c r="GT61" s="12">
        <v>96000</v>
      </c>
      <c r="GU61" s="12">
        <v>93100</v>
      </c>
      <c r="GV61" s="12">
        <v>87300</v>
      </c>
      <c r="GW61" s="12">
        <v>79200</v>
      </c>
      <c r="GX61" s="12">
        <v>70000</v>
      </c>
      <c r="GY61" s="12">
        <v>66200</v>
      </c>
      <c r="GZ61" s="12">
        <v>62800</v>
      </c>
      <c r="HA61" s="12">
        <v>56700</v>
      </c>
      <c r="HB61" s="12">
        <v>45500</v>
      </c>
      <c r="HC61" s="31">
        <v>44700</v>
      </c>
      <c r="HF61" s="54">
        <v>90</v>
      </c>
      <c r="HG61" s="55" t="s">
        <v>77</v>
      </c>
      <c r="HH61" s="55">
        <v>1</v>
      </c>
      <c r="HI61" s="56">
        <f>FM40*IH50</f>
        <v>67632.936994508244</v>
      </c>
      <c r="HJ61" s="56">
        <f>AS40*IH59</f>
        <v>16627.560656372381</v>
      </c>
      <c r="HK61" s="57">
        <f t="shared" si="18"/>
        <v>0.24585004578054226</v>
      </c>
      <c r="HL61" s="58">
        <f t="shared" si="14"/>
        <v>0.21893718705079207</v>
      </c>
      <c r="HN61" s="54">
        <v>90</v>
      </c>
      <c r="HO61" s="55" t="s">
        <v>77</v>
      </c>
      <c r="HP61" s="55">
        <v>1</v>
      </c>
      <c r="HQ61" s="56">
        <f>GH40*IO50</f>
        <v>17917.446362145332</v>
      </c>
      <c r="HR61" s="56">
        <f>BX40*II59</f>
        <v>5116.9552251820196</v>
      </c>
      <c r="HS61" s="57">
        <f t="shared" si="19"/>
        <v>0.28558507288140944</v>
      </c>
      <c r="HT61" s="58">
        <f t="shared" si="15"/>
        <v>0.24990106583201979</v>
      </c>
      <c r="HV61" s="54" t="s">
        <v>423</v>
      </c>
      <c r="HW61" s="59" t="s">
        <v>77</v>
      </c>
      <c r="HX61" s="59">
        <v>1</v>
      </c>
      <c r="HY61" s="56">
        <f>HC40*IQ50</f>
        <v>49632.070620219791</v>
      </c>
      <c r="HZ61" s="60">
        <f>DC40*IJ59</f>
        <v>11495.434825870647</v>
      </c>
      <c r="IA61" s="57">
        <f t="shared" si="20"/>
        <v>0.23161304137062297</v>
      </c>
      <c r="IB61" s="58">
        <f t="shared" si="16"/>
        <v>0.20757455443831765</v>
      </c>
      <c r="IE61" s="50">
        <f t="shared" si="17"/>
        <v>-83.420012143120402</v>
      </c>
      <c r="IF61" s="50">
        <f t="shared" si="17"/>
        <v>-15.170605319715833</v>
      </c>
      <c r="IH61">
        <f>IS132/IH92</f>
        <v>1.8181276709799424E-2</v>
      </c>
      <c r="II61">
        <f>IS159/II92</f>
        <v>1.2817718097397219E-2</v>
      </c>
      <c r="IJ61" s="6">
        <f>IS186/IJ92</f>
        <v>2.0963364993215741E-2</v>
      </c>
    </row>
    <row r="62" spans="1:251" ht="15.6" x14ac:dyDescent="0.3">
      <c r="A62" s="12" t="s">
        <v>422</v>
      </c>
      <c r="B62" s="12">
        <v>50665</v>
      </c>
      <c r="C62" s="12"/>
      <c r="D62" s="12"/>
      <c r="E62" s="12"/>
      <c r="F62" s="12">
        <v>381</v>
      </c>
      <c r="G62" s="12">
        <v>8805</v>
      </c>
      <c r="H62" s="12">
        <v>13716</v>
      </c>
      <c r="I62" s="12">
        <v>12420</v>
      </c>
      <c r="J62" s="12">
        <v>9111</v>
      </c>
      <c r="K62" s="12">
        <v>4690</v>
      </c>
      <c r="L62" s="12">
        <v>1158</v>
      </c>
      <c r="M62" s="12">
        <v>52</v>
      </c>
      <c r="N62" s="12">
        <v>2</v>
      </c>
      <c r="O62" s="31">
        <v>330</v>
      </c>
      <c r="Q62" s="12" t="s">
        <v>422</v>
      </c>
      <c r="R62" s="12"/>
      <c r="S62" s="12"/>
      <c r="T62" s="12"/>
      <c r="U62" s="12"/>
      <c r="V62" s="12"/>
      <c r="W62" s="12"/>
      <c r="X62" s="12"/>
      <c r="Y62" s="12"/>
      <c r="Z62" s="12"/>
      <c r="AA62" s="12"/>
      <c r="AB62" s="12"/>
      <c r="AC62" s="12"/>
      <c r="AD62" s="31"/>
      <c r="AF62" s="12" t="s">
        <v>422</v>
      </c>
      <c r="AG62" s="12"/>
      <c r="AH62" s="12"/>
      <c r="AI62" s="12"/>
      <c r="AJ62" s="12"/>
      <c r="AK62" s="12"/>
      <c r="AL62" s="12"/>
      <c r="AM62" s="12"/>
      <c r="AN62" s="12"/>
      <c r="AO62" s="12"/>
      <c r="AP62" s="12"/>
      <c r="AQ62" s="12"/>
      <c r="AR62" s="12"/>
      <c r="AS62" s="12"/>
      <c r="AT62" s="31"/>
      <c r="AV62" s="12" t="s">
        <v>422</v>
      </c>
      <c r="AW62" s="12"/>
      <c r="AX62" s="12"/>
      <c r="AY62" s="12"/>
      <c r="AZ62" s="12"/>
      <c r="BA62" s="12"/>
      <c r="BB62" s="12"/>
      <c r="BC62" s="12"/>
      <c r="BD62" s="12"/>
      <c r="BE62" s="12"/>
      <c r="BF62" s="12"/>
      <c r="BG62" s="12"/>
      <c r="BH62" s="12"/>
      <c r="BI62" s="31"/>
      <c r="BK62" s="12" t="s">
        <v>422</v>
      </c>
      <c r="BL62" s="12"/>
      <c r="BM62" s="12"/>
      <c r="BN62" s="12"/>
      <c r="BO62" s="12"/>
      <c r="BP62" s="12"/>
      <c r="BQ62" s="12"/>
      <c r="BR62" s="12"/>
      <c r="BS62" s="12"/>
      <c r="BT62" s="12"/>
      <c r="BU62" s="12"/>
      <c r="BV62" s="12"/>
      <c r="BW62" s="12"/>
      <c r="BX62" s="12"/>
      <c r="BY62" s="31"/>
      <c r="CA62" s="12" t="s">
        <v>422</v>
      </c>
      <c r="CB62" s="12"/>
      <c r="CC62" s="12"/>
      <c r="CD62" s="12"/>
      <c r="CE62" s="12"/>
      <c r="CF62" s="12"/>
      <c r="CG62" s="12"/>
      <c r="CH62" s="12"/>
      <c r="CI62" s="12"/>
      <c r="CJ62" s="12"/>
      <c r="CK62" s="12"/>
      <c r="CL62" s="12"/>
      <c r="CM62" s="12"/>
      <c r="CN62" s="31"/>
      <c r="CP62" s="12" t="s">
        <v>422</v>
      </c>
      <c r="CQ62" s="12"/>
      <c r="CR62" s="12"/>
      <c r="CS62" s="12"/>
      <c r="CT62" s="12"/>
      <c r="CU62" s="12"/>
      <c r="CV62" s="12"/>
      <c r="CW62" s="12"/>
      <c r="CX62" s="12"/>
      <c r="CY62" s="12"/>
      <c r="CZ62" s="12"/>
      <c r="DA62" s="12"/>
      <c r="DB62" s="12"/>
      <c r="DC62" s="12"/>
      <c r="DD62" s="31"/>
      <c r="DG62" s="12" t="s">
        <v>422</v>
      </c>
      <c r="DH62" s="12">
        <v>8.4</v>
      </c>
      <c r="DI62" s="12">
        <v>14.3</v>
      </c>
      <c r="DJ62" s="12">
        <v>0.5</v>
      </c>
      <c r="DK62" s="12">
        <v>0.3</v>
      </c>
      <c r="DL62" s="12">
        <v>0.9</v>
      </c>
      <c r="DM62" s="12">
        <v>1.2</v>
      </c>
      <c r="DN62" s="12">
        <v>2</v>
      </c>
      <c r="DO62" s="12">
        <v>5.3</v>
      </c>
      <c r="DP62" s="12">
        <v>11.7</v>
      </c>
      <c r="DQ62" s="12">
        <v>27</v>
      </c>
      <c r="DR62" s="31">
        <v>94</v>
      </c>
      <c r="DT62" s="12" t="s">
        <v>422</v>
      </c>
      <c r="DU62" s="12">
        <v>9.3000000000000007</v>
      </c>
      <c r="DV62" s="12">
        <v>15.7</v>
      </c>
      <c r="DW62" s="12">
        <v>0.5</v>
      </c>
      <c r="DX62" s="12">
        <v>0.3</v>
      </c>
      <c r="DY62" s="12">
        <v>1.4</v>
      </c>
      <c r="DZ62" s="12">
        <v>1.6</v>
      </c>
      <c r="EA62" s="12">
        <v>2.4</v>
      </c>
      <c r="EB62" s="12">
        <v>7</v>
      </c>
      <c r="EC62" s="12">
        <v>16.5</v>
      </c>
      <c r="ED62" s="12">
        <v>39.200000000000003</v>
      </c>
      <c r="EE62" s="31">
        <v>112.9</v>
      </c>
      <c r="EG62" s="12" t="s">
        <v>422</v>
      </c>
      <c r="EH62" s="12">
        <v>8.4</v>
      </c>
      <c r="EI62" s="12">
        <v>12.8</v>
      </c>
      <c r="EJ62" s="12">
        <v>0.5</v>
      </c>
      <c r="EK62" s="12">
        <v>0.3</v>
      </c>
      <c r="EL62" s="12">
        <v>0.5</v>
      </c>
      <c r="EM62" s="12">
        <v>0.7</v>
      </c>
      <c r="EN62" s="12">
        <v>1.5</v>
      </c>
      <c r="EO62" s="12">
        <v>3.6</v>
      </c>
      <c r="EP62" s="12">
        <v>7.3</v>
      </c>
      <c r="EQ62" s="12">
        <v>17.600000000000001</v>
      </c>
      <c r="ER62" s="31">
        <v>83.2</v>
      </c>
      <c r="EU62" s="12" t="s">
        <v>432</v>
      </c>
      <c r="EV62" s="12">
        <v>731000</v>
      </c>
      <c r="EW62" s="12">
        <v>85400</v>
      </c>
      <c r="EX62" s="12">
        <v>82900</v>
      </c>
      <c r="EY62" s="12">
        <v>78200</v>
      </c>
      <c r="EZ62" s="12">
        <v>72000</v>
      </c>
      <c r="FA62" s="12">
        <v>65100</v>
      </c>
      <c r="FB62" s="12">
        <v>51800</v>
      </c>
      <c r="FC62" s="12">
        <v>43900</v>
      </c>
      <c r="FD62" s="12">
        <v>41500</v>
      </c>
      <c r="FE62" s="12">
        <v>39600</v>
      </c>
      <c r="FF62" s="12">
        <v>36500</v>
      </c>
      <c r="FG62" s="12">
        <v>30500</v>
      </c>
      <c r="FH62" s="12">
        <v>25800</v>
      </c>
      <c r="FI62" s="12">
        <v>22700</v>
      </c>
      <c r="FJ62" s="12">
        <v>18700</v>
      </c>
      <c r="FK62" s="12">
        <v>15800</v>
      </c>
      <c r="FL62" s="12">
        <v>10700</v>
      </c>
      <c r="FM62" s="31">
        <v>9800</v>
      </c>
      <c r="FP62" s="12" t="s">
        <v>432</v>
      </c>
      <c r="FQ62" s="12">
        <v>368200</v>
      </c>
      <c r="FR62" s="12">
        <v>43500</v>
      </c>
      <c r="FS62" s="12">
        <v>42400</v>
      </c>
      <c r="FT62" s="12">
        <v>40200</v>
      </c>
      <c r="FU62" s="12">
        <v>37100</v>
      </c>
      <c r="FV62" s="12">
        <v>33000</v>
      </c>
      <c r="FW62" s="12">
        <v>26500</v>
      </c>
      <c r="FX62" s="12">
        <v>22700</v>
      </c>
      <c r="FY62" s="12">
        <v>21300</v>
      </c>
      <c r="FZ62" s="12">
        <v>19800</v>
      </c>
      <c r="GA62" s="12">
        <v>18700</v>
      </c>
      <c r="GB62" s="12">
        <v>15000</v>
      </c>
      <c r="GC62" s="12">
        <v>12800</v>
      </c>
      <c r="GD62" s="12">
        <v>10900</v>
      </c>
      <c r="GE62" s="12">
        <v>8800</v>
      </c>
      <c r="GF62" s="12">
        <v>7200</v>
      </c>
      <c r="GG62" s="12">
        <v>4600</v>
      </c>
      <c r="GH62" s="31">
        <v>3900</v>
      </c>
      <c r="GK62" s="12" t="s">
        <v>432</v>
      </c>
      <c r="GL62" s="12">
        <v>362800</v>
      </c>
      <c r="GM62" s="12">
        <v>41900</v>
      </c>
      <c r="GN62" s="12">
        <v>40500</v>
      </c>
      <c r="GO62" s="12">
        <v>38000</v>
      </c>
      <c r="GP62" s="12">
        <v>34900</v>
      </c>
      <c r="GQ62" s="12">
        <v>32100</v>
      </c>
      <c r="GR62" s="12">
        <v>25300</v>
      </c>
      <c r="GS62" s="12">
        <v>21200</v>
      </c>
      <c r="GT62" s="12">
        <v>20200</v>
      </c>
      <c r="GU62" s="12">
        <v>19900</v>
      </c>
      <c r="GV62" s="12">
        <v>17800</v>
      </c>
      <c r="GW62" s="12">
        <v>15400</v>
      </c>
      <c r="GX62" s="12">
        <v>13000</v>
      </c>
      <c r="GY62" s="12">
        <v>11800</v>
      </c>
      <c r="GZ62" s="12">
        <v>9900</v>
      </c>
      <c r="HA62" s="12">
        <v>8600</v>
      </c>
      <c r="HB62" s="12">
        <v>6100</v>
      </c>
      <c r="HC62" s="31">
        <v>5900</v>
      </c>
      <c r="HF62" s="42">
        <v>95</v>
      </c>
      <c r="HG62" s="43" t="s">
        <v>121</v>
      </c>
      <c r="HH62" s="43">
        <v>1</v>
      </c>
      <c r="HI62" s="44">
        <f>FM40*IH51</f>
        <v>15868.119021467797</v>
      </c>
      <c r="HJ62" s="44">
        <f>AS40*IH60</f>
        <v>5795.9985556233896</v>
      </c>
      <c r="HK62" s="45">
        <f t="shared" si="18"/>
        <v>0.3652605924988368</v>
      </c>
      <c r="HL62" s="46">
        <f t="shared" si="14"/>
        <v>0.30885441854248152</v>
      </c>
      <c r="HN62" s="42">
        <v>95</v>
      </c>
      <c r="HO62" s="43" t="s">
        <v>121</v>
      </c>
      <c r="HP62" s="43">
        <v>1</v>
      </c>
      <c r="HQ62" s="44">
        <f>GH40*IO51</f>
        <v>3273.6053551452019</v>
      </c>
      <c r="HR62" s="44">
        <f>BX40*II60</f>
        <v>1323.2478528142303</v>
      </c>
      <c r="HS62" s="45">
        <f t="shared" si="19"/>
        <v>0.40421728011119323</v>
      </c>
      <c r="HT62" s="46">
        <f t="shared" si="15"/>
        <v>0.33625686285101358</v>
      </c>
      <c r="HV62" s="42" t="s">
        <v>433</v>
      </c>
      <c r="HW62" s="47" t="s">
        <v>121</v>
      </c>
      <c r="HX62" s="47">
        <v>1</v>
      </c>
      <c r="HY62" s="44">
        <f>HC40*IQ51</f>
        <v>12558.183068835062</v>
      </c>
      <c r="HZ62" s="48">
        <f>DC40*IJ60</f>
        <v>4461.127815468114</v>
      </c>
      <c r="IA62" s="45">
        <f t="shared" si="20"/>
        <v>0.35523672421522862</v>
      </c>
      <c r="IB62" s="46">
        <f t="shared" si="16"/>
        <v>0.30165691674461681</v>
      </c>
      <c r="IE62" s="50">
        <f t="shared" si="17"/>
        <v>-36.330597487532941</v>
      </c>
      <c r="IF62" s="50">
        <f t="shared" si="17"/>
        <v>-11.622887341045498</v>
      </c>
      <c r="IH62">
        <f>SUM(IH58:IH61)</f>
        <v>1</v>
      </c>
      <c r="II62">
        <f>SUM(II58:II61)</f>
        <v>0.99999999999999989</v>
      </c>
      <c r="IJ62">
        <f>SUM(IJ58:IJ61)</f>
        <v>1</v>
      </c>
    </row>
    <row r="63" spans="1:251" ht="15.6" x14ac:dyDescent="0.3">
      <c r="A63" s="12" t="s">
        <v>434</v>
      </c>
      <c r="B63" s="12">
        <v>15443</v>
      </c>
      <c r="C63" s="12"/>
      <c r="D63" s="12"/>
      <c r="E63" s="12"/>
      <c r="F63" s="12">
        <v>102</v>
      </c>
      <c r="G63" s="12">
        <v>2738</v>
      </c>
      <c r="H63" s="12">
        <v>4579</v>
      </c>
      <c r="I63" s="12">
        <v>3512</v>
      </c>
      <c r="J63" s="12">
        <v>2241</v>
      </c>
      <c r="K63" s="12">
        <v>1303</v>
      </c>
      <c r="L63" s="12">
        <v>399</v>
      </c>
      <c r="M63" s="12">
        <v>53</v>
      </c>
      <c r="N63" s="12">
        <v>4</v>
      </c>
      <c r="O63" s="31">
        <v>512</v>
      </c>
      <c r="Q63" s="12" t="s">
        <v>434</v>
      </c>
      <c r="R63" s="12"/>
      <c r="S63" s="12"/>
      <c r="T63" s="12"/>
      <c r="U63" s="12"/>
      <c r="V63" s="12"/>
      <c r="W63" s="12"/>
      <c r="X63" s="12"/>
      <c r="Y63" s="12"/>
      <c r="Z63" s="12"/>
      <c r="AA63" s="12"/>
      <c r="AB63" s="12"/>
      <c r="AC63" s="12"/>
      <c r="AD63" s="31"/>
      <c r="AF63" s="12" t="s">
        <v>434</v>
      </c>
      <c r="AG63" s="12"/>
      <c r="AH63" s="12"/>
      <c r="AI63" s="12"/>
      <c r="AJ63" s="12"/>
      <c r="AK63" s="12"/>
      <c r="AL63" s="12"/>
      <c r="AM63" s="12"/>
      <c r="AN63" s="12"/>
      <c r="AO63" s="12"/>
      <c r="AP63" s="12"/>
      <c r="AQ63" s="12"/>
      <c r="AR63" s="12"/>
      <c r="AS63" s="12"/>
      <c r="AT63" s="31"/>
      <c r="AV63" s="12" t="s">
        <v>434</v>
      </c>
      <c r="AW63" s="12"/>
      <c r="AX63" s="12"/>
      <c r="AY63" s="12"/>
      <c r="AZ63" s="12"/>
      <c r="BA63" s="12"/>
      <c r="BB63" s="12"/>
      <c r="BC63" s="12"/>
      <c r="BD63" s="12"/>
      <c r="BE63" s="12"/>
      <c r="BF63" s="12"/>
      <c r="BG63" s="12"/>
      <c r="BH63" s="12"/>
      <c r="BI63" s="31"/>
      <c r="BK63" s="12" t="s">
        <v>434</v>
      </c>
      <c r="BL63" s="12"/>
      <c r="BM63" s="12"/>
      <c r="BN63" s="12"/>
      <c r="BO63" s="12"/>
      <c r="BP63" s="12"/>
      <c r="BQ63" s="12"/>
      <c r="BR63" s="12"/>
      <c r="BS63" s="12"/>
      <c r="BT63" s="12"/>
      <c r="BU63" s="12"/>
      <c r="BV63" s="12"/>
      <c r="BW63" s="12"/>
      <c r="BX63" s="12"/>
      <c r="BY63" s="31"/>
      <c r="CA63" s="12" t="s">
        <v>434</v>
      </c>
      <c r="CB63" s="12"/>
      <c r="CC63" s="12"/>
      <c r="CD63" s="12"/>
      <c r="CE63" s="12"/>
      <c r="CF63" s="12"/>
      <c r="CG63" s="12"/>
      <c r="CH63" s="12"/>
      <c r="CI63" s="12"/>
      <c r="CJ63" s="12"/>
      <c r="CK63" s="12"/>
      <c r="CL63" s="12"/>
      <c r="CM63" s="12"/>
      <c r="CN63" s="31"/>
      <c r="CP63" s="12" t="s">
        <v>434</v>
      </c>
      <c r="CQ63" s="12"/>
      <c r="CR63" s="12"/>
      <c r="CS63" s="12"/>
      <c r="CT63" s="12"/>
      <c r="CU63" s="12"/>
      <c r="CV63" s="12"/>
      <c r="CW63" s="12"/>
      <c r="CX63" s="12"/>
      <c r="CY63" s="12"/>
      <c r="CZ63" s="12"/>
      <c r="DA63" s="12"/>
      <c r="DB63" s="12"/>
      <c r="DC63" s="12"/>
      <c r="DD63" s="31"/>
      <c r="DG63" s="12" t="s">
        <v>434</v>
      </c>
      <c r="DH63" s="12">
        <v>6.1</v>
      </c>
      <c r="DI63" s="12">
        <v>14.8</v>
      </c>
      <c r="DJ63" s="12">
        <v>0.9</v>
      </c>
      <c r="DK63" s="12">
        <v>0.3</v>
      </c>
      <c r="DL63" s="12">
        <v>0.9</v>
      </c>
      <c r="DM63" s="12">
        <v>1</v>
      </c>
      <c r="DN63" s="12">
        <v>2.2999999999999998</v>
      </c>
      <c r="DO63" s="12">
        <v>5.7</v>
      </c>
      <c r="DP63" s="12">
        <v>12.1</v>
      </c>
      <c r="DQ63" s="12">
        <v>26.9</v>
      </c>
      <c r="DR63" s="31">
        <v>84.5</v>
      </c>
      <c r="DT63" s="12" t="s">
        <v>434</v>
      </c>
      <c r="DU63" s="12">
        <v>6.8</v>
      </c>
      <c r="DV63" s="12">
        <v>15.5</v>
      </c>
      <c r="DW63" s="12">
        <v>0.8</v>
      </c>
      <c r="DX63" s="12">
        <v>0.2</v>
      </c>
      <c r="DY63" s="12">
        <v>1.2</v>
      </c>
      <c r="DZ63" s="12">
        <v>1.3</v>
      </c>
      <c r="EA63" s="12">
        <v>2.9</v>
      </c>
      <c r="EB63" s="12">
        <v>7.1</v>
      </c>
      <c r="EC63" s="12">
        <v>15.1</v>
      </c>
      <c r="ED63" s="12">
        <v>35.200000000000003</v>
      </c>
      <c r="EE63" s="31">
        <v>102.5</v>
      </c>
      <c r="EG63" s="12" t="s">
        <v>434</v>
      </c>
      <c r="EH63" s="12">
        <v>6</v>
      </c>
      <c r="EI63" s="12">
        <v>14</v>
      </c>
      <c r="EJ63" s="12">
        <v>0.9</v>
      </c>
      <c r="EK63" s="12">
        <v>0.3</v>
      </c>
      <c r="EL63" s="12">
        <v>0.5</v>
      </c>
      <c r="EM63" s="12">
        <v>0.8</v>
      </c>
      <c r="EN63" s="12">
        <v>1.7</v>
      </c>
      <c r="EO63" s="12">
        <v>4.3</v>
      </c>
      <c r="EP63" s="12">
        <v>9.1</v>
      </c>
      <c r="EQ63" s="12">
        <v>19.7</v>
      </c>
      <c r="ER63" s="31">
        <v>71.900000000000006</v>
      </c>
      <c r="EU63" s="12" t="s">
        <v>441</v>
      </c>
      <c r="EV63" s="12">
        <v>1308400</v>
      </c>
      <c r="EW63" s="12">
        <v>136400</v>
      </c>
      <c r="EX63" s="12">
        <v>131500</v>
      </c>
      <c r="EY63" s="12">
        <v>128400</v>
      </c>
      <c r="EZ63" s="12">
        <v>126100</v>
      </c>
      <c r="FA63" s="12">
        <v>132600</v>
      </c>
      <c r="FB63" s="12">
        <v>100800</v>
      </c>
      <c r="FC63" s="12">
        <v>85400</v>
      </c>
      <c r="FD63" s="12">
        <v>78200</v>
      </c>
      <c r="FE63" s="12">
        <v>76500</v>
      </c>
      <c r="FF63" s="12">
        <v>72600</v>
      </c>
      <c r="FG63" s="12">
        <v>58800</v>
      </c>
      <c r="FH63" s="12">
        <v>45800</v>
      </c>
      <c r="FI63" s="12">
        <v>39000</v>
      </c>
      <c r="FJ63" s="12">
        <v>35000</v>
      </c>
      <c r="FK63" s="12">
        <v>28200</v>
      </c>
      <c r="FL63" s="12">
        <v>18600</v>
      </c>
      <c r="FM63" s="31">
        <v>14400</v>
      </c>
      <c r="FP63" s="12" t="s">
        <v>441</v>
      </c>
      <c r="FQ63" s="12">
        <v>645400</v>
      </c>
      <c r="FR63" s="12">
        <v>69400</v>
      </c>
      <c r="FS63" s="12">
        <v>67000</v>
      </c>
      <c r="FT63" s="12">
        <v>65100</v>
      </c>
      <c r="FU63" s="12">
        <v>63200</v>
      </c>
      <c r="FV63" s="12">
        <v>66100</v>
      </c>
      <c r="FW63" s="12">
        <v>50200</v>
      </c>
      <c r="FX63" s="12">
        <v>42400</v>
      </c>
      <c r="FY63" s="12">
        <v>38300</v>
      </c>
      <c r="FZ63" s="12">
        <v>36600</v>
      </c>
      <c r="GA63" s="12">
        <v>35800</v>
      </c>
      <c r="GB63" s="12">
        <v>29200</v>
      </c>
      <c r="GC63" s="12">
        <v>22300</v>
      </c>
      <c r="GD63" s="12">
        <v>18100</v>
      </c>
      <c r="GE63" s="12">
        <v>15700</v>
      </c>
      <c r="GF63" s="12">
        <v>12700</v>
      </c>
      <c r="GG63" s="12">
        <v>7900</v>
      </c>
      <c r="GH63" s="31">
        <v>5500</v>
      </c>
      <c r="GK63" s="12" t="s">
        <v>441</v>
      </c>
      <c r="GL63" s="12">
        <v>663000</v>
      </c>
      <c r="GM63" s="12">
        <v>67000</v>
      </c>
      <c r="GN63" s="12">
        <v>64500</v>
      </c>
      <c r="GO63" s="12">
        <v>63300</v>
      </c>
      <c r="GP63" s="12">
        <v>63000</v>
      </c>
      <c r="GQ63" s="12">
        <v>66500</v>
      </c>
      <c r="GR63" s="12">
        <v>50600</v>
      </c>
      <c r="GS63" s="12">
        <v>43100</v>
      </c>
      <c r="GT63" s="12">
        <v>40000</v>
      </c>
      <c r="GU63" s="12">
        <v>39900</v>
      </c>
      <c r="GV63" s="12">
        <v>36800</v>
      </c>
      <c r="GW63" s="12">
        <v>29600</v>
      </c>
      <c r="GX63" s="12">
        <v>23500</v>
      </c>
      <c r="GY63" s="12">
        <v>20800</v>
      </c>
      <c r="GZ63" s="12">
        <v>19300</v>
      </c>
      <c r="HA63" s="12">
        <v>15500</v>
      </c>
      <c r="HB63" s="12">
        <v>10700</v>
      </c>
      <c r="HC63" s="31">
        <v>8900</v>
      </c>
      <c r="HF63" s="65" t="s">
        <v>442</v>
      </c>
      <c r="HG63" s="66" t="s">
        <v>443</v>
      </c>
      <c r="HH63" s="66">
        <v>1</v>
      </c>
      <c r="HI63" s="67">
        <f>FM40*IH52</f>
        <v>2252.2408387418873</v>
      </c>
      <c r="HJ63" s="67">
        <f>AS40*IH61</f>
        <v>1029.369343478714</v>
      </c>
      <c r="HK63" s="68">
        <f t="shared" si="18"/>
        <v>0.45704230461149292</v>
      </c>
      <c r="HL63" s="69">
        <f t="shared" si="14"/>
        <v>0.37202640243816265</v>
      </c>
      <c r="HN63" s="65" t="s">
        <v>442</v>
      </c>
      <c r="HO63" s="66" t="s">
        <v>443</v>
      </c>
      <c r="HP63" s="66">
        <v>1</v>
      </c>
      <c r="HQ63" s="67">
        <f>GH40*IO52</f>
        <v>513.21263237037329</v>
      </c>
      <c r="HR63" s="67">
        <f>BX40*II61</f>
        <v>250.02240920783015</v>
      </c>
      <c r="HS63" s="68">
        <f t="shared" si="19"/>
        <v>0.487171190726644</v>
      </c>
      <c r="HT63" s="69">
        <f t="shared" si="15"/>
        <v>0.39174721269130947</v>
      </c>
      <c r="HV63" s="65" t="s">
        <v>442</v>
      </c>
      <c r="HW63" s="66" t="s">
        <v>443</v>
      </c>
      <c r="HX63" s="66">
        <v>1</v>
      </c>
      <c r="HY63" s="67">
        <f>HC40*IQ52</f>
        <v>1734.7467203852011</v>
      </c>
      <c r="HZ63" s="70">
        <f>DC40*IJ61</f>
        <v>777.48928086838544</v>
      </c>
      <c r="IA63" s="68">
        <f t="shared" si="20"/>
        <v>0.44818605029311925</v>
      </c>
      <c r="IB63" s="69">
        <f t="shared" si="16"/>
        <v>0.36613724699514427</v>
      </c>
      <c r="IE63" s="50">
        <f t="shared" si="17"/>
        <v>-4.2814859863128731</v>
      </c>
      <c r="IF63" s="50">
        <f t="shared" si="17"/>
        <v>-1.8576534024984994</v>
      </c>
    </row>
    <row r="64" spans="1:251" x14ac:dyDescent="0.3">
      <c r="A64" s="12" t="s">
        <v>441</v>
      </c>
      <c r="B64" s="12">
        <v>27557</v>
      </c>
      <c r="C64" s="12"/>
      <c r="D64" s="12"/>
      <c r="E64" s="12"/>
      <c r="F64" s="12">
        <v>124</v>
      </c>
      <c r="G64" s="12">
        <v>4100</v>
      </c>
      <c r="H64" s="12">
        <v>8218</v>
      </c>
      <c r="I64" s="12">
        <v>6730</v>
      </c>
      <c r="J64" s="12">
        <v>4479</v>
      </c>
      <c r="K64" s="12">
        <v>2523</v>
      </c>
      <c r="L64" s="12">
        <v>676</v>
      </c>
      <c r="M64" s="12">
        <v>56</v>
      </c>
      <c r="N64" s="12">
        <v>10</v>
      </c>
      <c r="O64" s="31">
        <v>641</v>
      </c>
      <c r="Q64" s="12" t="s">
        <v>441</v>
      </c>
      <c r="R64" s="12"/>
      <c r="S64" s="12"/>
      <c r="T64" s="12"/>
      <c r="U64" s="12"/>
      <c r="V64" s="12"/>
      <c r="W64" s="12"/>
      <c r="X64" s="12"/>
      <c r="Y64" s="12"/>
      <c r="Z64" s="12"/>
      <c r="AA64" s="12"/>
      <c r="AB64" s="12"/>
      <c r="AC64" s="12"/>
      <c r="AD64" s="31"/>
      <c r="AF64" s="12" t="s">
        <v>441</v>
      </c>
      <c r="AG64" s="12"/>
      <c r="AH64" s="12"/>
      <c r="AI64" s="12"/>
      <c r="AJ64" s="12"/>
      <c r="AK64" s="12"/>
      <c r="AL64" s="12"/>
      <c r="AM64" s="12"/>
      <c r="AN64" s="12"/>
      <c r="AO64" s="12"/>
      <c r="AP64" s="12"/>
      <c r="AQ64" s="12"/>
      <c r="AR64" s="12"/>
      <c r="AS64" s="12"/>
      <c r="AT64" s="31"/>
      <c r="AV64" s="12" t="s">
        <v>441</v>
      </c>
      <c r="AW64" s="12"/>
      <c r="AX64" s="12"/>
      <c r="AY64" s="12"/>
      <c r="AZ64" s="12"/>
      <c r="BA64" s="12"/>
      <c r="BB64" s="12"/>
      <c r="BC64" s="12"/>
      <c r="BD64" s="12"/>
      <c r="BE64" s="12"/>
      <c r="BF64" s="12"/>
      <c r="BG64" s="12"/>
      <c r="BH64" s="12"/>
      <c r="BI64" s="31"/>
      <c r="BK64" s="12" t="s">
        <v>441</v>
      </c>
      <c r="BL64" s="12"/>
      <c r="BM64" s="12"/>
      <c r="BN64" s="12"/>
      <c r="BO64" s="12"/>
      <c r="BP64" s="12"/>
      <c r="BQ64" s="12"/>
      <c r="BR64" s="12"/>
      <c r="BS64" s="12"/>
      <c r="BT64" s="12"/>
      <c r="BU64" s="12"/>
      <c r="BV64" s="12"/>
      <c r="BW64" s="12"/>
      <c r="BX64" s="12"/>
      <c r="BY64" s="31"/>
      <c r="CA64" s="12" t="s">
        <v>441</v>
      </c>
      <c r="CB64" s="12"/>
      <c r="CC64" s="12"/>
      <c r="CD64" s="12"/>
      <c r="CE64" s="12"/>
      <c r="CF64" s="12"/>
      <c r="CG64" s="12"/>
      <c r="CH64" s="12"/>
      <c r="CI64" s="12"/>
      <c r="CJ64" s="12"/>
      <c r="CK64" s="12"/>
      <c r="CL64" s="12"/>
      <c r="CM64" s="12"/>
      <c r="CN64" s="31"/>
      <c r="CP64" s="12" t="s">
        <v>441</v>
      </c>
      <c r="CQ64" s="12"/>
      <c r="CR64" s="12"/>
      <c r="CS64" s="12"/>
      <c r="CT64" s="12"/>
      <c r="CU64" s="12"/>
      <c r="CV64" s="12"/>
      <c r="CW64" s="12"/>
      <c r="CX64" s="12"/>
      <c r="CY64" s="12"/>
      <c r="CZ64" s="12"/>
      <c r="DA64" s="12"/>
      <c r="DB64" s="12"/>
      <c r="DC64" s="12"/>
      <c r="DD64" s="31"/>
      <c r="DG64" s="12" t="s">
        <v>441</v>
      </c>
      <c r="DH64" s="12">
        <v>6.3</v>
      </c>
      <c r="DI64" s="12">
        <v>24.5</v>
      </c>
      <c r="DJ64" s="12">
        <v>0.6</v>
      </c>
      <c r="DK64" s="12">
        <v>0.3</v>
      </c>
      <c r="DL64" s="12">
        <v>0.7</v>
      </c>
      <c r="DM64" s="12">
        <v>1.1000000000000001</v>
      </c>
      <c r="DN64" s="12">
        <v>1.9</v>
      </c>
      <c r="DO64" s="12">
        <v>5</v>
      </c>
      <c r="DP64" s="12">
        <v>12</v>
      </c>
      <c r="DQ64" s="12">
        <v>30.1</v>
      </c>
      <c r="DR64" s="31">
        <v>95.1</v>
      </c>
      <c r="DT64" s="12" t="s">
        <v>441</v>
      </c>
      <c r="DU64" s="12">
        <v>7.1</v>
      </c>
      <c r="DV64" s="12">
        <v>23.9</v>
      </c>
      <c r="DW64" s="12">
        <v>0.6</v>
      </c>
      <c r="DX64" s="12">
        <v>0.3</v>
      </c>
      <c r="DY64" s="12">
        <v>0.9</v>
      </c>
      <c r="DZ64" s="12">
        <v>1.4</v>
      </c>
      <c r="EA64" s="12">
        <v>2.4</v>
      </c>
      <c r="EB64" s="12">
        <v>6.3</v>
      </c>
      <c r="EC64" s="12">
        <v>15.5</v>
      </c>
      <c r="ED64" s="12">
        <v>40.299999999999997</v>
      </c>
      <c r="EE64" s="31">
        <v>111.7</v>
      </c>
      <c r="EG64" s="12" t="s">
        <v>441</v>
      </c>
      <c r="EH64" s="12">
        <v>6.3</v>
      </c>
      <c r="EI64" s="12">
        <v>24.6</v>
      </c>
      <c r="EJ64" s="12">
        <v>0.6</v>
      </c>
      <c r="EK64" s="12">
        <v>0.2</v>
      </c>
      <c r="EL64" s="12">
        <v>0.6</v>
      </c>
      <c r="EM64" s="12">
        <v>0.7</v>
      </c>
      <c r="EN64" s="12">
        <v>1.4</v>
      </c>
      <c r="EO64" s="12">
        <v>3.7</v>
      </c>
      <c r="EP64" s="12">
        <v>8.9</v>
      </c>
      <c r="EQ64" s="12">
        <v>21.8</v>
      </c>
      <c r="ER64" s="31">
        <v>83.7</v>
      </c>
      <c r="EU64" s="13" t="s">
        <v>454</v>
      </c>
      <c r="EV64" s="13">
        <v>121400</v>
      </c>
      <c r="EW64" s="13">
        <v>16600</v>
      </c>
      <c r="EX64" s="13">
        <v>14800</v>
      </c>
      <c r="EY64" s="13">
        <v>13100</v>
      </c>
      <c r="EZ64" s="13">
        <v>11400</v>
      </c>
      <c r="FA64" s="13">
        <v>12100</v>
      </c>
      <c r="FB64" s="13">
        <v>9500</v>
      </c>
      <c r="FC64" s="13">
        <v>9000</v>
      </c>
      <c r="FD64" s="13">
        <v>10900</v>
      </c>
      <c r="FE64" s="13">
        <v>8500</v>
      </c>
      <c r="FF64" s="13">
        <v>5600</v>
      </c>
      <c r="FG64" s="13">
        <v>3700</v>
      </c>
      <c r="FH64" s="13">
        <v>2300</v>
      </c>
      <c r="FI64" s="13">
        <v>1500</v>
      </c>
      <c r="FJ64" s="13">
        <v>1000</v>
      </c>
      <c r="FK64" s="13">
        <v>700</v>
      </c>
      <c r="FL64" s="13">
        <v>400</v>
      </c>
      <c r="FM64" s="14">
        <v>200</v>
      </c>
      <c r="FP64" s="13" t="s">
        <v>454</v>
      </c>
      <c r="FQ64" s="13">
        <v>57800</v>
      </c>
      <c r="FR64" s="13">
        <v>8300</v>
      </c>
      <c r="FS64" s="13">
        <v>7300</v>
      </c>
      <c r="FT64" s="13">
        <v>6700</v>
      </c>
      <c r="FU64" s="13">
        <v>5900</v>
      </c>
      <c r="FV64" s="13">
        <v>5700</v>
      </c>
      <c r="FW64" s="13">
        <v>3900</v>
      </c>
      <c r="FX64" s="13">
        <v>3700</v>
      </c>
      <c r="FY64" s="13">
        <v>4800</v>
      </c>
      <c r="FZ64" s="13">
        <v>4100</v>
      </c>
      <c r="GA64" s="13">
        <v>2800</v>
      </c>
      <c r="GB64" s="13">
        <v>1800</v>
      </c>
      <c r="GC64" s="13">
        <v>1100</v>
      </c>
      <c r="GD64" s="13">
        <v>700</v>
      </c>
      <c r="GE64" s="13">
        <v>500</v>
      </c>
      <c r="GF64" s="13">
        <v>300</v>
      </c>
      <c r="GG64" s="13">
        <v>200</v>
      </c>
      <c r="GH64" s="14">
        <v>100</v>
      </c>
      <c r="GK64" s="13" t="s">
        <v>454</v>
      </c>
      <c r="GL64" s="13">
        <v>63600</v>
      </c>
      <c r="GM64" s="13">
        <v>8300</v>
      </c>
      <c r="GN64" s="13">
        <v>7500</v>
      </c>
      <c r="GO64" s="13">
        <v>6500</v>
      </c>
      <c r="GP64" s="13">
        <v>5500</v>
      </c>
      <c r="GQ64" s="13">
        <v>6300</v>
      </c>
      <c r="GR64" s="13">
        <v>5600</v>
      </c>
      <c r="GS64" s="13">
        <v>5400</v>
      </c>
      <c r="GT64" s="13">
        <v>6100</v>
      </c>
      <c r="GU64" s="13">
        <v>4400</v>
      </c>
      <c r="GV64" s="13">
        <v>2900</v>
      </c>
      <c r="GW64" s="13">
        <v>1800</v>
      </c>
      <c r="GX64" s="13">
        <v>1200</v>
      </c>
      <c r="GY64" s="13">
        <v>800</v>
      </c>
      <c r="GZ64" s="13">
        <v>500</v>
      </c>
      <c r="HA64" s="13">
        <v>400</v>
      </c>
      <c r="HB64" s="13">
        <v>200</v>
      </c>
      <c r="HC64" s="14">
        <v>100</v>
      </c>
    </row>
    <row r="65" spans="1:251" x14ac:dyDescent="0.3">
      <c r="A65" s="12" t="s">
        <v>454</v>
      </c>
      <c r="B65" s="12">
        <v>2171</v>
      </c>
      <c r="C65" s="12"/>
      <c r="D65" s="12"/>
      <c r="E65" s="12"/>
      <c r="F65" s="12">
        <v>10</v>
      </c>
      <c r="G65" s="12">
        <v>285</v>
      </c>
      <c r="H65" s="12">
        <v>526</v>
      </c>
      <c r="I65" s="12">
        <v>615</v>
      </c>
      <c r="J65" s="12">
        <v>421</v>
      </c>
      <c r="K65" s="12">
        <v>242</v>
      </c>
      <c r="L65" s="12">
        <v>66</v>
      </c>
      <c r="M65" s="12">
        <v>3</v>
      </c>
      <c r="N65" s="12">
        <v>0</v>
      </c>
      <c r="O65" s="31">
        <v>3</v>
      </c>
      <c r="Q65" s="12" t="s">
        <v>454</v>
      </c>
      <c r="R65" s="12"/>
      <c r="S65" s="12"/>
      <c r="T65" s="12"/>
      <c r="U65" s="12"/>
      <c r="V65" s="12"/>
      <c r="W65" s="12"/>
      <c r="X65" s="12"/>
      <c r="Y65" s="12"/>
      <c r="Z65" s="12"/>
      <c r="AA65" s="12"/>
      <c r="AB65" s="12"/>
      <c r="AC65" s="12"/>
      <c r="AD65" s="31"/>
      <c r="AF65" s="12" t="s">
        <v>454</v>
      </c>
      <c r="AG65" s="12"/>
      <c r="AH65" s="12"/>
      <c r="AI65" s="12"/>
      <c r="AJ65" s="12"/>
      <c r="AK65" s="12"/>
      <c r="AL65" s="12"/>
      <c r="AM65" s="12"/>
      <c r="AN65" s="12"/>
      <c r="AO65" s="12"/>
      <c r="AP65" s="12"/>
      <c r="AQ65" s="12"/>
      <c r="AR65" s="12"/>
      <c r="AS65" s="12"/>
      <c r="AT65" s="31"/>
      <c r="AV65" s="12" t="s">
        <v>454</v>
      </c>
      <c r="AW65" s="12"/>
      <c r="AX65" s="12"/>
      <c r="AY65" s="12"/>
      <c r="AZ65" s="12"/>
      <c r="BA65" s="12"/>
      <c r="BB65" s="12"/>
      <c r="BC65" s="12"/>
      <c r="BD65" s="12"/>
      <c r="BE65" s="12"/>
      <c r="BF65" s="12"/>
      <c r="BG65" s="12"/>
      <c r="BH65" s="12"/>
      <c r="BI65" s="31"/>
      <c r="BK65" s="12" t="s">
        <v>454</v>
      </c>
      <c r="BL65" s="12"/>
      <c r="BM65" s="12"/>
      <c r="BN65" s="12"/>
      <c r="BO65" s="12"/>
      <c r="BP65" s="12"/>
      <c r="BQ65" s="12"/>
      <c r="BR65" s="12"/>
      <c r="BS65" s="12"/>
      <c r="BT65" s="12"/>
      <c r="BU65" s="12"/>
      <c r="BV65" s="12"/>
      <c r="BW65" s="12"/>
      <c r="BX65" s="12"/>
      <c r="BY65" s="31"/>
      <c r="CA65" s="12" t="s">
        <v>454</v>
      </c>
      <c r="CB65" s="12"/>
      <c r="CC65" s="12"/>
      <c r="CD65" s="12"/>
      <c r="CE65" s="12"/>
      <c r="CF65" s="12"/>
      <c r="CG65" s="12"/>
      <c r="CH65" s="12"/>
      <c r="CI65" s="12"/>
      <c r="CJ65" s="12"/>
      <c r="CK65" s="12"/>
      <c r="CL65" s="12"/>
      <c r="CM65" s="12"/>
      <c r="CN65" s="31"/>
      <c r="CP65" s="12" t="s">
        <v>454</v>
      </c>
      <c r="CQ65" s="12"/>
      <c r="CR65" s="12"/>
      <c r="CS65" s="12"/>
      <c r="CT65" s="12"/>
      <c r="CU65" s="12"/>
      <c r="CV65" s="12"/>
      <c r="CW65" s="12"/>
      <c r="CX65" s="12"/>
      <c r="CY65" s="12"/>
      <c r="CZ65" s="12"/>
      <c r="DA65" s="12"/>
      <c r="DB65" s="12"/>
      <c r="DC65" s="12"/>
      <c r="DD65" s="31"/>
      <c r="DG65" s="13" t="s">
        <v>454</v>
      </c>
      <c r="DH65" s="13">
        <v>2.2999999999999998</v>
      </c>
      <c r="DI65" s="13">
        <v>10.1</v>
      </c>
      <c r="DJ65" s="13">
        <v>0.2</v>
      </c>
      <c r="DK65" s="13">
        <v>0.1</v>
      </c>
      <c r="DL65" s="13">
        <v>0.6</v>
      </c>
      <c r="DM65" s="13">
        <v>0.6</v>
      </c>
      <c r="DN65" s="13">
        <v>1.4</v>
      </c>
      <c r="DO65" s="13">
        <v>4.4000000000000004</v>
      </c>
      <c r="DP65" s="13">
        <v>12.7</v>
      </c>
      <c r="DQ65" s="13">
        <v>30.3</v>
      </c>
      <c r="DR65" s="14">
        <v>90.7</v>
      </c>
      <c r="DT65" s="13" t="s">
        <v>454</v>
      </c>
      <c r="DU65" s="13">
        <v>2.6</v>
      </c>
      <c r="DV65" s="13">
        <v>14.4</v>
      </c>
      <c r="DW65" s="13">
        <v>0.2</v>
      </c>
      <c r="DX65" s="13">
        <v>0.1</v>
      </c>
      <c r="DY65" s="13">
        <v>0.4</v>
      </c>
      <c r="DZ65" s="13">
        <v>0.9</v>
      </c>
      <c r="EA65" s="13">
        <v>1.6</v>
      </c>
      <c r="EB65" s="13">
        <v>6</v>
      </c>
      <c r="EC65" s="13">
        <v>14.8</v>
      </c>
      <c r="ED65" s="13">
        <v>40</v>
      </c>
      <c r="EE65" s="14">
        <v>93.2</v>
      </c>
      <c r="EG65" s="13" t="s">
        <v>454</v>
      </c>
      <c r="EH65" s="13">
        <v>2.2000000000000002</v>
      </c>
      <c r="EI65" s="13">
        <v>5.7</v>
      </c>
      <c r="EJ65" s="13">
        <v>0.1</v>
      </c>
      <c r="EK65" s="13">
        <v>0.1</v>
      </c>
      <c r="EL65" s="13">
        <v>0.8</v>
      </c>
      <c r="EM65" s="13">
        <v>0.5</v>
      </c>
      <c r="EN65" s="13">
        <v>1.3</v>
      </c>
      <c r="EO65" s="13">
        <v>2.8</v>
      </c>
      <c r="EP65" s="13">
        <v>10.7</v>
      </c>
      <c r="EQ65" s="13">
        <v>22.5</v>
      </c>
      <c r="ER65" s="14">
        <v>89</v>
      </c>
    </row>
    <row r="66" spans="1:251" x14ac:dyDescent="0.3">
      <c r="A66" s="12" t="s">
        <v>460</v>
      </c>
      <c r="B66" s="12">
        <v>244</v>
      </c>
      <c r="C66" s="12"/>
      <c r="D66" s="12"/>
      <c r="E66" s="12"/>
      <c r="F66" s="12">
        <v>2</v>
      </c>
      <c r="G66" s="12">
        <v>46</v>
      </c>
      <c r="H66" s="12">
        <v>54</v>
      </c>
      <c r="I66" s="12">
        <v>54</v>
      </c>
      <c r="J66" s="12">
        <v>42</v>
      </c>
      <c r="K66" s="12">
        <v>25</v>
      </c>
      <c r="L66" s="12">
        <v>8</v>
      </c>
      <c r="M66" s="12">
        <v>1</v>
      </c>
      <c r="N66" s="12">
        <v>0</v>
      </c>
      <c r="O66" s="31">
        <v>12</v>
      </c>
      <c r="Q66" s="12" t="s">
        <v>460</v>
      </c>
      <c r="R66" s="12"/>
      <c r="S66" s="12"/>
      <c r="T66" s="12"/>
      <c r="U66" s="12"/>
      <c r="V66" s="12"/>
      <c r="W66" s="12"/>
      <c r="X66" s="12"/>
      <c r="Y66" s="12"/>
      <c r="Z66" s="12"/>
      <c r="AA66" s="12"/>
      <c r="AB66" s="12"/>
      <c r="AC66" s="12"/>
      <c r="AD66" s="31"/>
      <c r="AF66" s="12" t="s">
        <v>460</v>
      </c>
      <c r="AG66" s="12"/>
      <c r="AH66" s="12"/>
      <c r="AI66" s="12"/>
      <c r="AJ66" s="12"/>
      <c r="AK66" s="12"/>
      <c r="AL66" s="12"/>
      <c r="AM66" s="12"/>
      <c r="AN66" s="12"/>
      <c r="AO66" s="12"/>
      <c r="AP66" s="12"/>
      <c r="AQ66" s="12"/>
      <c r="AR66" s="12"/>
      <c r="AS66" s="12"/>
      <c r="AT66" s="31"/>
      <c r="AV66" s="12" t="s">
        <v>460</v>
      </c>
      <c r="AW66" s="12"/>
      <c r="AX66" s="12"/>
      <c r="AY66" s="12"/>
      <c r="AZ66" s="12"/>
      <c r="BA66" s="12"/>
      <c r="BB66" s="12"/>
      <c r="BC66" s="12"/>
      <c r="BD66" s="12"/>
      <c r="BE66" s="12"/>
      <c r="BF66" s="12"/>
      <c r="BG66" s="12"/>
      <c r="BH66" s="12"/>
      <c r="BI66" s="31"/>
      <c r="BK66" s="12" t="s">
        <v>460</v>
      </c>
      <c r="BL66" s="12"/>
      <c r="BM66" s="12"/>
      <c r="BN66" s="12"/>
      <c r="BO66" s="12"/>
      <c r="BP66" s="12"/>
      <c r="BQ66" s="12"/>
      <c r="BR66" s="12"/>
      <c r="BS66" s="12"/>
      <c r="BT66" s="12"/>
      <c r="BU66" s="12"/>
      <c r="BV66" s="12"/>
      <c r="BW66" s="12"/>
      <c r="BX66" s="12"/>
      <c r="BY66" s="31"/>
      <c r="CA66" s="12" t="s">
        <v>460</v>
      </c>
      <c r="CB66" s="12"/>
      <c r="CC66" s="12"/>
      <c r="CD66" s="12"/>
      <c r="CE66" s="12"/>
      <c r="CF66" s="12"/>
      <c r="CG66" s="12"/>
      <c r="CH66" s="12"/>
      <c r="CI66" s="12"/>
      <c r="CJ66" s="12"/>
      <c r="CK66" s="12"/>
      <c r="CL66" s="12"/>
      <c r="CM66" s="12"/>
      <c r="CN66" s="31"/>
      <c r="CP66" s="12" t="s">
        <v>460</v>
      </c>
      <c r="CQ66" s="12"/>
      <c r="CR66" s="12"/>
      <c r="CS66" s="12"/>
      <c r="CT66" s="12"/>
      <c r="CU66" s="12"/>
      <c r="CV66" s="12"/>
      <c r="CW66" s="12"/>
      <c r="CX66" s="12"/>
      <c r="CY66" s="12"/>
      <c r="CZ66" s="12"/>
      <c r="DA66" s="12"/>
      <c r="DB66" s="12"/>
      <c r="DC66" s="12"/>
      <c r="DD66" s="31"/>
      <c r="DG66" s="6" t="s">
        <v>461</v>
      </c>
      <c r="DT66" s="6" t="s">
        <v>461</v>
      </c>
      <c r="EG66" s="6" t="s">
        <v>461</v>
      </c>
    </row>
    <row r="67" spans="1:251" x14ac:dyDescent="0.3">
      <c r="A67" s="13" t="s">
        <v>462</v>
      </c>
      <c r="B67" s="13">
        <v>4029</v>
      </c>
      <c r="C67" s="13"/>
      <c r="D67" s="13"/>
      <c r="E67" s="13"/>
      <c r="F67" s="13">
        <v>8</v>
      </c>
      <c r="G67" s="13">
        <v>325</v>
      </c>
      <c r="H67" s="13">
        <v>767</v>
      </c>
      <c r="I67" s="13">
        <v>641</v>
      </c>
      <c r="J67" s="13">
        <v>543</v>
      </c>
      <c r="K67" s="13">
        <v>281</v>
      </c>
      <c r="L67" s="13">
        <v>84</v>
      </c>
      <c r="M67" s="13">
        <v>1</v>
      </c>
      <c r="N67" s="13">
        <v>1</v>
      </c>
      <c r="O67" s="14">
        <v>1378</v>
      </c>
      <c r="Q67" s="13" t="s">
        <v>462</v>
      </c>
      <c r="R67" s="13"/>
      <c r="S67" s="13"/>
      <c r="T67" s="13"/>
      <c r="U67" s="13"/>
      <c r="V67" s="13"/>
      <c r="W67" s="13"/>
      <c r="X67" s="13"/>
      <c r="Y67" s="13"/>
      <c r="Z67" s="13"/>
      <c r="AA67" s="13"/>
      <c r="AB67" s="13"/>
      <c r="AC67" s="13"/>
      <c r="AD67" s="14"/>
      <c r="AF67" s="13" t="s">
        <v>462</v>
      </c>
      <c r="AG67" s="13"/>
      <c r="AH67" s="13"/>
      <c r="AI67" s="13"/>
      <c r="AJ67" s="13"/>
      <c r="AK67" s="13"/>
      <c r="AL67" s="13"/>
      <c r="AM67" s="13"/>
      <c r="AN67" s="13"/>
      <c r="AO67" s="13"/>
      <c r="AP67" s="13"/>
      <c r="AQ67" s="13"/>
      <c r="AR67" s="13"/>
      <c r="AS67" s="13"/>
      <c r="AT67" s="14"/>
      <c r="AV67" s="13" t="s">
        <v>462</v>
      </c>
      <c r="AW67" s="13"/>
      <c r="AX67" s="13"/>
      <c r="AY67" s="13"/>
      <c r="AZ67" s="13"/>
      <c r="BA67" s="13"/>
      <c r="BB67" s="13"/>
      <c r="BC67" s="13"/>
      <c r="BD67" s="13"/>
      <c r="BE67" s="13"/>
      <c r="BF67" s="13"/>
      <c r="BG67" s="13"/>
      <c r="BH67" s="13"/>
      <c r="BI67" s="14"/>
      <c r="BK67" s="13" t="s">
        <v>462</v>
      </c>
      <c r="BL67" s="13"/>
      <c r="BM67" s="13"/>
      <c r="BN67" s="13"/>
      <c r="BO67" s="13"/>
      <c r="BP67" s="13"/>
      <c r="BQ67" s="13"/>
      <c r="BR67" s="13"/>
      <c r="BS67" s="13"/>
      <c r="BT67" s="13"/>
      <c r="BU67" s="13"/>
      <c r="BV67" s="13"/>
      <c r="BW67" s="13"/>
      <c r="BX67" s="13"/>
      <c r="BY67" s="14"/>
      <c r="CA67" s="13" t="s">
        <v>462</v>
      </c>
      <c r="CB67" s="13"/>
      <c r="CC67" s="13"/>
      <c r="CD67" s="13"/>
      <c r="CE67" s="13"/>
      <c r="CF67" s="13"/>
      <c r="CG67" s="13"/>
      <c r="CH67" s="13"/>
      <c r="CI67" s="13"/>
      <c r="CJ67" s="13"/>
      <c r="CK67" s="13"/>
      <c r="CL67" s="13"/>
      <c r="CM67" s="13"/>
      <c r="CN67" s="14"/>
      <c r="CP67" s="13" t="s">
        <v>462</v>
      </c>
      <c r="CQ67" s="13"/>
      <c r="CR67" s="13"/>
      <c r="CS67" s="13"/>
      <c r="CT67" s="13"/>
      <c r="CU67" s="13"/>
      <c r="CV67" s="13"/>
      <c r="CW67" s="13"/>
      <c r="CX67" s="13"/>
      <c r="CY67" s="13"/>
      <c r="CZ67" s="13"/>
      <c r="DA67" s="13"/>
      <c r="DB67" s="13"/>
      <c r="DC67" s="13"/>
      <c r="DD67" s="14"/>
      <c r="DG67" s="6" t="s">
        <v>463</v>
      </c>
      <c r="DT67" s="6" t="s">
        <v>463</v>
      </c>
      <c r="EG67" s="6" t="s">
        <v>463</v>
      </c>
      <c r="HW67" s="50"/>
    </row>
    <row r="68" spans="1:251" x14ac:dyDescent="0.3">
      <c r="DG68" s="6" t="s">
        <v>464</v>
      </c>
      <c r="DT68" s="6" t="s">
        <v>464</v>
      </c>
      <c r="EG68" s="6" t="s">
        <v>464</v>
      </c>
    </row>
    <row r="69" spans="1:251" x14ac:dyDescent="0.3">
      <c r="DG69" s="6" t="s">
        <v>465</v>
      </c>
    </row>
    <row r="72" spans="1:251" ht="15.6" x14ac:dyDescent="0.3">
      <c r="A72" s="1">
        <v>2002</v>
      </c>
      <c r="B72" s="1">
        <v>2002</v>
      </c>
      <c r="C72" s="1"/>
      <c r="D72" s="1"/>
      <c r="E72" s="1"/>
      <c r="F72" s="1">
        <v>2002</v>
      </c>
      <c r="G72" s="1">
        <v>2002</v>
      </c>
      <c r="H72" s="1">
        <v>2002</v>
      </c>
      <c r="I72" s="1">
        <v>2002</v>
      </c>
      <c r="J72" s="1">
        <v>2002</v>
      </c>
      <c r="K72" s="1">
        <v>2002</v>
      </c>
      <c r="L72" s="1">
        <v>2002</v>
      </c>
      <c r="M72" s="1">
        <v>2002</v>
      </c>
      <c r="N72" s="1">
        <v>2002</v>
      </c>
      <c r="O72" s="1">
        <v>2002</v>
      </c>
      <c r="P72" s="1">
        <v>2002</v>
      </c>
      <c r="Q72" s="1">
        <v>2002</v>
      </c>
      <c r="R72" s="1">
        <v>2002</v>
      </c>
      <c r="S72" s="1">
        <v>2002</v>
      </c>
      <c r="T72" s="1">
        <v>2002</v>
      </c>
      <c r="U72" s="1">
        <v>2002</v>
      </c>
      <c r="V72" s="1">
        <v>2002</v>
      </c>
      <c r="W72" s="1">
        <v>2002</v>
      </c>
      <c r="X72" s="1">
        <v>2002</v>
      </c>
      <c r="Y72" s="1">
        <v>2002</v>
      </c>
      <c r="Z72" s="1">
        <v>2002</v>
      </c>
      <c r="AA72" s="1">
        <v>2002</v>
      </c>
      <c r="AB72" s="1">
        <v>2002</v>
      </c>
      <c r="AC72" s="1">
        <v>2002</v>
      </c>
      <c r="AD72" s="1">
        <v>2002</v>
      </c>
      <c r="AE72" s="1">
        <v>2002</v>
      </c>
      <c r="AF72" s="1">
        <v>2002</v>
      </c>
      <c r="AG72" s="1">
        <v>2002</v>
      </c>
      <c r="AH72" s="1">
        <v>2002</v>
      </c>
      <c r="AI72" s="1">
        <v>2002</v>
      </c>
      <c r="AJ72" s="1">
        <v>2002</v>
      </c>
      <c r="AK72" s="1">
        <v>2002</v>
      </c>
      <c r="AL72" s="1">
        <v>2002</v>
      </c>
      <c r="AM72" s="1">
        <v>2002</v>
      </c>
      <c r="AN72" s="1">
        <v>2002</v>
      </c>
      <c r="AO72" s="1">
        <v>2002</v>
      </c>
      <c r="AP72" s="1">
        <v>2002</v>
      </c>
      <c r="AQ72" s="1">
        <v>2002</v>
      </c>
      <c r="AR72" s="1">
        <v>2002</v>
      </c>
      <c r="AS72" s="1">
        <v>2002</v>
      </c>
      <c r="AT72" s="1">
        <v>2002</v>
      </c>
      <c r="AU72" s="1">
        <v>2002</v>
      </c>
      <c r="AV72" s="1">
        <v>2002</v>
      </c>
      <c r="AW72" s="1">
        <v>2002</v>
      </c>
      <c r="AX72" s="1">
        <v>2002</v>
      </c>
      <c r="AY72" s="1">
        <v>2002</v>
      </c>
      <c r="AZ72" s="1">
        <v>2002</v>
      </c>
      <c r="BA72" s="1">
        <v>2002</v>
      </c>
      <c r="BB72" s="1">
        <v>2002</v>
      </c>
      <c r="BC72" s="1">
        <v>2002</v>
      </c>
      <c r="BD72" s="1">
        <v>2002</v>
      </c>
      <c r="BE72" s="1">
        <v>2002</v>
      </c>
      <c r="BF72" s="1">
        <v>2002</v>
      </c>
      <c r="BG72" s="1">
        <v>2002</v>
      </c>
      <c r="BH72" s="1">
        <v>2002</v>
      </c>
      <c r="BI72" s="1">
        <v>2002</v>
      </c>
      <c r="BJ72" s="1">
        <v>2002</v>
      </c>
      <c r="BK72" s="1">
        <v>2002</v>
      </c>
      <c r="BL72" s="1">
        <v>2002</v>
      </c>
      <c r="BM72" s="1">
        <v>2002</v>
      </c>
      <c r="BN72" s="1">
        <v>2002</v>
      </c>
      <c r="BO72" s="1">
        <v>2002</v>
      </c>
      <c r="BP72" s="1">
        <v>2002</v>
      </c>
      <c r="BQ72" s="1">
        <v>2002</v>
      </c>
      <c r="BR72" s="1">
        <v>2002</v>
      </c>
      <c r="BS72" s="1">
        <v>2002</v>
      </c>
      <c r="BT72" s="1">
        <v>2002</v>
      </c>
      <c r="BU72" s="1">
        <v>2002</v>
      </c>
      <c r="BV72" s="1">
        <v>2002</v>
      </c>
      <c r="BW72" s="1">
        <v>2002</v>
      </c>
      <c r="BX72" s="1">
        <v>2002</v>
      </c>
      <c r="BY72" s="1">
        <v>2002</v>
      </c>
      <c r="BZ72" s="1">
        <v>2002</v>
      </c>
      <c r="CA72" s="1">
        <v>2002</v>
      </c>
      <c r="CB72" s="1">
        <v>2002</v>
      </c>
      <c r="CC72" s="1">
        <v>2002</v>
      </c>
      <c r="CD72" s="1">
        <v>2002</v>
      </c>
      <c r="CE72" s="1">
        <v>2002</v>
      </c>
      <c r="CF72" s="1">
        <v>2002</v>
      </c>
      <c r="CG72" s="1">
        <v>2002</v>
      </c>
      <c r="CH72" s="1">
        <v>2002</v>
      </c>
      <c r="CI72" s="1">
        <v>2002</v>
      </c>
      <c r="CJ72" s="1">
        <v>2002</v>
      </c>
      <c r="CK72" s="1">
        <v>2002</v>
      </c>
      <c r="CL72" s="1">
        <v>2002</v>
      </c>
      <c r="CM72" s="1">
        <v>2002</v>
      </c>
      <c r="CN72" s="1">
        <v>2002</v>
      </c>
      <c r="CO72" s="1">
        <v>2002</v>
      </c>
      <c r="CP72" s="1">
        <v>2002</v>
      </c>
      <c r="CQ72" s="1">
        <v>2002</v>
      </c>
      <c r="CR72" s="1">
        <v>2002</v>
      </c>
      <c r="CS72" s="1">
        <v>2002</v>
      </c>
      <c r="CT72" s="1">
        <v>2002</v>
      </c>
      <c r="CU72" s="1">
        <v>2002</v>
      </c>
      <c r="CV72" s="1">
        <v>2002</v>
      </c>
      <c r="CW72" s="1">
        <v>2002</v>
      </c>
      <c r="CX72" s="1">
        <v>2002</v>
      </c>
      <c r="CY72" s="1">
        <v>2002</v>
      </c>
      <c r="CZ72" s="1">
        <v>2002</v>
      </c>
      <c r="DA72" s="1">
        <v>2002</v>
      </c>
      <c r="DB72" s="1">
        <v>2002</v>
      </c>
      <c r="DC72" s="1">
        <v>2002</v>
      </c>
      <c r="DD72" s="1">
        <v>2002</v>
      </c>
      <c r="DE72" s="1">
        <v>2002</v>
      </c>
      <c r="DF72" s="1">
        <v>2002</v>
      </c>
      <c r="DG72" s="1">
        <v>2002</v>
      </c>
      <c r="DH72" s="1">
        <v>2002</v>
      </c>
      <c r="DI72" s="1">
        <v>2002</v>
      </c>
      <c r="DJ72" s="1">
        <v>2002</v>
      </c>
      <c r="DK72" s="1">
        <v>2002</v>
      </c>
      <c r="DL72" s="1">
        <v>2002</v>
      </c>
      <c r="DM72" s="1">
        <v>2002</v>
      </c>
      <c r="DN72" s="1">
        <v>2002</v>
      </c>
      <c r="DO72" s="1">
        <v>2002</v>
      </c>
      <c r="DP72" s="1">
        <v>2002</v>
      </c>
      <c r="DQ72" s="1">
        <v>2002</v>
      </c>
      <c r="DR72" s="1">
        <v>2002</v>
      </c>
      <c r="DS72" s="1">
        <v>2002</v>
      </c>
      <c r="DT72" s="1">
        <v>2002</v>
      </c>
      <c r="DU72" s="1">
        <v>2002</v>
      </c>
      <c r="DV72" s="1">
        <v>2002</v>
      </c>
      <c r="DW72" s="1">
        <v>2002</v>
      </c>
      <c r="DX72" s="1">
        <v>2002</v>
      </c>
      <c r="DY72" s="1">
        <v>2002</v>
      </c>
      <c r="DZ72" s="1">
        <v>2002</v>
      </c>
      <c r="EA72" s="1">
        <v>2002</v>
      </c>
      <c r="EB72" s="1">
        <v>2002</v>
      </c>
      <c r="EC72" s="1">
        <v>2002</v>
      </c>
      <c r="ED72" s="1">
        <v>2002</v>
      </c>
      <c r="EE72" s="1">
        <v>2002</v>
      </c>
      <c r="EF72" s="1">
        <v>2002</v>
      </c>
      <c r="EG72" s="1">
        <v>2002</v>
      </c>
      <c r="EH72" s="1">
        <v>2002</v>
      </c>
      <c r="EI72" s="1">
        <v>2002</v>
      </c>
      <c r="EJ72" s="1">
        <v>2002</v>
      </c>
      <c r="EK72" s="1">
        <v>2002</v>
      </c>
      <c r="EL72" s="1">
        <v>2002</v>
      </c>
      <c r="EM72" s="1">
        <v>2002</v>
      </c>
      <c r="EN72" s="1">
        <v>2002</v>
      </c>
      <c r="EO72" s="1">
        <v>2002</v>
      </c>
      <c r="EP72" s="1">
        <v>2002</v>
      </c>
      <c r="EQ72" s="1">
        <v>2002</v>
      </c>
      <c r="ER72" s="1">
        <v>2002</v>
      </c>
      <c r="ES72" s="1">
        <v>2002</v>
      </c>
      <c r="ET72" s="1">
        <v>2002</v>
      </c>
      <c r="EU72" s="1">
        <v>2002</v>
      </c>
      <c r="EV72" s="1">
        <v>2002</v>
      </c>
      <c r="EW72" s="1">
        <v>2002</v>
      </c>
      <c r="EX72" s="1">
        <v>2002</v>
      </c>
      <c r="EY72" s="1">
        <v>2002</v>
      </c>
      <c r="EZ72" s="1">
        <v>2002</v>
      </c>
      <c r="FA72" s="1">
        <v>2002</v>
      </c>
      <c r="FB72" s="1">
        <v>2002</v>
      </c>
      <c r="FC72" s="1">
        <v>2002</v>
      </c>
      <c r="FD72" s="1">
        <v>2002</v>
      </c>
      <c r="FE72" s="1">
        <v>2002</v>
      </c>
      <c r="FF72" s="1">
        <v>2002</v>
      </c>
      <c r="FG72" s="1">
        <v>2002</v>
      </c>
      <c r="FH72" s="1">
        <v>2002</v>
      </c>
      <c r="FI72" s="1">
        <v>2002</v>
      </c>
      <c r="FJ72" s="1">
        <v>2002</v>
      </c>
      <c r="FK72" s="1">
        <v>2002</v>
      </c>
      <c r="FL72" s="1">
        <v>2002</v>
      </c>
      <c r="FM72" s="1">
        <v>2002</v>
      </c>
      <c r="FN72" s="1">
        <v>2002</v>
      </c>
      <c r="FO72" s="1">
        <v>2002</v>
      </c>
      <c r="FP72" s="1">
        <v>2002</v>
      </c>
      <c r="FQ72" s="1">
        <v>2002</v>
      </c>
      <c r="FR72" s="1">
        <v>2002</v>
      </c>
      <c r="FS72" s="1">
        <v>2002</v>
      </c>
      <c r="FT72" s="1">
        <v>2002</v>
      </c>
      <c r="FU72" s="1">
        <v>2002</v>
      </c>
      <c r="FV72" s="1">
        <v>2002</v>
      </c>
      <c r="FW72" s="1">
        <v>2002</v>
      </c>
      <c r="FX72" s="1">
        <v>2002</v>
      </c>
      <c r="FY72" s="1">
        <v>2002</v>
      </c>
      <c r="FZ72" s="1">
        <v>2002</v>
      </c>
      <c r="GA72" s="1">
        <v>2002</v>
      </c>
      <c r="GB72" s="1">
        <v>2002</v>
      </c>
      <c r="GC72" s="1">
        <v>2002</v>
      </c>
      <c r="GD72" s="1">
        <v>2002</v>
      </c>
      <c r="GE72" s="1">
        <v>2002</v>
      </c>
      <c r="GF72" s="1">
        <v>2002</v>
      </c>
      <c r="GG72" s="1">
        <v>2002</v>
      </c>
      <c r="GH72" s="1">
        <v>2002</v>
      </c>
      <c r="GI72" s="1">
        <v>2002</v>
      </c>
      <c r="GJ72" s="1">
        <v>2002</v>
      </c>
      <c r="GK72" s="1">
        <v>2002</v>
      </c>
      <c r="GL72" s="1">
        <v>2002</v>
      </c>
      <c r="GM72" s="1">
        <v>2002</v>
      </c>
      <c r="GN72" s="1">
        <v>2002</v>
      </c>
      <c r="GO72" s="1">
        <v>2002</v>
      </c>
      <c r="GP72" s="1">
        <v>2002</v>
      </c>
      <c r="GQ72" s="1">
        <v>2002</v>
      </c>
      <c r="GR72" s="1">
        <v>2002</v>
      </c>
      <c r="GS72" s="1">
        <v>2002</v>
      </c>
      <c r="GT72" s="1">
        <v>2002</v>
      </c>
      <c r="GU72" s="1">
        <v>2002</v>
      </c>
      <c r="GV72" s="1">
        <v>2002</v>
      </c>
      <c r="GW72" s="1">
        <v>2002</v>
      </c>
      <c r="GX72" s="1">
        <v>2002</v>
      </c>
      <c r="GY72" s="1">
        <v>2002</v>
      </c>
      <c r="GZ72" s="1">
        <v>2002</v>
      </c>
      <c r="HA72" s="1">
        <v>2002</v>
      </c>
      <c r="HB72" s="1">
        <v>2002</v>
      </c>
      <c r="HC72" s="1">
        <v>2002</v>
      </c>
      <c r="HD72" s="1">
        <v>2002</v>
      </c>
      <c r="HE72" s="1">
        <v>2002</v>
      </c>
      <c r="HF72" s="1">
        <v>2002</v>
      </c>
      <c r="HG72" s="1">
        <v>2002</v>
      </c>
      <c r="HH72" s="1">
        <v>2002</v>
      </c>
      <c r="HI72" s="1">
        <v>2002</v>
      </c>
      <c r="HJ72" s="1">
        <v>2002</v>
      </c>
      <c r="HK72" s="1">
        <v>2002</v>
      </c>
      <c r="HL72" s="1">
        <v>2002</v>
      </c>
      <c r="HN72" t="s">
        <v>0</v>
      </c>
    </row>
    <row r="73" spans="1:251" ht="15" x14ac:dyDescent="0.3">
      <c r="A73" s="2" t="s">
        <v>1</v>
      </c>
      <c r="IH73">
        <v>2010</v>
      </c>
      <c r="II73">
        <v>2011</v>
      </c>
      <c r="IJ73">
        <v>2012</v>
      </c>
      <c r="IK73">
        <v>2013</v>
      </c>
      <c r="IL73">
        <v>2014</v>
      </c>
      <c r="IM73">
        <v>2015</v>
      </c>
      <c r="IO73" t="s">
        <v>2</v>
      </c>
      <c r="IQ73" t="s">
        <v>3</v>
      </c>
    </row>
    <row r="74" spans="1:251" ht="15.6" x14ac:dyDescent="0.3">
      <c r="A74" s="3" t="s">
        <v>4</v>
      </c>
      <c r="B74" s="3" t="s">
        <v>5</v>
      </c>
      <c r="C74" s="7" t="s">
        <v>6</v>
      </c>
      <c r="D74" s="7" t="s">
        <v>7</v>
      </c>
      <c r="E74" s="73" t="s">
        <v>8</v>
      </c>
      <c r="F74" s="5" t="s">
        <v>9</v>
      </c>
      <c r="Q74" s="6" t="s">
        <v>10</v>
      </c>
      <c r="BB74" t="s">
        <v>11</v>
      </c>
      <c r="BL74" t="s">
        <v>11</v>
      </c>
      <c r="CD74" t="s">
        <v>12</v>
      </c>
      <c r="DK74" t="s">
        <v>13</v>
      </c>
      <c r="DZ74" t="s">
        <v>11</v>
      </c>
      <c r="EK74" t="s">
        <v>12</v>
      </c>
      <c r="EY74" t="s">
        <v>14</v>
      </c>
      <c r="FP74" s="6" t="s">
        <v>6</v>
      </c>
      <c r="GK74" s="6" t="s">
        <v>7</v>
      </c>
      <c r="HF74" s="7"/>
      <c r="HG74" s="8"/>
      <c r="HH74" s="8"/>
      <c r="HI74" s="8"/>
      <c r="HJ74" s="9"/>
      <c r="HK74" s="9" t="s">
        <v>15</v>
      </c>
      <c r="HL74" s="8"/>
      <c r="HN74" s="7"/>
      <c r="HO74" s="8"/>
      <c r="HP74" s="8"/>
      <c r="HQ74" s="8"/>
      <c r="HR74" s="9"/>
      <c r="HS74" s="9" t="s">
        <v>16</v>
      </c>
      <c r="HT74" s="8"/>
      <c r="HV74" s="7"/>
      <c r="HW74" s="8"/>
      <c r="HX74" s="8"/>
      <c r="HY74" s="8"/>
      <c r="HZ74" s="9"/>
      <c r="IA74" s="9" t="s">
        <v>12</v>
      </c>
      <c r="IB74" s="9"/>
      <c r="IG74" s="10" t="s">
        <v>17</v>
      </c>
      <c r="IH74" s="11">
        <v>567436</v>
      </c>
      <c r="II74" s="11">
        <v>571682</v>
      </c>
      <c r="IJ74" s="11">
        <v>575646</v>
      </c>
      <c r="IK74" s="11">
        <v>579982</v>
      </c>
      <c r="IL74" s="11">
        <v>585184</v>
      </c>
      <c r="IM74" s="11">
        <v>591455</v>
      </c>
      <c r="IN74" s="10" t="s">
        <v>17</v>
      </c>
      <c r="IO74" s="11">
        <v>202269</v>
      </c>
      <c r="IP74" s="10" t="s">
        <v>17</v>
      </c>
      <c r="IQ74" s="11">
        <v>365167</v>
      </c>
    </row>
    <row r="75" spans="1:251" ht="28.8" x14ac:dyDescent="0.3">
      <c r="A75" s="12"/>
      <c r="B75" s="12"/>
      <c r="C75" s="74"/>
      <c r="D75" s="74"/>
      <c r="E75" s="75"/>
      <c r="F75" s="3" t="s">
        <v>18</v>
      </c>
      <c r="G75" s="3" t="s">
        <v>19</v>
      </c>
      <c r="H75" s="3" t="s">
        <v>20</v>
      </c>
      <c r="I75" s="3" t="s">
        <v>21</v>
      </c>
      <c r="J75" s="3" t="s">
        <v>22</v>
      </c>
      <c r="K75" s="3" t="s">
        <v>23</v>
      </c>
      <c r="L75" s="3" t="s">
        <v>24</v>
      </c>
      <c r="M75" s="3" t="s">
        <v>25</v>
      </c>
      <c r="N75" s="3" t="s">
        <v>26</v>
      </c>
      <c r="O75" s="15" t="s">
        <v>27</v>
      </c>
      <c r="Q75" s="3" t="s">
        <v>28</v>
      </c>
      <c r="R75" s="3" t="s">
        <v>5</v>
      </c>
      <c r="S75" s="3" t="s">
        <v>29</v>
      </c>
      <c r="T75" s="16" t="s">
        <v>30</v>
      </c>
      <c r="U75" s="3" t="s">
        <v>31</v>
      </c>
      <c r="V75" s="3" t="s">
        <v>32</v>
      </c>
      <c r="W75" s="3">
        <v>1</v>
      </c>
      <c r="X75" s="3">
        <v>2</v>
      </c>
      <c r="Y75" s="3">
        <v>3</v>
      </c>
      <c r="Z75" s="3">
        <v>4</v>
      </c>
      <c r="AA75" s="3" t="s">
        <v>33</v>
      </c>
      <c r="AB75" s="3" t="s">
        <v>34</v>
      </c>
      <c r="AC75" s="3" t="s">
        <v>35</v>
      </c>
      <c r="AD75" s="15" t="s">
        <v>36</v>
      </c>
      <c r="AF75" s="3" t="s">
        <v>28</v>
      </c>
      <c r="AG75" s="3" t="s">
        <v>37</v>
      </c>
      <c r="AH75" s="3" t="s">
        <v>38</v>
      </c>
      <c r="AI75" s="3" t="s">
        <v>39</v>
      </c>
      <c r="AJ75" s="3" t="s">
        <v>40</v>
      </c>
      <c r="AK75" s="3" t="s">
        <v>41</v>
      </c>
      <c r="AL75" s="3" t="s">
        <v>42</v>
      </c>
      <c r="AM75" s="3" t="s">
        <v>43</v>
      </c>
      <c r="AN75" s="3" t="s">
        <v>44</v>
      </c>
      <c r="AO75" s="3" t="s">
        <v>45</v>
      </c>
      <c r="AP75" s="3" t="s">
        <v>46</v>
      </c>
      <c r="AQ75" s="3" t="s">
        <v>47</v>
      </c>
      <c r="AR75" s="3" t="s">
        <v>48</v>
      </c>
      <c r="AS75" s="3" t="s">
        <v>49</v>
      </c>
      <c r="AT75" s="15" t="s">
        <v>50</v>
      </c>
      <c r="AV75" s="3" t="s">
        <v>28</v>
      </c>
      <c r="AW75" s="3" t="s">
        <v>5</v>
      </c>
      <c r="AX75" s="3" t="s">
        <v>29</v>
      </c>
      <c r="AY75" s="16" t="s">
        <v>30</v>
      </c>
      <c r="AZ75" s="3" t="s">
        <v>31</v>
      </c>
      <c r="BA75" s="3" t="s">
        <v>32</v>
      </c>
      <c r="BB75" s="3">
        <v>1</v>
      </c>
      <c r="BC75" s="3">
        <v>2</v>
      </c>
      <c r="BD75" s="3">
        <v>3</v>
      </c>
      <c r="BE75" s="3">
        <v>4</v>
      </c>
      <c r="BF75" s="3" t="s">
        <v>33</v>
      </c>
      <c r="BG75" s="3" t="s">
        <v>34</v>
      </c>
      <c r="BH75" s="3" t="s">
        <v>35</v>
      </c>
      <c r="BI75" s="15" t="s">
        <v>36</v>
      </c>
      <c r="BK75" s="3" t="s">
        <v>28</v>
      </c>
      <c r="BL75" s="3" t="s">
        <v>37</v>
      </c>
      <c r="BM75" s="3" t="s">
        <v>38</v>
      </c>
      <c r="BN75" s="3" t="s">
        <v>39</v>
      </c>
      <c r="BO75" s="3" t="s">
        <v>40</v>
      </c>
      <c r="BP75" s="3" t="s">
        <v>41</v>
      </c>
      <c r="BQ75" s="3" t="s">
        <v>42</v>
      </c>
      <c r="BR75" s="3" t="s">
        <v>43</v>
      </c>
      <c r="BS75" s="3" t="s">
        <v>44</v>
      </c>
      <c r="BT75" s="3" t="s">
        <v>45</v>
      </c>
      <c r="BU75" s="3" t="s">
        <v>46</v>
      </c>
      <c r="BV75" s="3" t="s">
        <v>47</v>
      </c>
      <c r="BW75" s="3" t="s">
        <v>48</v>
      </c>
      <c r="BX75" s="3" t="s">
        <v>49</v>
      </c>
      <c r="BY75" s="15" t="s">
        <v>50</v>
      </c>
      <c r="CA75" s="3" t="s">
        <v>28</v>
      </c>
      <c r="CB75" s="3" t="s">
        <v>5</v>
      </c>
      <c r="CC75" s="3" t="s">
        <v>29</v>
      </c>
      <c r="CD75" s="16" t="s">
        <v>30</v>
      </c>
      <c r="CE75" s="3" t="s">
        <v>31</v>
      </c>
      <c r="CF75" s="3" t="s">
        <v>32</v>
      </c>
      <c r="CG75" s="3">
        <v>1</v>
      </c>
      <c r="CH75" s="3">
        <v>2</v>
      </c>
      <c r="CI75" s="3">
        <v>3</v>
      </c>
      <c r="CJ75" s="3">
        <v>4</v>
      </c>
      <c r="CK75" s="3" t="s">
        <v>33</v>
      </c>
      <c r="CL75" s="3" t="s">
        <v>34</v>
      </c>
      <c r="CM75" s="3" t="s">
        <v>35</v>
      </c>
      <c r="CN75" s="15" t="s">
        <v>36</v>
      </c>
      <c r="CP75" s="3" t="s">
        <v>28</v>
      </c>
      <c r="CQ75" s="3" t="s">
        <v>37</v>
      </c>
      <c r="CR75" s="3" t="s">
        <v>38</v>
      </c>
      <c r="CS75" s="3" t="s">
        <v>39</v>
      </c>
      <c r="CT75" s="3" t="s">
        <v>40</v>
      </c>
      <c r="CU75" s="3" t="s">
        <v>41</v>
      </c>
      <c r="CV75" s="3" t="s">
        <v>42</v>
      </c>
      <c r="CW75" s="3" t="s">
        <v>43</v>
      </c>
      <c r="CX75" s="3" t="s">
        <v>44</v>
      </c>
      <c r="CY75" s="3" t="s">
        <v>45</v>
      </c>
      <c r="CZ75" s="3" t="s">
        <v>46</v>
      </c>
      <c r="DA75" s="3" t="s">
        <v>47</v>
      </c>
      <c r="DB75" s="3" t="s">
        <v>48</v>
      </c>
      <c r="DC75" s="3" t="s">
        <v>49</v>
      </c>
      <c r="DD75" s="15" t="s">
        <v>50</v>
      </c>
      <c r="DG75" s="3" t="s">
        <v>28</v>
      </c>
      <c r="DH75" s="3" t="s">
        <v>5</v>
      </c>
      <c r="DI75" s="3"/>
      <c r="DJ75" s="17"/>
      <c r="DK75" s="17"/>
      <c r="DL75" s="17"/>
      <c r="DM75" s="17" t="s">
        <v>51</v>
      </c>
      <c r="DN75" s="17" t="s">
        <v>52</v>
      </c>
      <c r="DO75" s="17"/>
      <c r="DP75" s="17"/>
      <c r="DQ75" s="17"/>
      <c r="DR75" s="18"/>
      <c r="DT75" s="3" t="s">
        <v>28</v>
      </c>
      <c r="DU75" s="3" t="s">
        <v>5</v>
      </c>
      <c r="DV75" s="3"/>
      <c r="DW75" s="17"/>
      <c r="DX75" s="17"/>
      <c r="DY75" s="17"/>
      <c r="DZ75" s="19" t="s">
        <v>51</v>
      </c>
      <c r="EA75" s="17" t="s">
        <v>52</v>
      </c>
      <c r="EB75" s="17"/>
      <c r="EC75" s="17"/>
      <c r="ED75" s="17"/>
      <c r="EE75" s="18"/>
      <c r="EG75" s="3" t="s">
        <v>28</v>
      </c>
      <c r="EH75" s="3" t="s">
        <v>5</v>
      </c>
      <c r="EI75" s="3"/>
      <c r="EJ75" s="17"/>
      <c r="EK75" s="17"/>
      <c r="EL75" s="17"/>
      <c r="EM75" s="17" t="s">
        <v>51</v>
      </c>
      <c r="EN75" s="17" t="s">
        <v>52</v>
      </c>
      <c r="EO75" s="17"/>
      <c r="EP75" s="17"/>
      <c r="EQ75" s="17"/>
      <c r="ER75" s="18"/>
      <c r="EU75" s="3" t="s">
        <v>53</v>
      </c>
      <c r="EV75" s="3" t="s">
        <v>5</v>
      </c>
      <c r="EW75" s="3" t="s">
        <v>54</v>
      </c>
      <c r="EX75" s="3" t="s">
        <v>33</v>
      </c>
      <c r="EY75" s="3" t="s">
        <v>34</v>
      </c>
      <c r="EZ75" s="3" t="s">
        <v>35</v>
      </c>
      <c r="FA75" s="3" t="s">
        <v>36</v>
      </c>
      <c r="FB75" s="3" t="s">
        <v>37</v>
      </c>
      <c r="FC75" s="3" t="s">
        <v>38</v>
      </c>
      <c r="FD75" s="3" t="s">
        <v>39</v>
      </c>
      <c r="FE75" s="3" t="s">
        <v>40</v>
      </c>
      <c r="FF75" s="3" t="s">
        <v>41</v>
      </c>
      <c r="FG75" s="3" t="s">
        <v>42</v>
      </c>
      <c r="FH75" s="3" t="s">
        <v>43</v>
      </c>
      <c r="FI75" s="3" t="s">
        <v>44</v>
      </c>
      <c r="FJ75" s="3" t="s">
        <v>45</v>
      </c>
      <c r="FK75" s="3" t="s">
        <v>46</v>
      </c>
      <c r="FL75" s="3" t="s">
        <v>47</v>
      </c>
      <c r="FM75" s="15" t="s">
        <v>55</v>
      </c>
      <c r="FP75" s="3" t="s">
        <v>53</v>
      </c>
      <c r="FQ75" s="3" t="s">
        <v>5</v>
      </c>
      <c r="FR75" s="3" t="s">
        <v>54</v>
      </c>
      <c r="FS75" s="3" t="s">
        <v>33</v>
      </c>
      <c r="FT75" s="3" t="s">
        <v>34</v>
      </c>
      <c r="FU75" s="3" t="s">
        <v>35</v>
      </c>
      <c r="FV75" s="3" t="s">
        <v>36</v>
      </c>
      <c r="FW75" s="3" t="s">
        <v>37</v>
      </c>
      <c r="FX75" s="3" t="s">
        <v>38</v>
      </c>
      <c r="FY75" s="3" t="s">
        <v>39</v>
      </c>
      <c r="FZ75" s="3" t="s">
        <v>40</v>
      </c>
      <c r="GA75" s="3" t="s">
        <v>41</v>
      </c>
      <c r="GB75" s="3" t="s">
        <v>42</v>
      </c>
      <c r="GC75" s="3" t="s">
        <v>43</v>
      </c>
      <c r="GD75" s="3" t="s">
        <v>44</v>
      </c>
      <c r="GE75" s="3" t="s">
        <v>45</v>
      </c>
      <c r="GF75" s="3" t="s">
        <v>46</v>
      </c>
      <c r="GG75" s="3" t="s">
        <v>47</v>
      </c>
      <c r="GH75" s="15" t="s">
        <v>55</v>
      </c>
      <c r="GK75" s="3" t="s">
        <v>53</v>
      </c>
      <c r="GL75" s="3" t="s">
        <v>5</v>
      </c>
      <c r="GM75" s="3" t="s">
        <v>54</v>
      </c>
      <c r="GN75" s="3" t="s">
        <v>33</v>
      </c>
      <c r="GO75" s="3" t="s">
        <v>34</v>
      </c>
      <c r="GP75" s="3" t="s">
        <v>35</v>
      </c>
      <c r="GQ75" s="3" t="s">
        <v>36</v>
      </c>
      <c r="GR75" s="3" t="s">
        <v>37</v>
      </c>
      <c r="GS75" s="3" t="s">
        <v>38</v>
      </c>
      <c r="GT75" s="3" t="s">
        <v>39</v>
      </c>
      <c r="GU75" s="3" t="s">
        <v>40</v>
      </c>
      <c r="GV75" s="3" t="s">
        <v>41</v>
      </c>
      <c r="GW75" s="3" t="s">
        <v>42</v>
      </c>
      <c r="GX75" s="3" t="s">
        <v>43</v>
      </c>
      <c r="GY75" s="3" t="s">
        <v>44</v>
      </c>
      <c r="GZ75" s="3" t="s">
        <v>45</v>
      </c>
      <c r="HA75" s="3" t="s">
        <v>46</v>
      </c>
      <c r="HB75" s="3" t="s">
        <v>47</v>
      </c>
      <c r="HC75" s="15" t="s">
        <v>55</v>
      </c>
      <c r="HF75" s="20"/>
      <c r="HG75" s="21"/>
      <c r="HH75" s="22"/>
      <c r="HI75" s="23"/>
      <c r="HJ75" s="23"/>
      <c r="HK75" s="23"/>
      <c r="HL75" s="23"/>
      <c r="HN75" s="20"/>
      <c r="HO75" s="21"/>
      <c r="HP75" s="22"/>
      <c r="HQ75" s="23"/>
      <c r="HR75" s="23"/>
      <c r="HS75" s="23"/>
      <c r="HT75" s="23"/>
      <c r="HV75" s="20"/>
      <c r="HW75" s="24"/>
      <c r="HX75" s="25"/>
      <c r="HY75" s="26"/>
      <c r="HZ75" s="26"/>
      <c r="IA75" s="26"/>
      <c r="IB75" s="26"/>
      <c r="IG75" s="10" t="s">
        <v>56</v>
      </c>
      <c r="IH75" s="11">
        <v>300955</v>
      </c>
      <c r="II75" s="11">
        <v>310367</v>
      </c>
      <c r="IJ75" s="11">
        <v>319518</v>
      </c>
      <c r="IK75" s="11">
        <v>328030</v>
      </c>
      <c r="IL75" s="11">
        <v>335449</v>
      </c>
      <c r="IM75" s="11">
        <v>341806</v>
      </c>
      <c r="IN75" s="10" t="s">
        <v>56</v>
      </c>
      <c r="IO75" s="11">
        <v>94299</v>
      </c>
      <c r="IP75" s="10" t="s">
        <v>56</v>
      </c>
      <c r="IQ75" s="11">
        <v>206656</v>
      </c>
    </row>
    <row r="76" spans="1:251" ht="53.4" x14ac:dyDescent="0.3">
      <c r="A76" s="27" t="s">
        <v>57</v>
      </c>
      <c r="B76" s="27">
        <v>694684</v>
      </c>
      <c r="C76" s="76">
        <v>356632</v>
      </c>
      <c r="D76" s="76">
        <v>337868</v>
      </c>
      <c r="E76" s="27">
        <f>B76-C76-D76</f>
        <v>184</v>
      </c>
      <c r="F76" s="27">
        <v>3270</v>
      </c>
      <c r="G76" s="27">
        <v>98483</v>
      </c>
      <c r="H76" s="27">
        <v>190368</v>
      </c>
      <c r="I76" s="27">
        <v>174606</v>
      </c>
      <c r="J76" s="27">
        <v>132276</v>
      </c>
      <c r="K76" s="27">
        <v>68718</v>
      </c>
      <c r="L76" s="27">
        <v>20193</v>
      </c>
      <c r="M76" s="27">
        <v>1446</v>
      </c>
      <c r="N76" s="27">
        <v>109</v>
      </c>
      <c r="O76" s="28">
        <v>5215</v>
      </c>
      <c r="Q76" s="27" t="s">
        <v>58</v>
      </c>
      <c r="R76" s="27">
        <v>291190</v>
      </c>
      <c r="S76" s="27">
        <v>5867</v>
      </c>
      <c r="T76" s="27">
        <v>1962</v>
      </c>
      <c r="U76" s="27">
        <v>3873</v>
      </c>
      <c r="V76" s="27">
        <v>11703</v>
      </c>
      <c r="W76" s="27">
        <v>784</v>
      </c>
      <c r="X76" s="27">
        <v>547</v>
      </c>
      <c r="Y76" s="27">
        <v>310</v>
      </c>
      <c r="Z76" s="27">
        <v>224</v>
      </c>
      <c r="AA76" s="27">
        <v>889</v>
      </c>
      <c r="AB76" s="27">
        <v>1037</v>
      </c>
      <c r="AC76" s="27">
        <v>2591</v>
      </c>
      <c r="AD76" s="28">
        <v>3473</v>
      </c>
      <c r="AF76" s="27" t="s">
        <v>58</v>
      </c>
      <c r="AG76" s="27">
        <v>3252</v>
      </c>
      <c r="AH76" s="27">
        <v>3497</v>
      </c>
      <c r="AI76" s="27">
        <v>3935</v>
      </c>
      <c r="AJ76" s="27">
        <v>5569</v>
      </c>
      <c r="AK76" s="27">
        <v>8127</v>
      </c>
      <c r="AL76" s="27">
        <v>12283</v>
      </c>
      <c r="AM76" s="27">
        <v>15942</v>
      </c>
      <c r="AN76" s="27">
        <v>20279</v>
      </c>
      <c r="AO76" s="27">
        <v>25853</v>
      </c>
      <c r="AP76" s="27">
        <v>34514</v>
      </c>
      <c r="AQ76" s="27">
        <v>39522</v>
      </c>
      <c r="AR76" s="27">
        <v>38679</v>
      </c>
      <c r="AS76" s="27">
        <v>57273</v>
      </c>
      <c r="AT76" s="28">
        <v>907</v>
      </c>
      <c r="AV76" s="27" t="s">
        <v>58</v>
      </c>
      <c r="AW76" s="27">
        <v>157974</v>
      </c>
      <c r="AX76" s="27">
        <v>3296</v>
      </c>
      <c r="AY76" s="27">
        <v>1095</v>
      </c>
      <c r="AZ76" s="27">
        <v>2113</v>
      </c>
      <c r="BA76" s="27">
        <v>6504</v>
      </c>
      <c r="BB76" s="27">
        <v>429</v>
      </c>
      <c r="BC76" s="27">
        <v>306</v>
      </c>
      <c r="BD76" s="27">
        <v>176</v>
      </c>
      <c r="BE76" s="27">
        <v>134</v>
      </c>
      <c r="BF76" s="27">
        <v>502</v>
      </c>
      <c r="BG76" s="27">
        <v>616</v>
      </c>
      <c r="BH76" s="27">
        <v>1887</v>
      </c>
      <c r="BI76" s="28">
        <v>2645</v>
      </c>
      <c r="BK76" s="27" t="s">
        <v>58</v>
      </c>
      <c r="BL76" s="27">
        <v>2351</v>
      </c>
      <c r="BM76" s="27">
        <v>2391</v>
      </c>
      <c r="BN76" s="27">
        <v>2496</v>
      </c>
      <c r="BO76" s="27">
        <v>3520</v>
      </c>
      <c r="BP76" s="27">
        <v>5254</v>
      </c>
      <c r="BQ76" s="27">
        <v>7993</v>
      </c>
      <c r="BR76" s="27">
        <v>10540</v>
      </c>
      <c r="BS76" s="27">
        <v>13398</v>
      </c>
      <c r="BT76" s="27">
        <v>16545</v>
      </c>
      <c r="BU76" s="27">
        <v>20794</v>
      </c>
      <c r="BV76" s="27">
        <v>21578</v>
      </c>
      <c r="BW76" s="27">
        <v>17815</v>
      </c>
      <c r="BX76" s="27">
        <v>19611</v>
      </c>
      <c r="BY76" s="28">
        <v>489</v>
      </c>
      <c r="CA76" s="27" t="s">
        <v>58</v>
      </c>
      <c r="CB76" s="27">
        <v>132896</v>
      </c>
      <c r="CC76" s="27">
        <v>2537</v>
      </c>
      <c r="CD76" s="27">
        <v>867</v>
      </c>
      <c r="CE76" s="27">
        <v>1754</v>
      </c>
      <c r="CF76" s="27">
        <v>5159</v>
      </c>
      <c r="CG76" s="27">
        <v>353</v>
      </c>
      <c r="CH76" s="27">
        <v>240</v>
      </c>
      <c r="CI76" s="27">
        <v>134</v>
      </c>
      <c r="CJ76" s="27">
        <v>90</v>
      </c>
      <c r="CK76" s="27">
        <v>385</v>
      </c>
      <c r="CL76" s="27">
        <v>421</v>
      </c>
      <c r="CM76" s="27">
        <v>703</v>
      </c>
      <c r="CN76" s="28">
        <v>826</v>
      </c>
      <c r="CP76" s="27" t="s">
        <v>58</v>
      </c>
      <c r="CQ76" s="27">
        <v>900</v>
      </c>
      <c r="CR76" s="27">
        <v>1104</v>
      </c>
      <c r="CS76" s="27">
        <v>1439</v>
      </c>
      <c r="CT76" s="27">
        <v>2047</v>
      </c>
      <c r="CU76" s="27">
        <v>2869</v>
      </c>
      <c r="CV76" s="27">
        <v>4281</v>
      </c>
      <c r="CW76" s="27">
        <v>5400</v>
      </c>
      <c r="CX76" s="27">
        <v>6873</v>
      </c>
      <c r="CY76" s="27">
        <v>9293</v>
      </c>
      <c r="CZ76" s="27">
        <v>13704</v>
      </c>
      <c r="DA76" s="27">
        <v>17932</v>
      </c>
      <c r="DB76" s="27">
        <v>20854</v>
      </c>
      <c r="DC76" s="27">
        <v>37646</v>
      </c>
      <c r="DD76" s="28">
        <v>243</v>
      </c>
      <c r="DG76" s="12"/>
      <c r="DH76" s="12"/>
      <c r="DI76" s="3" t="s">
        <v>59</v>
      </c>
      <c r="DJ76" s="3" t="s">
        <v>60</v>
      </c>
      <c r="DK76" s="3" t="s">
        <v>61</v>
      </c>
      <c r="DL76" s="3" t="s">
        <v>62</v>
      </c>
      <c r="DM76" s="3" t="s">
        <v>63</v>
      </c>
      <c r="DN76" s="3" t="s">
        <v>64</v>
      </c>
      <c r="DO76" s="3" t="s">
        <v>65</v>
      </c>
      <c r="DP76" s="3" t="s">
        <v>66</v>
      </c>
      <c r="DQ76" s="3" t="s">
        <v>67</v>
      </c>
      <c r="DR76" s="15" t="s">
        <v>68</v>
      </c>
      <c r="DT76" s="12"/>
      <c r="DU76" s="12"/>
      <c r="DV76" s="3" t="s">
        <v>59</v>
      </c>
      <c r="DW76" s="3" t="s">
        <v>60</v>
      </c>
      <c r="DX76" s="3" t="s">
        <v>61</v>
      </c>
      <c r="DY76" s="3" t="s">
        <v>62</v>
      </c>
      <c r="DZ76" s="3" t="s">
        <v>63</v>
      </c>
      <c r="EA76" s="3" t="s">
        <v>64</v>
      </c>
      <c r="EB76" s="3" t="s">
        <v>65</v>
      </c>
      <c r="EC76" s="3" t="s">
        <v>66</v>
      </c>
      <c r="ED76" s="3" t="s">
        <v>67</v>
      </c>
      <c r="EE76" s="15" t="s">
        <v>68</v>
      </c>
      <c r="EG76" s="12"/>
      <c r="EH76" s="12"/>
      <c r="EI76" s="3" t="s">
        <v>59</v>
      </c>
      <c r="EJ76" s="3" t="s">
        <v>60</v>
      </c>
      <c r="EK76" s="3" t="s">
        <v>61</v>
      </c>
      <c r="EL76" s="3" t="s">
        <v>62</v>
      </c>
      <c r="EM76" s="3" t="s">
        <v>63</v>
      </c>
      <c r="EN76" s="3" t="s">
        <v>64</v>
      </c>
      <c r="EO76" s="3" t="s">
        <v>65</v>
      </c>
      <c r="EP76" s="3" t="s">
        <v>66</v>
      </c>
      <c r="EQ76" s="3" t="s">
        <v>67</v>
      </c>
      <c r="ER76" s="15" t="s">
        <v>68</v>
      </c>
      <c r="EU76" s="3" t="s">
        <v>69</v>
      </c>
      <c r="EV76" s="3">
        <v>37944014</v>
      </c>
      <c r="EW76" s="3">
        <v>3590787</v>
      </c>
      <c r="EX76" s="3">
        <v>3510991</v>
      </c>
      <c r="EY76" s="3">
        <v>3430907</v>
      </c>
      <c r="EZ76" s="3">
        <v>3380539</v>
      </c>
      <c r="FA76" s="3">
        <v>3445175</v>
      </c>
      <c r="FB76" s="3">
        <v>2887336</v>
      </c>
      <c r="FC76" s="3">
        <v>2526435</v>
      </c>
      <c r="FD76" s="3">
        <v>2376561</v>
      </c>
      <c r="FE76" s="3">
        <v>2231329</v>
      </c>
      <c r="FF76" s="3">
        <v>2092343</v>
      </c>
      <c r="FG76" s="3">
        <v>1845011</v>
      </c>
      <c r="FH76" s="3">
        <v>1581860</v>
      </c>
      <c r="FI76" s="3">
        <v>1374632</v>
      </c>
      <c r="FJ76" s="3">
        <v>1224110</v>
      </c>
      <c r="FK76" s="3">
        <v>1041411</v>
      </c>
      <c r="FL76" s="3">
        <v>752881</v>
      </c>
      <c r="FM76" s="15">
        <v>651706</v>
      </c>
      <c r="FP76" s="27" t="s">
        <v>69</v>
      </c>
      <c r="FQ76" s="27">
        <v>18611835</v>
      </c>
      <c r="FR76" s="27">
        <v>1825014</v>
      </c>
      <c r="FS76" s="27">
        <v>1783444</v>
      </c>
      <c r="FT76" s="27">
        <v>1741445</v>
      </c>
      <c r="FU76" s="27">
        <v>1713522</v>
      </c>
      <c r="FV76" s="27">
        <v>1737941</v>
      </c>
      <c r="FW76" s="27">
        <v>1452455</v>
      </c>
      <c r="FX76" s="27">
        <v>1267631</v>
      </c>
      <c r="FY76" s="27">
        <v>1182709</v>
      </c>
      <c r="FZ76" s="27">
        <v>1088601</v>
      </c>
      <c r="GA76" s="27">
        <v>1021048</v>
      </c>
      <c r="GB76" s="27">
        <v>894319</v>
      </c>
      <c r="GC76" s="27">
        <v>758939</v>
      </c>
      <c r="GD76" s="27">
        <v>639448</v>
      </c>
      <c r="GE76" s="27">
        <v>547451</v>
      </c>
      <c r="GF76" s="27">
        <v>443248</v>
      </c>
      <c r="GG76" s="27">
        <v>297249</v>
      </c>
      <c r="GH76" s="28">
        <v>217371</v>
      </c>
      <c r="GK76" s="27" t="s">
        <v>69</v>
      </c>
      <c r="GL76" s="27">
        <v>19332179</v>
      </c>
      <c r="GM76" s="27">
        <v>1765773</v>
      </c>
      <c r="GN76" s="27">
        <v>1727547</v>
      </c>
      <c r="GO76" s="27">
        <v>1689462</v>
      </c>
      <c r="GP76" s="27">
        <v>1667017</v>
      </c>
      <c r="GQ76" s="27">
        <v>1707234</v>
      </c>
      <c r="GR76" s="27">
        <v>1434881</v>
      </c>
      <c r="GS76" s="27">
        <v>1258804</v>
      </c>
      <c r="GT76" s="27">
        <v>1193852</v>
      </c>
      <c r="GU76" s="27">
        <v>1142728</v>
      </c>
      <c r="GV76" s="27">
        <v>1071295</v>
      </c>
      <c r="GW76" s="27">
        <v>950692</v>
      </c>
      <c r="GX76" s="27">
        <v>822921</v>
      </c>
      <c r="GY76" s="27">
        <v>735184</v>
      </c>
      <c r="GZ76" s="27">
        <v>676659</v>
      </c>
      <c r="HA76" s="27">
        <v>598163</v>
      </c>
      <c r="HB76" s="27">
        <v>455632</v>
      </c>
      <c r="HC76" s="28">
        <v>434335</v>
      </c>
      <c r="HF76" s="20" t="s">
        <v>70</v>
      </c>
      <c r="HG76" s="23" t="s">
        <v>71</v>
      </c>
      <c r="HH76" s="22" t="s">
        <v>72</v>
      </c>
      <c r="HI76" s="23" t="s">
        <v>73</v>
      </c>
      <c r="HJ76" s="23" t="s">
        <v>74</v>
      </c>
      <c r="HK76" s="23" t="s">
        <v>75</v>
      </c>
      <c r="HL76" s="23" t="s">
        <v>76</v>
      </c>
      <c r="HN76" s="20" t="s">
        <v>70</v>
      </c>
      <c r="HO76" s="23" t="s">
        <v>71</v>
      </c>
      <c r="HP76" s="22" t="s">
        <v>72</v>
      </c>
      <c r="HQ76" s="23" t="s">
        <v>73</v>
      </c>
      <c r="HR76" s="23" t="s">
        <v>74</v>
      </c>
      <c r="HS76" s="23" t="s">
        <v>75</v>
      </c>
      <c r="HT76" s="23" t="s">
        <v>76</v>
      </c>
      <c r="HV76" s="20" t="s">
        <v>70</v>
      </c>
      <c r="HW76" s="26" t="s">
        <v>71</v>
      </c>
      <c r="HX76" s="25" t="s">
        <v>72</v>
      </c>
      <c r="HY76" s="26" t="s">
        <v>73</v>
      </c>
      <c r="HZ76" s="26" t="s">
        <v>74</v>
      </c>
      <c r="IA76" s="26" t="s">
        <v>75</v>
      </c>
      <c r="IB76" s="26" t="s">
        <v>76</v>
      </c>
      <c r="IG76" s="10" t="s">
        <v>77</v>
      </c>
      <c r="IH76" s="11">
        <v>104982</v>
      </c>
      <c r="II76" s="11">
        <v>113834</v>
      </c>
      <c r="IJ76" s="11">
        <v>121659</v>
      </c>
      <c r="IK76" s="11">
        <v>128675</v>
      </c>
      <c r="IL76" s="11">
        <v>135274</v>
      </c>
      <c r="IM76" s="11">
        <v>141746</v>
      </c>
      <c r="IN76" s="10" t="s">
        <v>77</v>
      </c>
      <c r="IO76" s="11">
        <v>27476</v>
      </c>
      <c r="IP76" s="10" t="s">
        <v>77</v>
      </c>
      <c r="IQ76" s="11">
        <v>77506</v>
      </c>
    </row>
    <row r="77" spans="1:251" ht="15.6" x14ac:dyDescent="0.3">
      <c r="A77" s="12" t="s">
        <v>78</v>
      </c>
      <c r="B77" s="12">
        <v>41509</v>
      </c>
      <c r="C77" s="77">
        <v>0.51340261399999998</v>
      </c>
      <c r="D77" s="77">
        <v>0.48640077100000001</v>
      </c>
      <c r="E77" s="78"/>
      <c r="F77" s="12">
        <v>52</v>
      </c>
      <c r="G77" s="12">
        <v>2669</v>
      </c>
      <c r="H77" s="12">
        <v>7622</v>
      </c>
      <c r="I77" s="12">
        <v>11758</v>
      </c>
      <c r="J77" s="12">
        <v>11717</v>
      </c>
      <c r="K77" s="12">
        <v>5814</v>
      </c>
      <c r="L77" s="12">
        <v>1397</v>
      </c>
      <c r="M77" s="12">
        <v>111</v>
      </c>
      <c r="N77" s="12">
        <v>3</v>
      </c>
      <c r="O77" s="31">
        <v>366</v>
      </c>
      <c r="Q77" s="12" t="s">
        <v>79</v>
      </c>
      <c r="R77" s="12"/>
      <c r="S77" s="12"/>
      <c r="T77" s="12"/>
      <c r="U77" s="12"/>
      <c r="V77" s="12"/>
      <c r="W77" s="12"/>
      <c r="X77" s="12"/>
      <c r="Y77" s="12"/>
      <c r="Z77" s="12"/>
      <c r="AA77" s="12"/>
      <c r="AB77" s="12"/>
      <c r="AC77" s="12"/>
      <c r="AD77" s="31"/>
      <c r="AF77" s="12" t="s">
        <v>79</v>
      </c>
      <c r="AG77" s="12"/>
      <c r="AH77" s="12"/>
      <c r="AI77" s="12"/>
      <c r="AJ77" s="12"/>
      <c r="AK77" s="12"/>
      <c r="AL77" s="12"/>
      <c r="AM77" s="12"/>
      <c r="AN77" s="12"/>
      <c r="AO77" s="12"/>
      <c r="AP77" s="12"/>
      <c r="AQ77" s="12"/>
      <c r="AR77" s="12"/>
      <c r="AS77" s="12"/>
      <c r="AT77" s="31" t="s">
        <v>80</v>
      </c>
      <c r="AV77" s="12" t="s">
        <v>79</v>
      </c>
      <c r="AW77" s="12"/>
      <c r="AX77" s="12"/>
      <c r="AY77" s="12"/>
      <c r="AZ77" s="12"/>
      <c r="BA77" s="12"/>
      <c r="BB77" s="12"/>
      <c r="BC77" s="12"/>
      <c r="BD77" s="12"/>
      <c r="BE77" s="12"/>
      <c r="BF77" s="12"/>
      <c r="BG77" s="12"/>
      <c r="BH77" s="12"/>
      <c r="BI77" s="31"/>
      <c r="BK77" s="12" t="s">
        <v>79</v>
      </c>
      <c r="BL77" s="12"/>
      <c r="BM77" s="12"/>
      <c r="BN77" s="12"/>
      <c r="BO77" s="12"/>
      <c r="BP77" s="12"/>
      <c r="BQ77" s="12"/>
      <c r="BR77" s="12"/>
      <c r="BS77" s="12"/>
      <c r="BT77" s="12"/>
      <c r="BU77" s="12"/>
      <c r="BV77" s="12"/>
      <c r="BW77" s="12"/>
      <c r="BX77" s="12"/>
      <c r="BY77" s="31"/>
      <c r="CA77" s="12" t="s">
        <v>79</v>
      </c>
      <c r="CB77" s="12"/>
      <c r="CC77" s="12"/>
      <c r="CD77" s="12"/>
      <c r="CE77" s="12"/>
      <c r="CF77" s="12"/>
      <c r="CG77" s="12"/>
      <c r="CH77" s="12"/>
      <c r="CI77" s="12"/>
      <c r="CJ77" s="12"/>
      <c r="CK77" s="12"/>
      <c r="CL77" s="12"/>
      <c r="CM77" s="12"/>
      <c r="CN77" s="31"/>
      <c r="CP77" s="12" t="s">
        <v>79</v>
      </c>
      <c r="CQ77" s="12"/>
      <c r="CR77" s="12"/>
      <c r="CS77" s="12"/>
      <c r="CT77" s="12"/>
      <c r="CU77" s="12"/>
      <c r="CV77" s="12"/>
      <c r="CW77" s="12"/>
      <c r="CX77" s="12"/>
      <c r="CY77" s="12"/>
      <c r="CZ77" s="12"/>
      <c r="DA77" s="12"/>
      <c r="DB77" s="12"/>
      <c r="DC77" s="12"/>
      <c r="DD77" s="31"/>
      <c r="DG77" s="27" t="s">
        <v>57</v>
      </c>
      <c r="DH77" s="27">
        <v>7.7</v>
      </c>
      <c r="DI77" s="27">
        <v>16.8</v>
      </c>
      <c r="DJ77" s="27">
        <v>0.7</v>
      </c>
      <c r="DK77" s="27">
        <v>0.3</v>
      </c>
      <c r="DL77" s="27">
        <v>0.9</v>
      </c>
      <c r="DM77" s="27">
        <v>1.2</v>
      </c>
      <c r="DN77" s="27">
        <v>2.1</v>
      </c>
      <c r="DO77" s="27">
        <v>5.2</v>
      </c>
      <c r="DP77" s="27">
        <v>12.3</v>
      </c>
      <c r="DQ77" s="27">
        <v>26.6</v>
      </c>
      <c r="DR77" s="28">
        <v>96.5</v>
      </c>
      <c r="DT77" s="27" t="s">
        <v>57</v>
      </c>
      <c r="DU77" s="27">
        <v>8.5</v>
      </c>
      <c r="DV77" s="27">
        <v>18.2</v>
      </c>
      <c r="DW77" s="27">
        <v>0.7</v>
      </c>
      <c r="DX77" s="27">
        <v>0.3</v>
      </c>
      <c r="DY77" s="27">
        <v>1.3</v>
      </c>
      <c r="DZ77" s="27">
        <v>1.7</v>
      </c>
      <c r="EA77" s="27">
        <v>2.6</v>
      </c>
      <c r="EB77" s="27">
        <v>6.9</v>
      </c>
      <c r="EC77" s="27">
        <v>17.100000000000001</v>
      </c>
      <c r="ED77" s="27">
        <v>37.700000000000003</v>
      </c>
      <c r="EE77" s="28">
        <v>114.7</v>
      </c>
      <c r="EG77" s="27" t="s">
        <v>57</v>
      </c>
      <c r="EH77" s="27">
        <v>6.9</v>
      </c>
      <c r="EI77" s="27">
        <v>15.3</v>
      </c>
      <c r="EJ77" s="27">
        <v>0.6</v>
      </c>
      <c r="EK77" s="27">
        <v>0.2</v>
      </c>
      <c r="EL77" s="27">
        <v>0.5</v>
      </c>
      <c r="EM77" s="27">
        <v>0.7</v>
      </c>
      <c r="EN77" s="27">
        <v>1.5</v>
      </c>
      <c r="EO77" s="27">
        <v>3.5</v>
      </c>
      <c r="EP77" s="27">
        <v>7.9</v>
      </c>
      <c r="EQ77" s="27">
        <v>18</v>
      </c>
      <c r="ER77" s="28">
        <v>85.9</v>
      </c>
      <c r="EU77" s="12" t="s">
        <v>112</v>
      </c>
      <c r="EV77" s="12">
        <v>3053030</v>
      </c>
      <c r="EW77" s="12">
        <v>174499</v>
      </c>
      <c r="EX77" s="12">
        <v>177021</v>
      </c>
      <c r="EY77" s="12">
        <v>183299</v>
      </c>
      <c r="EZ77" s="12">
        <v>214166</v>
      </c>
      <c r="FA77" s="12">
        <v>253187</v>
      </c>
      <c r="FB77" s="12">
        <v>239253</v>
      </c>
      <c r="FC77" s="12">
        <v>216105</v>
      </c>
      <c r="FD77" s="12">
        <v>202835</v>
      </c>
      <c r="FE77" s="12">
        <v>196470</v>
      </c>
      <c r="FF77" s="12">
        <v>189246</v>
      </c>
      <c r="FG77" s="12">
        <v>181573</v>
      </c>
      <c r="FH77" s="12">
        <v>166725</v>
      </c>
      <c r="FI77" s="12">
        <v>145694</v>
      </c>
      <c r="FJ77" s="12">
        <v>144712</v>
      </c>
      <c r="FK77" s="12">
        <v>139581</v>
      </c>
      <c r="FL77" s="12">
        <v>112617</v>
      </c>
      <c r="FM77" s="31">
        <v>116047</v>
      </c>
      <c r="FP77" s="12" t="s">
        <v>112</v>
      </c>
      <c r="FQ77" s="12">
        <v>1394536</v>
      </c>
      <c r="FR77" s="12">
        <v>88485</v>
      </c>
      <c r="FS77" s="12">
        <v>89814</v>
      </c>
      <c r="FT77" s="12">
        <v>92486</v>
      </c>
      <c r="FU77" s="12">
        <v>106673</v>
      </c>
      <c r="FV77" s="12">
        <v>126252</v>
      </c>
      <c r="FW77" s="12">
        <v>116891</v>
      </c>
      <c r="FX77" s="12">
        <v>104542</v>
      </c>
      <c r="FY77" s="12">
        <v>97866</v>
      </c>
      <c r="FZ77" s="12">
        <v>92188</v>
      </c>
      <c r="GA77" s="12">
        <v>85388</v>
      </c>
      <c r="GB77" s="12">
        <v>80069</v>
      </c>
      <c r="GC77" s="12">
        <v>71319</v>
      </c>
      <c r="GD77" s="12">
        <v>61331</v>
      </c>
      <c r="GE77" s="12">
        <v>58114</v>
      </c>
      <c r="GF77" s="12">
        <v>52419</v>
      </c>
      <c r="GG77" s="12">
        <v>38910</v>
      </c>
      <c r="GH77" s="31">
        <v>31789</v>
      </c>
      <c r="GK77" s="12" t="s">
        <v>112</v>
      </c>
      <c r="GL77" s="12">
        <v>1658494</v>
      </c>
      <c r="GM77" s="12">
        <v>86014</v>
      </c>
      <c r="GN77" s="12">
        <v>87207</v>
      </c>
      <c r="GO77" s="12">
        <v>90813</v>
      </c>
      <c r="GP77" s="12">
        <v>107493</v>
      </c>
      <c r="GQ77" s="12">
        <v>126935</v>
      </c>
      <c r="GR77" s="12">
        <v>122362</v>
      </c>
      <c r="GS77" s="12">
        <v>111563</v>
      </c>
      <c r="GT77" s="12">
        <v>104969</v>
      </c>
      <c r="GU77" s="12">
        <v>104282</v>
      </c>
      <c r="GV77" s="12">
        <v>103858</v>
      </c>
      <c r="GW77" s="12">
        <v>101504</v>
      </c>
      <c r="GX77" s="12">
        <v>95406</v>
      </c>
      <c r="GY77" s="12">
        <v>84363</v>
      </c>
      <c r="GZ77" s="12">
        <v>86598</v>
      </c>
      <c r="HA77" s="12">
        <v>87162</v>
      </c>
      <c r="HB77" s="12">
        <v>73707</v>
      </c>
      <c r="HC77" s="31">
        <v>84258</v>
      </c>
      <c r="HF77" s="34" t="s">
        <v>113</v>
      </c>
      <c r="HG77" s="35" t="s">
        <v>114</v>
      </c>
      <c r="HH77" s="36" t="s">
        <v>115</v>
      </c>
      <c r="HI77" s="35" t="s">
        <v>116</v>
      </c>
      <c r="HJ77" s="35" t="s">
        <v>117</v>
      </c>
      <c r="HK77" s="35" t="s">
        <v>118</v>
      </c>
      <c r="HL77" s="35" t="s">
        <v>119</v>
      </c>
      <c r="HN77" s="34" t="s">
        <v>113</v>
      </c>
      <c r="HO77" s="35" t="s">
        <v>114</v>
      </c>
      <c r="HP77" s="36" t="s">
        <v>115</v>
      </c>
      <c r="HQ77" s="35" t="s">
        <v>116</v>
      </c>
      <c r="HR77" s="35" t="s">
        <v>117</v>
      </c>
      <c r="HS77" s="35" t="s">
        <v>118</v>
      </c>
      <c r="HT77" s="35" t="s">
        <v>119</v>
      </c>
      <c r="HV77" s="34" t="s">
        <v>113</v>
      </c>
      <c r="HW77" s="35" t="s">
        <v>114</v>
      </c>
      <c r="HX77" s="36" t="s">
        <v>115</v>
      </c>
      <c r="HY77" s="35" t="s">
        <v>116</v>
      </c>
      <c r="HZ77" s="35" t="s">
        <v>117</v>
      </c>
      <c r="IA77" s="35" t="s">
        <v>118</v>
      </c>
      <c r="IB77" s="35" t="s">
        <v>119</v>
      </c>
      <c r="IC77" s="37" t="s">
        <v>120</v>
      </c>
      <c r="IG77" s="38" t="s">
        <v>121</v>
      </c>
      <c r="IH77" s="39">
        <v>24631</v>
      </c>
      <c r="II77" s="39">
        <v>24266</v>
      </c>
      <c r="IJ77" s="39">
        <v>25647</v>
      </c>
      <c r="IK77" s="39">
        <v>28245</v>
      </c>
      <c r="IL77" s="39">
        <v>31512</v>
      </c>
      <c r="IM77" s="39">
        <v>35094</v>
      </c>
      <c r="IN77" s="38" t="s">
        <v>121</v>
      </c>
      <c r="IO77" s="39">
        <v>5020</v>
      </c>
      <c r="IP77" s="38" t="s">
        <v>121</v>
      </c>
      <c r="IQ77" s="39">
        <v>19611</v>
      </c>
    </row>
    <row r="78" spans="1:251" ht="15.6" x14ac:dyDescent="0.3">
      <c r="A78" s="12" t="s">
        <v>122</v>
      </c>
      <c r="B78" s="12">
        <v>247738</v>
      </c>
      <c r="C78" s="12"/>
      <c r="D78" s="12"/>
      <c r="E78" s="12"/>
      <c r="F78" s="12">
        <v>557</v>
      </c>
      <c r="G78" s="12">
        <v>28651</v>
      </c>
      <c r="H78" s="12">
        <v>66561</v>
      </c>
      <c r="I78" s="12">
        <v>63433</v>
      </c>
      <c r="J78" s="12">
        <v>51194</v>
      </c>
      <c r="K78" s="12">
        <v>26717</v>
      </c>
      <c r="L78" s="12">
        <v>8381</v>
      </c>
      <c r="M78" s="12">
        <v>617</v>
      </c>
      <c r="N78" s="12">
        <v>43</v>
      </c>
      <c r="O78" s="31">
        <v>1584</v>
      </c>
      <c r="Q78" s="12" t="s">
        <v>122</v>
      </c>
      <c r="R78" s="12"/>
      <c r="S78" s="12"/>
      <c r="T78" s="12"/>
      <c r="U78" s="12"/>
      <c r="V78" s="12"/>
      <c r="W78" s="12"/>
      <c r="X78" s="12"/>
      <c r="Y78" s="12"/>
      <c r="Z78" s="12"/>
      <c r="AA78" s="12"/>
      <c r="AB78" s="12"/>
      <c r="AC78" s="12"/>
      <c r="AD78" s="31"/>
      <c r="AF78" s="12" t="s">
        <v>122</v>
      </c>
      <c r="AG78" s="12"/>
      <c r="AH78" s="12"/>
      <c r="AI78" s="12"/>
      <c r="AJ78" s="12"/>
      <c r="AK78" s="12"/>
      <c r="AL78" s="12"/>
      <c r="AM78" s="12"/>
      <c r="AN78" s="12"/>
      <c r="AO78" s="12"/>
      <c r="AP78" s="12"/>
      <c r="AQ78" s="12"/>
      <c r="AR78" s="12"/>
      <c r="AS78" s="12"/>
      <c r="AT78" s="31">
        <v>320</v>
      </c>
      <c r="AV78" s="12" t="s">
        <v>122</v>
      </c>
      <c r="AW78" s="12"/>
      <c r="AX78" s="12"/>
      <c r="AY78" s="12"/>
      <c r="AZ78" s="12"/>
      <c r="BA78" s="12"/>
      <c r="BB78" s="12"/>
      <c r="BC78" s="12"/>
      <c r="BD78" s="12"/>
      <c r="BE78" s="12"/>
      <c r="BF78" s="12"/>
      <c r="BG78" s="12"/>
      <c r="BH78" s="12"/>
      <c r="BI78" s="31"/>
      <c r="BK78" s="12" t="s">
        <v>122</v>
      </c>
      <c r="BL78" s="12"/>
      <c r="BM78" s="12"/>
      <c r="BN78" s="12"/>
      <c r="BO78" s="12"/>
      <c r="BP78" s="12"/>
      <c r="BQ78" s="12"/>
      <c r="BR78" s="12"/>
      <c r="BS78" s="12"/>
      <c r="BT78" s="12"/>
      <c r="BU78" s="12"/>
      <c r="BV78" s="12"/>
      <c r="BW78" s="12"/>
      <c r="BX78" s="12"/>
      <c r="BY78" s="31"/>
      <c r="CA78" s="12" t="s">
        <v>122</v>
      </c>
      <c r="CB78" s="12"/>
      <c r="CC78" s="12"/>
      <c r="CD78" s="12"/>
      <c r="CE78" s="12"/>
      <c r="CF78" s="12"/>
      <c r="CG78" s="12"/>
      <c r="CH78" s="12"/>
      <c r="CI78" s="12"/>
      <c r="CJ78" s="12"/>
      <c r="CK78" s="12"/>
      <c r="CL78" s="12"/>
      <c r="CM78" s="12"/>
      <c r="CN78" s="31"/>
      <c r="CO78">
        <f>SUM(CQ76:DD76)+SUM(CF76:CN76)</f>
        <v>132896</v>
      </c>
      <c r="CP78" s="12" t="s">
        <v>122</v>
      </c>
      <c r="CQ78" s="12"/>
      <c r="CR78" s="12"/>
      <c r="CS78" s="12"/>
      <c r="CT78" s="12"/>
      <c r="CU78" s="12"/>
      <c r="CV78" s="12"/>
      <c r="CW78" s="12"/>
      <c r="CX78" s="12"/>
      <c r="CY78" s="12"/>
      <c r="CZ78" s="12"/>
      <c r="DA78" s="12"/>
      <c r="DB78" s="12"/>
      <c r="DC78" s="12"/>
      <c r="DD78" s="31"/>
      <c r="DG78" s="12" t="s">
        <v>78</v>
      </c>
      <c r="DH78" s="12">
        <v>11.2</v>
      </c>
      <c r="DI78" s="12">
        <v>10</v>
      </c>
      <c r="DJ78" s="12">
        <v>0.4</v>
      </c>
      <c r="DK78" s="12">
        <v>0.2</v>
      </c>
      <c r="DL78" s="12">
        <v>0.6</v>
      </c>
      <c r="DM78" s="12">
        <v>1.1000000000000001</v>
      </c>
      <c r="DN78" s="12">
        <v>1.8</v>
      </c>
      <c r="DO78" s="12">
        <v>4.4000000000000004</v>
      </c>
      <c r="DP78" s="12">
        <v>10.6</v>
      </c>
      <c r="DQ78" s="12">
        <v>22.6</v>
      </c>
      <c r="DR78" s="31">
        <v>90.3</v>
      </c>
      <c r="DT78" s="12" t="s">
        <v>78</v>
      </c>
      <c r="DU78" s="12">
        <v>11.5</v>
      </c>
      <c r="DV78" s="12">
        <v>10.6</v>
      </c>
      <c r="DW78" s="12">
        <v>0.5</v>
      </c>
      <c r="DX78" s="12">
        <v>0.2</v>
      </c>
      <c r="DY78" s="12">
        <v>0.8</v>
      </c>
      <c r="DZ78" s="12">
        <v>1.5</v>
      </c>
      <c r="EA78" s="12">
        <v>2.5</v>
      </c>
      <c r="EB78" s="12">
        <v>6.1</v>
      </c>
      <c r="EC78" s="12">
        <v>15.6</v>
      </c>
      <c r="ED78" s="12">
        <v>34.4</v>
      </c>
      <c r="EE78" s="31">
        <v>110.5</v>
      </c>
      <c r="EG78" s="12" t="s">
        <v>78</v>
      </c>
      <c r="EH78" s="12">
        <v>10.9</v>
      </c>
      <c r="EI78" s="12">
        <v>9.4</v>
      </c>
      <c r="EJ78" s="12">
        <v>0.4</v>
      </c>
      <c r="EK78" s="12">
        <v>0.1</v>
      </c>
      <c r="EL78" s="12">
        <v>0.4</v>
      </c>
      <c r="EM78" s="12">
        <v>0.6</v>
      </c>
      <c r="EN78" s="12">
        <v>1.3</v>
      </c>
      <c r="EO78" s="12">
        <v>3.1</v>
      </c>
      <c r="EP78" s="12">
        <v>6.8</v>
      </c>
      <c r="EQ78" s="12">
        <v>15</v>
      </c>
      <c r="ER78" s="31">
        <v>81.2</v>
      </c>
      <c r="EU78" s="12" t="s">
        <v>122</v>
      </c>
      <c r="EV78" s="12">
        <v>14549311</v>
      </c>
      <c r="EW78" s="12">
        <v>1293848</v>
      </c>
      <c r="EX78" s="12">
        <v>1275176</v>
      </c>
      <c r="EY78" s="12">
        <v>1254347</v>
      </c>
      <c r="EZ78" s="12">
        <v>1254528</v>
      </c>
      <c r="FA78" s="12">
        <v>1317505</v>
      </c>
      <c r="FB78" s="12">
        <v>1122468</v>
      </c>
      <c r="FC78" s="12">
        <v>984804</v>
      </c>
      <c r="FD78" s="12">
        <v>911198</v>
      </c>
      <c r="FE78" s="12">
        <v>867413</v>
      </c>
      <c r="FF78" s="12">
        <v>823970</v>
      </c>
      <c r="FG78" s="12">
        <v>745862</v>
      </c>
      <c r="FH78" s="12">
        <v>642335</v>
      </c>
      <c r="FI78" s="12">
        <v>562635</v>
      </c>
      <c r="FJ78" s="12">
        <v>504373</v>
      </c>
      <c r="FK78" s="12">
        <v>427242</v>
      </c>
      <c r="FL78" s="12">
        <v>308481</v>
      </c>
      <c r="FM78" s="31">
        <v>253126</v>
      </c>
      <c r="FP78" s="12" t="s">
        <v>122</v>
      </c>
      <c r="FQ78" s="12">
        <v>7127979</v>
      </c>
      <c r="FR78" s="12">
        <v>657197</v>
      </c>
      <c r="FS78" s="12">
        <v>646387</v>
      </c>
      <c r="FT78" s="12">
        <v>636001</v>
      </c>
      <c r="FU78" s="12">
        <v>637442</v>
      </c>
      <c r="FV78" s="12">
        <v>667487</v>
      </c>
      <c r="FW78" s="12">
        <v>566441</v>
      </c>
      <c r="FX78" s="12">
        <v>495253</v>
      </c>
      <c r="FY78" s="12">
        <v>453291</v>
      </c>
      <c r="FZ78" s="12">
        <v>423675</v>
      </c>
      <c r="GA78" s="12">
        <v>399527</v>
      </c>
      <c r="GB78" s="12">
        <v>360925</v>
      </c>
      <c r="GC78" s="12">
        <v>308195</v>
      </c>
      <c r="GD78" s="12">
        <v>260678</v>
      </c>
      <c r="GE78" s="12">
        <v>225936</v>
      </c>
      <c r="GF78" s="12">
        <v>181473</v>
      </c>
      <c r="GG78" s="12">
        <v>122689</v>
      </c>
      <c r="GH78" s="31">
        <v>85382</v>
      </c>
      <c r="GK78" s="12" t="s">
        <v>122</v>
      </c>
      <c r="GL78" s="12">
        <v>7421332</v>
      </c>
      <c r="GM78" s="12">
        <v>636651</v>
      </c>
      <c r="GN78" s="12">
        <v>628789</v>
      </c>
      <c r="GO78" s="12">
        <v>618346</v>
      </c>
      <c r="GP78" s="12">
        <v>617086</v>
      </c>
      <c r="GQ78" s="12">
        <v>650018</v>
      </c>
      <c r="GR78" s="12">
        <v>556027</v>
      </c>
      <c r="GS78" s="12">
        <v>489551</v>
      </c>
      <c r="GT78" s="12">
        <v>457907</v>
      </c>
      <c r="GU78" s="12">
        <v>443738</v>
      </c>
      <c r="GV78" s="12">
        <v>424443</v>
      </c>
      <c r="GW78" s="12">
        <v>384937</v>
      </c>
      <c r="GX78" s="12">
        <v>334140</v>
      </c>
      <c r="GY78" s="12">
        <v>301957</v>
      </c>
      <c r="GZ78" s="12">
        <v>278437</v>
      </c>
      <c r="HA78" s="12">
        <v>245769</v>
      </c>
      <c r="HB78" s="12">
        <v>185792</v>
      </c>
      <c r="HC78" s="31">
        <v>167744</v>
      </c>
      <c r="HF78" s="42" t="s">
        <v>143</v>
      </c>
      <c r="HG78" s="43" t="s">
        <v>143</v>
      </c>
      <c r="HH78" s="43">
        <v>1</v>
      </c>
      <c r="HI78" s="44">
        <f>B76-(V76-U76*6/11)</f>
        <v>685093.54545454541</v>
      </c>
      <c r="HJ78" s="44">
        <f>V76</f>
        <v>11703</v>
      </c>
      <c r="HK78" s="45">
        <f>HJ78/(B76)</f>
        <v>1.6846508628383553E-2</v>
      </c>
      <c r="HL78" s="46">
        <f t="shared" ref="HL78:HL99" si="28">2*HH78*HK78/(2+HH78*HK78)</f>
        <v>1.6705791498075401E-2</v>
      </c>
      <c r="HN78" s="42" t="s">
        <v>143</v>
      </c>
      <c r="HO78" s="43" t="s">
        <v>143</v>
      </c>
      <c r="HP78" s="43">
        <v>1</v>
      </c>
      <c r="HQ78" s="44">
        <f>B76*0.51-(BA76-AZ76*6/11)</f>
        <v>348937.3854545455</v>
      </c>
      <c r="HR78" s="44">
        <f>BA76</f>
        <v>6504</v>
      </c>
      <c r="HS78" s="45">
        <f>HR78/C76</f>
        <v>1.8237286614773772E-2</v>
      </c>
      <c r="HT78" s="46">
        <f t="shared" ref="HT78:HT99" si="29">2*HP78*HS78/(2+HP78*HS78)</f>
        <v>1.8072490024563469E-2</v>
      </c>
      <c r="HV78" s="42" t="s">
        <v>143</v>
      </c>
      <c r="HW78" s="47">
        <v>0</v>
      </c>
      <c r="HX78" s="47">
        <v>1</v>
      </c>
      <c r="HY78" s="48">
        <f>B76*0.49-(CF76-CE76*6/11)</f>
        <v>336192.88727272727</v>
      </c>
      <c r="HZ78" s="48">
        <f>CF76</f>
        <v>5159</v>
      </c>
      <c r="IA78" s="45">
        <f>HZ78/D76</f>
        <v>1.5269276758970959E-2</v>
      </c>
      <c r="IB78" s="46">
        <f t="shared" ref="IB78:IB99" si="30">2*HX78*IA78/(2+HX78*IA78)</f>
        <v>1.5153584620242477E-2</v>
      </c>
      <c r="IC78" s="49"/>
      <c r="IE78" s="50">
        <f t="shared" ref="IE78:IF99" si="31">HY78+HQ78-HI78</f>
        <v>36.727272727293894</v>
      </c>
      <c r="IF78" s="50">
        <f t="shared" si="31"/>
        <v>-40</v>
      </c>
      <c r="IG78" s="51" t="s">
        <v>144</v>
      </c>
      <c r="IH78" s="52">
        <v>3496</v>
      </c>
      <c r="II78" s="52">
        <v>4645</v>
      </c>
      <c r="IJ78" s="52">
        <v>5231</v>
      </c>
      <c r="IK78" s="52">
        <v>5515</v>
      </c>
      <c r="IL78" s="52">
        <v>5730</v>
      </c>
      <c r="IM78" s="52">
        <v>5933</v>
      </c>
      <c r="IN78" s="51" t="s">
        <v>144</v>
      </c>
      <c r="IO78" s="52">
        <v>787</v>
      </c>
      <c r="IP78" s="51" t="s">
        <v>144</v>
      </c>
      <c r="IQ78" s="52">
        <v>2709</v>
      </c>
    </row>
    <row r="79" spans="1:251" ht="15.6" x14ac:dyDescent="0.3">
      <c r="A79" s="12" t="s">
        <v>145</v>
      </c>
      <c r="B79" s="12">
        <v>171318</v>
      </c>
      <c r="C79" s="12"/>
      <c r="D79" s="12"/>
      <c r="E79" s="12"/>
      <c r="F79" s="12">
        <v>359</v>
      </c>
      <c r="G79" s="12">
        <v>19097</v>
      </c>
      <c r="H79" s="12">
        <v>46425</v>
      </c>
      <c r="I79" s="12">
        <v>43573</v>
      </c>
      <c r="J79" s="12">
        <v>35526</v>
      </c>
      <c r="K79" s="12">
        <v>18817</v>
      </c>
      <c r="L79" s="12">
        <v>5938</v>
      </c>
      <c r="M79" s="12">
        <v>449</v>
      </c>
      <c r="N79" s="12">
        <v>34</v>
      </c>
      <c r="O79" s="31">
        <v>1100</v>
      </c>
      <c r="Q79" s="12" t="s">
        <v>146</v>
      </c>
      <c r="R79" s="12"/>
      <c r="S79" s="12"/>
      <c r="T79" s="12"/>
      <c r="U79" s="12"/>
      <c r="V79" s="12"/>
      <c r="W79" s="12"/>
      <c r="X79" s="12"/>
      <c r="Y79" s="12"/>
      <c r="Z79" s="12"/>
      <c r="AA79" s="12"/>
      <c r="AB79" s="12"/>
      <c r="AC79" s="12"/>
      <c r="AD79" s="31"/>
      <c r="AF79" s="12" t="s">
        <v>146</v>
      </c>
      <c r="AG79" s="12"/>
      <c r="AH79" s="12"/>
      <c r="AI79" s="12"/>
      <c r="AJ79" s="12"/>
      <c r="AK79" s="12"/>
      <c r="AL79" s="12"/>
      <c r="AM79" s="12"/>
      <c r="AN79" s="12"/>
      <c r="AO79" s="12"/>
      <c r="AP79" s="12"/>
      <c r="AQ79" s="12"/>
      <c r="AR79" s="12"/>
      <c r="AS79" s="12"/>
      <c r="AT79" s="31" t="s">
        <v>147</v>
      </c>
      <c r="AV79" s="12" t="s">
        <v>146</v>
      </c>
      <c r="AW79" s="12"/>
      <c r="AX79" s="12"/>
      <c r="AY79" s="12"/>
      <c r="AZ79" s="12"/>
      <c r="BA79" s="12"/>
      <c r="BB79" s="12"/>
      <c r="BC79" s="12"/>
      <c r="BD79" s="12"/>
      <c r="BE79" s="12"/>
      <c r="BF79" s="12"/>
      <c r="BG79" s="12"/>
      <c r="BH79" s="12"/>
      <c r="BI79" s="31"/>
      <c r="BJ79">
        <f>AW76+CO78</f>
        <v>290870</v>
      </c>
      <c r="BK79" s="12" t="s">
        <v>146</v>
      </c>
      <c r="BL79" s="12"/>
      <c r="BM79" s="12"/>
      <c r="BN79" s="12"/>
      <c r="BO79" s="12"/>
      <c r="BP79" s="12"/>
      <c r="BQ79" s="12"/>
      <c r="BR79" s="12"/>
      <c r="BS79" s="12"/>
      <c r="BT79" s="12"/>
      <c r="BU79" s="12"/>
      <c r="BV79" s="12"/>
      <c r="BW79" s="12"/>
      <c r="BX79" s="12"/>
      <c r="BY79" s="31"/>
      <c r="CA79" s="12" t="s">
        <v>146</v>
      </c>
      <c r="CB79" s="12"/>
      <c r="CC79" s="12"/>
      <c r="CD79" s="12"/>
      <c r="CE79" s="12"/>
      <c r="CF79" s="12"/>
      <c r="CG79" s="12"/>
      <c r="CH79" s="12"/>
      <c r="CI79" s="12"/>
      <c r="CJ79" s="12"/>
      <c r="CK79" s="12"/>
      <c r="CL79" s="12"/>
      <c r="CM79" s="12"/>
      <c r="CN79" s="31"/>
      <c r="CP79" s="12" t="s">
        <v>146</v>
      </c>
      <c r="CQ79" s="12"/>
      <c r="CR79" s="12"/>
      <c r="CS79" s="12"/>
      <c r="CT79" s="12"/>
      <c r="CU79" s="12"/>
      <c r="CV79" s="12"/>
      <c r="CW79" s="12"/>
      <c r="CX79" s="12"/>
      <c r="CY79" s="12"/>
      <c r="CZ79" s="12"/>
      <c r="DA79" s="12"/>
      <c r="DB79" s="12"/>
      <c r="DC79" s="12"/>
      <c r="DD79" s="31"/>
      <c r="DG79" s="12" t="s">
        <v>122</v>
      </c>
      <c r="DH79" s="12">
        <v>8.1</v>
      </c>
      <c r="DI79" s="12">
        <v>15.8</v>
      </c>
      <c r="DJ79" s="12">
        <v>0.5</v>
      </c>
      <c r="DK79" s="12">
        <v>0.3</v>
      </c>
      <c r="DL79" s="12">
        <v>1</v>
      </c>
      <c r="DM79" s="12">
        <v>1.5</v>
      </c>
      <c r="DN79" s="12">
        <v>2.2999999999999998</v>
      </c>
      <c r="DO79" s="12">
        <v>5.3</v>
      </c>
      <c r="DP79" s="12">
        <v>12.2</v>
      </c>
      <c r="DQ79" s="12">
        <v>26.5</v>
      </c>
      <c r="DR79" s="31">
        <v>98.8</v>
      </c>
      <c r="DT79" s="12" t="s">
        <v>122</v>
      </c>
      <c r="DU79" s="12">
        <v>9.1</v>
      </c>
      <c r="DV79" s="12">
        <v>16.899999999999999</v>
      </c>
      <c r="DW79" s="12">
        <v>0.6</v>
      </c>
      <c r="DX79" s="12">
        <v>0.3</v>
      </c>
      <c r="DY79" s="12">
        <v>1.5</v>
      </c>
      <c r="DZ79" s="12">
        <v>2.2000000000000002</v>
      </c>
      <c r="EA79" s="12">
        <v>3</v>
      </c>
      <c r="EB79" s="12">
        <v>7.1</v>
      </c>
      <c r="EC79" s="12">
        <v>17.399999999999999</v>
      </c>
      <c r="ED79" s="12">
        <v>37.700000000000003</v>
      </c>
      <c r="EE79" s="31">
        <v>116.8</v>
      </c>
      <c r="EG79" s="53" t="s">
        <v>122</v>
      </c>
      <c r="EH79" s="12">
        <v>7.2</v>
      </c>
      <c r="EI79" s="12">
        <v>14.7</v>
      </c>
      <c r="EJ79" s="12">
        <v>0.4</v>
      </c>
      <c r="EK79" s="12">
        <v>0.2</v>
      </c>
      <c r="EL79" s="12">
        <v>0.4</v>
      </c>
      <c r="EM79" s="12">
        <v>0.8</v>
      </c>
      <c r="EN79" s="12">
        <v>1.6</v>
      </c>
      <c r="EO79" s="12">
        <v>3.6</v>
      </c>
      <c r="EP79" s="12">
        <v>7.5</v>
      </c>
      <c r="EQ79" s="12">
        <v>17.8</v>
      </c>
      <c r="ER79" s="31">
        <v>88.3</v>
      </c>
      <c r="EU79" s="12" t="s">
        <v>166</v>
      </c>
      <c r="EV79" s="12">
        <v>330090</v>
      </c>
      <c r="EW79" s="12">
        <v>37464</v>
      </c>
      <c r="EX79" s="12">
        <v>35925</v>
      </c>
      <c r="EY79" s="12">
        <v>33900</v>
      </c>
      <c r="EZ79" s="12">
        <v>31105</v>
      </c>
      <c r="FA79" s="12">
        <v>30252</v>
      </c>
      <c r="FB79" s="12">
        <v>24390</v>
      </c>
      <c r="FC79" s="12">
        <v>21511</v>
      </c>
      <c r="FD79" s="12">
        <v>20095</v>
      </c>
      <c r="FE79" s="12">
        <v>19013</v>
      </c>
      <c r="FF79" s="12">
        <v>17416</v>
      </c>
      <c r="FG79" s="12">
        <v>14084</v>
      </c>
      <c r="FH79" s="12">
        <v>11548</v>
      </c>
      <c r="FI79" s="12">
        <v>9208</v>
      </c>
      <c r="FJ79" s="12">
        <v>8254</v>
      </c>
      <c r="FK79" s="12">
        <v>6895</v>
      </c>
      <c r="FL79" s="12">
        <v>4788</v>
      </c>
      <c r="FM79" s="31">
        <v>4242</v>
      </c>
      <c r="FP79" s="12" t="s">
        <v>166</v>
      </c>
      <c r="FQ79" s="12">
        <v>164852</v>
      </c>
      <c r="FR79" s="12">
        <v>19052</v>
      </c>
      <c r="FS79" s="12">
        <v>18245</v>
      </c>
      <c r="FT79" s="12">
        <v>17216</v>
      </c>
      <c r="FU79" s="12">
        <v>15748</v>
      </c>
      <c r="FV79" s="12">
        <v>15168</v>
      </c>
      <c r="FW79" s="12">
        <v>12279</v>
      </c>
      <c r="FX79" s="12">
        <v>10897</v>
      </c>
      <c r="FY79" s="12">
        <v>10127</v>
      </c>
      <c r="FZ79" s="12">
        <v>9528</v>
      </c>
      <c r="GA79" s="12">
        <v>8825</v>
      </c>
      <c r="GB79" s="12">
        <v>7175</v>
      </c>
      <c r="GC79" s="12">
        <v>5828</v>
      </c>
      <c r="GD79" s="12">
        <v>4501</v>
      </c>
      <c r="GE79" s="12">
        <v>3727</v>
      </c>
      <c r="GF79" s="12">
        <v>2999</v>
      </c>
      <c r="GG79" s="12">
        <v>1932</v>
      </c>
      <c r="GH79" s="31">
        <v>1605</v>
      </c>
      <c r="GK79" s="12" t="s">
        <v>166</v>
      </c>
      <c r="GL79" s="12">
        <v>165238</v>
      </c>
      <c r="GM79" s="12">
        <v>18412</v>
      </c>
      <c r="GN79" s="12">
        <v>17680</v>
      </c>
      <c r="GO79" s="12">
        <v>16684</v>
      </c>
      <c r="GP79" s="12">
        <v>15357</v>
      </c>
      <c r="GQ79" s="12">
        <v>15084</v>
      </c>
      <c r="GR79" s="12">
        <v>12111</v>
      </c>
      <c r="GS79" s="12">
        <v>10614</v>
      </c>
      <c r="GT79" s="12">
        <v>9968</v>
      </c>
      <c r="GU79" s="12">
        <v>9485</v>
      </c>
      <c r="GV79" s="12">
        <v>8591</v>
      </c>
      <c r="GW79" s="12">
        <v>6909</v>
      </c>
      <c r="GX79" s="12">
        <v>5720</v>
      </c>
      <c r="GY79" s="12">
        <v>4707</v>
      </c>
      <c r="GZ79" s="12">
        <v>4527</v>
      </c>
      <c r="HA79" s="12">
        <v>3896</v>
      </c>
      <c r="HB79" s="12">
        <v>2856</v>
      </c>
      <c r="HC79" s="31">
        <v>2637</v>
      </c>
      <c r="HF79" s="54" t="s">
        <v>167</v>
      </c>
      <c r="HG79" s="55" t="s">
        <v>168</v>
      </c>
      <c r="HH79" s="55">
        <v>1</v>
      </c>
      <c r="HI79" s="56">
        <f>EW76-HI78</f>
        <v>2905693.4545454546</v>
      </c>
      <c r="HJ79" s="56">
        <f>W76+X76+Y76+Z76</f>
        <v>1865</v>
      </c>
      <c r="HK79" s="57">
        <f t="shared" ref="HK79:HK99" si="32">HJ79/HI79</f>
        <v>6.4184334279396554E-4</v>
      </c>
      <c r="HL79" s="58">
        <f t="shared" si="28"/>
        <v>6.4163742743832109E-4</v>
      </c>
      <c r="HN79" s="54" t="s">
        <v>167</v>
      </c>
      <c r="HO79" s="55" t="s">
        <v>168</v>
      </c>
      <c r="HP79" s="55">
        <v>1</v>
      </c>
      <c r="HQ79" s="56">
        <f>FR76-HQ78</f>
        <v>1476076.6145454545</v>
      </c>
      <c r="HR79" s="56">
        <f>BB76+BC76+BD76+BE76</f>
        <v>1045</v>
      </c>
      <c r="HS79" s="57">
        <f t="shared" ref="HS79:HS99" si="33">HR79/HQ79</f>
        <v>7.0795783206808614E-4</v>
      </c>
      <c r="HT79" s="58">
        <f t="shared" si="29"/>
        <v>7.0770731859857929E-4</v>
      </c>
      <c r="HV79" s="54" t="s">
        <v>167</v>
      </c>
      <c r="HW79" s="59">
        <v>41730</v>
      </c>
      <c r="HX79" s="59">
        <v>1</v>
      </c>
      <c r="HY79" s="56">
        <f>GM76-HY78</f>
        <v>1429580.1127272728</v>
      </c>
      <c r="HZ79" s="60">
        <f>CG76+CH76+CI76+CJ76</f>
        <v>817</v>
      </c>
      <c r="IA79" s="57">
        <f t="shared" ref="IA79:IA99" si="34">HZ79/HY79</f>
        <v>5.7149647838998909E-4</v>
      </c>
      <c r="IB79" s="58">
        <f t="shared" si="30"/>
        <v>5.7133322092811536E-4</v>
      </c>
      <c r="IC79" s="49">
        <f>S76+T76+U76*5/11</f>
        <v>9589.454545454546</v>
      </c>
      <c r="IE79" s="50">
        <f t="shared" si="31"/>
        <v>-36.727272727061063</v>
      </c>
      <c r="IF79" s="50">
        <f t="shared" si="31"/>
        <v>-3</v>
      </c>
    </row>
    <row r="80" spans="1:251" ht="15.6" x14ac:dyDescent="0.3">
      <c r="A80" s="12" t="s">
        <v>166</v>
      </c>
      <c r="B80" s="12">
        <v>8040</v>
      </c>
      <c r="C80" s="12"/>
      <c r="D80" s="12"/>
      <c r="E80" s="12"/>
      <c r="F80" s="12">
        <v>51</v>
      </c>
      <c r="G80" s="12">
        <v>1548</v>
      </c>
      <c r="H80" s="12">
        <v>2401</v>
      </c>
      <c r="I80" s="12">
        <v>1933</v>
      </c>
      <c r="J80" s="12">
        <v>1279</v>
      </c>
      <c r="K80" s="12">
        <v>631</v>
      </c>
      <c r="L80" s="12">
        <v>153</v>
      </c>
      <c r="M80" s="12">
        <v>16</v>
      </c>
      <c r="N80" s="12">
        <v>0</v>
      </c>
      <c r="O80" s="31">
        <v>28</v>
      </c>
      <c r="Q80" s="12" t="s">
        <v>166</v>
      </c>
      <c r="R80" s="12"/>
      <c r="S80" s="12"/>
      <c r="T80" s="12"/>
      <c r="U80" s="12"/>
      <c r="V80" s="12"/>
      <c r="W80" s="12"/>
      <c r="X80" s="12"/>
      <c r="Y80" s="12"/>
      <c r="Z80" s="12"/>
      <c r="AA80" s="12"/>
      <c r="AB80" s="12"/>
      <c r="AC80" s="12"/>
      <c r="AD80" s="31"/>
      <c r="AF80" s="12" t="s">
        <v>166</v>
      </c>
      <c r="AG80" s="12"/>
      <c r="AH80" s="12"/>
      <c r="AI80" s="12"/>
      <c r="AJ80" s="12"/>
      <c r="AK80" s="12"/>
      <c r="AL80" s="12"/>
      <c r="AM80" s="12"/>
      <c r="AN80" s="12"/>
      <c r="AO80" s="12"/>
      <c r="AP80" s="12"/>
      <c r="AQ80" s="12"/>
      <c r="AR80" s="12"/>
      <c r="AS80" s="12"/>
      <c r="AT80" s="31"/>
      <c r="AV80" s="12" t="s">
        <v>166</v>
      </c>
      <c r="AW80" s="12"/>
      <c r="AX80" s="12"/>
      <c r="AY80" s="12"/>
      <c r="AZ80" s="12"/>
      <c r="BA80" s="12"/>
      <c r="BB80" s="12"/>
      <c r="BC80" s="12"/>
      <c r="BD80" s="12"/>
      <c r="BE80" s="12"/>
      <c r="BF80" s="12"/>
      <c r="BG80" s="12"/>
      <c r="BH80" s="12"/>
      <c r="BI80" s="31"/>
      <c r="BJ80">
        <f>BJ79+320</f>
        <v>291190</v>
      </c>
      <c r="BK80" s="12" t="s">
        <v>166</v>
      </c>
      <c r="BL80" s="12"/>
      <c r="BM80" s="12"/>
      <c r="BN80" s="12"/>
      <c r="BO80" s="12"/>
      <c r="BP80" s="12"/>
      <c r="BQ80" s="12"/>
      <c r="BR80" s="12"/>
      <c r="BS80" s="12"/>
      <c r="BT80" s="12"/>
      <c r="BU80" s="12"/>
      <c r="BV80" s="12"/>
      <c r="BW80" s="12"/>
      <c r="BX80" s="12"/>
      <c r="BY80" s="31"/>
      <c r="CA80" s="12" t="s">
        <v>166</v>
      </c>
      <c r="CB80" s="12"/>
      <c r="CC80" s="12"/>
      <c r="CD80" s="12"/>
      <c r="CE80" s="12"/>
      <c r="CF80" s="12"/>
      <c r="CG80" s="12"/>
      <c r="CH80" s="12"/>
      <c r="CI80" s="12"/>
      <c r="CJ80" s="12"/>
      <c r="CK80" s="12"/>
      <c r="CL80" s="12"/>
      <c r="CM80" s="12"/>
      <c r="CN80" s="31"/>
      <c r="CP80" s="12" t="s">
        <v>166</v>
      </c>
      <c r="CQ80" s="12"/>
      <c r="CR80" s="12"/>
      <c r="CS80" s="12"/>
      <c r="CT80" s="12"/>
      <c r="CU80" s="12"/>
      <c r="CV80" s="12"/>
      <c r="CW80" s="12"/>
      <c r="CX80" s="12"/>
      <c r="CY80" s="12"/>
      <c r="CZ80" s="12"/>
      <c r="DA80" s="12"/>
      <c r="DB80" s="12"/>
      <c r="DC80" s="12"/>
      <c r="DD80" s="31"/>
      <c r="DG80" s="12" t="s">
        <v>166</v>
      </c>
      <c r="DH80" s="12">
        <v>5.9</v>
      </c>
      <c r="DI80" s="12">
        <v>20.6</v>
      </c>
      <c r="DJ80" s="12">
        <v>0.6</v>
      </c>
      <c r="DK80" s="12">
        <v>0.2</v>
      </c>
      <c r="DL80" s="12">
        <v>0.7</v>
      </c>
      <c r="DM80" s="12">
        <v>1.3</v>
      </c>
      <c r="DN80" s="12">
        <v>1.7</v>
      </c>
      <c r="DO80" s="12">
        <v>4.8</v>
      </c>
      <c r="DP80" s="12">
        <v>11.8</v>
      </c>
      <c r="DQ80" s="12">
        <v>25.3</v>
      </c>
      <c r="DR80" s="31">
        <v>87.2</v>
      </c>
      <c r="DT80" s="12" t="s">
        <v>166</v>
      </c>
      <c r="DU80" s="12">
        <v>6.4</v>
      </c>
      <c r="DV80" s="12">
        <v>23.6</v>
      </c>
      <c r="DW80" s="12">
        <v>0.4</v>
      </c>
      <c r="DX80" s="12">
        <v>0.3</v>
      </c>
      <c r="DY80" s="12">
        <v>1</v>
      </c>
      <c r="DZ80" s="12">
        <v>1.8</v>
      </c>
      <c r="EA80" s="12">
        <v>2.2000000000000002</v>
      </c>
      <c r="EB80" s="12">
        <v>5.6</v>
      </c>
      <c r="EC80" s="12">
        <v>14.8</v>
      </c>
      <c r="ED80" s="12">
        <v>34.200000000000003</v>
      </c>
      <c r="EE80" s="31">
        <v>98.1</v>
      </c>
      <c r="EG80" s="12" t="s">
        <v>166</v>
      </c>
      <c r="EH80" s="12">
        <v>5.4</v>
      </c>
      <c r="EI80" s="12">
        <v>17.600000000000001</v>
      </c>
      <c r="EJ80" s="12">
        <v>0.8</v>
      </c>
      <c r="EK80" s="12">
        <v>0.2</v>
      </c>
      <c r="EL80" s="12">
        <v>0.5</v>
      </c>
      <c r="EM80" s="12">
        <v>0.8</v>
      </c>
      <c r="EN80" s="12">
        <v>1.1000000000000001</v>
      </c>
      <c r="EO80" s="12">
        <v>4.0999999999999996</v>
      </c>
      <c r="EP80" s="12">
        <v>8.8000000000000007</v>
      </c>
      <c r="EQ80" s="12">
        <v>18.2</v>
      </c>
      <c r="ER80" s="31">
        <v>79.7</v>
      </c>
      <c r="EU80" s="12" t="s">
        <v>184</v>
      </c>
      <c r="EV80" s="12">
        <v>3153647</v>
      </c>
      <c r="EW80" s="12">
        <v>278021</v>
      </c>
      <c r="EX80" s="12">
        <v>275315</v>
      </c>
      <c r="EY80" s="12">
        <v>271704</v>
      </c>
      <c r="EZ80" s="12">
        <v>276829</v>
      </c>
      <c r="FA80" s="12">
        <v>285890</v>
      </c>
      <c r="FB80" s="12">
        <v>236839</v>
      </c>
      <c r="FC80" s="12">
        <v>212816</v>
      </c>
      <c r="FD80" s="12">
        <v>197723</v>
      </c>
      <c r="FE80" s="12">
        <v>183973</v>
      </c>
      <c r="FF80" s="12">
        <v>176489</v>
      </c>
      <c r="FG80" s="12">
        <v>161575</v>
      </c>
      <c r="FH80" s="12">
        <v>142365</v>
      </c>
      <c r="FI80" s="12">
        <v>124563</v>
      </c>
      <c r="FJ80" s="12">
        <v>110511</v>
      </c>
      <c r="FK80" s="12">
        <v>93683</v>
      </c>
      <c r="FL80" s="12">
        <v>67371</v>
      </c>
      <c r="FM80" s="31">
        <v>57980</v>
      </c>
      <c r="FP80" s="12" t="s">
        <v>184</v>
      </c>
      <c r="FQ80" s="12">
        <v>1542372</v>
      </c>
      <c r="FR80" s="12">
        <v>141341</v>
      </c>
      <c r="FS80" s="12">
        <v>139951</v>
      </c>
      <c r="FT80" s="12">
        <v>137927</v>
      </c>
      <c r="FU80" s="12">
        <v>140352</v>
      </c>
      <c r="FV80" s="12">
        <v>144621</v>
      </c>
      <c r="FW80" s="12">
        <v>119555</v>
      </c>
      <c r="FX80" s="12">
        <v>107385</v>
      </c>
      <c r="FY80" s="12">
        <v>98239</v>
      </c>
      <c r="FZ80" s="12">
        <v>89419</v>
      </c>
      <c r="GA80" s="12">
        <v>85439</v>
      </c>
      <c r="GB80" s="12">
        <v>78009</v>
      </c>
      <c r="GC80" s="12">
        <v>68167</v>
      </c>
      <c r="GD80" s="12">
        <v>57918</v>
      </c>
      <c r="GE80" s="12">
        <v>49156</v>
      </c>
      <c r="GF80" s="12">
        <v>39539</v>
      </c>
      <c r="GG80" s="12">
        <v>26226</v>
      </c>
      <c r="GH80" s="31">
        <v>19128</v>
      </c>
      <c r="GK80" s="12" t="s">
        <v>184</v>
      </c>
      <c r="GL80" s="12">
        <v>1611275</v>
      </c>
      <c r="GM80" s="12">
        <v>136680</v>
      </c>
      <c r="GN80" s="12">
        <v>135364</v>
      </c>
      <c r="GO80" s="12">
        <v>133777</v>
      </c>
      <c r="GP80" s="12">
        <v>136477</v>
      </c>
      <c r="GQ80" s="12">
        <v>141269</v>
      </c>
      <c r="GR80" s="12">
        <v>117284</v>
      </c>
      <c r="GS80" s="12">
        <v>105431</v>
      </c>
      <c r="GT80" s="12">
        <v>99484</v>
      </c>
      <c r="GU80" s="12">
        <v>94554</v>
      </c>
      <c r="GV80" s="12">
        <v>91050</v>
      </c>
      <c r="GW80" s="12">
        <v>83566</v>
      </c>
      <c r="GX80" s="12">
        <v>74198</v>
      </c>
      <c r="GY80" s="12">
        <v>66645</v>
      </c>
      <c r="GZ80" s="12">
        <v>61355</v>
      </c>
      <c r="HA80" s="12">
        <v>54144</v>
      </c>
      <c r="HB80" s="12">
        <v>41145</v>
      </c>
      <c r="HC80" s="31">
        <v>38852</v>
      </c>
      <c r="HF80" s="42" t="s">
        <v>185</v>
      </c>
      <c r="HG80" s="43" t="s">
        <v>186</v>
      </c>
      <c r="HH80" s="43">
        <v>1</v>
      </c>
      <c r="HI80" s="44">
        <f>EX76</f>
        <v>3510991</v>
      </c>
      <c r="HJ80" s="44">
        <f>AA76</f>
        <v>889</v>
      </c>
      <c r="HK80" s="45">
        <f t="shared" si="32"/>
        <v>2.5320486438159482E-4</v>
      </c>
      <c r="HL80" s="46">
        <f t="shared" si="28"/>
        <v>2.5317281208781992E-4</v>
      </c>
      <c r="HN80" s="42" t="s">
        <v>185</v>
      </c>
      <c r="HO80" s="43" t="s">
        <v>186</v>
      </c>
      <c r="HP80" s="43">
        <v>1</v>
      </c>
      <c r="HQ80" s="44">
        <f>FS76</f>
        <v>1783444</v>
      </c>
      <c r="HR80" s="44">
        <f>BF76</f>
        <v>502</v>
      </c>
      <c r="HS80" s="45">
        <f t="shared" si="33"/>
        <v>2.8147785969169763E-4</v>
      </c>
      <c r="HT80" s="46">
        <f t="shared" si="29"/>
        <v>2.8143825037352238E-4</v>
      </c>
      <c r="HV80" s="42" t="s">
        <v>185</v>
      </c>
      <c r="HW80" s="47">
        <v>41887</v>
      </c>
      <c r="HX80" s="47">
        <v>1</v>
      </c>
      <c r="HY80" s="44">
        <f>GN76</f>
        <v>1727547</v>
      </c>
      <c r="HZ80" s="48">
        <f>CK76</f>
        <v>385</v>
      </c>
      <c r="IA80" s="45">
        <f t="shared" si="34"/>
        <v>2.2285934912335235E-4</v>
      </c>
      <c r="IB80" s="46">
        <f t="shared" si="30"/>
        <v>2.2283451874544744E-4</v>
      </c>
      <c r="IC80" s="49">
        <f>U76*6/11</f>
        <v>2112.5454545454545</v>
      </c>
      <c r="IE80" s="50">
        <f t="shared" si="31"/>
        <v>0</v>
      </c>
      <c r="IF80" s="50">
        <f t="shared" si="31"/>
        <v>-2</v>
      </c>
    </row>
    <row r="81" spans="1:251" ht="15.6" x14ac:dyDescent="0.3">
      <c r="A81" s="12" t="s">
        <v>184</v>
      </c>
      <c r="B81" s="12">
        <v>52453</v>
      </c>
      <c r="C81" s="12"/>
      <c r="D81" s="12"/>
      <c r="E81" s="12"/>
      <c r="F81" s="12">
        <v>179</v>
      </c>
      <c r="G81" s="12">
        <v>7106</v>
      </c>
      <c r="H81" s="12">
        <v>14131</v>
      </c>
      <c r="I81" s="12">
        <v>13764</v>
      </c>
      <c r="J81" s="12">
        <v>10197</v>
      </c>
      <c r="K81" s="12">
        <v>5044</v>
      </c>
      <c r="L81" s="12">
        <v>1301</v>
      </c>
      <c r="M81" s="12">
        <v>68</v>
      </c>
      <c r="N81" s="12">
        <v>3</v>
      </c>
      <c r="O81" s="31">
        <v>660</v>
      </c>
      <c r="Q81" s="12" t="s">
        <v>184</v>
      </c>
      <c r="R81" s="12"/>
      <c r="S81" s="12"/>
      <c r="T81" s="12"/>
      <c r="U81" s="12"/>
      <c r="V81" s="12"/>
      <c r="W81" s="12"/>
      <c r="X81" s="12"/>
      <c r="Y81" s="12"/>
      <c r="Z81" s="12"/>
      <c r="AA81" s="12"/>
      <c r="AB81" s="12"/>
      <c r="AC81" s="12"/>
      <c r="AD81" s="31"/>
      <c r="AF81" s="12" t="s">
        <v>184</v>
      </c>
      <c r="AG81" s="12"/>
      <c r="AH81" s="12"/>
      <c r="AI81" s="12"/>
      <c r="AJ81" s="12"/>
      <c r="AK81" s="12"/>
      <c r="AL81" s="12"/>
      <c r="AM81" s="12"/>
      <c r="AN81" s="12"/>
      <c r="AO81" s="12"/>
      <c r="AP81" s="12"/>
      <c r="AQ81" s="12"/>
      <c r="AR81" s="12"/>
      <c r="AS81" s="12"/>
      <c r="AT81" s="31"/>
      <c r="AV81" s="12" t="s">
        <v>184</v>
      </c>
      <c r="AW81" s="12"/>
      <c r="AX81" s="12"/>
      <c r="AY81" s="12"/>
      <c r="AZ81" s="12"/>
      <c r="BA81" s="12"/>
      <c r="BB81" s="12"/>
      <c r="BC81" s="12"/>
      <c r="BD81" s="12"/>
      <c r="BE81" s="12"/>
      <c r="BF81" s="12"/>
      <c r="BG81" s="12"/>
      <c r="BH81" s="12"/>
      <c r="BI81" s="31"/>
      <c r="BK81" s="12" t="s">
        <v>184</v>
      </c>
      <c r="BL81" s="12"/>
      <c r="BM81" s="12"/>
      <c r="BN81" s="12"/>
      <c r="BO81" s="12"/>
      <c r="BP81" s="12"/>
      <c r="BQ81" s="12"/>
      <c r="BR81" s="12"/>
      <c r="BS81" s="12"/>
      <c r="BT81" s="12"/>
      <c r="BU81" s="12"/>
      <c r="BV81" s="12"/>
      <c r="BW81" s="12"/>
      <c r="BX81" s="12"/>
      <c r="BY81" s="31"/>
      <c r="CA81" s="12" t="s">
        <v>184</v>
      </c>
      <c r="CB81" s="12"/>
      <c r="CC81" s="12"/>
      <c r="CD81" s="12"/>
      <c r="CE81" s="12"/>
      <c r="CF81" s="12"/>
      <c r="CG81" s="12"/>
      <c r="CH81" s="12"/>
      <c r="CI81" s="12"/>
      <c r="CJ81" s="12"/>
      <c r="CK81" s="12"/>
      <c r="CL81" s="12"/>
      <c r="CM81" s="12"/>
      <c r="CN81" s="31"/>
      <c r="CP81" s="12" t="s">
        <v>184</v>
      </c>
      <c r="CQ81" s="12"/>
      <c r="CR81" s="12"/>
      <c r="CS81" s="12"/>
      <c r="CT81" s="12"/>
      <c r="CU81" s="12"/>
      <c r="CV81" s="12"/>
      <c r="CW81" s="12"/>
      <c r="CX81" s="12"/>
      <c r="CY81" s="12"/>
      <c r="CZ81" s="12"/>
      <c r="DA81" s="12"/>
      <c r="DB81" s="12"/>
      <c r="DC81" s="12"/>
      <c r="DD81" s="31"/>
      <c r="DG81" s="12" t="s">
        <v>184</v>
      </c>
      <c r="DH81" s="12">
        <v>7.8</v>
      </c>
      <c r="DI81" s="12">
        <v>14.8</v>
      </c>
      <c r="DJ81" s="12">
        <v>0.5</v>
      </c>
      <c r="DK81" s="12">
        <v>0.3</v>
      </c>
      <c r="DL81" s="12">
        <v>0.8</v>
      </c>
      <c r="DM81" s="12">
        <v>0.9</v>
      </c>
      <c r="DN81" s="12">
        <v>1.7</v>
      </c>
      <c r="DO81" s="12">
        <v>4.8</v>
      </c>
      <c r="DP81" s="12">
        <v>11.8</v>
      </c>
      <c r="DQ81" s="12">
        <v>27.1</v>
      </c>
      <c r="DR81" s="31">
        <v>94.7</v>
      </c>
      <c r="DT81" s="12" t="s">
        <v>184</v>
      </c>
      <c r="DU81" s="12">
        <v>8.6999999999999993</v>
      </c>
      <c r="DV81" s="12">
        <v>16.5</v>
      </c>
      <c r="DW81" s="12">
        <v>0.6</v>
      </c>
      <c r="DX81" s="12">
        <v>0.3</v>
      </c>
      <c r="DY81" s="12">
        <v>1.1000000000000001</v>
      </c>
      <c r="DZ81" s="12">
        <v>1.2</v>
      </c>
      <c r="EA81" s="12">
        <v>2.1</v>
      </c>
      <c r="EB81" s="12">
        <v>6.6</v>
      </c>
      <c r="EC81" s="12">
        <v>16.600000000000001</v>
      </c>
      <c r="ED81" s="12">
        <v>38.299999999999997</v>
      </c>
      <c r="EE81" s="31">
        <v>114.2</v>
      </c>
      <c r="EG81" s="12" t="s">
        <v>184</v>
      </c>
      <c r="EH81" s="12">
        <v>7.1</v>
      </c>
      <c r="EI81" s="12">
        <v>13</v>
      </c>
      <c r="EJ81" s="12">
        <v>0.4</v>
      </c>
      <c r="EK81" s="12">
        <v>0.2</v>
      </c>
      <c r="EL81" s="12">
        <v>0.4</v>
      </c>
      <c r="EM81" s="12">
        <v>0.6</v>
      </c>
      <c r="EN81" s="12">
        <v>1.3</v>
      </c>
      <c r="EO81" s="12">
        <v>3.1</v>
      </c>
      <c r="EP81" s="12">
        <v>7.6</v>
      </c>
      <c r="EQ81" s="12">
        <v>18.399999999999999</v>
      </c>
      <c r="ER81" s="31">
        <v>83.7</v>
      </c>
      <c r="EU81" s="12" t="s">
        <v>200</v>
      </c>
      <c r="EV81" s="12">
        <v>947316</v>
      </c>
      <c r="EW81" s="12">
        <v>108533</v>
      </c>
      <c r="EX81" s="12">
        <v>107292</v>
      </c>
      <c r="EY81" s="12">
        <v>104303</v>
      </c>
      <c r="EZ81" s="12">
        <v>93332</v>
      </c>
      <c r="FA81" s="12">
        <v>84318</v>
      </c>
      <c r="FB81" s="12">
        <v>68084</v>
      </c>
      <c r="FC81" s="12">
        <v>61641</v>
      </c>
      <c r="FD81" s="12">
        <v>58707</v>
      </c>
      <c r="FE81" s="12">
        <v>52932</v>
      </c>
      <c r="FF81" s="12">
        <v>47888</v>
      </c>
      <c r="FG81" s="12">
        <v>38238</v>
      </c>
      <c r="FH81" s="12">
        <v>31217</v>
      </c>
      <c r="FI81" s="12">
        <v>26952</v>
      </c>
      <c r="FJ81" s="12">
        <v>22160</v>
      </c>
      <c r="FK81" s="12">
        <v>18139</v>
      </c>
      <c r="FL81" s="12">
        <v>12294</v>
      </c>
      <c r="FM81" s="31">
        <v>11286</v>
      </c>
      <c r="FP81" s="12" t="s">
        <v>200</v>
      </c>
      <c r="FQ81" s="12">
        <v>473543</v>
      </c>
      <c r="FR81" s="12">
        <v>55375</v>
      </c>
      <c r="FS81" s="12">
        <v>55047</v>
      </c>
      <c r="FT81" s="12">
        <v>53465</v>
      </c>
      <c r="FU81" s="12">
        <v>47465</v>
      </c>
      <c r="FV81" s="12">
        <v>41897</v>
      </c>
      <c r="FW81" s="12">
        <v>34481</v>
      </c>
      <c r="FX81" s="12">
        <v>31223</v>
      </c>
      <c r="FY81" s="12">
        <v>29383</v>
      </c>
      <c r="FZ81" s="12">
        <v>25935</v>
      </c>
      <c r="GA81" s="12">
        <v>23995</v>
      </c>
      <c r="GB81" s="12">
        <v>18848</v>
      </c>
      <c r="GC81" s="12">
        <v>15649</v>
      </c>
      <c r="GD81" s="12">
        <v>12957</v>
      </c>
      <c r="GE81" s="12">
        <v>10344</v>
      </c>
      <c r="GF81" s="12">
        <v>8107</v>
      </c>
      <c r="GG81" s="12">
        <v>5103</v>
      </c>
      <c r="GH81" s="31">
        <v>4269</v>
      </c>
      <c r="GK81" s="12" t="s">
        <v>200</v>
      </c>
      <c r="GL81" s="12">
        <v>473773</v>
      </c>
      <c r="GM81" s="12">
        <v>53158</v>
      </c>
      <c r="GN81" s="12">
        <v>52245</v>
      </c>
      <c r="GO81" s="12">
        <v>50838</v>
      </c>
      <c r="GP81" s="12">
        <v>45867</v>
      </c>
      <c r="GQ81" s="12">
        <v>42421</v>
      </c>
      <c r="GR81" s="12">
        <v>33603</v>
      </c>
      <c r="GS81" s="12">
        <v>30418</v>
      </c>
      <c r="GT81" s="12">
        <v>29324</v>
      </c>
      <c r="GU81" s="12">
        <v>26997</v>
      </c>
      <c r="GV81" s="12">
        <v>23893</v>
      </c>
      <c r="GW81" s="12">
        <v>19390</v>
      </c>
      <c r="GX81" s="12">
        <v>15568</v>
      </c>
      <c r="GY81" s="12">
        <v>13995</v>
      </c>
      <c r="GZ81" s="12">
        <v>11816</v>
      </c>
      <c r="HA81" s="12">
        <v>10032</v>
      </c>
      <c r="HB81" s="12">
        <v>7191</v>
      </c>
      <c r="HC81" s="31">
        <v>7017</v>
      </c>
      <c r="HF81" s="54" t="s">
        <v>201</v>
      </c>
      <c r="HG81" s="55" t="s">
        <v>202</v>
      </c>
      <c r="HH81" s="55">
        <v>1</v>
      </c>
      <c r="HI81" s="56">
        <f>EY76</f>
        <v>3430907</v>
      </c>
      <c r="HJ81" s="56">
        <f>AB76</f>
        <v>1037</v>
      </c>
      <c r="HK81" s="57">
        <f t="shared" si="32"/>
        <v>3.0225243645485E-4</v>
      </c>
      <c r="HL81" s="58">
        <f t="shared" si="28"/>
        <v>3.0220676508931928E-4</v>
      </c>
      <c r="HN81" s="54" t="s">
        <v>201</v>
      </c>
      <c r="HO81" s="55" t="s">
        <v>202</v>
      </c>
      <c r="HP81" s="55">
        <v>1</v>
      </c>
      <c r="HQ81" s="56">
        <f>FT76</f>
        <v>1741445</v>
      </c>
      <c r="HR81" s="56">
        <f>BG76</f>
        <v>616</v>
      </c>
      <c r="HS81" s="57">
        <f t="shared" si="33"/>
        <v>3.5372923061021165E-4</v>
      </c>
      <c r="HT81" s="58">
        <f t="shared" si="29"/>
        <v>3.536666794889976E-4</v>
      </c>
      <c r="HV81" s="54" t="s">
        <v>201</v>
      </c>
      <c r="HW81" s="59">
        <v>41913</v>
      </c>
      <c r="HX81" s="59">
        <v>1</v>
      </c>
      <c r="HY81" s="56">
        <f>GO76</f>
        <v>1689462</v>
      </c>
      <c r="HZ81" s="60">
        <f>CL76</f>
        <v>421</v>
      </c>
      <c r="IA81" s="57">
        <f t="shared" si="34"/>
        <v>2.4919175453487561E-4</v>
      </c>
      <c r="IB81" s="58">
        <f t="shared" si="30"/>
        <v>2.4916071013761544E-4</v>
      </c>
      <c r="IC81" s="61">
        <f>IC79/(IC79+IC80)</f>
        <v>0.81947141902705056</v>
      </c>
      <c r="IE81" s="50">
        <f t="shared" si="31"/>
        <v>0</v>
      </c>
      <c r="IF81" s="50">
        <f t="shared" si="31"/>
        <v>0</v>
      </c>
      <c r="IH81" t="s">
        <v>203</v>
      </c>
      <c r="IO81" t="s">
        <v>16</v>
      </c>
      <c r="IQ81" t="s">
        <v>12</v>
      </c>
    </row>
    <row r="82" spans="1:251" ht="15.6" x14ac:dyDescent="0.3">
      <c r="A82" s="12" t="s">
        <v>200</v>
      </c>
      <c r="B82" s="12">
        <v>22094</v>
      </c>
      <c r="C82" s="12"/>
      <c r="D82" s="12"/>
      <c r="E82" s="12"/>
      <c r="F82" s="12">
        <v>171</v>
      </c>
      <c r="G82" s="12">
        <v>3927</v>
      </c>
      <c r="H82" s="12">
        <v>6473</v>
      </c>
      <c r="I82" s="12">
        <v>5139</v>
      </c>
      <c r="J82" s="12">
        <v>3565</v>
      </c>
      <c r="K82" s="12">
        <v>2043</v>
      </c>
      <c r="L82" s="12">
        <v>627</v>
      </c>
      <c r="M82" s="12">
        <v>44</v>
      </c>
      <c r="N82" s="12">
        <v>1</v>
      </c>
      <c r="O82" s="31">
        <v>104</v>
      </c>
      <c r="Q82" s="12" t="s">
        <v>200</v>
      </c>
      <c r="R82" s="12"/>
      <c r="S82" s="12"/>
      <c r="T82" s="12"/>
      <c r="U82" s="12"/>
      <c r="V82" s="12"/>
      <c r="W82" s="12"/>
      <c r="X82" s="12"/>
      <c r="Y82" s="12"/>
      <c r="Z82" s="12"/>
      <c r="AA82" s="12"/>
      <c r="AB82" s="12"/>
      <c r="AC82" s="12"/>
      <c r="AD82" s="31"/>
      <c r="AF82" s="12" t="s">
        <v>200</v>
      </c>
      <c r="AG82" s="12"/>
      <c r="AH82" s="12"/>
      <c r="AI82" s="12"/>
      <c r="AJ82" s="12"/>
      <c r="AK82" s="12"/>
      <c r="AL82" s="12"/>
      <c r="AM82" s="12"/>
      <c r="AN82" s="12"/>
      <c r="AO82" s="12"/>
      <c r="AP82" s="12"/>
      <c r="AQ82" s="12"/>
      <c r="AR82" s="12"/>
      <c r="AS82" s="12"/>
      <c r="AT82" s="31"/>
      <c r="AV82" s="12" t="s">
        <v>200</v>
      </c>
      <c r="AW82" s="12"/>
      <c r="AX82" s="12"/>
      <c r="AY82" s="12"/>
      <c r="AZ82" s="12"/>
      <c r="BA82" s="12"/>
      <c r="BB82" s="12"/>
      <c r="BC82" s="12"/>
      <c r="BD82" s="12"/>
      <c r="BE82" s="12"/>
      <c r="BF82" s="12"/>
      <c r="BG82" s="12"/>
      <c r="BH82" s="12"/>
      <c r="BI82" s="31"/>
      <c r="BK82" s="12" t="s">
        <v>200</v>
      </c>
      <c r="BL82" s="12"/>
      <c r="BM82" s="12"/>
      <c r="BN82" s="12"/>
      <c r="BO82" s="12"/>
      <c r="BP82" s="12"/>
      <c r="BQ82" s="12"/>
      <c r="BR82" s="12"/>
      <c r="BS82" s="12"/>
      <c r="BT82" s="12"/>
      <c r="BU82" s="12"/>
      <c r="BV82" s="12"/>
      <c r="BW82" s="12"/>
      <c r="BX82" s="12"/>
      <c r="BY82" s="31"/>
      <c r="CA82" s="12" t="s">
        <v>200</v>
      </c>
      <c r="CB82" s="12"/>
      <c r="CC82" s="12"/>
      <c r="CD82" s="12"/>
      <c r="CE82" s="12"/>
      <c r="CF82" s="12"/>
      <c r="CG82" s="12"/>
      <c r="CH82" s="12"/>
      <c r="CI82" s="12"/>
      <c r="CJ82" s="12"/>
      <c r="CK82" s="12"/>
      <c r="CL82" s="12"/>
      <c r="CM82" s="12"/>
      <c r="CN82" s="31"/>
      <c r="CP82" s="12" t="s">
        <v>200</v>
      </c>
      <c r="CQ82" s="12"/>
      <c r="CR82" s="12"/>
      <c r="CS82" s="12"/>
      <c r="CT82" s="12"/>
      <c r="CU82" s="12"/>
      <c r="CV82" s="12"/>
      <c r="CW82" s="12"/>
      <c r="CX82" s="12"/>
      <c r="CY82" s="12"/>
      <c r="CZ82" s="12"/>
      <c r="DA82" s="12"/>
      <c r="DB82" s="12"/>
      <c r="DC82" s="12"/>
      <c r="DD82" s="31"/>
      <c r="DG82" s="12" t="s">
        <v>200</v>
      </c>
      <c r="DH82" s="12">
        <v>6.4</v>
      </c>
      <c r="DI82" s="12">
        <v>23.8</v>
      </c>
      <c r="DJ82" s="12">
        <v>0.9</v>
      </c>
      <c r="DK82" s="12">
        <v>0.3</v>
      </c>
      <c r="DL82" s="12">
        <v>0.8</v>
      </c>
      <c r="DM82" s="12">
        <v>1.1000000000000001</v>
      </c>
      <c r="DN82" s="12">
        <v>2.1</v>
      </c>
      <c r="DO82" s="12">
        <v>5.6</v>
      </c>
      <c r="DP82" s="12">
        <v>13.5</v>
      </c>
      <c r="DQ82" s="12">
        <v>30.5</v>
      </c>
      <c r="DR82" s="31">
        <v>99.1</v>
      </c>
      <c r="DT82" s="12" t="s">
        <v>200</v>
      </c>
      <c r="DU82" s="12">
        <v>7.2</v>
      </c>
      <c r="DV82" s="12">
        <v>26.8</v>
      </c>
      <c r="DW82" s="12">
        <v>1</v>
      </c>
      <c r="DX82" s="12">
        <v>0.4</v>
      </c>
      <c r="DY82" s="12">
        <v>1.3</v>
      </c>
      <c r="DZ82" s="12">
        <v>1.2</v>
      </c>
      <c r="EA82" s="12">
        <v>2.4</v>
      </c>
      <c r="EB82" s="12">
        <v>6.7</v>
      </c>
      <c r="EC82" s="12">
        <v>17.3</v>
      </c>
      <c r="ED82" s="12">
        <v>40.6</v>
      </c>
      <c r="EE82" s="31">
        <v>119.7</v>
      </c>
      <c r="EG82" s="12" t="s">
        <v>200</v>
      </c>
      <c r="EH82" s="12">
        <v>5.6</v>
      </c>
      <c r="EI82" s="12">
        <v>20.2</v>
      </c>
      <c r="EJ82" s="12">
        <v>0.9</v>
      </c>
      <c r="EK82" s="12">
        <v>0.3</v>
      </c>
      <c r="EL82" s="12">
        <v>0.4</v>
      </c>
      <c r="EM82" s="12">
        <v>0.9</v>
      </c>
      <c r="EN82" s="12">
        <v>1.8</v>
      </c>
      <c r="EO82" s="12">
        <v>4.5</v>
      </c>
      <c r="EP82" s="12">
        <v>9.6999999999999993</v>
      </c>
      <c r="EQ82" s="12">
        <v>22</v>
      </c>
      <c r="ER82" s="31">
        <v>85.2</v>
      </c>
      <c r="EU82" s="12" t="s">
        <v>218</v>
      </c>
      <c r="EV82" s="12">
        <v>973312</v>
      </c>
      <c r="EW82" s="12">
        <v>115632</v>
      </c>
      <c r="EX82" s="12">
        <v>111765</v>
      </c>
      <c r="EY82" s="12">
        <v>106841</v>
      </c>
      <c r="EZ82" s="12">
        <v>98908</v>
      </c>
      <c r="FA82" s="12">
        <v>89791</v>
      </c>
      <c r="FB82" s="12">
        <v>70895</v>
      </c>
      <c r="FC82" s="12">
        <v>61519</v>
      </c>
      <c r="FD82" s="12">
        <v>59969</v>
      </c>
      <c r="FE82" s="12">
        <v>55487</v>
      </c>
      <c r="FF82" s="12">
        <v>48126</v>
      </c>
      <c r="FG82" s="12">
        <v>37357</v>
      </c>
      <c r="FH82" s="12">
        <v>30748</v>
      </c>
      <c r="FI82" s="12">
        <v>27138</v>
      </c>
      <c r="FJ82" s="12">
        <v>22322</v>
      </c>
      <c r="FK82" s="12">
        <v>16995</v>
      </c>
      <c r="FL82" s="12">
        <v>11074</v>
      </c>
      <c r="FM82" s="31">
        <v>8745</v>
      </c>
      <c r="FP82" s="12" t="s">
        <v>218</v>
      </c>
      <c r="FQ82" s="12">
        <v>490105</v>
      </c>
      <c r="FR82" s="12">
        <v>58816</v>
      </c>
      <c r="FS82" s="12">
        <v>56902</v>
      </c>
      <c r="FT82" s="12">
        <v>54512</v>
      </c>
      <c r="FU82" s="12">
        <v>50402</v>
      </c>
      <c r="FV82" s="12">
        <v>45783</v>
      </c>
      <c r="FW82" s="12">
        <v>36296</v>
      </c>
      <c r="FX82" s="12">
        <v>31132</v>
      </c>
      <c r="FY82" s="12">
        <v>30277</v>
      </c>
      <c r="FZ82" s="12">
        <v>27685</v>
      </c>
      <c r="GA82" s="12">
        <v>24680</v>
      </c>
      <c r="GB82" s="12">
        <v>18524</v>
      </c>
      <c r="GC82" s="12">
        <v>15330</v>
      </c>
      <c r="GD82" s="12">
        <v>13005</v>
      </c>
      <c r="GE82" s="12">
        <v>10576</v>
      </c>
      <c r="GF82" s="12">
        <v>7953</v>
      </c>
      <c r="GG82" s="12">
        <v>4751</v>
      </c>
      <c r="GH82" s="31">
        <v>3481</v>
      </c>
      <c r="GK82" s="12" t="s">
        <v>218</v>
      </c>
      <c r="GL82" s="12">
        <v>483207</v>
      </c>
      <c r="GM82" s="12">
        <v>56816</v>
      </c>
      <c r="GN82" s="12">
        <v>54863</v>
      </c>
      <c r="GO82" s="12">
        <v>52329</v>
      </c>
      <c r="GP82" s="12">
        <v>48506</v>
      </c>
      <c r="GQ82" s="12">
        <v>44008</v>
      </c>
      <c r="GR82" s="12">
        <v>34599</v>
      </c>
      <c r="GS82" s="12">
        <v>30387</v>
      </c>
      <c r="GT82" s="12">
        <v>29692</v>
      </c>
      <c r="GU82" s="12">
        <v>27802</v>
      </c>
      <c r="GV82" s="12">
        <v>23446</v>
      </c>
      <c r="GW82" s="12">
        <v>18833</v>
      </c>
      <c r="GX82" s="12">
        <v>15418</v>
      </c>
      <c r="GY82" s="12">
        <v>14133</v>
      </c>
      <c r="GZ82" s="12">
        <v>11746</v>
      </c>
      <c r="HA82" s="12">
        <v>9042</v>
      </c>
      <c r="HB82" s="12">
        <v>6323</v>
      </c>
      <c r="HC82" s="31">
        <v>5264</v>
      </c>
      <c r="HF82" s="42" t="s">
        <v>219</v>
      </c>
      <c r="HG82" s="43" t="s">
        <v>220</v>
      </c>
      <c r="HH82" s="43">
        <v>1</v>
      </c>
      <c r="HI82" s="44">
        <f>EZ76</f>
        <v>3380539</v>
      </c>
      <c r="HJ82" s="44">
        <f>AC76</f>
        <v>2591</v>
      </c>
      <c r="HK82" s="45">
        <f t="shared" si="32"/>
        <v>7.6644582417182588E-4</v>
      </c>
      <c r="HL82" s="46">
        <f t="shared" si="28"/>
        <v>7.6615221708809227E-4</v>
      </c>
      <c r="HN82" s="42" t="s">
        <v>219</v>
      </c>
      <c r="HO82" s="43" t="s">
        <v>220</v>
      </c>
      <c r="HP82" s="43">
        <v>1</v>
      </c>
      <c r="HQ82" s="44">
        <f>FU76</f>
        <v>1713522</v>
      </c>
      <c r="HR82" s="44">
        <f>BH76</f>
        <v>1887</v>
      </c>
      <c r="HS82" s="45">
        <f t="shared" si="33"/>
        <v>1.1012406026884977E-3</v>
      </c>
      <c r="HT82" s="46">
        <f t="shared" si="29"/>
        <v>1.1006345709493716E-3</v>
      </c>
      <c r="HV82" s="42" t="s">
        <v>219</v>
      </c>
      <c r="HW82" s="47" t="s">
        <v>220</v>
      </c>
      <c r="HX82" s="47">
        <v>1</v>
      </c>
      <c r="HY82" s="44">
        <f>GP76</f>
        <v>1667017</v>
      </c>
      <c r="HZ82" s="48">
        <f>CM76</f>
        <v>703</v>
      </c>
      <c r="IA82" s="45">
        <f t="shared" si="34"/>
        <v>4.2171135627291142E-4</v>
      </c>
      <c r="IB82" s="46">
        <f t="shared" si="30"/>
        <v>4.2162245478429033E-4</v>
      </c>
      <c r="IE82" s="50">
        <f t="shared" si="31"/>
        <v>0</v>
      </c>
      <c r="IF82" s="50">
        <f t="shared" si="31"/>
        <v>-1</v>
      </c>
    </row>
    <row r="83" spans="1:251" ht="15.6" x14ac:dyDescent="0.3">
      <c r="A83" s="12" t="s">
        <v>218</v>
      </c>
      <c r="B83" s="12">
        <v>24215</v>
      </c>
      <c r="C83" s="12"/>
      <c r="D83" s="12"/>
      <c r="E83" s="12"/>
      <c r="F83" s="12">
        <v>309</v>
      </c>
      <c r="G83" s="12">
        <v>5525</v>
      </c>
      <c r="H83" s="12">
        <v>7396</v>
      </c>
      <c r="I83" s="12">
        <v>5239</v>
      </c>
      <c r="J83" s="12">
        <v>3260</v>
      </c>
      <c r="K83" s="12">
        <v>1798</v>
      </c>
      <c r="L83" s="12">
        <v>510</v>
      </c>
      <c r="M83" s="12">
        <v>43</v>
      </c>
      <c r="N83" s="12">
        <v>9</v>
      </c>
      <c r="O83" s="31">
        <v>126</v>
      </c>
      <c r="Q83" s="12" t="s">
        <v>218</v>
      </c>
      <c r="R83" s="12"/>
      <c r="S83" s="12"/>
      <c r="T83" s="12"/>
      <c r="U83" s="12"/>
      <c r="V83" s="12"/>
      <c r="W83" s="12"/>
      <c r="X83" s="12"/>
      <c r="Y83" s="12"/>
      <c r="Z83" s="12"/>
      <c r="AA83" s="12"/>
      <c r="AB83" s="12"/>
      <c r="AC83" s="12"/>
      <c r="AD83" s="31"/>
      <c r="AF83" s="12" t="s">
        <v>218</v>
      </c>
      <c r="AG83" s="12"/>
      <c r="AH83" s="12"/>
      <c r="AI83" s="12"/>
      <c r="AJ83" s="12"/>
      <c r="AK83" s="12"/>
      <c r="AL83" s="12"/>
      <c r="AM83" s="12"/>
      <c r="AN83" s="12"/>
      <c r="AO83" s="12"/>
      <c r="AP83" s="12"/>
      <c r="AQ83" s="12"/>
      <c r="AR83" s="12"/>
      <c r="AS83" s="12"/>
      <c r="AT83" s="31"/>
      <c r="AV83" s="12" t="s">
        <v>218</v>
      </c>
      <c r="AW83" s="12"/>
      <c r="AX83" s="12"/>
      <c r="AY83" s="12"/>
      <c r="AZ83" s="12"/>
      <c r="BA83" s="12"/>
      <c r="BB83" s="12"/>
      <c r="BC83" s="12"/>
      <c r="BD83" s="12"/>
      <c r="BE83" s="12"/>
      <c r="BF83" s="12"/>
      <c r="BG83" s="12"/>
      <c r="BH83" s="12"/>
      <c r="BI83" s="31"/>
      <c r="BK83" s="12" t="s">
        <v>218</v>
      </c>
      <c r="BL83" s="12"/>
      <c r="BM83" s="12"/>
      <c r="BN83" s="12"/>
      <c r="BO83" s="12"/>
      <c r="BP83" s="12"/>
      <c r="BQ83" s="12"/>
      <c r="BR83" s="12"/>
      <c r="BS83" s="12"/>
      <c r="BT83" s="12"/>
      <c r="BU83" s="12"/>
      <c r="BV83" s="12"/>
      <c r="BW83" s="12"/>
      <c r="BX83" s="12"/>
      <c r="BY83" s="31"/>
      <c r="CA83" s="12" t="s">
        <v>218</v>
      </c>
      <c r="CB83" s="12"/>
      <c r="CC83" s="12"/>
      <c r="CD83" s="12"/>
      <c r="CE83" s="12"/>
      <c r="CF83" s="12"/>
      <c r="CG83" s="12"/>
      <c r="CH83" s="12"/>
      <c r="CI83" s="12"/>
      <c r="CJ83" s="12"/>
      <c r="CK83" s="12"/>
      <c r="CL83" s="12"/>
      <c r="CM83" s="12"/>
      <c r="CN83" s="31"/>
      <c r="CP83" s="12" t="s">
        <v>218</v>
      </c>
      <c r="CQ83" s="12"/>
      <c r="CR83" s="12"/>
      <c r="CS83" s="12"/>
      <c r="CT83" s="12"/>
      <c r="CU83" s="12"/>
      <c r="CV83" s="12"/>
      <c r="CW83" s="12"/>
      <c r="CX83" s="12"/>
      <c r="CY83" s="12"/>
      <c r="CZ83" s="12"/>
      <c r="DA83" s="12"/>
      <c r="DB83" s="12"/>
      <c r="DC83" s="12"/>
      <c r="DD83" s="31"/>
      <c r="DG83" s="12" t="s">
        <v>218</v>
      </c>
      <c r="DH83" s="12">
        <v>6.8</v>
      </c>
      <c r="DI83" s="12">
        <v>26.7</v>
      </c>
      <c r="DJ83" s="12">
        <v>1.5</v>
      </c>
      <c r="DK83" s="12">
        <v>0.5</v>
      </c>
      <c r="DL83" s="12">
        <v>1.2</v>
      </c>
      <c r="DM83" s="12">
        <v>1.4</v>
      </c>
      <c r="DN83" s="12">
        <v>2.6</v>
      </c>
      <c r="DO83" s="12">
        <v>7.4</v>
      </c>
      <c r="DP83" s="12">
        <v>16.100000000000001</v>
      </c>
      <c r="DQ83" s="12">
        <v>33.6</v>
      </c>
      <c r="DR83" s="31">
        <v>109.2</v>
      </c>
      <c r="DT83" s="12" t="s">
        <v>218</v>
      </c>
      <c r="DU83" s="12">
        <v>8</v>
      </c>
      <c r="DV83" s="12">
        <v>30.1</v>
      </c>
      <c r="DW83" s="12">
        <v>1.8</v>
      </c>
      <c r="DX83" s="12">
        <v>0.5</v>
      </c>
      <c r="DY83" s="12">
        <v>1.5</v>
      </c>
      <c r="DZ83" s="12">
        <v>1.9</v>
      </c>
      <c r="EA83" s="12">
        <v>3</v>
      </c>
      <c r="EB83" s="12">
        <v>9.5</v>
      </c>
      <c r="EC83" s="12">
        <v>20.5</v>
      </c>
      <c r="ED83" s="12">
        <v>45.5</v>
      </c>
      <c r="EE83" s="31">
        <v>134</v>
      </c>
      <c r="EG83" s="12" t="s">
        <v>218</v>
      </c>
      <c r="EH83" s="12">
        <v>5.7</v>
      </c>
      <c r="EI83" s="12">
        <v>23.2</v>
      </c>
      <c r="EJ83" s="12">
        <v>1.3</v>
      </c>
      <c r="EK83" s="12">
        <v>0.5</v>
      </c>
      <c r="EL83" s="12">
        <v>0.8</v>
      </c>
      <c r="EM83" s="12">
        <v>0.8</v>
      </c>
      <c r="EN83" s="12">
        <v>2.2000000000000002</v>
      </c>
      <c r="EO83" s="12">
        <v>5.2</v>
      </c>
      <c r="EP83" s="12">
        <v>11.8</v>
      </c>
      <c r="EQ83" s="12">
        <v>23.1</v>
      </c>
      <c r="ER83" s="31">
        <v>91.6</v>
      </c>
      <c r="EU83" s="12" t="s">
        <v>236</v>
      </c>
      <c r="EV83" s="12">
        <v>467750</v>
      </c>
      <c r="EW83" s="12">
        <v>50703</v>
      </c>
      <c r="EX83" s="12">
        <v>48043</v>
      </c>
      <c r="EY83" s="12">
        <v>45859</v>
      </c>
      <c r="EZ83" s="12">
        <v>44759</v>
      </c>
      <c r="FA83" s="12">
        <v>45495</v>
      </c>
      <c r="FB83" s="12">
        <v>37937</v>
      </c>
      <c r="FC83" s="12">
        <v>32610</v>
      </c>
      <c r="FD83" s="12">
        <v>32105</v>
      </c>
      <c r="FE83" s="12">
        <v>28149</v>
      </c>
      <c r="FF83" s="12">
        <v>24894</v>
      </c>
      <c r="FG83" s="12">
        <v>19884</v>
      </c>
      <c r="FH83" s="12">
        <v>15986</v>
      </c>
      <c r="FI83" s="12">
        <v>13181</v>
      </c>
      <c r="FJ83" s="12">
        <v>10485</v>
      </c>
      <c r="FK83" s="12">
        <v>8191</v>
      </c>
      <c r="FL83" s="12">
        <v>5321</v>
      </c>
      <c r="FM83" s="31">
        <v>4148</v>
      </c>
      <c r="FP83" s="12" t="s">
        <v>236</v>
      </c>
      <c r="FQ83" s="12">
        <v>236046</v>
      </c>
      <c r="FR83" s="12">
        <v>25757</v>
      </c>
      <c r="FS83" s="12">
        <v>24417</v>
      </c>
      <c r="FT83" s="12">
        <v>23324</v>
      </c>
      <c r="FU83" s="12">
        <v>22945</v>
      </c>
      <c r="FV83" s="12">
        <v>23122</v>
      </c>
      <c r="FW83" s="12">
        <v>18922</v>
      </c>
      <c r="FX83" s="12">
        <v>16604</v>
      </c>
      <c r="FY83" s="12">
        <v>16608</v>
      </c>
      <c r="FZ83" s="12">
        <v>14180</v>
      </c>
      <c r="GA83" s="12">
        <v>12691</v>
      </c>
      <c r="GB83" s="12">
        <v>10078</v>
      </c>
      <c r="GC83" s="12">
        <v>8079</v>
      </c>
      <c r="GD83" s="12">
        <v>6628</v>
      </c>
      <c r="GE83" s="12">
        <v>4995</v>
      </c>
      <c r="GF83" s="12">
        <v>3830</v>
      </c>
      <c r="GG83" s="12">
        <v>2309</v>
      </c>
      <c r="GH83" s="31">
        <v>1557</v>
      </c>
      <c r="GK83" s="12" t="s">
        <v>236</v>
      </c>
      <c r="GL83" s="12">
        <v>231704</v>
      </c>
      <c r="GM83" s="12">
        <v>24946</v>
      </c>
      <c r="GN83" s="12">
        <v>23626</v>
      </c>
      <c r="GO83" s="12">
        <v>22535</v>
      </c>
      <c r="GP83" s="12">
        <v>21814</v>
      </c>
      <c r="GQ83" s="12">
        <v>22373</v>
      </c>
      <c r="GR83" s="12">
        <v>19015</v>
      </c>
      <c r="GS83" s="12">
        <v>16006</v>
      </c>
      <c r="GT83" s="12">
        <v>15497</v>
      </c>
      <c r="GU83" s="12">
        <v>13969</v>
      </c>
      <c r="GV83" s="12">
        <v>12203</v>
      </c>
      <c r="GW83" s="12">
        <v>9806</v>
      </c>
      <c r="GX83" s="12">
        <v>7907</v>
      </c>
      <c r="GY83" s="12">
        <v>6553</v>
      </c>
      <c r="GZ83" s="12">
        <v>5490</v>
      </c>
      <c r="HA83" s="12">
        <v>4361</v>
      </c>
      <c r="HB83" s="12">
        <v>3012</v>
      </c>
      <c r="HC83" s="31">
        <v>2591</v>
      </c>
      <c r="HF83" s="54" t="s">
        <v>237</v>
      </c>
      <c r="HG83" s="55" t="s">
        <v>238</v>
      </c>
      <c r="HH83" s="55">
        <v>1</v>
      </c>
      <c r="HI83" s="56">
        <f>FA76</f>
        <v>3445175</v>
      </c>
      <c r="HJ83" s="56">
        <f>AD76</f>
        <v>3473</v>
      </c>
      <c r="HK83" s="57">
        <f t="shared" si="32"/>
        <v>1.0080765128041391E-3</v>
      </c>
      <c r="HL83" s="58">
        <f t="shared" si="28"/>
        <v>1.0075686596537218E-3</v>
      </c>
      <c r="HN83" s="54" t="s">
        <v>237</v>
      </c>
      <c r="HO83" s="55" t="s">
        <v>238</v>
      </c>
      <c r="HP83" s="55">
        <v>1</v>
      </c>
      <c r="HQ83" s="56">
        <f>FV76</f>
        <v>1737941</v>
      </c>
      <c r="HR83" s="56">
        <f>BI76</f>
        <v>2645</v>
      </c>
      <c r="HS83" s="57">
        <f t="shared" si="33"/>
        <v>1.5219158763157092E-3</v>
      </c>
      <c r="HT83" s="58">
        <f t="shared" si="29"/>
        <v>1.5207586429543311E-3</v>
      </c>
      <c r="HV83" s="54" t="s">
        <v>237</v>
      </c>
      <c r="HW83" s="59" t="s">
        <v>238</v>
      </c>
      <c r="HX83" s="59">
        <v>1</v>
      </c>
      <c r="HY83" s="56">
        <f>GQ76</f>
        <v>1707234</v>
      </c>
      <c r="HZ83" s="60">
        <f>CN76</f>
        <v>826</v>
      </c>
      <c r="IA83" s="57">
        <f t="shared" si="34"/>
        <v>4.8382354147117501E-4</v>
      </c>
      <c r="IB83" s="58">
        <f t="shared" si="30"/>
        <v>4.8370652716867133E-4</v>
      </c>
      <c r="IE83" s="50">
        <f t="shared" si="31"/>
        <v>0</v>
      </c>
      <c r="IF83" s="50">
        <f t="shared" si="31"/>
        <v>-2</v>
      </c>
      <c r="IH83" s="62">
        <f t="shared" ref="IH83:IM83" si="35">SUM(IH74:IH78)</f>
        <v>1001500</v>
      </c>
      <c r="II83" s="62">
        <f t="shared" si="35"/>
        <v>1024794</v>
      </c>
      <c r="IJ83" s="62">
        <f t="shared" si="35"/>
        <v>1047701</v>
      </c>
      <c r="IK83" s="62">
        <f t="shared" si="35"/>
        <v>1070447</v>
      </c>
      <c r="IL83" s="62">
        <f t="shared" si="35"/>
        <v>1093149</v>
      </c>
      <c r="IM83" s="62">
        <f t="shared" si="35"/>
        <v>1116034</v>
      </c>
      <c r="IO83" s="62">
        <f>SUM(IO74:IO78)</f>
        <v>329851</v>
      </c>
      <c r="IP83" s="62"/>
      <c r="IQ83" s="62">
        <f>SUM(IQ74:IQ78)</f>
        <v>671649</v>
      </c>
    </row>
    <row r="84" spans="1:251" ht="15.6" x14ac:dyDescent="0.3">
      <c r="A84" s="12" t="s">
        <v>236</v>
      </c>
      <c r="B84" s="12">
        <v>8000</v>
      </c>
      <c r="C84" s="12"/>
      <c r="D84" s="12"/>
      <c r="E84" s="12"/>
      <c r="F84" s="12">
        <v>64</v>
      </c>
      <c r="G84" s="12">
        <v>1359</v>
      </c>
      <c r="H84" s="12">
        <v>2385</v>
      </c>
      <c r="I84" s="12">
        <v>2004</v>
      </c>
      <c r="J84" s="12">
        <v>1280</v>
      </c>
      <c r="K84" s="12">
        <v>701</v>
      </c>
      <c r="L84" s="12">
        <v>197</v>
      </c>
      <c r="M84" s="12">
        <v>6</v>
      </c>
      <c r="N84" s="12">
        <v>0</v>
      </c>
      <c r="O84" s="31">
        <v>4</v>
      </c>
      <c r="Q84" s="12" t="s">
        <v>236</v>
      </c>
      <c r="R84" s="12"/>
      <c r="S84" s="12"/>
      <c r="T84" s="12"/>
      <c r="U84" s="12"/>
      <c r="V84" s="12"/>
      <c r="W84" s="12"/>
      <c r="X84" s="12"/>
      <c r="Y84" s="12"/>
      <c r="Z84" s="12"/>
      <c r="AA84" s="12"/>
      <c r="AB84" s="12"/>
      <c r="AC84" s="12"/>
      <c r="AD84" s="31"/>
      <c r="AF84" s="12" t="s">
        <v>236</v>
      </c>
      <c r="AG84" s="12"/>
      <c r="AH84" s="12"/>
      <c r="AI84" s="12"/>
      <c r="AJ84" s="12"/>
      <c r="AK84" s="12"/>
      <c r="AL84" s="12"/>
      <c r="AM84" s="12"/>
      <c r="AN84" s="12"/>
      <c r="AO84" s="12"/>
      <c r="AP84" s="12"/>
      <c r="AQ84" s="12"/>
      <c r="AR84" s="12"/>
      <c r="AS84" s="12"/>
      <c r="AT84" s="31"/>
      <c r="AV84" s="12" t="s">
        <v>236</v>
      </c>
      <c r="AW84" s="12"/>
      <c r="AX84" s="12"/>
      <c r="AY84" s="12"/>
      <c r="AZ84" s="12"/>
      <c r="BA84" s="12"/>
      <c r="BB84" s="12"/>
      <c r="BC84" s="12"/>
      <c r="BD84" s="12"/>
      <c r="BE84" s="12"/>
      <c r="BF84" s="12"/>
      <c r="BG84" s="12"/>
      <c r="BH84" s="12"/>
      <c r="BI84" s="31"/>
      <c r="BK84" s="12" t="s">
        <v>236</v>
      </c>
      <c r="BL84" s="12"/>
      <c r="BM84" s="12"/>
      <c r="BN84" s="12"/>
      <c r="BO84" s="12"/>
      <c r="BP84" s="12"/>
      <c r="BQ84" s="12"/>
      <c r="BR84" s="12"/>
      <c r="BS84" s="12"/>
      <c r="BT84" s="12"/>
      <c r="BU84" s="12"/>
      <c r="BV84" s="12"/>
      <c r="BW84" s="12"/>
      <c r="BX84" s="12"/>
      <c r="BY84" s="31"/>
      <c r="CA84" s="12" t="s">
        <v>236</v>
      </c>
      <c r="CB84" s="12"/>
      <c r="CC84" s="12"/>
      <c r="CD84" s="12"/>
      <c r="CE84" s="12"/>
      <c r="CF84" s="12"/>
      <c r="CG84" s="12"/>
      <c r="CH84" s="12"/>
      <c r="CI84" s="12"/>
      <c r="CJ84" s="12"/>
      <c r="CK84" s="12"/>
      <c r="CL84" s="12"/>
      <c r="CM84" s="12"/>
      <c r="CN84" s="31"/>
      <c r="CP84" s="12" t="s">
        <v>236</v>
      </c>
      <c r="CQ84" s="12"/>
      <c r="CR84" s="12"/>
      <c r="CS84" s="12"/>
      <c r="CT84" s="12"/>
      <c r="CU84" s="12"/>
      <c r="CV84" s="12"/>
      <c r="CW84" s="12"/>
      <c r="CX84" s="12"/>
      <c r="CY84" s="12"/>
      <c r="CZ84" s="12"/>
      <c r="DA84" s="12"/>
      <c r="DB84" s="12"/>
      <c r="DC84" s="12"/>
      <c r="DD84" s="31"/>
      <c r="DG84" s="12" t="s">
        <v>236</v>
      </c>
      <c r="DH84" s="12">
        <v>5.4</v>
      </c>
      <c r="DI84" s="12">
        <v>17.8</v>
      </c>
      <c r="DJ84" s="12">
        <v>0.4</v>
      </c>
      <c r="DK84" s="12">
        <v>0.2</v>
      </c>
      <c r="DL84" s="12">
        <v>0.9</v>
      </c>
      <c r="DM84" s="12">
        <v>0.8</v>
      </c>
      <c r="DN84" s="12">
        <v>2</v>
      </c>
      <c r="DO84" s="12">
        <v>4.8</v>
      </c>
      <c r="DP84" s="12">
        <v>13.1</v>
      </c>
      <c r="DQ84" s="12">
        <v>28.6</v>
      </c>
      <c r="DR84" s="31">
        <v>98.2</v>
      </c>
      <c r="DT84" s="12" t="s">
        <v>236</v>
      </c>
      <c r="DU84" s="12">
        <v>6.7</v>
      </c>
      <c r="DV84" s="12">
        <v>20.6</v>
      </c>
      <c r="DW84" s="12">
        <v>0.7</v>
      </c>
      <c r="DX84" s="12">
        <v>0.3</v>
      </c>
      <c r="DY84" s="12">
        <v>1.4</v>
      </c>
      <c r="DZ84" s="12">
        <v>1.2</v>
      </c>
      <c r="EA84" s="12">
        <v>3</v>
      </c>
      <c r="EB84" s="12">
        <v>6.5</v>
      </c>
      <c r="EC84" s="12">
        <v>18.899999999999999</v>
      </c>
      <c r="ED84" s="12">
        <v>41.5</v>
      </c>
      <c r="EE84" s="31">
        <v>120.5</v>
      </c>
      <c r="EG84" s="12" t="s">
        <v>236</v>
      </c>
      <c r="EH84" s="12">
        <v>4</v>
      </c>
      <c r="EI84" s="12">
        <v>14.8</v>
      </c>
      <c r="EJ84" s="12">
        <v>0.2</v>
      </c>
      <c r="EK84" s="12">
        <v>0.2</v>
      </c>
      <c r="EL84" s="12">
        <v>0.3</v>
      </c>
      <c r="EM84" s="12">
        <v>0.4</v>
      </c>
      <c r="EN84" s="12">
        <v>1</v>
      </c>
      <c r="EO84" s="12">
        <v>3</v>
      </c>
      <c r="EP84" s="12">
        <v>7.2</v>
      </c>
      <c r="EQ84" s="12">
        <v>17.100000000000001</v>
      </c>
      <c r="ER84" s="31">
        <v>82.8</v>
      </c>
      <c r="EU84" s="12" t="s">
        <v>254</v>
      </c>
      <c r="EV84" s="12">
        <v>1130419</v>
      </c>
      <c r="EW84" s="12">
        <v>111445</v>
      </c>
      <c r="EX84" s="12">
        <v>110690</v>
      </c>
      <c r="EY84" s="12">
        <v>108336</v>
      </c>
      <c r="EZ84" s="12">
        <v>102566</v>
      </c>
      <c r="FA84" s="12">
        <v>96600</v>
      </c>
      <c r="FB84" s="12">
        <v>79667</v>
      </c>
      <c r="FC84" s="12">
        <v>69640</v>
      </c>
      <c r="FD84" s="12">
        <v>70236</v>
      </c>
      <c r="FE84" s="12">
        <v>65932</v>
      </c>
      <c r="FF84" s="12">
        <v>62124</v>
      </c>
      <c r="FG84" s="12">
        <v>54658</v>
      </c>
      <c r="FH84" s="12">
        <v>47171</v>
      </c>
      <c r="FI84" s="12">
        <v>41598</v>
      </c>
      <c r="FJ84" s="12">
        <v>36303</v>
      </c>
      <c r="FK84" s="12">
        <v>30396</v>
      </c>
      <c r="FL84" s="12">
        <v>22032</v>
      </c>
      <c r="FM84" s="31">
        <v>21025</v>
      </c>
      <c r="FP84" s="12" t="s">
        <v>254</v>
      </c>
      <c r="FQ84" s="12">
        <v>555632</v>
      </c>
      <c r="FR84" s="12">
        <v>56655</v>
      </c>
      <c r="FS84" s="12">
        <v>56268</v>
      </c>
      <c r="FT84" s="12">
        <v>54891</v>
      </c>
      <c r="FU84" s="12">
        <v>51802</v>
      </c>
      <c r="FV84" s="12">
        <v>48152</v>
      </c>
      <c r="FW84" s="12">
        <v>40081</v>
      </c>
      <c r="FX84" s="12">
        <v>35052</v>
      </c>
      <c r="FY84" s="12">
        <v>35203</v>
      </c>
      <c r="FZ84" s="12">
        <v>32255</v>
      </c>
      <c r="GA84" s="12">
        <v>31005</v>
      </c>
      <c r="GB84" s="12">
        <v>27245</v>
      </c>
      <c r="GC84" s="12">
        <v>23345</v>
      </c>
      <c r="GD84" s="12">
        <v>19686</v>
      </c>
      <c r="GE84" s="12">
        <v>15925</v>
      </c>
      <c r="GF84" s="12">
        <v>12718</v>
      </c>
      <c r="GG84" s="12">
        <v>8393</v>
      </c>
      <c r="GH84" s="31">
        <v>6956</v>
      </c>
      <c r="GK84" s="12" t="s">
        <v>254</v>
      </c>
      <c r="GL84" s="12">
        <v>574787</v>
      </c>
      <c r="GM84" s="12">
        <v>54790</v>
      </c>
      <c r="GN84" s="12">
        <v>54422</v>
      </c>
      <c r="GO84" s="12">
        <v>53445</v>
      </c>
      <c r="GP84" s="12">
        <v>50764</v>
      </c>
      <c r="GQ84" s="12">
        <v>48448</v>
      </c>
      <c r="GR84" s="12">
        <v>39586</v>
      </c>
      <c r="GS84" s="12">
        <v>34588</v>
      </c>
      <c r="GT84" s="12">
        <v>35033</v>
      </c>
      <c r="GU84" s="12">
        <v>33677</v>
      </c>
      <c r="GV84" s="12">
        <v>31119</v>
      </c>
      <c r="GW84" s="12">
        <v>27413</v>
      </c>
      <c r="GX84" s="12">
        <v>23826</v>
      </c>
      <c r="GY84" s="12">
        <v>21912</v>
      </c>
      <c r="GZ84" s="12">
        <v>20378</v>
      </c>
      <c r="HA84" s="12">
        <v>17678</v>
      </c>
      <c r="HB84" s="12">
        <v>13639</v>
      </c>
      <c r="HC84" s="31">
        <v>14069</v>
      </c>
      <c r="HF84" s="42" t="s">
        <v>255</v>
      </c>
      <c r="HG84" s="43" t="s">
        <v>256</v>
      </c>
      <c r="HH84" s="43">
        <v>1</v>
      </c>
      <c r="HI84" s="44">
        <f>FB76</f>
        <v>2887336</v>
      </c>
      <c r="HJ84" s="44">
        <f>AG76</f>
        <v>3252</v>
      </c>
      <c r="HK84" s="45">
        <f t="shared" si="32"/>
        <v>1.1262977360445754E-3</v>
      </c>
      <c r="HL84" s="46">
        <f t="shared" si="28"/>
        <v>1.125663819738716E-3</v>
      </c>
      <c r="HN84" s="42" t="s">
        <v>255</v>
      </c>
      <c r="HO84" s="43" t="s">
        <v>256</v>
      </c>
      <c r="HP84" s="43">
        <v>1</v>
      </c>
      <c r="HQ84" s="44">
        <f>FW76</f>
        <v>1452455</v>
      </c>
      <c r="HR84" s="44">
        <f>BL76</f>
        <v>2351</v>
      </c>
      <c r="HS84" s="45">
        <f t="shared" si="33"/>
        <v>1.6186387874323129E-3</v>
      </c>
      <c r="HT84" s="46">
        <f t="shared" si="29"/>
        <v>1.617329851017848E-3</v>
      </c>
      <c r="HV84" s="42" t="s">
        <v>255</v>
      </c>
      <c r="HW84" s="47" t="s">
        <v>256</v>
      </c>
      <c r="HX84" s="47">
        <v>1</v>
      </c>
      <c r="HY84" s="44">
        <f>GR76</f>
        <v>1434881</v>
      </c>
      <c r="HZ84" s="48">
        <f>CQ76</f>
        <v>900</v>
      </c>
      <c r="IA84" s="45">
        <f t="shared" si="34"/>
        <v>6.2722971451988009E-4</v>
      </c>
      <c r="IB84" s="46">
        <f t="shared" si="30"/>
        <v>6.2703306763387684E-4</v>
      </c>
      <c r="IE84" s="50">
        <f t="shared" si="31"/>
        <v>0</v>
      </c>
      <c r="IF84" s="50">
        <f t="shared" si="31"/>
        <v>-1</v>
      </c>
      <c r="IH84">
        <f t="shared" ref="IH84:IM84" si="36">IH74/IH83</f>
        <v>0.5665861208187718</v>
      </c>
      <c r="II84">
        <f t="shared" si="36"/>
        <v>0.55785065096009534</v>
      </c>
      <c r="IJ84">
        <f t="shared" si="36"/>
        <v>0.54943729174640477</v>
      </c>
      <c r="IK84">
        <f t="shared" si="36"/>
        <v>0.54181290619713074</v>
      </c>
      <c r="IL84">
        <f t="shared" si="36"/>
        <v>0.53531952185841092</v>
      </c>
      <c r="IM84">
        <f t="shared" si="36"/>
        <v>0.52996145278728068</v>
      </c>
      <c r="IO84">
        <f>IO74/IO83</f>
        <v>0.61321323870474853</v>
      </c>
      <c r="IQ84">
        <f>IQ74/IQ83</f>
        <v>0.54368725331237</v>
      </c>
    </row>
    <row r="85" spans="1:251" ht="15.6" x14ac:dyDescent="0.3">
      <c r="A85" s="12" t="s">
        <v>254</v>
      </c>
      <c r="B85" s="12">
        <v>22088</v>
      </c>
      <c r="C85" s="12"/>
      <c r="D85" s="12"/>
      <c r="E85" s="12"/>
      <c r="F85" s="12">
        <v>154</v>
      </c>
      <c r="G85" s="12">
        <v>3735</v>
      </c>
      <c r="H85" s="12">
        <v>6155</v>
      </c>
      <c r="I85" s="12">
        <v>5460</v>
      </c>
      <c r="J85" s="12">
        <v>3833</v>
      </c>
      <c r="K85" s="12">
        <v>2093</v>
      </c>
      <c r="L85" s="12">
        <v>538</v>
      </c>
      <c r="M85" s="12">
        <v>27</v>
      </c>
      <c r="N85" s="12">
        <v>2</v>
      </c>
      <c r="O85" s="31">
        <v>91</v>
      </c>
      <c r="Q85" s="12" t="s">
        <v>254</v>
      </c>
      <c r="R85" s="12"/>
      <c r="S85" s="12"/>
      <c r="T85" s="12"/>
      <c r="U85" s="12"/>
      <c r="V85" s="12"/>
      <c r="W85" s="12"/>
      <c r="X85" s="12"/>
      <c r="Y85" s="12"/>
      <c r="Z85" s="12"/>
      <c r="AA85" s="12"/>
      <c r="AB85" s="12"/>
      <c r="AC85" s="12"/>
      <c r="AD85" s="31"/>
      <c r="AF85" s="12" t="s">
        <v>254</v>
      </c>
      <c r="AG85" s="12"/>
      <c r="AH85" s="12"/>
      <c r="AI85" s="12"/>
      <c r="AJ85" s="12"/>
      <c r="AK85" s="12"/>
      <c r="AL85" s="12"/>
      <c r="AM85" s="12"/>
      <c r="AN85" s="12"/>
      <c r="AO85" s="12"/>
      <c r="AP85" s="12"/>
      <c r="AQ85" s="12"/>
      <c r="AR85" s="12"/>
      <c r="AS85" s="12"/>
      <c r="AT85" s="31"/>
      <c r="AV85" s="12" t="s">
        <v>254</v>
      </c>
      <c r="AW85" s="12"/>
      <c r="AX85" s="12"/>
      <c r="AY85" s="12"/>
      <c r="AZ85" s="12"/>
      <c r="BA85" s="12"/>
      <c r="BB85" s="12"/>
      <c r="BC85" s="12"/>
      <c r="BD85" s="12"/>
      <c r="BE85" s="12"/>
      <c r="BF85" s="12"/>
      <c r="BG85" s="12"/>
      <c r="BH85" s="12"/>
      <c r="BI85" s="31"/>
      <c r="BK85" s="12" t="s">
        <v>254</v>
      </c>
      <c r="BL85" s="12"/>
      <c r="BM85" s="12"/>
      <c r="BN85" s="12"/>
      <c r="BO85" s="12"/>
      <c r="BP85" s="12"/>
      <c r="BQ85" s="12"/>
      <c r="BR85" s="12"/>
      <c r="BS85" s="12"/>
      <c r="BT85" s="12"/>
      <c r="BU85" s="12"/>
      <c r="BV85" s="12"/>
      <c r="BW85" s="12"/>
      <c r="BX85" s="12"/>
      <c r="BY85" s="31"/>
      <c r="CA85" s="12" t="s">
        <v>254</v>
      </c>
      <c r="CB85" s="12"/>
      <c r="CC85" s="12"/>
      <c r="CD85" s="12"/>
      <c r="CE85" s="12"/>
      <c r="CF85" s="12"/>
      <c r="CG85" s="12"/>
      <c r="CH85" s="12"/>
      <c r="CI85" s="12"/>
      <c r="CJ85" s="12"/>
      <c r="CK85" s="12"/>
      <c r="CL85" s="12"/>
      <c r="CM85" s="12"/>
      <c r="CN85" s="31"/>
      <c r="CP85" s="12" t="s">
        <v>254</v>
      </c>
      <c r="CQ85" s="12"/>
      <c r="CR85" s="12"/>
      <c r="CS85" s="12"/>
      <c r="CT85" s="12"/>
      <c r="CU85" s="12"/>
      <c r="CV85" s="12"/>
      <c r="CW85" s="12"/>
      <c r="CX85" s="12"/>
      <c r="CY85" s="12"/>
      <c r="CZ85" s="12"/>
      <c r="DA85" s="12"/>
      <c r="DB85" s="12"/>
      <c r="DC85" s="12"/>
      <c r="DD85" s="31"/>
      <c r="DG85" s="53" t="s">
        <v>254</v>
      </c>
      <c r="DH85" s="12">
        <v>8.1</v>
      </c>
      <c r="DI85" s="12">
        <v>16.5</v>
      </c>
      <c r="DJ85" s="12">
        <v>0.5</v>
      </c>
      <c r="DK85" s="12">
        <v>0.2</v>
      </c>
      <c r="DL85" s="12">
        <v>0.9</v>
      </c>
      <c r="DM85" s="12">
        <v>1.1000000000000001</v>
      </c>
      <c r="DN85" s="12">
        <v>2.2000000000000002</v>
      </c>
      <c r="DO85" s="12">
        <v>6</v>
      </c>
      <c r="DP85" s="12">
        <v>13.9</v>
      </c>
      <c r="DQ85" s="12">
        <v>29.4</v>
      </c>
      <c r="DR85" s="31">
        <v>96.3</v>
      </c>
      <c r="DT85" s="12" t="s">
        <v>254</v>
      </c>
      <c r="DU85" s="12">
        <v>9</v>
      </c>
      <c r="DV85" s="12">
        <v>17</v>
      </c>
      <c r="DW85" s="12">
        <v>0.5</v>
      </c>
      <c r="DX85" s="12">
        <v>0.3</v>
      </c>
      <c r="DY85" s="12">
        <v>1.4</v>
      </c>
      <c r="DZ85" s="12">
        <v>1.6</v>
      </c>
      <c r="EA85" s="12">
        <v>2.9</v>
      </c>
      <c r="EB85" s="12">
        <v>8.1</v>
      </c>
      <c r="EC85" s="12">
        <v>19.600000000000001</v>
      </c>
      <c r="ED85" s="12">
        <v>42.8</v>
      </c>
      <c r="EE85" s="31">
        <v>115</v>
      </c>
      <c r="EG85" s="12" t="s">
        <v>254</v>
      </c>
      <c r="EH85" s="12">
        <v>7.2</v>
      </c>
      <c r="EI85" s="12">
        <v>15.5</v>
      </c>
      <c r="EJ85" s="12">
        <v>0.5</v>
      </c>
      <c r="EK85" s="12">
        <v>0.1</v>
      </c>
      <c r="EL85" s="12">
        <v>0.3</v>
      </c>
      <c r="EM85" s="12">
        <v>0.7</v>
      </c>
      <c r="EN85" s="12">
        <v>1.5</v>
      </c>
      <c r="EO85" s="12">
        <v>3.9</v>
      </c>
      <c r="EP85" s="12">
        <v>8.6</v>
      </c>
      <c r="EQ85" s="12">
        <v>19.2</v>
      </c>
      <c r="ER85" s="31">
        <v>85.9</v>
      </c>
      <c r="EU85" s="12" t="s">
        <v>268</v>
      </c>
      <c r="EV85" s="12">
        <v>528005</v>
      </c>
      <c r="EW85" s="12">
        <v>65242</v>
      </c>
      <c r="EX85" s="12">
        <v>63265</v>
      </c>
      <c r="EY85" s="12">
        <v>60035</v>
      </c>
      <c r="EZ85" s="12">
        <v>52498</v>
      </c>
      <c r="FA85" s="12">
        <v>47613</v>
      </c>
      <c r="FB85" s="12">
        <v>38352</v>
      </c>
      <c r="FC85" s="12">
        <v>33889</v>
      </c>
      <c r="FD85" s="12">
        <v>32755</v>
      </c>
      <c r="FE85" s="12">
        <v>29939</v>
      </c>
      <c r="FF85" s="12">
        <v>25753</v>
      </c>
      <c r="FG85" s="12">
        <v>20102</v>
      </c>
      <c r="FH85" s="12">
        <v>15947</v>
      </c>
      <c r="FI85" s="12">
        <v>13701</v>
      </c>
      <c r="FJ85" s="12">
        <v>10779</v>
      </c>
      <c r="FK85" s="12">
        <v>8470</v>
      </c>
      <c r="FL85" s="12">
        <v>5373</v>
      </c>
      <c r="FM85" s="31">
        <v>4292</v>
      </c>
      <c r="FP85" s="12" t="s">
        <v>268</v>
      </c>
      <c r="FQ85" s="12">
        <v>270428</v>
      </c>
      <c r="FR85" s="12">
        <v>33252</v>
      </c>
      <c r="FS85" s="12">
        <v>32297</v>
      </c>
      <c r="FT85" s="12">
        <v>30485</v>
      </c>
      <c r="FU85" s="12">
        <v>26929</v>
      </c>
      <c r="FV85" s="12">
        <v>24143</v>
      </c>
      <c r="FW85" s="12">
        <v>19732</v>
      </c>
      <c r="FX85" s="12">
        <v>17444</v>
      </c>
      <c r="FY85" s="12">
        <v>16929</v>
      </c>
      <c r="FZ85" s="12">
        <v>15265</v>
      </c>
      <c r="GA85" s="12">
        <v>13555</v>
      </c>
      <c r="GB85" s="12">
        <v>10665</v>
      </c>
      <c r="GC85" s="12">
        <v>8429</v>
      </c>
      <c r="GD85" s="12">
        <v>7078</v>
      </c>
      <c r="GE85" s="12">
        <v>5471</v>
      </c>
      <c r="GF85" s="12">
        <v>4240</v>
      </c>
      <c r="GG85" s="12">
        <v>2593</v>
      </c>
      <c r="GH85" s="31">
        <v>1921</v>
      </c>
      <c r="GK85" s="12" t="s">
        <v>268</v>
      </c>
      <c r="GL85" s="12">
        <v>257577</v>
      </c>
      <c r="GM85" s="12">
        <v>31990</v>
      </c>
      <c r="GN85" s="12">
        <v>30968</v>
      </c>
      <c r="GO85" s="12">
        <v>29550</v>
      </c>
      <c r="GP85" s="12">
        <v>25569</v>
      </c>
      <c r="GQ85" s="12">
        <v>23470</v>
      </c>
      <c r="GR85" s="12">
        <v>18620</v>
      </c>
      <c r="GS85" s="12">
        <v>16445</v>
      </c>
      <c r="GT85" s="12">
        <v>15826</v>
      </c>
      <c r="GU85" s="12">
        <v>14674</v>
      </c>
      <c r="GV85" s="12">
        <v>12198</v>
      </c>
      <c r="GW85" s="12">
        <v>9437</v>
      </c>
      <c r="GX85" s="12">
        <v>7518</v>
      </c>
      <c r="GY85" s="12">
        <v>6623</v>
      </c>
      <c r="GZ85" s="12">
        <v>5308</v>
      </c>
      <c r="HA85" s="12">
        <v>4230</v>
      </c>
      <c r="HB85" s="12">
        <v>2780</v>
      </c>
      <c r="HC85" s="31">
        <v>2371</v>
      </c>
      <c r="HF85" s="54" t="s">
        <v>269</v>
      </c>
      <c r="HG85" s="55" t="s">
        <v>270</v>
      </c>
      <c r="HH85" s="55">
        <v>1</v>
      </c>
      <c r="HI85" s="56">
        <f>FC76</f>
        <v>2526435</v>
      </c>
      <c r="HJ85" s="56">
        <f>AH76</f>
        <v>3497</v>
      </c>
      <c r="HK85" s="57">
        <f t="shared" si="32"/>
        <v>1.384163851434927E-3</v>
      </c>
      <c r="HL85" s="58">
        <f t="shared" si="28"/>
        <v>1.3832065591757876E-3</v>
      </c>
      <c r="HN85" s="54" t="s">
        <v>269</v>
      </c>
      <c r="HO85" s="55" t="s">
        <v>270</v>
      </c>
      <c r="HP85" s="55">
        <v>1</v>
      </c>
      <c r="HQ85" s="56">
        <f>FX76</f>
        <v>1267631</v>
      </c>
      <c r="HR85" s="56">
        <f>BM76</f>
        <v>2391</v>
      </c>
      <c r="HS85" s="57">
        <f t="shared" si="33"/>
        <v>1.8861955884638354E-3</v>
      </c>
      <c r="HT85" s="58">
        <f t="shared" si="29"/>
        <v>1.8844183976296208E-3</v>
      </c>
      <c r="HV85" s="54" t="s">
        <v>269</v>
      </c>
      <c r="HW85" s="59" t="s">
        <v>270</v>
      </c>
      <c r="HX85" s="59">
        <v>1</v>
      </c>
      <c r="HY85" s="56">
        <f>GS76</f>
        <v>1258804</v>
      </c>
      <c r="HZ85" s="60">
        <f>CR76</f>
        <v>1104</v>
      </c>
      <c r="IA85" s="57">
        <f t="shared" si="34"/>
        <v>8.77022951944862E-4</v>
      </c>
      <c r="IB85" s="58">
        <f t="shared" si="30"/>
        <v>8.7663853588659606E-4</v>
      </c>
      <c r="IE85" s="50">
        <f t="shared" si="31"/>
        <v>0</v>
      </c>
      <c r="IF85" s="50">
        <f t="shared" si="31"/>
        <v>-2</v>
      </c>
      <c r="IH85">
        <f t="shared" ref="IH85:IM85" si="37">IH75/IH83</f>
        <v>0.3005042436345482</v>
      </c>
      <c r="II85">
        <f t="shared" si="37"/>
        <v>0.30285794022993889</v>
      </c>
      <c r="IJ85">
        <f t="shared" si="37"/>
        <v>0.30497059752734795</v>
      </c>
      <c r="IK85">
        <f t="shared" si="37"/>
        <v>0.30644207513309862</v>
      </c>
      <c r="IL85">
        <f t="shared" si="37"/>
        <v>0.30686484642075323</v>
      </c>
      <c r="IM85">
        <f t="shared" si="37"/>
        <v>0.3062684470186392</v>
      </c>
      <c r="IO85">
        <f>IO75/IO83</f>
        <v>0.28588362624336444</v>
      </c>
      <c r="IQ85">
        <f>IQ75/IQ83</f>
        <v>0.30768451974171035</v>
      </c>
    </row>
    <row r="86" spans="1:251" ht="15.6" x14ac:dyDescent="0.3">
      <c r="A86" s="12" t="s">
        <v>268</v>
      </c>
      <c r="B86" s="12">
        <v>13273</v>
      </c>
      <c r="C86" s="12"/>
      <c r="D86" s="12"/>
      <c r="E86" s="12"/>
      <c r="F86" s="12">
        <v>161</v>
      </c>
      <c r="G86" s="12">
        <v>2544</v>
      </c>
      <c r="H86" s="12">
        <v>4011</v>
      </c>
      <c r="I86" s="12">
        <v>2854</v>
      </c>
      <c r="J86" s="12">
        <v>1979</v>
      </c>
      <c r="K86" s="12">
        <v>1206</v>
      </c>
      <c r="L86" s="12">
        <v>371</v>
      </c>
      <c r="M86" s="12">
        <v>53</v>
      </c>
      <c r="N86" s="12">
        <v>10</v>
      </c>
      <c r="O86" s="31">
        <v>84</v>
      </c>
      <c r="Q86" s="12" t="s">
        <v>268</v>
      </c>
      <c r="R86" s="12"/>
      <c r="S86" s="12"/>
      <c r="T86" s="12"/>
      <c r="U86" s="12"/>
      <c r="V86" s="12"/>
      <c r="W86" s="12"/>
      <c r="X86" s="12"/>
      <c r="Y86" s="12"/>
      <c r="Z86" s="12"/>
      <c r="AA86" s="12"/>
      <c r="AB86" s="12"/>
      <c r="AC86" s="12"/>
      <c r="AD86" s="31"/>
      <c r="AF86" s="12" t="s">
        <v>268</v>
      </c>
      <c r="AG86" s="12"/>
      <c r="AH86" s="12"/>
      <c r="AI86" s="12"/>
      <c r="AJ86" s="12"/>
      <c r="AK86" s="12"/>
      <c r="AL86" s="12"/>
      <c r="AM86" s="12"/>
      <c r="AN86" s="12"/>
      <c r="AO86" s="12"/>
      <c r="AP86" s="12"/>
      <c r="AQ86" s="12"/>
      <c r="AR86" s="12"/>
      <c r="AS86" s="12"/>
      <c r="AT86" s="31"/>
      <c r="AV86" s="12" t="s">
        <v>268</v>
      </c>
      <c r="AW86" s="12"/>
      <c r="AX86" s="12"/>
      <c r="AY86" s="12"/>
      <c r="AZ86" s="12"/>
      <c r="BA86" s="12"/>
      <c r="BB86" s="12"/>
      <c r="BC86" s="12"/>
      <c r="BD86" s="12"/>
      <c r="BE86" s="12"/>
      <c r="BF86" s="12"/>
      <c r="BG86" s="12"/>
      <c r="BH86" s="12"/>
      <c r="BI86" s="31"/>
      <c r="BK86" s="12" t="s">
        <v>268</v>
      </c>
      <c r="BL86" s="12"/>
      <c r="BM86" s="12"/>
      <c r="BN86" s="12"/>
      <c r="BO86" s="12"/>
      <c r="BP86" s="12"/>
      <c r="BQ86" s="12"/>
      <c r="BR86" s="12"/>
      <c r="BS86" s="12"/>
      <c r="BT86" s="12"/>
      <c r="BU86" s="12"/>
      <c r="BV86" s="12"/>
      <c r="BW86" s="12"/>
      <c r="BX86" s="12"/>
      <c r="BY86" s="31"/>
      <c r="CA86" s="12" t="s">
        <v>268</v>
      </c>
      <c r="CB86" s="12"/>
      <c r="CC86" s="12"/>
      <c r="CD86" s="12"/>
      <c r="CE86" s="12"/>
      <c r="CF86" s="12"/>
      <c r="CG86" s="12"/>
      <c r="CH86" s="12"/>
      <c r="CI86" s="12"/>
      <c r="CJ86" s="12"/>
      <c r="CK86" s="12"/>
      <c r="CL86" s="12"/>
      <c r="CM86" s="12"/>
      <c r="CN86" s="31"/>
      <c r="CP86" s="12" t="s">
        <v>268</v>
      </c>
      <c r="CQ86" s="12"/>
      <c r="CR86" s="12"/>
      <c r="CS86" s="12"/>
      <c r="CT86" s="12"/>
      <c r="CU86" s="12"/>
      <c r="CV86" s="12"/>
      <c r="CW86" s="12"/>
      <c r="CX86" s="12"/>
      <c r="CY86" s="12"/>
      <c r="CZ86" s="12"/>
      <c r="DA86" s="12"/>
      <c r="DB86" s="12"/>
      <c r="DC86" s="12"/>
      <c r="DD86" s="31"/>
      <c r="DG86" s="12" t="s">
        <v>268</v>
      </c>
      <c r="DH86" s="12">
        <v>5.7</v>
      </c>
      <c r="DI86" s="12">
        <v>25.5</v>
      </c>
      <c r="DJ86" s="12">
        <v>1.8</v>
      </c>
      <c r="DK86" s="12">
        <v>0.5</v>
      </c>
      <c r="DL86" s="12">
        <v>1.2</v>
      </c>
      <c r="DM86" s="12">
        <v>1.5</v>
      </c>
      <c r="DN86" s="12">
        <v>2.5</v>
      </c>
      <c r="DO86" s="12">
        <v>5.5</v>
      </c>
      <c r="DP86" s="12">
        <v>14</v>
      </c>
      <c r="DQ86" s="12">
        <v>28.6</v>
      </c>
      <c r="DR86" s="31">
        <v>95.1</v>
      </c>
      <c r="DT86" s="12" t="s">
        <v>268</v>
      </c>
      <c r="DU86" s="12">
        <v>6.4</v>
      </c>
      <c r="DV86" s="12">
        <v>28.2</v>
      </c>
      <c r="DW86" s="12">
        <v>1.8</v>
      </c>
      <c r="DX86" s="12">
        <v>0.5</v>
      </c>
      <c r="DY86" s="12">
        <v>1.6</v>
      </c>
      <c r="DZ86" s="12">
        <v>1.6</v>
      </c>
      <c r="EA86" s="12">
        <v>2.6</v>
      </c>
      <c r="EB86" s="12">
        <v>6</v>
      </c>
      <c r="EC86" s="12">
        <v>17.5</v>
      </c>
      <c r="ED86" s="12">
        <v>33.9</v>
      </c>
      <c r="EE86" s="31">
        <v>108.3</v>
      </c>
      <c r="EG86" s="12" t="s">
        <v>268</v>
      </c>
      <c r="EH86" s="12">
        <v>5</v>
      </c>
      <c r="EI86" s="12">
        <v>22.1</v>
      </c>
      <c r="EJ86" s="12">
        <v>1.9</v>
      </c>
      <c r="EK86" s="12">
        <v>0.4</v>
      </c>
      <c r="EL86" s="12">
        <v>0.8</v>
      </c>
      <c r="EM86" s="12">
        <v>1.3</v>
      </c>
      <c r="EN86" s="12">
        <v>2.5</v>
      </c>
      <c r="EO86" s="12">
        <v>5</v>
      </c>
      <c r="EP86" s="12">
        <v>10.1</v>
      </c>
      <c r="EQ86" s="12">
        <v>23.2</v>
      </c>
      <c r="ER86" s="31">
        <v>83.5</v>
      </c>
      <c r="EU86" s="12" t="s">
        <v>285</v>
      </c>
      <c r="EV86" s="12">
        <v>624074</v>
      </c>
      <c r="EW86" s="12">
        <v>73506</v>
      </c>
      <c r="EX86" s="12">
        <v>68792</v>
      </c>
      <c r="EY86" s="12">
        <v>65550</v>
      </c>
      <c r="EZ86" s="12">
        <v>63910</v>
      </c>
      <c r="FA86" s="12">
        <v>62490</v>
      </c>
      <c r="FB86" s="12">
        <v>50211</v>
      </c>
      <c r="FC86" s="12">
        <v>39673</v>
      </c>
      <c r="FD86" s="12">
        <v>36482</v>
      </c>
      <c r="FE86" s="12">
        <v>33208</v>
      </c>
      <c r="FF86" s="12">
        <v>30783</v>
      </c>
      <c r="FG86" s="12">
        <v>25198</v>
      </c>
      <c r="FH86" s="12">
        <v>20498</v>
      </c>
      <c r="FI86" s="12">
        <v>17114</v>
      </c>
      <c r="FJ86" s="12">
        <v>14123</v>
      </c>
      <c r="FK86" s="12">
        <v>10596</v>
      </c>
      <c r="FL86" s="12">
        <v>6739</v>
      </c>
      <c r="FM86" s="31">
        <v>5201</v>
      </c>
      <c r="FP86" s="12" t="s">
        <v>285</v>
      </c>
      <c r="FQ86" s="12">
        <v>308088</v>
      </c>
      <c r="FR86" s="12">
        <v>37285</v>
      </c>
      <c r="FS86" s="12">
        <v>34757</v>
      </c>
      <c r="FT86" s="12">
        <v>32740</v>
      </c>
      <c r="FU86" s="12">
        <v>31856</v>
      </c>
      <c r="FV86" s="12">
        <v>31159</v>
      </c>
      <c r="FW86" s="12">
        <v>25042</v>
      </c>
      <c r="FX86" s="12">
        <v>19584</v>
      </c>
      <c r="FY86" s="12">
        <v>17614</v>
      </c>
      <c r="FZ86" s="12">
        <v>15580</v>
      </c>
      <c r="GA86" s="12">
        <v>14837</v>
      </c>
      <c r="GB86" s="12">
        <v>12301</v>
      </c>
      <c r="GC86" s="12">
        <v>10107</v>
      </c>
      <c r="GD86" s="12">
        <v>8325</v>
      </c>
      <c r="GE86" s="12">
        <v>6779</v>
      </c>
      <c r="GF86" s="12">
        <v>5083</v>
      </c>
      <c r="GG86" s="12">
        <v>3001</v>
      </c>
      <c r="GH86" s="31">
        <v>2038</v>
      </c>
      <c r="GK86" s="12" t="s">
        <v>285</v>
      </c>
      <c r="GL86" s="12">
        <v>315986</v>
      </c>
      <c r="GM86" s="12">
        <v>36221</v>
      </c>
      <c r="GN86" s="12">
        <v>34035</v>
      </c>
      <c r="GO86" s="12">
        <v>32810</v>
      </c>
      <c r="GP86" s="12">
        <v>32054</v>
      </c>
      <c r="GQ86" s="12">
        <v>31331</v>
      </c>
      <c r="GR86" s="12">
        <v>25169</v>
      </c>
      <c r="GS86" s="12">
        <v>20089</v>
      </c>
      <c r="GT86" s="12">
        <v>18868</v>
      </c>
      <c r="GU86" s="12">
        <v>17628</v>
      </c>
      <c r="GV86" s="12">
        <v>15946</v>
      </c>
      <c r="GW86" s="12">
        <v>12897</v>
      </c>
      <c r="GX86" s="12">
        <v>10391</v>
      </c>
      <c r="GY86" s="12">
        <v>8789</v>
      </c>
      <c r="GZ86" s="12">
        <v>7344</v>
      </c>
      <c r="HA86" s="12">
        <v>5513</v>
      </c>
      <c r="HB86" s="12">
        <v>3738</v>
      </c>
      <c r="HC86" s="31">
        <v>3163</v>
      </c>
      <c r="HF86" s="42" t="s">
        <v>286</v>
      </c>
      <c r="HG86" s="43" t="s">
        <v>287</v>
      </c>
      <c r="HH86" s="43">
        <v>1</v>
      </c>
      <c r="HI86" s="44">
        <f>FD76</f>
        <v>2376561</v>
      </c>
      <c r="HJ86" s="44">
        <f>AI76</f>
        <v>3935</v>
      </c>
      <c r="HK86" s="45">
        <f t="shared" si="32"/>
        <v>1.6557538392660655E-3</v>
      </c>
      <c r="HL86" s="46">
        <f t="shared" si="28"/>
        <v>1.6543842127601162E-3</v>
      </c>
      <c r="HN86" s="42" t="s">
        <v>286</v>
      </c>
      <c r="HO86" s="43" t="s">
        <v>287</v>
      </c>
      <c r="HP86" s="43">
        <v>1</v>
      </c>
      <c r="HQ86" s="44">
        <f>FY76</f>
        <v>1182709</v>
      </c>
      <c r="HR86" s="44">
        <f>BN76</f>
        <v>2496</v>
      </c>
      <c r="HS86" s="45">
        <f t="shared" si="33"/>
        <v>2.1104092384517238E-3</v>
      </c>
      <c r="HT86" s="46">
        <f t="shared" si="29"/>
        <v>2.1081846722473875E-3</v>
      </c>
      <c r="HV86" s="42" t="s">
        <v>286</v>
      </c>
      <c r="HW86" s="47" t="s">
        <v>287</v>
      </c>
      <c r="HX86" s="47">
        <v>1</v>
      </c>
      <c r="HY86" s="44">
        <f>GT76</f>
        <v>1193852</v>
      </c>
      <c r="HZ86" s="48">
        <f>CS76</f>
        <v>1439</v>
      </c>
      <c r="IA86" s="45">
        <f t="shared" si="34"/>
        <v>1.2053420356962169E-3</v>
      </c>
      <c r="IB86" s="46">
        <f t="shared" si="30"/>
        <v>1.2046160485161413E-3</v>
      </c>
      <c r="IE86" s="50">
        <f t="shared" si="31"/>
        <v>0</v>
      </c>
      <c r="IF86" s="50">
        <f t="shared" si="31"/>
        <v>0</v>
      </c>
      <c r="IH86">
        <f t="shared" ref="IH86:IM86" si="38">IH76/IH83</f>
        <v>0.10482476285571643</v>
      </c>
      <c r="II86">
        <f t="shared" si="38"/>
        <v>0.11107988532329424</v>
      </c>
      <c r="IJ86">
        <f t="shared" si="38"/>
        <v>0.11611996170663196</v>
      </c>
      <c r="IK86">
        <f t="shared" si="38"/>
        <v>0.12020679211581704</v>
      </c>
      <c r="IL86">
        <f t="shared" si="38"/>
        <v>0.12374708296856146</v>
      </c>
      <c r="IM86">
        <f t="shared" si="38"/>
        <v>0.12700867536293697</v>
      </c>
      <c r="IO86">
        <f>IO76/IO83</f>
        <v>8.3298216467435293E-2</v>
      </c>
      <c r="IQ86">
        <f>IQ76/IQ83</f>
        <v>0.11539658363222458</v>
      </c>
    </row>
    <row r="87" spans="1:251" ht="15.6" x14ac:dyDescent="0.3">
      <c r="A87" s="12" t="s">
        <v>285</v>
      </c>
      <c r="B87" s="12">
        <v>13768</v>
      </c>
      <c r="C87" s="12"/>
      <c r="D87" s="12"/>
      <c r="E87" s="12"/>
      <c r="F87" s="12">
        <v>87</v>
      </c>
      <c r="G87" s="12">
        <v>2332</v>
      </c>
      <c r="H87" s="12">
        <v>4179</v>
      </c>
      <c r="I87" s="12">
        <v>3299</v>
      </c>
      <c r="J87" s="12">
        <v>2252</v>
      </c>
      <c r="K87" s="12">
        <v>1225</v>
      </c>
      <c r="L87" s="12">
        <v>361</v>
      </c>
      <c r="M87" s="12">
        <v>23</v>
      </c>
      <c r="N87" s="12">
        <v>1</v>
      </c>
      <c r="O87" s="31">
        <v>9</v>
      </c>
      <c r="Q87" s="12" t="s">
        <v>285</v>
      </c>
      <c r="R87" s="12"/>
      <c r="S87" s="12"/>
      <c r="T87" s="12"/>
      <c r="U87" s="12"/>
      <c r="V87" s="12"/>
      <c r="W87" s="12"/>
      <c r="X87" s="12"/>
      <c r="Y87" s="12"/>
      <c r="Z87" s="12"/>
      <c r="AA87" s="12"/>
      <c r="AB87" s="12"/>
      <c r="AC87" s="12"/>
      <c r="AD87" s="31"/>
      <c r="AF87" s="12" t="s">
        <v>285</v>
      </c>
      <c r="AG87" s="12"/>
      <c r="AH87" s="12"/>
      <c r="AI87" s="12"/>
      <c r="AJ87" s="12"/>
      <c r="AK87" s="12"/>
      <c r="AL87" s="12"/>
      <c r="AM87" s="12"/>
      <c r="AN87" s="12"/>
      <c r="AO87" s="12"/>
      <c r="AP87" s="12"/>
      <c r="AQ87" s="12"/>
      <c r="AR87" s="12"/>
      <c r="AS87" s="12"/>
      <c r="AT87" s="31"/>
      <c r="AV87" s="12" t="s">
        <v>285</v>
      </c>
      <c r="AW87" s="12"/>
      <c r="AX87" s="12"/>
      <c r="AY87" s="12"/>
      <c r="AZ87" s="12"/>
      <c r="BA87" s="12"/>
      <c r="BB87" s="12"/>
      <c r="BC87" s="12"/>
      <c r="BD87" s="12"/>
      <c r="BE87" s="12"/>
      <c r="BF87" s="12"/>
      <c r="BG87" s="12"/>
      <c r="BH87" s="12"/>
      <c r="BI87" s="31"/>
      <c r="BK87" s="12" t="s">
        <v>285</v>
      </c>
      <c r="BL87" s="12"/>
      <c r="BM87" s="12"/>
      <c r="BN87" s="12"/>
      <c r="BO87" s="12"/>
      <c r="BP87" s="12"/>
      <c r="BQ87" s="12"/>
      <c r="BR87" s="12"/>
      <c r="BS87" s="12"/>
      <c r="BT87" s="12"/>
      <c r="BU87" s="12"/>
      <c r="BV87" s="12"/>
      <c r="BW87" s="12"/>
      <c r="BX87" s="12"/>
      <c r="BY87" s="31"/>
      <c r="CA87" s="12" t="s">
        <v>285</v>
      </c>
      <c r="CB87" s="12"/>
      <c r="CC87" s="12"/>
      <c r="CD87" s="12"/>
      <c r="CE87" s="12"/>
      <c r="CF87" s="12"/>
      <c r="CG87" s="12"/>
      <c r="CH87" s="12"/>
      <c r="CI87" s="12"/>
      <c r="CJ87" s="12"/>
      <c r="CK87" s="12"/>
      <c r="CL87" s="12"/>
      <c r="CM87" s="12"/>
      <c r="CN87" s="31"/>
      <c r="CP87" s="12" t="s">
        <v>285</v>
      </c>
      <c r="CQ87" s="12"/>
      <c r="CR87" s="12"/>
      <c r="CS87" s="12"/>
      <c r="CT87" s="12"/>
      <c r="CU87" s="12"/>
      <c r="CV87" s="12"/>
      <c r="CW87" s="12"/>
      <c r="CX87" s="12"/>
      <c r="CY87" s="12"/>
      <c r="CZ87" s="12"/>
      <c r="DA87" s="12"/>
      <c r="DB87" s="12"/>
      <c r="DC87" s="12"/>
      <c r="DD87" s="31"/>
      <c r="DG87" s="12" t="s">
        <v>285</v>
      </c>
      <c r="DH87" s="12">
        <v>5.6</v>
      </c>
      <c r="DI87" s="12">
        <v>20.6</v>
      </c>
      <c r="DJ87" s="12">
        <v>0.9</v>
      </c>
      <c r="DK87" s="12">
        <v>0.3</v>
      </c>
      <c r="DL87" s="12">
        <v>1</v>
      </c>
      <c r="DM87" s="12">
        <v>1.6</v>
      </c>
      <c r="DN87" s="12">
        <v>2.2999999999999998</v>
      </c>
      <c r="DO87" s="12">
        <v>6.6</v>
      </c>
      <c r="DP87" s="12">
        <v>12.4</v>
      </c>
      <c r="DQ87" s="12">
        <v>28.5</v>
      </c>
      <c r="DR87" s="31">
        <v>95.7</v>
      </c>
      <c r="DT87" s="12" t="s">
        <v>285</v>
      </c>
      <c r="DU87" s="12">
        <v>6.5</v>
      </c>
      <c r="DV87" s="12">
        <v>20.5</v>
      </c>
      <c r="DW87" s="12">
        <v>1</v>
      </c>
      <c r="DX87" s="12">
        <v>0.5</v>
      </c>
      <c r="DY87" s="12">
        <v>1.4</v>
      </c>
      <c r="DZ87" s="12">
        <v>1.9</v>
      </c>
      <c r="EA87" s="12">
        <v>3.1</v>
      </c>
      <c r="EB87" s="12">
        <v>9</v>
      </c>
      <c r="EC87" s="12">
        <v>16.100000000000001</v>
      </c>
      <c r="ED87" s="12">
        <v>34.700000000000003</v>
      </c>
      <c r="EE87" s="31">
        <v>109.7</v>
      </c>
      <c r="EG87" s="12" t="s">
        <v>285</v>
      </c>
      <c r="EH87" s="12">
        <v>4.8</v>
      </c>
      <c r="EI87" s="12">
        <v>20.6</v>
      </c>
      <c r="EJ87" s="12">
        <v>0.9</v>
      </c>
      <c r="EK87" s="12">
        <v>0.2</v>
      </c>
      <c r="EL87" s="12">
        <v>0.6</v>
      </c>
      <c r="EM87" s="12">
        <v>1.2</v>
      </c>
      <c r="EN87" s="12">
        <v>1.5</v>
      </c>
      <c r="EO87" s="12">
        <v>4.3</v>
      </c>
      <c r="EP87" s="12">
        <v>9</v>
      </c>
      <c r="EQ87" s="12">
        <v>22.7</v>
      </c>
      <c r="ER87" s="31">
        <v>85.5</v>
      </c>
      <c r="EU87" s="12" t="s">
        <v>299</v>
      </c>
      <c r="EV87" s="12">
        <v>315314</v>
      </c>
      <c r="EW87" s="12">
        <v>30523</v>
      </c>
      <c r="EX87" s="12">
        <v>30394</v>
      </c>
      <c r="EY87" s="12">
        <v>29621</v>
      </c>
      <c r="EZ87" s="12">
        <v>27944</v>
      </c>
      <c r="FA87" s="12">
        <v>27113</v>
      </c>
      <c r="FB87" s="12">
        <v>23111</v>
      </c>
      <c r="FC87" s="12">
        <v>19853</v>
      </c>
      <c r="FD87" s="12">
        <v>20191</v>
      </c>
      <c r="FE87" s="12">
        <v>18388</v>
      </c>
      <c r="FF87" s="12">
        <v>17246</v>
      </c>
      <c r="FG87" s="12">
        <v>15568</v>
      </c>
      <c r="FH87" s="12">
        <v>13947</v>
      </c>
      <c r="FI87" s="12">
        <v>11626</v>
      </c>
      <c r="FJ87" s="12">
        <v>9897</v>
      </c>
      <c r="FK87" s="12">
        <v>8178</v>
      </c>
      <c r="FL87" s="12">
        <v>6033</v>
      </c>
      <c r="FM87" s="31">
        <v>5681</v>
      </c>
      <c r="FP87" s="12" t="s">
        <v>299</v>
      </c>
      <c r="FQ87" s="12">
        <v>158026</v>
      </c>
      <c r="FR87" s="12">
        <v>15486</v>
      </c>
      <c r="FS87" s="12">
        <v>15379</v>
      </c>
      <c r="FT87" s="12">
        <v>15108</v>
      </c>
      <c r="FU87" s="12">
        <v>14181</v>
      </c>
      <c r="FV87" s="12">
        <v>13883</v>
      </c>
      <c r="FW87" s="12">
        <v>12002</v>
      </c>
      <c r="FX87" s="12">
        <v>10112</v>
      </c>
      <c r="FY87" s="12">
        <v>10194</v>
      </c>
      <c r="FZ87" s="12">
        <v>9195</v>
      </c>
      <c r="GA87" s="12">
        <v>8701</v>
      </c>
      <c r="GB87" s="12">
        <v>7785</v>
      </c>
      <c r="GC87" s="12">
        <v>7113</v>
      </c>
      <c r="GD87" s="12">
        <v>5793</v>
      </c>
      <c r="GE87" s="12">
        <v>4782</v>
      </c>
      <c r="GF87" s="12">
        <v>3768</v>
      </c>
      <c r="GG87" s="12">
        <v>2516</v>
      </c>
      <c r="GH87" s="31">
        <v>2028</v>
      </c>
      <c r="GK87" s="12" t="s">
        <v>299</v>
      </c>
      <c r="GL87" s="12">
        <v>157288</v>
      </c>
      <c r="GM87" s="12">
        <v>15037</v>
      </c>
      <c r="GN87" s="12">
        <v>15015</v>
      </c>
      <c r="GO87" s="12">
        <v>14513</v>
      </c>
      <c r="GP87" s="12">
        <v>13763</v>
      </c>
      <c r="GQ87" s="12">
        <v>13230</v>
      </c>
      <c r="GR87" s="12">
        <v>11109</v>
      </c>
      <c r="GS87" s="12">
        <v>9741</v>
      </c>
      <c r="GT87" s="12">
        <v>9997</v>
      </c>
      <c r="GU87" s="12">
        <v>9193</v>
      </c>
      <c r="GV87" s="12">
        <v>8545</v>
      </c>
      <c r="GW87" s="12">
        <v>7783</v>
      </c>
      <c r="GX87" s="12">
        <v>6834</v>
      </c>
      <c r="GY87" s="12">
        <v>5833</v>
      </c>
      <c r="GZ87" s="12">
        <v>5115</v>
      </c>
      <c r="HA87" s="12">
        <v>4410</v>
      </c>
      <c r="HB87" s="12">
        <v>3517</v>
      </c>
      <c r="HC87" s="31">
        <v>3653</v>
      </c>
      <c r="HF87" s="54" t="s">
        <v>300</v>
      </c>
      <c r="HG87" s="55" t="s">
        <v>301</v>
      </c>
      <c r="HH87" s="55">
        <v>1</v>
      </c>
      <c r="HI87" s="56">
        <f>FE76</f>
        <v>2231329</v>
      </c>
      <c r="HJ87" s="56">
        <f>AJ76</f>
        <v>5569</v>
      </c>
      <c r="HK87" s="57">
        <f t="shared" si="32"/>
        <v>2.4958219966665605E-3</v>
      </c>
      <c r="HL87" s="58">
        <f t="shared" si="28"/>
        <v>2.4927113148011507E-3</v>
      </c>
      <c r="HN87" s="54" t="s">
        <v>300</v>
      </c>
      <c r="HO87" s="55" t="s">
        <v>301</v>
      </c>
      <c r="HP87" s="55">
        <v>1</v>
      </c>
      <c r="HQ87" s="56">
        <f>FZ76</f>
        <v>1088601</v>
      </c>
      <c r="HR87" s="56">
        <f>BO76</f>
        <v>3520</v>
      </c>
      <c r="HS87" s="57">
        <f t="shared" si="33"/>
        <v>3.2335079611354391E-3</v>
      </c>
      <c r="HT87" s="58">
        <f t="shared" si="29"/>
        <v>3.2282886126704822E-3</v>
      </c>
      <c r="HV87" s="54" t="s">
        <v>300</v>
      </c>
      <c r="HW87" s="59" t="s">
        <v>301</v>
      </c>
      <c r="HX87" s="59">
        <v>1</v>
      </c>
      <c r="HY87" s="56">
        <f>GU76</f>
        <v>1142728</v>
      </c>
      <c r="HZ87" s="60">
        <f>CT76</f>
        <v>2047</v>
      </c>
      <c r="IA87" s="57">
        <f t="shared" si="34"/>
        <v>1.7913274199984597E-3</v>
      </c>
      <c r="IB87" s="58">
        <f t="shared" si="30"/>
        <v>1.7897244287767052E-3</v>
      </c>
      <c r="IE87" s="50">
        <f t="shared" si="31"/>
        <v>0</v>
      </c>
      <c r="IF87" s="50">
        <f t="shared" si="31"/>
        <v>-2</v>
      </c>
      <c r="IH87">
        <f t="shared" ref="IH87:IM87" si="39">IH77/IH83</f>
        <v>2.4594108836744882E-2</v>
      </c>
      <c r="II87">
        <f t="shared" si="39"/>
        <v>2.3678905223879141E-2</v>
      </c>
      <c r="IJ87">
        <f t="shared" si="39"/>
        <v>2.4479312322886013E-2</v>
      </c>
      <c r="IK87">
        <f t="shared" si="39"/>
        <v>2.6386173252856051E-2</v>
      </c>
      <c r="IL87">
        <f t="shared" si="39"/>
        <v>2.8826811349596439E-2</v>
      </c>
      <c r="IM87">
        <f t="shared" si="39"/>
        <v>3.1445278548861415E-2</v>
      </c>
      <c r="IO87">
        <f>IO77/IO83</f>
        <v>1.5218992817969325E-2</v>
      </c>
      <c r="IQ87">
        <f>IQ77/IQ83</f>
        <v>2.9198286605057105E-2</v>
      </c>
    </row>
    <row r="88" spans="1:251" ht="15.6" x14ac:dyDescent="0.3">
      <c r="A88" s="12" t="s">
        <v>299</v>
      </c>
      <c r="B88" s="12">
        <v>5272</v>
      </c>
      <c r="C88" s="12"/>
      <c r="D88" s="12"/>
      <c r="E88" s="12"/>
      <c r="F88" s="12">
        <v>32</v>
      </c>
      <c r="G88" s="12">
        <v>919</v>
      </c>
      <c r="H88" s="12">
        <v>1508</v>
      </c>
      <c r="I88" s="12">
        <v>1277</v>
      </c>
      <c r="J88" s="12">
        <v>920</v>
      </c>
      <c r="K88" s="12">
        <v>469</v>
      </c>
      <c r="L88" s="12">
        <v>116</v>
      </c>
      <c r="M88" s="12">
        <v>10</v>
      </c>
      <c r="N88" s="12">
        <v>0</v>
      </c>
      <c r="O88" s="31">
        <v>21</v>
      </c>
      <c r="Q88" s="12" t="s">
        <v>299</v>
      </c>
      <c r="R88" s="12"/>
      <c r="S88" s="12"/>
      <c r="T88" s="12"/>
      <c r="U88" s="12"/>
      <c r="V88" s="12"/>
      <c r="W88" s="12"/>
      <c r="X88" s="12"/>
      <c r="Y88" s="12"/>
      <c r="Z88" s="12"/>
      <c r="AA88" s="12"/>
      <c r="AB88" s="12"/>
      <c r="AC88" s="12"/>
      <c r="AD88" s="31"/>
      <c r="AF88" s="12" t="s">
        <v>299</v>
      </c>
      <c r="AG88" s="12"/>
      <c r="AH88" s="12"/>
      <c r="AI88" s="12"/>
      <c r="AJ88" s="12"/>
      <c r="AK88" s="12"/>
      <c r="AL88" s="12"/>
      <c r="AM88" s="12"/>
      <c r="AN88" s="12"/>
      <c r="AO88" s="12"/>
      <c r="AP88" s="12"/>
      <c r="AQ88" s="12"/>
      <c r="AR88" s="12"/>
      <c r="AS88" s="12"/>
      <c r="AT88" s="31"/>
      <c r="AV88" s="12" t="s">
        <v>299</v>
      </c>
      <c r="AW88" s="12"/>
      <c r="AX88" s="12"/>
      <c r="AY88" s="12"/>
      <c r="AZ88" s="12"/>
      <c r="BA88" s="12"/>
      <c r="BB88" s="12"/>
      <c r="BC88" s="12"/>
      <c r="BD88" s="12"/>
      <c r="BE88" s="12"/>
      <c r="BF88" s="12"/>
      <c r="BG88" s="12"/>
      <c r="BH88" s="12"/>
      <c r="BI88" s="31"/>
      <c r="BK88" s="12" t="s">
        <v>299</v>
      </c>
      <c r="BL88" s="12"/>
      <c r="BM88" s="12"/>
      <c r="BN88" s="12"/>
      <c r="BO88" s="12"/>
      <c r="BP88" s="12"/>
      <c r="BQ88" s="12"/>
      <c r="BR88" s="12"/>
      <c r="BS88" s="12"/>
      <c r="BT88" s="12"/>
      <c r="BU88" s="12"/>
      <c r="BV88" s="12"/>
      <c r="BW88" s="12"/>
      <c r="BX88" s="12"/>
      <c r="BY88" s="31"/>
      <c r="CA88" s="12" t="s">
        <v>299</v>
      </c>
      <c r="CB88" s="12"/>
      <c r="CC88" s="12"/>
      <c r="CD88" s="12"/>
      <c r="CE88" s="12"/>
      <c r="CF88" s="12"/>
      <c r="CG88" s="12"/>
      <c r="CH88" s="12"/>
      <c r="CI88" s="12"/>
      <c r="CJ88" s="12"/>
      <c r="CK88" s="12"/>
      <c r="CL88" s="12"/>
      <c r="CM88" s="12"/>
      <c r="CN88" s="31"/>
      <c r="CP88" s="12" t="s">
        <v>299</v>
      </c>
      <c r="CQ88" s="12"/>
      <c r="CR88" s="12"/>
      <c r="CS88" s="12"/>
      <c r="CT88" s="12"/>
      <c r="CU88" s="12"/>
      <c r="CV88" s="12"/>
      <c r="CW88" s="12"/>
      <c r="CX88" s="12"/>
      <c r="CY88" s="12"/>
      <c r="CZ88" s="12"/>
      <c r="DA88" s="12"/>
      <c r="DB88" s="12"/>
      <c r="DC88" s="12"/>
      <c r="DD88" s="31"/>
      <c r="DG88" s="12" t="s">
        <v>299</v>
      </c>
      <c r="DH88" s="12">
        <v>7.2</v>
      </c>
      <c r="DI88" s="12">
        <v>13.1</v>
      </c>
      <c r="DJ88" s="12">
        <v>0.3</v>
      </c>
      <c r="DK88" s="12">
        <v>0.2</v>
      </c>
      <c r="DL88" s="12">
        <v>0.6</v>
      </c>
      <c r="DM88" s="12">
        <v>0.8</v>
      </c>
      <c r="DN88" s="12">
        <v>1.5</v>
      </c>
      <c r="DO88" s="12">
        <v>4.5</v>
      </c>
      <c r="DP88" s="12">
        <v>12.4</v>
      </c>
      <c r="DQ88" s="12">
        <v>26</v>
      </c>
      <c r="DR88" s="31">
        <v>94.4</v>
      </c>
      <c r="DT88" s="12" t="s">
        <v>299</v>
      </c>
      <c r="DU88" s="12">
        <v>8</v>
      </c>
      <c r="DV88" s="12">
        <v>9.9</v>
      </c>
      <c r="DW88" s="12">
        <v>0.3</v>
      </c>
      <c r="DX88" s="12">
        <v>0.3</v>
      </c>
      <c r="DY88" s="12">
        <v>0.7</v>
      </c>
      <c r="DZ88" s="12">
        <v>1.2</v>
      </c>
      <c r="EA88" s="12">
        <v>1.8</v>
      </c>
      <c r="EB88" s="12">
        <v>5.9</v>
      </c>
      <c r="EC88" s="12">
        <v>17.399999999999999</v>
      </c>
      <c r="ED88" s="12">
        <v>35.9</v>
      </c>
      <c r="EE88" s="31">
        <v>114</v>
      </c>
      <c r="EG88" s="12" t="s">
        <v>299</v>
      </c>
      <c r="EH88" s="12">
        <v>6.2</v>
      </c>
      <c r="EI88" s="12">
        <v>15.7</v>
      </c>
      <c r="EJ88" s="12">
        <v>0.2</v>
      </c>
      <c r="EK88" s="12">
        <v>0</v>
      </c>
      <c r="EL88" s="12">
        <v>0.4</v>
      </c>
      <c r="EM88" s="12">
        <v>0.5</v>
      </c>
      <c r="EN88" s="12">
        <v>1.3</v>
      </c>
      <c r="EO88" s="12">
        <v>3.1</v>
      </c>
      <c r="EP88" s="12">
        <v>7.3</v>
      </c>
      <c r="EQ88" s="12">
        <v>17.100000000000001</v>
      </c>
      <c r="ER88" s="31">
        <v>82</v>
      </c>
      <c r="EU88" s="12" t="s">
        <v>312</v>
      </c>
      <c r="EV88" s="12">
        <v>294012</v>
      </c>
      <c r="EW88" s="12">
        <v>33436</v>
      </c>
      <c r="EX88" s="12">
        <v>32216</v>
      </c>
      <c r="EY88" s="12">
        <v>30536</v>
      </c>
      <c r="EZ88" s="12">
        <v>27415</v>
      </c>
      <c r="FA88" s="12">
        <v>28036</v>
      </c>
      <c r="FB88" s="12">
        <v>21816</v>
      </c>
      <c r="FC88" s="12">
        <v>19882</v>
      </c>
      <c r="FD88" s="12">
        <v>19062</v>
      </c>
      <c r="FE88" s="12">
        <v>16942</v>
      </c>
      <c r="FF88" s="12">
        <v>15116</v>
      </c>
      <c r="FG88" s="12">
        <v>11978</v>
      </c>
      <c r="FH88" s="12">
        <v>9739</v>
      </c>
      <c r="FI88" s="12">
        <v>8027</v>
      </c>
      <c r="FJ88" s="12">
        <v>6794</v>
      </c>
      <c r="FK88" s="12">
        <v>5767</v>
      </c>
      <c r="FL88" s="12">
        <v>3826</v>
      </c>
      <c r="FM88" s="31">
        <v>3424</v>
      </c>
      <c r="FP88" s="12" t="s">
        <v>312</v>
      </c>
      <c r="FQ88" s="12">
        <v>148293</v>
      </c>
      <c r="FR88" s="12">
        <v>17032</v>
      </c>
      <c r="FS88" s="12">
        <v>16436</v>
      </c>
      <c r="FT88" s="12">
        <v>15372</v>
      </c>
      <c r="FU88" s="12">
        <v>14078</v>
      </c>
      <c r="FV88" s="12">
        <v>14120</v>
      </c>
      <c r="FW88" s="12">
        <v>10917</v>
      </c>
      <c r="FX88" s="12">
        <v>10127</v>
      </c>
      <c r="FY88" s="12">
        <v>9790</v>
      </c>
      <c r="FZ88" s="12">
        <v>8633</v>
      </c>
      <c r="GA88" s="12">
        <v>7788</v>
      </c>
      <c r="GB88" s="12">
        <v>6153</v>
      </c>
      <c r="GC88" s="12">
        <v>4978</v>
      </c>
      <c r="GD88" s="12">
        <v>3994</v>
      </c>
      <c r="GE88" s="12">
        <v>3248</v>
      </c>
      <c r="GF88" s="12">
        <v>2704</v>
      </c>
      <c r="GG88" s="12">
        <v>1638</v>
      </c>
      <c r="GH88" s="31">
        <v>1285</v>
      </c>
      <c r="GK88" s="12" t="s">
        <v>312</v>
      </c>
      <c r="GL88" s="12">
        <v>145719</v>
      </c>
      <c r="GM88" s="12">
        <v>16404</v>
      </c>
      <c r="GN88" s="12">
        <v>15780</v>
      </c>
      <c r="GO88" s="12">
        <v>15164</v>
      </c>
      <c r="GP88" s="12">
        <v>13337</v>
      </c>
      <c r="GQ88" s="12">
        <v>13916</v>
      </c>
      <c r="GR88" s="12">
        <v>10899</v>
      </c>
      <c r="GS88" s="12">
        <v>9755</v>
      </c>
      <c r="GT88" s="12">
        <v>9272</v>
      </c>
      <c r="GU88" s="12">
        <v>8309</v>
      </c>
      <c r="GV88" s="12">
        <v>7328</v>
      </c>
      <c r="GW88" s="12">
        <v>5825</v>
      </c>
      <c r="GX88" s="12">
        <v>4761</v>
      </c>
      <c r="GY88" s="12">
        <v>4033</v>
      </c>
      <c r="GZ88" s="12">
        <v>3546</v>
      </c>
      <c r="HA88" s="12">
        <v>3063</v>
      </c>
      <c r="HB88" s="12">
        <v>2188</v>
      </c>
      <c r="HC88" s="31">
        <v>2139</v>
      </c>
      <c r="HF88" s="42" t="s">
        <v>313</v>
      </c>
      <c r="HG88" s="43" t="s">
        <v>314</v>
      </c>
      <c r="HH88" s="43">
        <v>1</v>
      </c>
      <c r="HI88" s="44">
        <f>FF76</f>
        <v>2092343</v>
      </c>
      <c r="HJ88" s="44">
        <f>AK76</f>
        <v>8127</v>
      </c>
      <c r="HK88" s="45">
        <f t="shared" si="32"/>
        <v>3.8841623959360392E-3</v>
      </c>
      <c r="HL88" s="46">
        <f t="shared" si="28"/>
        <v>3.8766336585962695E-3</v>
      </c>
      <c r="HN88" s="42" t="s">
        <v>313</v>
      </c>
      <c r="HO88" s="43" t="s">
        <v>314</v>
      </c>
      <c r="HP88" s="43">
        <v>1</v>
      </c>
      <c r="HQ88" s="44">
        <f>GA76</f>
        <v>1021048</v>
      </c>
      <c r="HR88" s="44">
        <f>BP76</f>
        <v>5254</v>
      </c>
      <c r="HS88" s="45">
        <f t="shared" si="33"/>
        <v>5.1456934443826347E-3</v>
      </c>
      <c r="HT88" s="46">
        <f t="shared" si="29"/>
        <v>5.1324883385840238E-3</v>
      </c>
      <c r="HV88" s="42" t="s">
        <v>313</v>
      </c>
      <c r="HW88" s="47" t="s">
        <v>314</v>
      </c>
      <c r="HX88" s="47">
        <v>1</v>
      </c>
      <c r="HY88" s="44">
        <f>GV76</f>
        <v>1071295</v>
      </c>
      <c r="HZ88" s="48">
        <f>CU76</f>
        <v>2869</v>
      </c>
      <c r="IA88" s="45">
        <f t="shared" si="34"/>
        <v>2.6780671990441476E-3</v>
      </c>
      <c r="IB88" s="46">
        <f t="shared" si="30"/>
        <v>2.6744859724655659E-3</v>
      </c>
      <c r="IE88" s="50">
        <f t="shared" si="31"/>
        <v>0</v>
      </c>
      <c r="IF88" s="50">
        <f t="shared" si="31"/>
        <v>-4</v>
      </c>
      <c r="IH88">
        <f t="shared" ref="IH88:IM88" si="40">IH78/IH83</f>
        <v>3.490763854218672E-3</v>
      </c>
      <c r="II88">
        <f t="shared" si="40"/>
        <v>4.5326182627923274E-3</v>
      </c>
      <c r="IJ88">
        <f t="shared" si="40"/>
        <v>4.9928366967293154E-3</v>
      </c>
      <c r="IK88">
        <f t="shared" si="40"/>
        <v>5.1520533010975785E-3</v>
      </c>
      <c r="IL88">
        <f t="shared" si="40"/>
        <v>5.2417374026779515E-3</v>
      </c>
      <c r="IM88">
        <f t="shared" si="40"/>
        <v>5.3161462822817222E-3</v>
      </c>
      <c r="IO88">
        <f>IO78/IO83</f>
        <v>2.3859257664824419E-3</v>
      </c>
      <c r="IQ88">
        <f>IQ78/IQ83</f>
        <v>4.0333567086379939E-3</v>
      </c>
    </row>
    <row r="89" spans="1:251" ht="15.6" x14ac:dyDescent="0.3">
      <c r="A89" s="12" t="s">
        <v>312</v>
      </c>
      <c r="B89" s="12">
        <v>6303</v>
      </c>
      <c r="C89" s="12"/>
      <c r="D89" s="12"/>
      <c r="E89" s="12"/>
      <c r="F89" s="12">
        <v>32</v>
      </c>
      <c r="G89" s="12">
        <v>1115</v>
      </c>
      <c r="H89" s="12">
        <v>1894</v>
      </c>
      <c r="I89" s="12">
        <v>1589</v>
      </c>
      <c r="J89" s="12">
        <v>996</v>
      </c>
      <c r="K89" s="12">
        <v>508</v>
      </c>
      <c r="L89" s="12">
        <v>155</v>
      </c>
      <c r="M89" s="12">
        <v>11</v>
      </c>
      <c r="N89" s="12">
        <v>1</v>
      </c>
      <c r="O89" s="31">
        <v>2</v>
      </c>
      <c r="Q89" s="12" t="s">
        <v>312</v>
      </c>
      <c r="R89" s="12"/>
      <c r="S89" s="12"/>
      <c r="T89" s="12"/>
      <c r="U89" s="12"/>
      <c r="V89" s="12"/>
      <c r="W89" s="12"/>
      <c r="X89" s="12"/>
      <c r="Y89" s="12"/>
      <c r="Z89" s="12"/>
      <c r="AA89" s="12"/>
      <c r="AB89" s="12"/>
      <c r="AC89" s="12"/>
      <c r="AD89" s="31"/>
      <c r="AF89" s="12" t="s">
        <v>312</v>
      </c>
      <c r="AG89" s="12"/>
      <c r="AH89" s="12"/>
      <c r="AI89" s="12"/>
      <c r="AJ89" s="12"/>
      <c r="AK89" s="12"/>
      <c r="AL89" s="12"/>
      <c r="AM89" s="12"/>
      <c r="AN89" s="12"/>
      <c r="AO89" s="12"/>
      <c r="AP89" s="12"/>
      <c r="AQ89" s="12"/>
      <c r="AR89" s="12"/>
      <c r="AS89" s="12"/>
      <c r="AT89" s="31"/>
      <c r="AV89" s="12" t="s">
        <v>312</v>
      </c>
      <c r="AW89" s="12"/>
      <c r="AX89" s="12"/>
      <c r="AY89" s="12"/>
      <c r="AZ89" s="12"/>
      <c r="BA89" s="12"/>
      <c r="BB89" s="12"/>
      <c r="BC89" s="12"/>
      <c r="BD89" s="12"/>
      <c r="BE89" s="12"/>
      <c r="BF89" s="12"/>
      <c r="BG89" s="12"/>
      <c r="BH89" s="12"/>
      <c r="BI89" s="31"/>
      <c r="BK89" s="12" t="s">
        <v>312</v>
      </c>
      <c r="BL89" s="12"/>
      <c r="BM89" s="12"/>
      <c r="BN89" s="12"/>
      <c r="BO89" s="12"/>
      <c r="BP89" s="12"/>
      <c r="BQ89" s="12"/>
      <c r="BR89" s="12"/>
      <c r="BS89" s="12"/>
      <c r="BT89" s="12"/>
      <c r="BU89" s="12"/>
      <c r="BV89" s="12"/>
      <c r="BW89" s="12"/>
      <c r="BX89" s="12"/>
      <c r="BY89" s="31"/>
      <c r="CA89" s="12" t="s">
        <v>312</v>
      </c>
      <c r="CB89" s="12"/>
      <c r="CC89" s="12"/>
      <c r="CD89" s="12"/>
      <c r="CE89" s="12"/>
      <c r="CF89" s="12"/>
      <c r="CG89" s="12"/>
      <c r="CH89" s="12"/>
      <c r="CI89" s="12"/>
      <c r="CJ89" s="12"/>
      <c r="CK89" s="12"/>
      <c r="CL89" s="12"/>
      <c r="CM89" s="12"/>
      <c r="CN89" s="31"/>
      <c r="CP89" s="12" t="s">
        <v>312</v>
      </c>
      <c r="CQ89" s="12"/>
      <c r="CR89" s="12"/>
      <c r="CS89" s="12"/>
      <c r="CT89" s="12"/>
      <c r="CU89" s="12"/>
      <c r="CV89" s="12"/>
      <c r="CW89" s="12"/>
      <c r="CX89" s="12"/>
      <c r="CY89" s="12"/>
      <c r="CZ89" s="12"/>
      <c r="DA89" s="12"/>
      <c r="DB89" s="12"/>
      <c r="DC89" s="12"/>
      <c r="DD89" s="31"/>
      <c r="DG89" s="12" t="s">
        <v>312</v>
      </c>
      <c r="DH89" s="12">
        <v>6</v>
      </c>
      <c r="DI89" s="12">
        <v>20.8</v>
      </c>
      <c r="DJ89" s="12">
        <v>0.7</v>
      </c>
      <c r="DK89" s="12">
        <v>0.3</v>
      </c>
      <c r="DL89" s="12">
        <v>0.7</v>
      </c>
      <c r="DM89" s="12">
        <v>0.8</v>
      </c>
      <c r="DN89" s="12">
        <v>2.1</v>
      </c>
      <c r="DO89" s="12">
        <v>5.6</v>
      </c>
      <c r="DP89" s="12">
        <v>13.3</v>
      </c>
      <c r="DQ89" s="12">
        <v>29.5</v>
      </c>
      <c r="DR89" s="31">
        <v>95</v>
      </c>
      <c r="DT89" s="12" t="s">
        <v>312</v>
      </c>
      <c r="DU89" s="12">
        <v>6.7</v>
      </c>
      <c r="DV89" s="12">
        <v>22.6</v>
      </c>
      <c r="DW89" s="12">
        <v>0.7</v>
      </c>
      <c r="DX89" s="12">
        <v>0.3</v>
      </c>
      <c r="DY89" s="12">
        <v>0.8</v>
      </c>
      <c r="DZ89" s="12">
        <v>1</v>
      </c>
      <c r="EA89" s="12">
        <v>2.7</v>
      </c>
      <c r="EB89" s="12">
        <v>7.1</v>
      </c>
      <c r="EC89" s="12">
        <v>17.3</v>
      </c>
      <c r="ED89" s="12">
        <v>39.5</v>
      </c>
      <c r="EE89" s="31">
        <v>108.5</v>
      </c>
      <c r="EG89" s="12" t="s">
        <v>312</v>
      </c>
      <c r="EH89" s="12">
        <v>5.3</v>
      </c>
      <c r="EI89" s="12">
        <v>18.899999999999999</v>
      </c>
      <c r="EJ89" s="12">
        <v>0.7</v>
      </c>
      <c r="EK89" s="12">
        <v>0.2</v>
      </c>
      <c r="EL89" s="12">
        <v>0.6</v>
      </c>
      <c r="EM89" s="12">
        <v>0.7</v>
      </c>
      <c r="EN89" s="12">
        <v>1.5</v>
      </c>
      <c r="EO89" s="12">
        <v>4</v>
      </c>
      <c r="EP89" s="12">
        <v>9.3000000000000007</v>
      </c>
      <c r="EQ89" s="12">
        <v>20.399999999999999</v>
      </c>
      <c r="ER89" s="31">
        <v>86</v>
      </c>
      <c r="EU89" s="12" t="s">
        <v>327</v>
      </c>
      <c r="EV89" s="12">
        <v>1646559</v>
      </c>
      <c r="EW89" s="12">
        <v>162621</v>
      </c>
      <c r="EX89" s="12">
        <v>158835</v>
      </c>
      <c r="EY89" s="12">
        <v>156715</v>
      </c>
      <c r="EZ89" s="12">
        <v>149924</v>
      </c>
      <c r="FA89" s="12">
        <v>150228</v>
      </c>
      <c r="FB89" s="12">
        <v>126411</v>
      </c>
      <c r="FC89" s="12">
        <v>106083</v>
      </c>
      <c r="FD89" s="12">
        <v>96497</v>
      </c>
      <c r="FE89" s="12">
        <v>92070</v>
      </c>
      <c r="FF89" s="12">
        <v>90894</v>
      </c>
      <c r="FG89" s="12">
        <v>80728</v>
      </c>
      <c r="FH89" s="12">
        <v>69593</v>
      </c>
      <c r="FI89" s="12">
        <v>58405</v>
      </c>
      <c r="FJ89" s="12">
        <v>51470</v>
      </c>
      <c r="FK89" s="12">
        <v>42864</v>
      </c>
      <c r="FL89" s="12">
        <v>29814</v>
      </c>
      <c r="FM89" s="31">
        <v>23407</v>
      </c>
      <c r="FP89" s="12" t="s">
        <v>327</v>
      </c>
      <c r="FQ89" s="12">
        <v>810977</v>
      </c>
      <c r="FR89" s="12">
        <v>82737</v>
      </c>
      <c r="FS89" s="12">
        <v>80834</v>
      </c>
      <c r="FT89" s="12">
        <v>80007</v>
      </c>
      <c r="FU89" s="12">
        <v>76552</v>
      </c>
      <c r="FV89" s="12">
        <v>76195</v>
      </c>
      <c r="FW89" s="12">
        <v>64041</v>
      </c>
      <c r="FX89" s="12">
        <v>53091</v>
      </c>
      <c r="FY89" s="12">
        <v>47499</v>
      </c>
      <c r="FZ89" s="12">
        <v>44219</v>
      </c>
      <c r="GA89" s="12">
        <v>43828</v>
      </c>
      <c r="GB89" s="12">
        <v>38915</v>
      </c>
      <c r="GC89" s="12">
        <v>32953</v>
      </c>
      <c r="GD89" s="12">
        <v>26866</v>
      </c>
      <c r="GE89" s="12">
        <v>23338</v>
      </c>
      <c r="GF89" s="12">
        <v>18908</v>
      </c>
      <c r="GG89" s="12">
        <v>12496</v>
      </c>
      <c r="GH89" s="31">
        <v>8498</v>
      </c>
      <c r="GK89" s="12" t="s">
        <v>327</v>
      </c>
      <c r="GL89" s="12">
        <v>835582</v>
      </c>
      <c r="GM89" s="12">
        <v>79884</v>
      </c>
      <c r="GN89" s="12">
        <v>78001</v>
      </c>
      <c r="GO89" s="12">
        <v>76708</v>
      </c>
      <c r="GP89" s="12">
        <v>73372</v>
      </c>
      <c r="GQ89" s="12">
        <v>74033</v>
      </c>
      <c r="GR89" s="12">
        <v>62370</v>
      </c>
      <c r="GS89" s="12">
        <v>52992</v>
      </c>
      <c r="GT89" s="12">
        <v>48998</v>
      </c>
      <c r="GU89" s="12">
        <v>47851</v>
      </c>
      <c r="GV89" s="12">
        <v>47066</v>
      </c>
      <c r="GW89" s="12">
        <v>41813</v>
      </c>
      <c r="GX89" s="12">
        <v>36640</v>
      </c>
      <c r="GY89" s="12">
        <v>31539</v>
      </c>
      <c r="GZ89" s="12">
        <v>28132</v>
      </c>
      <c r="HA89" s="12">
        <v>23956</v>
      </c>
      <c r="HB89" s="12">
        <v>17318</v>
      </c>
      <c r="HC89" s="31">
        <v>14909</v>
      </c>
      <c r="HF89" s="54" t="s">
        <v>328</v>
      </c>
      <c r="HG89" s="55" t="s">
        <v>329</v>
      </c>
      <c r="HH89" s="55">
        <v>1</v>
      </c>
      <c r="HI89" s="56">
        <f>FG76</f>
        <v>1845011</v>
      </c>
      <c r="HJ89" s="56">
        <f>AL76</f>
        <v>12283</v>
      </c>
      <c r="HK89" s="57">
        <f t="shared" si="32"/>
        <v>6.6574128826332197E-3</v>
      </c>
      <c r="HL89" s="58">
        <f t="shared" si="28"/>
        <v>6.6353258308000018E-3</v>
      </c>
      <c r="HN89" s="54" t="s">
        <v>328</v>
      </c>
      <c r="HO89" s="55" t="s">
        <v>329</v>
      </c>
      <c r="HP89" s="55">
        <v>1</v>
      </c>
      <c r="HQ89" s="56">
        <f>GB76</f>
        <v>894319</v>
      </c>
      <c r="HR89" s="56">
        <f>BQ76</f>
        <v>7993</v>
      </c>
      <c r="HS89" s="57">
        <f t="shared" si="33"/>
        <v>8.9375267661762747E-3</v>
      </c>
      <c r="HT89" s="58">
        <f t="shared" si="29"/>
        <v>8.8977647608217813E-3</v>
      </c>
      <c r="HV89" s="54" t="s">
        <v>328</v>
      </c>
      <c r="HW89" s="59" t="s">
        <v>329</v>
      </c>
      <c r="HX89" s="59">
        <v>1</v>
      </c>
      <c r="HY89" s="56">
        <f>GW76</f>
        <v>950692</v>
      </c>
      <c r="HZ89" s="60">
        <f>CV76</f>
        <v>4281</v>
      </c>
      <c r="IA89" s="57">
        <f t="shared" si="34"/>
        <v>4.5030356834810849E-3</v>
      </c>
      <c r="IB89" s="58">
        <f t="shared" si="30"/>
        <v>4.4929197944024784E-3</v>
      </c>
      <c r="IE89" s="50">
        <f t="shared" si="31"/>
        <v>0</v>
      </c>
      <c r="IF89" s="50">
        <f t="shared" si="31"/>
        <v>-9</v>
      </c>
      <c r="IH89">
        <f t="shared" ref="IH89:IM89" si="41">SUM(IH84:IH88)</f>
        <v>0.99999999999999989</v>
      </c>
      <c r="II89">
        <f t="shared" si="41"/>
        <v>1</v>
      </c>
      <c r="IJ89">
        <f t="shared" si="41"/>
        <v>1</v>
      </c>
      <c r="IK89">
        <f t="shared" si="41"/>
        <v>1</v>
      </c>
      <c r="IL89">
        <f t="shared" si="41"/>
        <v>0.99999999999999989</v>
      </c>
      <c r="IM89">
        <f t="shared" si="41"/>
        <v>0.99999999999999989</v>
      </c>
      <c r="IO89">
        <f>SUM(IO84:IO88)</f>
        <v>1</v>
      </c>
      <c r="IQ89">
        <f>SUM(IQ84:IQ88)</f>
        <v>1</v>
      </c>
    </row>
    <row r="90" spans="1:251" ht="15.6" x14ac:dyDescent="0.3">
      <c r="A90" s="12" t="s">
        <v>327</v>
      </c>
      <c r="B90" s="12">
        <v>27804</v>
      </c>
      <c r="C90" s="12"/>
      <c r="D90" s="12"/>
      <c r="E90" s="12"/>
      <c r="F90" s="12">
        <v>117</v>
      </c>
      <c r="G90" s="12">
        <v>3813</v>
      </c>
      <c r="H90" s="12">
        <v>7816</v>
      </c>
      <c r="I90" s="12">
        <v>7283</v>
      </c>
      <c r="J90" s="12">
        <v>5263</v>
      </c>
      <c r="K90" s="12">
        <v>2546</v>
      </c>
      <c r="L90" s="12">
        <v>766</v>
      </c>
      <c r="M90" s="12">
        <v>50</v>
      </c>
      <c r="N90" s="12">
        <v>8</v>
      </c>
      <c r="O90" s="31">
        <v>142</v>
      </c>
      <c r="Q90" s="12" t="s">
        <v>327</v>
      </c>
      <c r="R90" s="12"/>
      <c r="S90" s="12"/>
      <c r="T90" s="12"/>
      <c r="U90" s="12"/>
      <c r="V90" s="12"/>
      <c r="W90" s="12"/>
      <c r="X90" s="12"/>
      <c r="Y90" s="12"/>
      <c r="Z90" s="12"/>
      <c r="AA90" s="12"/>
      <c r="AB90" s="12"/>
      <c r="AC90" s="12"/>
      <c r="AD90" s="31"/>
      <c r="AF90" s="12" t="s">
        <v>327</v>
      </c>
      <c r="AG90" s="12"/>
      <c r="AH90" s="12"/>
      <c r="AI90" s="12"/>
      <c r="AJ90" s="12"/>
      <c r="AK90" s="12"/>
      <c r="AL90" s="12"/>
      <c r="AM90" s="12"/>
      <c r="AN90" s="12"/>
      <c r="AO90" s="12"/>
      <c r="AP90" s="12"/>
      <c r="AQ90" s="12"/>
      <c r="AR90" s="12"/>
      <c r="AS90" s="12"/>
      <c r="AT90" s="31"/>
      <c r="AV90" s="12" t="s">
        <v>327</v>
      </c>
      <c r="AW90" s="12"/>
      <c r="AX90" s="12"/>
      <c r="AY90" s="12"/>
      <c r="AZ90" s="12"/>
      <c r="BA90" s="12"/>
      <c r="BB90" s="12"/>
      <c r="BC90" s="12"/>
      <c r="BD90" s="12"/>
      <c r="BE90" s="12"/>
      <c r="BF90" s="12"/>
      <c r="BG90" s="12"/>
      <c r="BH90" s="12"/>
      <c r="BI90" s="31"/>
      <c r="BK90" s="12" t="s">
        <v>327</v>
      </c>
      <c r="BL90" s="12"/>
      <c r="BM90" s="12"/>
      <c r="BN90" s="12"/>
      <c r="BO90" s="12"/>
      <c r="BP90" s="12"/>
      <c r="BQ90" s="12"/>
      <c r="BR90" s="12"/>
      <c r="BS90" s="12"/>
      <c r="BT90" s="12"/>
      <c r="BU90" s="12"/>
      <c r="BV90" s="12"/>
      <c r="BW90" s="12"/>
      <c r="BX90" s="12"/>
      <c r="BY90" s="31"/>
      <c r="CA90" s="12" t="s">
        <v>327</v>
      </c>
      <c r="CB90" s="12"/>
      <c r="CC90" s="12"/>
      <c r="CD90" s="12"/>
      <c r="CE90" s="12"/>
      <c r="CF90" s="12"/>
      <c r="CG90" s="12"/>
      <c r="CH90" s="12"/>
      <c r="CI90" s="12"/>
      <c r="CJ90" s="12"/>
      <c r="CK90" s="12"/>
      <c r="CL90" s="12"/>
      <c r="CM90" s="12"/>
      <c r="CN90" s="31"/>
      <c r="CP90" s="12" t="s">
        <v>327</v>
      </c>
      <c r="CQ90" s="12"/>
      <c r="CR90" s="12"/>
      <c r="CS90" s="12"/>
      <c r="CT90" s="12"/>
      <c r="CU90" s="12"/>
      <c r="CV90" s="12"/>
      <c r="CW90" s="12"/>
      <c r="CX90" s="12"/>
      <c r="CY90" s="12"/>
      <c r="CZ90" s="12"/>
      <c r="DA90" s="12"/>
      <c r="DB90" s="12"/>
      <c r="DC90" s="12"/>
      <c r="DD90" s="31"/>
      <c r="DG90" s="12" t="s">
        <v>327</v>
      </c>
      <c r="DH90" s="12">
        <v>6.9</v>
      </c>
      <c r="DI90" s="12">
        <v>12.3</v>
      </c>
      <c r="DJ90" s="12">
        <v>0.7</v>
      </c>
      <c r="DK90" s="12">
        <v>0.3</v>
      </c>
      <c r="DL90" s="12">
        <v>0.9</v>
      </c>
      <c r="DM90" s="12">
        <v>1</v>
      </c>
      <c r="DN90" s="12">
        <v>1.7</v>
      </c>
      <c r="DO90" s="12">
        <v>4.4000000000000004</v>
      </c>
      <c r="DP90" s="12">
        <v>10.9</v>
      </c>
      <c r="DQ90" s="12">
        <v>26</v>
      </c>
      <c r="DR90" s="31">
        <v>100.5</v>
      </c>
      <c r="DT90" s="12" t="s">
        <v>327</v>
      </c>
      <c r="DU90" s="12">
        <v>7.6</v>
      </c>
      <c r="DV90" s="12">
        <v>12.5</v>
      </c>
      <c r="DW90" s="12">
        <v>0.8</v>
      </c>
      <c r="DX90" s="12">
        <v>0.3</v>
      </c>
      <c r="DY90" s="12">
        <v>1.3</v>
      </c>
      <c r="DZ90" s="12">
        <v>1.4</v>
      </c>
      <c r="EA90" s="12">
        <v>2.2999999999999998</v>
      </c>
      <c r="EB90" s="12">
        <v>5.8</v>
      </c>
      <c r="EC90" s="12">
        <v>14.9</v>
      </c>
      <c r="ED90" s="12">
        <v>35.1</v>
      </c>
      <c r="EE90" s="31">
        <v>114.8</v>
      </c>
      <c r="EG90" s="12" t="s">
        <v>327</v>
      </c>
      <c r="EH90" s="12">
        <v>6.2</v>
      </c>
      <c r="EI90" s="12">
        <v>12</v>
      </c>
      <c r="EJ90" s="12">
        <v>0.6</v>
      </c>
      <c r="EK90" s="12">
        <v>0.2</v>
      </c>
      <c r="EL90" s="12">
        <v>0.4</v>
      </c>
      <c r="EM90" s="12">
        <v>0.7</v>
      </c>
      <c r="EN90" s="12">
        <v>1.1000000000000001</v>
      </c>
      <c r="EO90" s="12">
        <v>3.2</v>
      </c>
      <c r="EP90" s="12">
        <v>7.4</v>
      </c>
      <c r="EQ90" s="12">
        <v>18.5</v>
      </c>
      <c r="ER90" s="31">
        <v>91.2</v>
      </c>
      <c r="EU90" s="12" t="s">
        <v>341</v>
      </c>
      <c r="EV90" s="12">
        <v>1041469</v>
      </c>
      <c r="EW90" s="12">
        <v>131218</v>
      </c>
      <c r="EX90" s="12">
        <v>125972</v>
      </c>
      <c r="EY90" s="12">
        <v>120184</v>
      </c>
      <c r="EZ90" s="12">
        <v>106497</v>
      </c>
      <c r="FA90" s="12">
        <v>94042</v>
      </c>
      <c r="FB90" s="12">
        <v>76180</v>
      </c>
      <c r="FC90" s="12">
        <v>65624</v>
      </c>
      <c r="FD90" s="12">
        <v>64984</v>
      </c>
      <c r="FE90" s="12">
        <v>59160</v>
      </c>
      <c r="FF90" s="12">
        <v>48988</v>
      </c>
      <c r="FG90" s="12">
        <v>37772</v>
      </c>
      <c r="FH90" s="12">
        <v>30268</v>
      </c>
      <c r="FI90" s="12">
        <v>25877</v>
      </c>
      <c r="FJ90" s="12">
        <v>21015</v>
      </c>
      <c r="FK90" s="12">
        <v>15618</v>
      </c>
      <c r="FL90" s="12">
        <v>10136</v>
      </c>
      <c r="FM90" s="31">
        <v>7934</v>
      </c>
      <c r="FP90" s="12" t="s">
        <v>341</v>
      </c>
      <c r="FQ90" s="12">
        <v>531226</v>
      </c>
      <c r="FR90" s="12">
        <v>66836</v>
      </c>
      <c r="FS90" s="12">
        <v>64237</v>
      </c>
      <c r="FT90" s="12">
        <v>61328</v>
      </c>
      <c r="FU90" s="12">
        <v>53777</v>
      </c>
      <c r="FV90" s="12">
        <v>47336</v>
      </c>
      <c r="FW90" s="12">
        <v>38666</v>
      </c>
      <c r="FX90" s="12">
        <v>33407</v>
      </c>
      <c r="FY90" s="12">
        <v>33434</v>
      </c>
      <c r="FZ90" s="12">
        <v>30705</v>
      </c>
      <c r="GA90" s="12">
        <v>25997</v>
      </c>
      <c r="GB90" s="12">
        <v>20100</v>
      </c>
      <c r="GC90" s="12">
        <v>15843</v>
      </c>
      <c r="GD90" s="12">
        <v>13152</v>
      </c>
      <c r="GE90" s="12">
        <v>10515</v>
      </c>
      <c r="GF90" s="12">
        <v>7857</v>
      </c>
      <c r="GG90" s="12">
        <v>4714</v>
      </c>
      <c r="GH90" s="31">
        <v>3322</v>
      </c>
      <c r="GK90" s="12" t="s">
        <v>341</v>
      </c>
      <c r="GL90" s="12">
        <v>510243</v>
      </c>
      <c r="GM90" s="12">
        <v>64382</v>
      </c>
      <c r="GN90" s="12">
        <v>61735</v>
      </c>
      <c r="GO90" s="12">
        <v>58856</v>
      </c>
      <c r="GP90" s="12">
        <v>52720</v>
      </c>
      <c r="GQ90" s="12">
        <v>46706</v>
      </c>
      <c r="GR90" s="12">
        <v>37514</v>
      </c>
      <c r="GS90" s="12">
        <v>32217</v>
      </c>
      <c r="GT90" s="12">
        <v>31550</v>
      </c>
      <c r="GU90" s="12">
        <v>28455</v>
      </c>
      <c r="GV90" s="12">
        <v>22991</v>
      </c>
      <c r="GW90" s="12">
        <v>17672</v>
      </c>
      <c r="GX90" s="12">
        <v>14425</v>
      </c>
      <c r="GY90" s="12">
        <v>12725</v>
      </c>
      <c r="GZ90" s="12">
        <v>10500</v>
      </c>
      <c r="HA90" s="12">
        <v>7761</v>
      </c>
      <c r="HB90" s="12">
        <v>5422</v>
      </c>
      <c r="HC90" s="31">
        <v>4612</v>
      </c>
      <c r="HF90" s="42" t="s">
        <v>342</v>
      </c>
      <c r="HG90" s="43" t="s">
        <v>343</v>
      </c>
      <c r="HH90" s="43">
        <v>1</v>
      </c>
      <c r="HI90" s="44">
        <f>FH76</f>
        <v>1581860</v>
      </c>
      <c r="HJ90" s="44">
        <f>AM76</f>
        <v>15942</v>
      </c>
      <c r="HK90" s="45">
        <f t="shared" si="32"/>
        <v>1.0078009431934558E-2</v>
      </c>
      <c r="HL90" s="46">
        <f t="shared" si="28"/>
        <v>1.0027480908348121E-2</v>
      </c>
      <c r="HN90" s="42" t="s">
        <v>342</v>
      </c>
      <c r="HO90" s="43" t="s">
        <v>343</v>
      </c>
      <c r="HP90" s="43">
        <v>1</v>
      </c>
      <c r="HQ90" s="44">
        <f>GC76</f>
        <v>758939</v>
      </c>
      <c r="HR90" s="44">
        <f>BR76</f>
        <v>10540</v>
      </c>
      <c r="HS90" s="45">
        <f t="shared" si="33"/>
        <v>1.3887809165163472E-2</v>
      </c>
      <c r="HT90" s="46">
        <f t="shared" si="29"/>
        <v>1.3792038565366283E-2</v>
      </c>
      <c r="HV90" s="42" t="s">
        <v>342</v>
      </c>
      <c r="HW90" s="47" t="s">
        <v>343</v>
      </c>
      <c r="HX90" s="47">
        <v>1</v>
      </c>
      <c r="HY90" s="44">
        <f>GX76</f>
        <v>822921</v>
      </c>
      <c r="HZ90" s="48">
        <f>CW76</f>
        <v>5400</v>
      </c>
      <c r="IA90" s="45">
        <f t="shared" si="34"/>
        <v>6.5619907621752268E-3</v>
      </c>
      <c r="IB90" s="46">
        <f t="shared" si="30"/>
        <v>6.5405313091600149E-3</v>
      </c>
      <c r="IE90" s="50">
        <f t="shared" si="31"/>
        <v>0</v>
      </c>
      <c r="IF90" s="50">
        <f t="shared" si="31"/>
        <v>-2</v>
      </c>
      <c r="IH90" t="s">
        <v>15</v>
      </c>
      <c r="II90" t="s">
        <v>16</v>
      </c>
      <c r="IJ90" t="s">
        <v>12</v>
      </c>
    </row>
    <row r="91" spans="1:251" ht="15.6" x14ac:dyDescent="0.3">
      <c r="A91" s="12" t="s">
        <v>341</v>
      </c>
      <c r="B91" s="12">
        <v>23846</v>
      </c>
      <c r="C91" s="12"/>
      <c r="D91" s="12"/>
      <c r="E91" s="12"/>
      <c r="F91" s="12">
        <v>213</v>
      </c>
      <c r="G91" s="12">
        <v>4567</v>
      </c>
      <c r="H91" s="12">
        <v>7057</v>
      </c>
      <c r="I91" s="12">
        <v>5454</v>
      </c>
      <c r="J91" s="12">
        <v>3566</v>
      </c>
      <c r="K91" s="12">
        <v>2100</v>
      </c>
      <c r="L91" s="12">
        <v>686</v>
      </c>
      <c r="M91" s="12">
        <v>47</v>
      </c>
      <c r="N91" s="12">
        <v>3</v>
      </c>
      <c r="O91" s="31">
        <v>153</v>
      </c>
      <c r="Q91" s="12" t="s">
        <v>341</v>
      </c>
      <c r="R91" s="12"/>
      <c r="S91" s="12"/>
      <c r="T91" s="12"/>
      <c r="U91" s="12"/>
      <c r="V91" s="12"/>
      <c r="W91" s="12"/>
      <c r="X91" s="12"/>
      <c r="Y91" s="12"/>
      <c r="Z91" s="12"/>
      <c r="AA91" s="12"/>
      <c r="AB91" s="12"/>
      <c r="AC91" s="12"/>
      <c r="AD91" s="31"/>
      <c r="AF91" s="12" t="s">
        <v>341</v>
      </c>
      <c r="AG91" s="12"/>
      <c r="AH91" s="12"/>
      <c r="AI91" s="12"/>
      <c r="AJ91" s="12"/>
      <c r="AK91" s="12"/>
      <c r="AL91" s="12"/>
      <c r="AM91" s="12"/>
      <c r="AN91" s="12"/>
      <c r="AO91" s="12"/>
      <c r="AP91" s="12"/>
      <c r="AQ91" s="12"/>
      <c r="AR91" s="12"/>
      <c r="AS91" s="12"/>
      <c r="AT91" s="31"/>
      <c r="AV91" s="12" t="s">
        <v>341</v>
      </c>
      <c r="AW91" s="12"/>
      <c r="AX91" s="12"/>
      <c r="AY91" s="12"/>
      <c r="AZ91" s="12"/>
      <c r="BA91" s="12"/>
      <c r="BB91" s="12"/>
      <c r="BC91" s="12"/>
      <c r="BD91" s="12"/>
      <c r="BE91" s="12"/>
      <c r="BF91" s="12"/>
      <c r="BG91" s="12"/>
      <c r="BH91" s="12"/>
      <c r="BI91" s="31"/>
      <c r="BK91" s="12" t="s">
        <v>341</v>
      </c>
      <c r="BL91" s="12"/>
      <c r="BM91" s="12"/>
      <c r="BN91" s="12"/>
      <c r="BO91" s="12"/>
      <c r="BP91" s="12"/>
      <c r="BQ91" s="12"/>
      <c r="BR91" s="12"/>
      <c r="BS91" s="12"/>
      <c r="BT91" s="12"/>
      <c r="BU91" s="12"/>
      <c r="BV91" s="12"/>
      <c r="BW91" s="12"/>
      <c r="BX91" s="12"/>
      <c r="BY91" s="31"/>
      <c r="CA91" s="12" t="s">
        <v>341</v>
      </c>
      <c r="CB91" s="12"/>
      <c r="CC91" s="12"/>
      <c r="CD91" s="12"/>
      <c r="CE91" s="12"/>
      <c r="CF91" s="12"/>
      <c r="CG91" s="12"/>
      <c r="CH91" s="12"/>
      <c r="CI91" s="12"/>
      <c r="CJ91" s="12"/>
      <c r="CK91" s="12"/>
      <c r="CL91" s="12"/>
      <c r="CM91" s="12"/>
      <c r="CN91" s="31"/>
      <c r="CP91" s="12" t="s">
        <v>341</v>
      </c>
      <c r="CQ91" s="12"/>
      <c r="CR91" s="12"/>
      <c r="CS91" s="12"/>
      <c r="CT91" s="12"/>
      <c r="CU91" s="12"/>
      <c r="CV91" s="12"/>
      <c r="CW91" s="12"/>
      <c r="CX91" s="12"/>
      <c r="CY91" s="12"/>
      <c r="CZ91" s="12"/>
      <c r="DA91" s="12"/>
      <c r="DB91" s="12"/>
      <c r="DC91" s="12"/>
      <c r="DD91" s="31"/>
      <c r="DG91" s="12" t="s">
        <v>341</v>
      </c>
      <c r="DH91" s="12">
        <v>5.4</v>
      </c>
      <c r="DI91" s="12">
        <v>22.3</v>
      </c>
      <c r="DJ91" s="12">
        <v>0.8</v>
      </c>
      <c r="DK91" s="12">
        <v>0.4</v>
      </c>
      <c r="DL91" s="12">
        <v>0.8</v>
      </c>
      <c r="DM91" s="12">
        <v>1.3</v>
      </c>
      <c r="DN91" s="12">
        <v>1.9</v>
      </c>
      <c r="DO91" s="12">
        <v>5.2</v>
      </c>
      <c r="DP91" s="12">
        <v>13.2</v>
      </c>
      <c r="DQ91" s="12">
        <v>30</v>
      </c>
      <c r="DR91" s="31">
        <v>91.6</v>
      </c>
      <c r="DT91" s="12" t="s">
        <v>341</v>
      </c>
      <c r="DU91" s="12">
        <v>6</v>
      </c>
      <c r="DV91" s="12">
        <v>24.3</v>
      </c>
      <c r="DW91" s="12">
        <v>0.8</v>
      </c>
      <c r="DX91" s="12">
        <v>0.4</v>
      </c>
      <c r="DY91" s="12">
        <v>1.2</v>
      </c>
      <c r="DZ91" s="12">
        <v>1.6</v>
      </c>
      <c r="EA91" s="12">
        <v>2.2999999999999998</v>
      </c>
      <c r="EB91" s="12">
        <v>6.1</v>
      </c>
      <c r="EC91" s="12">
        <v>16.8</v>
      </c>
      <c r="ED91" s="12">
        <v>37.9</v>
      </c>
      <c r="EE91" s="31">
        <v>101.5</v>
      </c>
      <c r="EG91" s="12" t="s">
        <v>341</v>
      </c>
      <c r="EH91" s="12">
        <v>4.4000000000000004</v>
      </c>
      <c r="EI91" s="12">
        <v>19.7</v>
      </c>
      <c r="EJ91" s="12">
        <v>0.8</v>
      </c>
      <c r="EK91" s="12">
        <v>0.4</v>
      </c>
      <c r="EL91" s="12">
        <v>0.5</v>
      </c>
      <c r="EM91" s="12">
        <v>0.9</v>
      </c>
      <c r="EN91" s="12">
        <v>1.4</v>
      </c>
      <c r="EO91" s="12">
        <v>4.2</v>
      </c>
      <c r="EP91" s="12">
        <v>9.4</v>
      </c>
      <c r="EQ91" s="12">
        <v>21.9</v>
      </c>
      <c r="ER91" s="31">
        <v>83.3</v>
      </c>
      <c r="EU91" s="12" t="s">
        <v>356</v>
      </c>
      <c r="EV91" s="12">
        <v>602854</v>
      </c>
      <c r="EW91" s="12">
        <v>70620</v>
      </c>
      <c r="EX91" s="12">
        <v>65956</v>
      </c>
      <c r="EY91" s="12">
        <v>61410</v>
      </c>
      <c r="EZ91" s="12">
        <v>56681</v>
      </c>
      <c r="FA91" s="12">
        <v>57864</v>
      </c>
      <c r="FB91" s="12">
        <v>50644</v>
      </c>
      <c r="FC91" s="12">
        <v>44844</v>
      </c>
      <c r="FD91" s="12">
        <v>42328</v>
      </c>
      <c r="FE91" s="12">
        <v>36512</v>
      </c>
      <c r="FF91" s="12">
        <v>31006</v>
      </c>
      <c r="FG91" s="12">
        <v>24312</v>
      </c>
      <c r="FH91" s="12">
        <v>18439</v>
      </c>
      <c r="FI91" s="12">
        <v>13966</v>
      </c>
      <c r="FJ91" s="12">
        <v>10909</v>
      </c>
      <c r="FK91" s="12">
        <v>8161</v>
      </c>
      <c r="FL91" s="12">
        <v>5188</v>
      </c>
      <c r="FM91" s="31">
        <v>4014</v>
      </c>
      <c r="FP91" s="12" t="s">
        <v>356</v>
      </c>
      <c r="FQ91" s="12">
        <v>303270</v>
      </c>
      <c r="FR91" s="12">
        <v>35926</v>
      </c>
      <c r="FS91" s="12">
        <v>33673</v>
      </c>
      <c r="FT91" s="12">
        <v>31515</v>
      </c>
      <c r="FU91" s="12">
        <v>28981</v>
      </c>
      <c r="FV91" s="12">
        <v>28812</v>
      </c>
      <c r="FW91" s="12">
        <v>24804</v>
      </c>
      <c r="FX91" s="12">
        <v>22265</v>
      </c>
      <c r="FY91" s="12">
        <v>21282</v>
      </c>
      <c r="FZ91" s="12">
        <v>18396</v>
      </c>
      <c r="GA91" s="12">
        <v>15906</v>
      </c>
      <c r="GB91" s="12">
        <v>12592</v>
      </c>
      <c r="GC91" s="12">
        <v>9560</v>
      </c>
      <c r="GD91" s="12">
        <v>7030</v>
      </c>
      <c r="GE91" s="12">
        <v>5210</v>
      </c>
      <c r="GF91" s="12">
        <v>3691</v>
      </c>
      <c r="GG91" s="12">
        <v>2195</v>
      </c>
      <c r="GH91" s="31">
        <v>1432</v>
      </c>
      <c r="GK91" s="12" t="s">
        <v>356</v>
      </c>
      <c r="GL91" s="12">
        <v>299584</v>
      </c>
      <c r="GM91" s="12">
        <v>34694</v>
      </c>
      <c r="GN91" s="12">
        <v>32283</v>
      </c>
      <c r="GO91" s="12">
        <v>29895</v>
      </c>
      <c r="GP91" s="12">
        <v>27700</v>
      </c>
      <c r="GQ91" s="12">
        <v>29052</v>
      </c>
      <c r="GR91" s="12">
        <v>25840</v>
      </c>
      <c r="GS91" s="12">
        <v>22579</v>
      </c>
      <c r="GT91" s="12">
        <v>21046</v>
      </c>
      <c r="GU91" s="12">
        <v>18116</v>
      </c>
      <c r="GV91" s="12">
        <v>15100</v>
      </c>
      <c r="GW91" s="12">
        <v>11720</v>
      </c>
      <c r="GX91" s="12">
        <v>8879</v>
      </c>
      <c r="GY91" s="12">
        <v>6936</v>
      </c>
      <c r="GZ91" s="12">
        <v>5699</v>
      </c>
      <c r="HA91" s="12">
        <v>4470</v>
      </c>
      <c r="HB91" s="12">
        <v>2993</v>
      </c>
      <c r="HC91" s="31">
        <v>2582</v>
      </c>
      <c r="HF91" s="54" t="s">
        <v>357</v>
      </c>
      <c r="HG91" s="55" t="s">
        <v>358</v>
      </c>
      <c r="HH91" s="55">
        <v>1</v>
      </c>
      <c r="HI91" s="56">
        <f>FI76</f>
        <v>1374632</v>
      </c>
      <c r="HJ91" s="56">
        <f>AN76</f>
        <v>20279</v>
      </c>
      <c r="HK91" s="57">
        <f t="shared" si="32"/>
        <v>1.47523118914735E-2</v>
      </c>
      <c r="HL91" s="58">
        <f t="shared" si="28"/>
        <v>1.4644293300374827E-2</v>
      </c>
      <c r="HN91" s="54" t="s">
        <v>357</v>
      </c>
      <c r="HO91" s="55" t="s">
        <v>358</v>
      </c>
      <c r="HP91" s="55">
        <v>1</v>
      </c>
      <c r="HQ91" s="56">
        <f>GD76</f>
        <v>639448</v>
      </c>
      <c r="HR91" s="56">
        <f>BS76</f>
        <v>13398</v>
      </c>
      <c r="HS91" s="57">
        <f t="shared" si="33"/>
        <v>2.0952446485093392E-2</v>
      </c>
      <c r="HT91" s="58">
        <f t="shared" si="29"/>
        <v>2.0735219694589621E-2</v>
      </c>
      <c r="HV91" s="54" t="s">
        <v>357</v>
      </c>
      <c r="HW91" s="59" t="s">
        <v>358</v>
      </c>
      <c r="HX91" s="59">
        <v>1</v>
      </c>
      <c r="HY91" s="56">
        <f>GY76</f>
        <v>735184</v>
      </c>
      <c r="HZ91" s="60">
        <f>CX76</f>
        <v>6873</v>
      </c>
      <c r="IA91" s="57">
        <f t="shared" si="34"/>
        <v>9.3486800583255352E-3</v>
      </c>
      <c r="IB91" s="58">
        <f t="shared" si="30"/>
        <v>9.3051844621155257E-3</v>
      </c>
      <c r="IE91" s="50">
        <f t="shared" si="31"/>
        <v>0</v>
      </c>
      <c r="IF91" s="50">
        <f t="shared" si="31"/>
        <v>-8</v>
      </c>
      <c r="IJ91" s="50"/>
    </row>
    <row r="92" spans="1:251" ht="15.6" x14ac:dyDescent="0.3">
      <c r="A92" s="12" t="s">
        <v>356</v>
      </c>
      <c r="B92" s="12">
        <v>9712</v>
      </c>
      <c r="C92" s="12"/>
      <c r="D92" s="12"/>
      <c r="E92" s="12"/>
      <c r="F92" s="12">
        <v>69</v>
      </c>
      <c r="G92" s="12">
        <v>1651</v>
      </c>
      <c r="H92" s="12">
        <v>2735</v>
      </c>
      <c r="I92" s="12">
        <v>2359</v>
      </c>
      <c r="J92" s="12">
        <v>1746</v>
      </c>
      <c r="K92" s="12">
        <v>876</v>
      </c>
      <c r="L92" s="12">
        <v>233</v>
      </c>
      <c r="M92" s="12">
        <v>12</v>
      </c>
      <c r="N92" s="12">
        <v>0</v>
      </c>
      <c r="O92" s="31">
        <v>31</v>
      </c>
      <c r="Q92" s="12" t="s">
        <v>356</v>
      </c>
      <c r="R92" s="12"/>
      <c r="S92" s="12"/>
      <c r="T92" s="12"/>
      <c r="U92" s="12"/>
      <c r="V92" s="12"/>
      <c r="W92" s="12"/>
      <c r="X92" s="12"/>
      <c r="Y92" s="12"/>
      <c r="Z92" s="12"/>
      <c r="AA92" s="12"/>
      <c r="AB92" s="12"/>
      <c r="AC92" s="12"/>
      <c r="AD92" s="31"/>
      <c r="AF92" s="12" t="s">
        <v>356</v>
      </c>
      <c r="AG92" s="12"/>
      <c r="AH92" s="12"/>
      <c r="AI92" s="12"/>
      <c r="AJ92" s="12"/>
      <c r="AK92" s="12"/>
      <c r="AL92" s="12"/>
      <c r="AM92" s="12"/>
      <c r="AN92" s="12"/>
      <c r="AO92" s="12"/>
      <c r="AP92" s="12"/>
      <c r="AQ92" s="12"/>
      <c r="AR92" s="12"/>
      <c r="AS92" s="12"/>
      <c r="AT92" s="31"/>
      <c r="AV92" s="12" t="s">
        <v>356</v>
      </c>
      <c r="AW92" s="12"/>
      <c r="AX92" s="12"/>
      <c r="AY92" s="12"/>
      <c r="AZ92" s="12"/>
      <c r="BA92" s="12"/>
      <c r="BB92" s="12"/>
      <c r="BC92" s="12"/>
      <c r="BD92" s="12"/>
      <c r="BE92" s="12"/>
      <c r="BF92" s="12"/>
      <c r="BG92" s="12"/>
      <c r="BH92" s="12"/>
      <c r="BI92" s="31"/>
      <c r="BK92" s="12" t="s">
        <v>356</v>
      </c>
      <c r="BL92" s="12"/>
      <c r="BM92" s="12"/>
      <c r="BN92" s="12"/>
      <c r="BO92" s="12"/>
      <c r="BP92" s="12"/>
      <c r="BQ92" s="12"/>
      <c r="BR92" s="12"/>
      <c r="BS92" s="12"/>
      <c r="BT92" s="12"/>
      <c r="BU92" s="12"/>
      <c r="BV92" s="12"/>
      <c r="BW92" s="12"/>
      <c r="BX92" s="12"/>
      <c r="BY92" s="31"/>
      <c r="CA92" s="12" t="s">
        <v>356</v>
      </c>
      <c r="CB92" s="12"/>
      <c r="CC92" s="12"/>
      <c r="CD92" s="12"/>
      <c r="CE92" s="12"/>
      <c r="CF92" s="12"/>
      <c r="CG92" s="12"/>
      <c r="CH92" s="12"/>
      <c r="CI92" s="12"/>
      <c r="CJ92" s="12"/>
      <c r="CK92" s="12"/>
      <c r="CL92" s="12"/>
      <c r="CM92" s="12"/>
      <c r="CN92" s="31"/>
      <c r="CP92" s="12" t="s">
        <v>356</v>
      </c>
      <c r="CQ92" s="12"/>
      <c r="CR92" s="12"/>
      <c r="CS92" s="12"/>
      <c r="CT92" s="12"/>
      <c r="CU92" s="12"/>
      <c r="CV92" s="12"/>
      <c r="CW92" s="12"/>
      <c r="CX92" s="12"/>
      <c r="CY92" s="12"/>
      <c r="CZ92" s="12"/>
      <c r="DA92" s="12"/>
      <c r="DB92" s="12"/>
      <c r="DC92" s="12"/>
      <c r="DD92" s="31"/>
      <c r="DG92" s="12" t="s">
        <v>356</v>
      </c>
      <c r="DH92" s="12">
        <v>3.5</v>
      </c>
      <c r="DI92" s="12">
        <v>11.7</v>
      </c>
      <c r="DJ92" s="12">
        <v>0.3</v>
      </c>
      <c r="DK92" s="12">
        <v>0.2</v>
      </c>
      <c r="DL92" s="12">
        <v>0.7</v>
      </c>
      <c r="DM92" s="12">
        <v>0.9</v>
      </c>
      <c r="DN92" s="12">
        <v>1.4</v>
      </c>
      <c r="DO92" s="12">
        <v>4</v>
      </c>
      <c r="DP92" s="12">
        <v>9.4</v>
      </c>
      <c r="DQ92" s="12">
        <v>21.2</v>
      </c>
      <c r="DR92" s="31">
        <v>82.8</v>
      </c>
      <c r="DT92" s="12" t="s">
        <v>356</v>
      </c>
      <c r="DU92" s="12">
        <v>4.2</v>
      </c>
      <c r="DV92" s="12">
        <v>13</v>
      </c>
      <c r="DW92" s="12">
        <v>0.3</v>
      </c>
      <c r="DX92" s="12">
        <v>0.2</v>
      </c>
      <c r="DY92" s="12">
        <v>1.1000000000000001</v>
      </c>
      <c r="DZ92" s="12">
        <v>1.3</v>
      </c>
      <c r="EA92" s="12">
        <v>1.7</v>
      </c>
      <c r="EB92" s="12">
        <v>5.5</v>
      </c>
      <c r="EC92" s="12">
        <v>12.5</v>
      </c>
      <c r="ED92" s="12">
        <v>30.8</v>
      </c>
      <c r="EE92" s="31">
        <v>95.7</v>
      </c>
      <c r="EG92" s="12" t="s">
        <v>356</v>
      </c>
      <c r="EH92" s="12">
        <v>2.8</v>
      </c>
      <c r="EI92" s="12">
        <v>10.4</v>
      </c>
      <c r="EJ92" s="12">
        <v>0.3</v>
      </c>
      <c r="EK92" s="12">
        <v>0.2</v>
      </c>
      <c r="EL92" s="12">
        <v>0.2</v>
      </c>
      <c r="EM92" s="12">
        <v>0.5</v>
      </c>
      <c r="EN92" s="12">
        <v>1</v>
      </c>
      <c r="EO92" s="12">
        <v>2.2999999999999998</v>
      </c>
      <c r="EP92" s="12">
        <v>6.1</v>
      </c>
      <c r="EQ92" s="12">
        <v>12.8</v>
      </c>
      <c r="ER92" s="31">
        <v>74.400000000000006</v>
      </c>
      <c r="EU92" s="12" t="s">
        <v>366</v>
      </c>
      <c r="EV92" s="12">
        <v>642720</v>
      </c>
      <c r="EW92" s="12">
        <v>69407</v>
      </c>
      <c r="EX92" s="12">
        <v>66686</v>
      </c>
      <c r="EY92" s="12">
        <v>63708</v>
      </c>
      <c r="EZ92" s="12">
        <v>60123</v>
      </c>
      <c r="FA92" s="12">
        <v>59237</v>
      </c>
      <c r="FB92" s="12">
        <v>51522</v>
      </c>
      <c r="FC92" s="12">
        <v>44698</v>
      </c>
      <c r="FD92" s="12">
        <v>43928</v>
      </c>
      <c r="FE92" s="12">
        <v>39006</v>
      </c>
      <c r="FF92" s="12">
        <v>34519</v>
      </c>
      <c r="FG92" s="12">
        <v>28288</v>
      </c>
      <c r="FH92" s="12">
        <v>22650</v>
      </c>
      <c r="FI92" s="12">
        <v>18168</v>
      </c>
      <c r="FJ92" s="12">
        <v>14739</v>
      </c>
      <c r="FK92" s="12">
        <v>12001</v>
      </c>
      <c r="FL92" s="12">
        <v>7772</v>
      </c>
      <c r="FM92" s="31">
        <v>6268</v>
      </c>
      <c r="FP92" s="12" t="s">
        <v>366</v>
      </c>
      <c r="FQ92" s="12">
        <v>322214</v>
      </c>
      <c r="FR92" s="12">
        <v>35216</v>
      </c>
      <c r="FS92" s="12">
        <v>33806</v>
      </c>
      <c r="FT92" s="12">
        <v>32319</v>
      </c>
      <c r="FU92" s="12">
        <v>30341</v>
      </c>
      <c r="FV92" s="12">
        <v>29801</v>
      </c>
      <c r="FW92" s="12">
        <v>26410</v>
      </c>
      <c r="FX92" s="12">
        <v>22675</v>
      </c>
      <c r="FY92" s="12">
        <v>22078</v>
      </c>
      <c r="FZ92" s="12">
        <v>19343</v>
      </c>
      <c r="GA92" s="12">
        <v>17383</v>
      </c>
      <c r="GB92" s="12">
        <v>14467</v>
      </c>
      <c r="GC92" s="12">
        <v>11476</v>
      </c>
      <c r="GD92" s="12">
        <v>9004</v>
      </c>
      <c r="GE92" s="12">
        <v>6961</v>
      </c>
      <c r="GF92" s="12">
        <v>5378</v>
      </c>
      <c r="GG92" s="12">
        <v>3314</v>
      </c>
      <c r="GH92" s="31">
        <v>2242</v>
      </c>
      <c r="GK92" s="12" t="s">
        <v>366</v>
      </c>
      <c r="GL92" s="12">
        <v>320506</v>
      </c>
      <c r="GM92" s="12">
        <v>34191</v>
      </c>
      <c r="GN92" s="12">
        <v>32880</v>
      </c>
      <c r="GO92" s="12">
        <v>31389</v>
      </c>
      <c r="GP92" s="12">
        <v>29782</v>
      </c>
      <c r="GQ92" s="12">
        <v>29436</v>
      </c>
      <c r="GR92" s="12">
        <v>25112</v>
      </c>
      <c r="GS92" s="12">
        <v>22023</v>
      </c>
      <c r="GT92" s="12">
        <v>21850</v>
      </c>
      <c r="GU92" s="12">
        <v>19663</v>
      </c>
      <c r="GV92" s="12">
        <v>17136</v>
      </c>
      <c r="GW92" s="12">
        <v>13821</v>
      </c>
      <c r="GX92" s="12">
        <v>11174</v>
      </c>
      <c r="GY92" s="12">
        <v>9164</v>
      </c>
      <c r="GZ92" s="12">
        <v>7778</v>
      </c>
      <c r="HA92" s="12">
        <v>6623</v>
      </c>
      <c r="HB92" s="12">
        <v>4458</v>
      </c>
      <c r="HC92" s="31">
        <v>4026</v>
      </c>
      <c r="HF92" s="42" t="s">
        <v>367</v>
      </c>
      <c r="HG92" s="43" t="s">
        <v>368</v>
      </c>
      <c r="HH92" s="43">
        <v>1</v>
      </c>
      <c r="HI92" s="44">
        <f>FJ76</f>
        <v>1224110</v>
      </c>
      <c r="HJ92" s="44">
        <f>AO76</f>
        <v>25853</v>
      </c>
      <c r="HK92" s="45">
        <f t="shared" si="32"/>
        <v>2.1119834001846239E-2</v>
      </c>
      <c r="HL92" s="46">
        <f t="shared" si="28"/>
        <v>2.0899140809507236E-2</v>
      </c>
      <c r="HN92" s="42" t="s">
        <v>367</v>
      </c>
      <c r="HO92" s="43" t="s">
        <v>368</v>
      </c>
      <c r="HP92" s="43">
        <v>1</v>
      </c>
      <c r="HQ92" s="44">
        <f>GE76</f>
        <v>547451</v>
      </c>
      <c r="HR92" s="44">
        <f>BT76</f>
        <v>16545</v>
      </c>
      <c r="HS92" s="45">
        <f t="shared" si="33"/>
        <v>3.0221882871709065E-2</v>
      </c>
      <c r="HT92" s="46">
        <f t="shared" si="29"/>
        <v>2.9771999924422844E-2</v>
      </c>
      <c r="HV92" s="42" t="s">
        <v>367</v>
      </c>
      <c r="HW92" s="47" t="s">
        <v>368</v>
      </c>
      <c r="HX92" s="47">
        <v>1</v>
      </c>
      <c r="HY92" s="44">
        <f>GZ76</f>
        <v>676659</v>
      </c>
      <c r="HZ92" s="48">
        <f>CY76</f>
        <v>9293</v>
      </c>
      <c r="IA92" s="45">
        <f t="shared" si="34"/>
        <v>1.3733653139912422E-2</v>
      </c>
      <c r="IB92" s="46">
        <f t="shared" si="30"/>
        <v>1.3639989696252268E-2</v>
      </c>
      <c r="IE92" s="50">
        <f t="shared" si="31"/>
        <v>0</v>
      </c>
      <c r="IF92" s="50">
        <f t="shared" si="31"/>
        <v>-15</v>
      </c>
      <c r="IH92" s="63">
        <f>SUM(IS129:IS132)</f>
        <v>67157</v>
      </c>
      <c r="II92" s="50">
        <f>SUM(IS156:IS159)</f>
        <v>22937</v>
      </c>
      <c r="IJ92" s="50">
        <f>SUM(IS183:IS186)</f>
        <v>44220</v>
      </c>
    </row>
    <row r="93" spans="1:251" ht="15.6" x14ac:dyDescent="0.3">
      <c r="A93" s="12" t="s">
        <v>366</v>
      </c>
      <c r="B93" s="12">
        <v>11144</v>
      </c>
      <c r="C93" s="12"/>
      <c r="D93" s="12"/>
      <c r="E93" s="12"/>
      <c r="F93" s="12">
        <v>78</v>
      </c>
      <c r="G93" s="12">
        <v>1952</v>
      </c>
      <c r="H93" s="12">
        <v>3191</v>
      </c>
      <c r="I93" s="12">
        <v>2760</v>
      </c>
      <c r="J93" s="12">
        <v>1847</v>
      </c>
      <c r="K93" s="12">
        <v>986</v>
      </c>
      <c r="L93" s="12">
        <v>240</v>
      </c>
      <c r="M93" s="12">
        <v>11</v>
      </c>
      <c r="N93" s="12">
        <v>2</v>
      </c>
      <c r="O93" s="31">
        <v>77</v>
      </c>
      <c r="Q93" s="12" t="s">
        <v>366</v>
      </c>
      <c r="R93" s="12"/>
      <c r="S93" s="12"/>
      <c r="T93" s="12"/>
      <c r="U93" s="12"/>
      <c r="V93" s="12"/>
      <c r="W93" s="12"/>
      <c r="X93" s="12"/>
      <c r="Y93" s="12"/>
      <c r="Z93" s="12"/>
      <c r="AA93" s="12"/>
      <c r="AB93" s="12"/>
      <c r="AC93" s="12"/>
      <c r="AD93" s="31"/>
      <c r="AF93" s="12" t="s">
        <v>366</v>
      </c>
      <c r="AG93" s="12"/>
      <c r="AH93" s="12"/>
      <c r="AI93" s="12"/>
      <c r="AJ93" s="12"/>
      <c r="AK93" s="12"/>
      <c r="AL93" s="12"/>
      <c r="AM93" s="12"/>
      <c r="AN93" s="12"/>
      <c r="AO93" s="12"/>
      <c r="AP93" s="12"/>
      <c r="AQ93" s="12"/>
      <c r="AR93" s="12"/>
      <c r="AS93" s="12"/>
      <c r="AT93" s="31"/>
      <c r="AV93" s="12" t="s">
        <v>366</v>
      </c>
      <c r="AW93" s="12"/>
      <c r="AX93" s="12"/>
      <c r="AY93" s="12"/>
      <c r="AZ93" s="12"/>
      <c r="BA93" s="12"/>
      <c r="BB93" s="12"/>
      <c r="BC93" s="12"/>
      <c r="BD93" s="12"/>
      <c r="BE93" s="12"/>
      <c r="BF93" s="12"/>
      <c r="BG93" s="12"/>
      <c r="BH93" s="12"/>
      <c r="BI93" s="31"/>
      <c r="BK93" s="12" t="s">
        <v>366</v>
      </c>
      <c r="BL93" s="12"/>
      <c r="BM93" s="12"/>
      <c r="BN93" s="12"/>
      <c r="BO93" s="12"/>
      <c r="BP93" s="12"/>
      <c r="BQ93" s="12"/>
      <c r="BR93" s="12"/>
      <c r="BS93" s="12"/>
      <c r="BT93" s="12"/>
      <c r="BU93" s="12"/>
      <c r="BV93" s="12"/>
      <c r="BW93" s="12"/>
      <c r="BX93" s="12"/>
      <c r="BY93" s="31"/>
      <c r="CA93" s="12" t="s">
        <v>366</v>
      </c>
      <c r="CB93" s="12"/>
      <c r="CC93" s="12"/>
      <c r="CD93" s="12"/>
      <c r="CE93" s="12"/>
      <c r="CF93" s="12"/>
      <c r="CG93" s="12"/>
      <c r="CH93" s="12"/>
      <c r="CI93" s="12"/>
      <c r="CJ93" s="12"/>
      <c r="CK93" s="12"/>
      <c r="CL93" s="12"/>
      <c r="CM93" s="12"/>
      <c r="CN93" s="31"/>
      <c r="CP93" s="12" t="s">
        <v>366</v>
      </c>
      <c r="CQ93" s="12"/>
      <c r="CR93" s="12"/>
      <c r="CS93" s="12"/>
      <c r="CT93" s="12"/>
      <c r="CU93" s="12"/>
      <c r="CV93" s="12"/>
      <c r="CW93" s="12"/>
      <c r="CX93" s="12"/>
      <c r="CY93" s="12"/>
      <c r="CZ93" s="12"/>
      <c r="DA93" s="12"/>
      <c r="DB93" s="12"/>
      <c r="DC93" s="12"/>
      <c r="DD93" s="31"/>
      <c r="DG93" s="12" t="s">
        <v>366</v>
      </c>
      <c r="DH93" s="12">
        <v>4.8</v>
      </c>
      <c r="DI93" s="12">
        <v>14.8</v>
      </c>
      <c r="DJ93" s="12">
        <v>0.4</v>
      </c>
      <c r="DK93" s="12">
        <v>0.2</v>
      </c>
      <c r="DL93" s="12">
        <v>0.6</v>
      </c>
      <c r="DM93" s="12">
        <v>0.9</v>
      </c>
      <c r="DN93" s="12">
        <v>1.7</v>
      </c>
      <c r="DO93" s="12">
        <v>4.5999999999999996</v>
      </c>
      <c r="DP93" s="12">
        <v>10.9</v>
      </c>
      <c r="DQ93" s="12">
        <v>23.7</v>
      </c>
      <c r="DR93" s="31">
        <v>86.5</v>
      </c>
      <c r="DT93" s="12" t="s">
        <v>366</v>
      </c>
      <c r="DU93" s="12">
        <v>5.6</v>
      </c>
      <c r="DV93" s="12">
        <v>19.100000000000001</v>
      </c>
      <c r="DW93" s="12">
        <v>0.5</v>
      </c>
      <c r="DX93" s="12">
        <v>0.2</v>
      </c>
      <c r="DY93" s="12">
        <v>0.8</v>
      </c>
      <c r="DZ93" s="12">
        <v>1.2</v>
      </c>
      <c r="EA93" s="12">
        <v>2.1</v>
      </c>
      <c r="EB93" s="12">
        <v>6</v>
      </c>
      <c r="EC93" s="12">
        <v>14</v>
      </c>
      <c r="ED93" s="12">
        <v>32.700000000000003</v>
      </c>
      <c r="EE93" s="31">
        <v>104.4</v>
      </c>
      <c r="EG93" s="12" t="s">
        <v>366</v>
      </c>
      <c r="EH93" s="12">
        <v>4.0999999999999996</v>
      </c>
      <c r="EI93" s="12">
        <v>9.8000000000000007</v>
      </c>
      <c r="EJ93" s="12">
        <v>0.4</v>
      </c>
      <c r="EK93" s="12">
        <v>0.2</v>
      </c>
      <c r="EL93" s="12">
        <v>0.5</v>
      </c>
      <c r="EM93" s="12">
        <v>0.5</v>
      </c>
      <c r="EN93" s="12">
        <v>1.3</v>
      </c>
      <c r="EO93" s="12">
        <v>3.3</v>
      </c>
      <c r="EP93" s="12">
        <v>7.8</v>
      </c>
      <c r="EQ93" s="12">
        <v>16</v>
      </c>
      <c r="ER93" s="31">
        <v>74.8</v>
      </c>
      <c r="EU93" s="12" t="s">
        <v>379</v>
      </c>
      <c r="EV93" s="12">
        <v>1113081</v>
      </c>
      <c r="EW93" s="12">
        <v>133200</v>
      </c>
      <c r="EX93" s="12">
        <v>125455</v>
      </c>
      <c r="EY93" s="12">
        <v>119410</v>
      </c>
      <c r="EZ93" s="12">
        <v>113215</v>
      </c>
      <c r="FA93" s="12">
        <v>106317</v>
      </c>
      <c r="FB93" s="12">
        <v>87164</v>
      </c>
      <c r="FC93" s="12">
        <v>73830</v>
      </c>
      <c r="FD93" s="12">
        <v>66688</v>
      </c>
      <c r="FE93" s="12">
        <v>58959</v>
      </c>
      <c r="FF93" s="12">
        <v>53684</v>
      </c>
      <c r="FG93" s="12">
        <v>43560</v>
      </c>
      <c r="FH93" s="12">
        <v>35620</v>
      </c>
      <c r="FI93" s="12">
        <v>29703</v>
      </c>
      <c r="FJ93" s="12">
        <v>24603</v>
      </c>
      <c r="FK93" s="12">
        <v>19280</v>
      </c>
      <c r="FL93" s="12">
        <v>12365</v>
      </c>
      <c r="FM93" s="31">
        <v>10028</v>
      </c>
      <c r="FP93" s="12" t="s">
        <v>379</v>
      </c>
      <c r="FQ93" s="12">
        <v>556417</v>
      </c>
      <c r="FR93" s="12">
        <v>67763</v>
      </c>
      <c r="FS93" s="12">
        <v>63801</v>
      </c>
      <c r="FT93" s="12">
        <v>60361</v>
      </c>
      <c r="FU93" s="12">
        <v>56728</v>
      </c>
      <c r="FV93" s="12">
        <v>53011</v>
      </c>
      <c r="FW93" s="12">
        <v>43770</v>
      </c>
      <c r="FX93" s="12">
        <v>37167</v>
      </c>
      <c r="FY93" s="12">
        <v>33466</v>
      </c>
      <c r="FZ93" s="12">
        <v>29043</v>
      </c>
      <c r="GA93" s="12">
        <v>26568</v>
      </c>
      <c r="GB93" s="12">
        <v>21603</v>
      </c>
      <c r="GC93" s="12">
        <v>17817</v>
      </c>
      <c r="GD93" s="12">
        <v>14584</v>
      </c>
      <c r="GE93" s="12">
        <v>11908</v>
      </c>
      <c r="GF93" s="12">
        <v>9218</v>
      </c>
      <c r="GG93" s="12">
        <v>5556</v>
      </c>
      <c r="GH93" s="31">
        <v>4053</v>
      </c>
      <c r="GK93" s="12" t="s">
        <v>379</v>
      </c>
      <c r="GL93" s="12">
        <v>556664</v>
      </c>
      <c r="GM93" s="12">
        <v>65437</v>
      </c>
      <c r="GN93" s="12">
        <v>61654</v>
      </c>
      <c r="GO93" s="12">
        <v>59049</v>
      </c>
      <c r="GP93" s="12">
        <v>56487</v>
      </c>
      <c r="GQ93" s="12">
        <v>53306</v>
      </c>
      <c r="GR93" s="12">
        <v>43394</v>
      </c>
      <c r="GS93" s="12">
        <v>36663</v>
      </c>
      <c r="GT93" s="12">
        <v>33222</v>
      </c>
      <c r="GU93" s="12">
        <v>29916</v>
      </c>
      <c r="GV93" s="12">
        <v>27116</v>
      </c>
      <c r="GW93" s="12">
        <v>21957</v>
      </c>
      <c r="GX93" s="12">
        <v>17803</v>
      </c>
      <c r="GY93" s="12">
        <v>15119</v>
      </c>
      <c r="GZ93" s="12">
        <v>12695</v>
      </c>
      <c r="HA93" s="12">
        <v>10062</v>
      </c>
      <c r="HB93" s="12">
        <v>6809</v>
      </c>
      <c r="HC93" s="31">
        <v>5975</v>
      </c>
      <c r="HF93" s="54" t="s">
        <v>380</v>
      </c>
      <c r="HG93" s="55" t="s">
        <v>381</v>
      </c>
      <c r="HH93" s="55">
        <v>1</v>
      </c>
      <c r="HI93" s="56">
        <f>FK76</f>
        <v>1041411</v>
      </c>
      <c r="HJ93" s="56">
        <f>AP76</f>
        <v>34514</v>
      </c>
      <c r="HK93" s="57">
        <f t="shared" si="32"/>
        <v>3.3141574267988333E-2</v>
      </c>
      <c r="HL93" s="58">
        <f t="shared" si="28"/>
        <v>3.2601344330800586E-2</v>
      </c>
      <c r="HN93" s="54" t="s">
        <v>380</v>
      </c>
      <c r="HO93" s="55" t="s">
        <v>381</v>
      </c>
      <c r="HP93" s="55">
        <v>1</v>
      </c>
      <c r="HQ93" s="56">
        <f>GF76</f>
        <v>443248</v>
      </c>
      <c r="HR93" s="56">
        <f>BU76</f>
        <v>20794</v>
      </c>
      <c r="HS93" s="57">
        <f t="shared" si="33"/>
        <v>4.6912789228603403E-2</v>
      </c>
      <c r="HT93" s="58">
        <f t="shared" si="29"/>
        <v>4.5837604294106632E-2</v>
      </c>
      <c r="HV93" s="54" t="s">
        <v>380</v>
      </c>
      <c r="HW93" s="59" t="s">
        <v>381</v>
      </c>
      <c r="HX93" s="59">
        <v>1</v>
      </c>
      <c r="HY93" s="56">
        <f>HA76</f>
        <v>598163</v>
      </c>
      <c r="HZ93" s="60">
        <f>CZ76</f>
        <v>13704</v>
      </c>
      <c r="IA93" s="57">
        <f t="shared" si="34"/>
        <v>2.2910143221830839E-2</v>
      </c>
      <c r="IB93" s="58">
        <f t="shared" si="30"/>
        <v>2.2650678082361594E-2</v>
      </c>
      <c r="IE93" s="50">
        <f t="shared" si="31"/>
        <v>0</v>
      </c>
      <c r="IF93" s="50">
        <f t="shared" si="31"/>
        <v>-16</v>
      </c>
      <c r="IJ93" s="64"/>
    </row>
    <row r="94" spans="1:251" ht="15.6" x14ac:dyDescent="0.3">
      <c r="A94" s="12" t="s">
        <v>379</v>
      </c>
      <c r="B94" s="12">
        <v>27492</v>
      </c>
      <c r="C94" s="12"/>
      <c r="D94" s="12"/>
      <c r="E94" s="12"/>
      <c r="F94" s="12">
        <v>142</v>
      </c>
      <c r="G94" s="12">
        <v>4258</v>
      </c>
      <c r="H94" s="12">
        <v>8073</v>
      </c>
      <c r="I94" s="12">
        <v>6716</v>
      </c>
      <c r="J94" s="12">
        <v>4663</v>
      </c>
      <c r="K94" s="12">
        <v>2502</v>
      </c>
      <c r="L94" s="12">
        <v>903</v>
      </c>
      <c r="M94" s="12">
        <v>83</v>
      </c>
      <c r="N94" s="12">
        <v>10</v>
      </c>
      <c r="O94" s="31">
        <v>142</v>
      </c>
      <c r="Q94" s="12" t="s">
        <v>379</v>
      </c>
      <c r="R94" s="12"/>
      <c r="S94" s="12"/>
      <c r="T94" s="12"/>
      <c r="U94" s="12"/>
      <c r="V94" s="12"/>
      <c r="W94" s="12"/>
      <c r="X94" s="12"/>
      <c r="Y94" s="12"/>
      <c r="Z94" s="12"/>
      <c r="AA94" s="12"/>
      <c r="AB94" s="12"/>
      <c r="AC94" s="12"/>
      <c r="AD94" s="31"/>
      <c r="AF94" s="12" t="s">
        <v>379</v>
      </c>
      <c r="AG94" s="12"/>
      <c r="AH94" s="12"/>
      <c r="AI94" s="12"/>
      <c r="AJ94" s="12"/>
      <c r="AK94" s="12"/>
      <c r="AL94" s="12"/>
      <c r="AM94" s="12"/>
      <c r="AN94" s="12"/>
      <c r="AO94" s="12"/>
      <c r="AP94" s="12"/>
      <c r="AQ94" s="12"/>
      <c r="AR94" s="12"/>
      <c r="AS94" s="12"/>
      <c r="AT94" s="31"/>
      <c r="AV94" s="12" t="s">
        <v>379</v>
      </c>
      <c r="AW94" s="12"/>
      <c r="AX94" s="12"/>
      <c r="AY94" s="12"/>
      <c r="AZ94" s="12"/>
      <c r="BA94" s="12"/>
      <c r="BB94" s="12"/>
      <c r="BC94" s="12"/>
      <c r="BD94" s="12"/>
      <c r="BE94" s="12"/>
      <c r="BF94" s="12"/>
      <c r="BG94" s="12"/>
      <c r="BH94" s="12"/>
      <c r="BI94" s="31"/>
      <c r="BK94" s="12" t="s">
        <v>379</v>
      </c>
      <c r="BL94" s="12"/>
      <c r="BM94" s="12"/>
      <c r="BN94" s="12"/>
      <c r="BO94" s="12"/>
      <c r="BP94" s="12"/>
      <c r="BQ94" s="12"/>
      <c r="BR94" s="12"/>
      <c r="BS94" s="12"/>
      <c r="BT94" s="12"/>
      <c r="BU94" s="12"/>
      <c r="BV94" s="12"/>
      <c r="BW94" s="12"/>
      <c r="BX94" s="12"/>
      <c r="BY94" s="31"/>
      <c r="CA94" s="12" t="s">
        <v>379</v>
      </c>
      <c r="CB94" s="12"/>
      <c r="CC94" s="12"/>
      <c r="CD94" s="12"/>
      <c r="CE94" s="12"/>
      <c r="CF94" s="12"/>
      <c r="CG94" s="12"/>
      <c r="CH94" s="12"/>
      <c r="CI94" s="12"/>
      <c r="CJ94" s="12"/>
      <c r="CK94" s="12"/>
      <c r="CL94" s="12"/>
      <c r="CM94" s="12"/>
      <c r="CN94" s="31"/>
      <c r="CP94" s="12" t="s">
        <v>379</v>
      </c>
      <c r="CQ94" s="12"/>
      <c r="CR94" s="12"/>
      <c r="CS94" s="12"/>
      <c r="CT94" s="12"/>
      <c r="CU94" s="12"/>
      <c r="CV94" s="12"/>
      <c r="CW94" s="12"/>
      <c r="CX94" s="12"/>
      <c r="CY94" s="12"/>
      <c r="CZ94" s="12"/>
      <c r="DA94" s="12"/>
      <c r="DB94" s="12"/>
      <c r="DC94" s="12"/>
      <c r="DD94" s="31"/>
      <c r="DG94" s="12" t="s">
        <v>379</v>
      </c>
      <c r="DH94" s="12">
        <v>5.4</v>
      </c>
      <c r="DI94" s="12">
        <v>18.899999999999999</v>
      </c>
      <c r="DJ94" s="12">
        <v>1.3</v>
      </c>
      <c r="DK94" s="12">
        <v>0.3</v>
      </c>
      <c r="DL94" s="12">
        <v>1</v>
      </c>
      <c r="DM94" s="12">
        <v>1.2</v>
      </c>
      <c r="DN94" s="12">
        <v>2.2000000000000002</v>
      </c>
      <c r="DO94" s="12">
        <v>5.3</v>
      </c>
      <c r="DP94" s="12">
        <v>12.2</v>
      </c>
      <c r="DQ94" s="12">
        <v>26.9</v>
      </c>
      <c r="DR94" s="31">
        <v>94.2</v>
      </c>
      <c r="DT94" s="12" t="s">
        <v>379</v>
      </c>
      <c r="DU94" s="12">
        <v>6.1</v>
      </c>
      <c r="DV94" s="12">
        <v>21.9</v>
      </c>
      <c r="DW94" s="12">
        <v>1.2</v>
      </c>
      <c r="DX94" s="12">
        <v>0.4</v>
      </c>
      <c r="DY94" s="12">
        <v>1.3</v>
      </c>
      <c r="DZ94" s="12">
        <v>1.5</v>
      </c>
      <c r="EA94" s="12">
        <v>2.5</v>
      </c>
      <c r="EB94" s="12">
        <v>6.8</v>
      </c>
      <c r="EC94" s="12">
        <v>15.4</v>
      </c>
      <c r="ED94" s="12">
        <v>33.700000000000003</v>
      </c>
      <c r="EE94" s="31">
        <v>107.8</v>
      </c>
      <c r="EG94" s="12" t="s">
        <v>379</v>
      </c>
      <c r="EH94" s="12">
        <v>4.5999999999999996</v>
      </c>
      <c r="EI94" s="12">
        <v>15.5</v>
      </c>
      <c r="EJ94" s="12">
        <v>1.3</v>
      </c>
      <c r="EK94" s="12">
        <v>0.2</v>
      </c>
      <c r="EL94" s="12">
        <v>0.7</v>
      </c>
      <c r="EM94" s="12">
        <v>0.9</v>
      </c>
      <c r="EN94" s="12">
        <v>1.8</v>
      </c>
      <c r="EO94" s="12">
        <v>3.7</v>
      </c>
      <c r="EP94" s="12">
        <v>9.1</v>
      </c>
      <c r="EQ94" s="12">
        <v>20.3</v>
      </c>
      <c r="ER94" s="31">
        <v>83.3</v>
      </c>
      <c r="EU94" s="12" t="s">
        <v>392</v>
      </c>
      <c r="EV94" s="12">
        <v>587316</v>
      </c>
      <c r="EW94" s="12">
        <v>58495</v>
      </c>
      <c r="EX94" s="12">
        <v>57749</v>
      </c>
      <c r="EY94" s="12">
        <v>56853</v>
      </c>
      <c r="EZ94" s="12">
        <v>54540</v>
      </c>
      <c r="FA94" s="12">
        <v>53446</v>
      </c>
      <c r="FB94" s="12">
        <v>45628</v>
      </c>
      <c r="FC94" s="12">
        <v>36807</v>
      </c>
      <c r="FD94" s="12">
        <v>34167</v>
      </c>
      <c r="FE94" s="12">
        <v>32805</v>
      </c>
      <c r="FF94" s="12">
        <v>33065</v>
      </c>
      <c r="FG94" s="12">
        <v>29494</v>
      </c>
      <c r="FH94" s="12">
        <v>25171</v>
      </c>
      <c r="FI94" s="12">
        <v>20448</v>
      </c>
      <c r="FJ94" s="12">
        <v>17494</v>
      </c>
      <c r="FK94" s="12">
        <v>14553</v>
      </c>
      <c r="FL94" s="12">
        <v>9521</v>
      </c>
      <c r="FM94" s="31">
        <v>7080</v>
      </c>
      <c r="FP94" s="12" t="s">
        <v>392</v>
      </c>
      <c r="FQ94" s="12">
        <v>287402</v>
      </c>
      <c r="FR94" s="12">
        <v>29807</v>
      </c>
      <c r="FS94" s="12">
        <v>29377</v>
      </c>
      <c r="FT94" s="12">
        <v>28900</v>
      </c>
      <c r="FU94" s="12">
        <v>27270</v>
      </c>
      <c r="FV94" s="12">
        <v>26644</v>
      </c>
      <c r="FW94" s="12">
        <v>22704</v>
      </c>
      <c r="FX94" s="12">
        <v>18148</v>
      </c>
      <c r="FY94" s="12">
        <v>16740</v>
      </c>
      <c r="FZ94" s="12">
        <v>15203</v>
      </c>
      <c r="GA94" s="12">
        <v>15618</v>
      </c>
      <c r="GB94" s="12">
        <v>14100</v>
      </c>
      <c r="GC94" s="12">
        <v>12082</v>
      </c>
      <c r="GD94" s="12">
        <v>9436</v>
      </c>
      <c r="GE94" s="12">
        <v>8027</v>
      </c>
      <c r="GF94" s="12">
        <v>6460</v>
      </c>
      <c r="GG94" s="12">
        <v>4154</v>
      </c>
      <c r="GH94" s="31">
        <v>2732</v>
      </c>
      <c r="GK94" s="12" t="s">
        <v>392</v>
      </c>
      <c r="GL94" s="12">
        <v>299914</v>
      </c>
      <c r="GM94" s="12">
        <v>28688</v>
      </c>
      <c r="GN94" s="12">
        <v>28372</v>
      </c>
      <c r="GO94" s="12">
        <v>27953</v>
      </c>
      <c r="GP94" s="12">
        <v>27270</v>
      </c>
      <c r="GQ94" s="12">
        <v>26802</v>
      </c>
      <c r="GR94" s="12">
        <v>22924</v>
      </c>
      <c r="GS94" s="12">
        <v>18659</v>
      </c>
      <c r="GT94" s="12">
        <v>17427</v>
      </c>
      <c r="GU94" s="12">
        <v>17602</v>
      </c>
      <c r="GV94" s="12">
        <v>17447</v>
      </c>
      <c r="GW94" s="12">
        <v>15394</v>
      </c>
      <c r="GX94" s="12">
        <v>13089</v>
      </c>
      <c r="GY94" s="12">
        <v>11012</v>
      </c>
      <c r="GZ94" s="12">
        <v>9467</v>
      </c>
      <c r="HA94" s="12">
        <v>8093</v>
      </c>
      <c r="HB94" s="12">
        <v>5367</v>
      </c>
      <c r="HC94" s="31">
        <v>4348</v>
      </c>
      <c r="HF94" s="42" t="s">
        <v>393</v>
      </c>
      <c r="HG94" s="43" t="s">
        <v>394</v>
      </c>
      <c r="HH94" s="43">
        <v>1</v>
      </c>
      <c r="HI94" s="44">
        <f>FL76</f>
        <v>752881</v>
      </c>
      <c r="HJ94" s="44">
        <f>AQ76</f>
        <v>39522</v>
      </c>
      <c r="HK94" s="45">
        <f t="shared" si="32"/>
        <v>5.2494351697014538E-2</v>
      </c>
      <c r="HL94" s="46">
        <f t="shared" si="28"/>
        <v>5.115176239448542E-2</v>
      </c>
      <c r="HN94" s="42" t="s">
        <v>393</v>
      </c>
      <c r="HO94" s="43" t="s">
        <v>394</v>
      </c>
      <c r="HP94" s="43">
        <v>1</v>
      </c>
      <c r="HQ94" s="44">
        <f>GG76</f>
        <v>297249</v>
      </c>
      <c r="HR94" s="44">
        <f>BV76</f>
        <v>21578</v>
      </c>
      <c r="HS94" s="45">
        <f t="shared" si="33"/>
        <v>7.2592338409885313E-2</v>
      </c>
      <c r="HT94" s="46">
        <f t="shared" si="29"/>
        <v>7.004979905076647E-2</v>
      </c>
      <c r="HV94" s="42" t="s">
        <v>393</v>
      </c>
      <c r="HW94" s="47" t="s">
        <v>394</v>
      </c>
      <c r="HX94" s="47">
        <v>1</v>
      </c>
      <c r="HY94" s="44">
        <f>HB76</f>
        <v>455632</v>
      </c>
      <c r="HZ94" s="48">
        <f>DA76</f>
        <v>17932</v>
      </c>
      <c r="IA94" s="45">
        <f t="shared" si="34"/>
        <v>3.9356322646346177E-2</v>
      </c>
      <c r="IB94" s="46">
        <f t="shared" si="30"/>
        <v>3.859680842362645E-2</v>
      </c>
      <c r="IE94" s="50">
        <f t="shared" si="31"/>
        <v>0</v>
      </c>
      <c r="IF94" s="50">
        <f t="shared" si="31"/>
        <v>-12</v>
      </c>
      <c r="IH94">
        <f>IS129/IH92</f>
        <v>0.58576172253078607</v>
      </c>
      <c r="II94">
        <f>IS156/II92</f>
        <v>0.65701704669311589</v>
      </c>
      <c r="IJ94">
        <f>IS183/IJ92</f>
        <v>0.54880144730891001</v>
      </c>
    </row>
    <row r="95" spans="1:251" ht="15.6" x14ac:dyDescent="0.3">
      <c r="A95" s="12" t="s">
        <v>392</v>
      </c>
      <c r="B95" s="12">
        <v>13070</v>
      </c>
      <c r="C95" s="12"/>
      <c r="D95" s="12"/>
      <c r="E95" s="12"/>
      <c r="F95" s="12">
        <v>36</v>
      </c>
      <c r="G95" s="12">
        <v>1723</v>
      </c>
      <c r="H95" s="12">
        <v>3703</v>
      </c>
      <c r="I95" s="12">
        <v>3597</v>
      </c>
      <c r="J95" s="12">
        <v>2455</v>
      </c>
      <c r="K95" s="12">
        <v>1182</v>
      </c>
      <c r="L95" s="12">
        <v>342</v>
      </c>
      <c r="M95" s="12">
        <v>20</v>
      </c>
      <c r="N95" s="12">
        <v>1</v>
      </c>
      <c r="O95" s="31">
        <v>11</v>
      </c>
      <c r="Q95" s="12" t="s">
        <v>392</v>
      </c>
      <c r="R95" s="12"/>
      <c r="S95" s="12"/>
      <c r="T95" s="12"/>
      <c r="U95" s="12"/>
      <c r="V95" s="12"/>
      <c r="W95" s="12"/>
      <c r="X95" s="12"/>
      <c r="Y95" s="12"/>
      <c r="Z95" s="12"/>
      <c r="AA95" s="12"/>
      <c r="AB95" s="12"/>
      <c r="AC95" s="12"/>
      <c r="AD95" s="31"/>
      <c r="AF95" s="12" t="s">
        <v>392</v>
      </c>
      <c r="AG95" s="12"/>
      <c r="AH95" s="12"/>
      <c r="AI95" s="12"/>
      <c r="AJ95" s="12"/>
      <c r="AK95" s="12"/>
      <c r="AL95" s="12"/>
      <c r="AM95" s="12"/>
      <c r="AN95" s="12"/>
      <c r="AO95" s="12"/>
      <c r="AP95" s="12"/>
      <c r="AQ95" s="12"/>
      <c r="AR95" s="12"/>
      <c r="AS95" s="12"/>
      <c r="AT95" s="31"/>
      <c r="AV95" s="12" t="s">
        <v>392</v>
      </c>
      <c r="AW95" s="12"/>
      <c r="AX95" s="12"/>
      <c r="AY95" s="12"/>
      <c r="AZ95" s="12"/>
      <c r="BA95" s="12"/>
      <c r="BB95" s="12"/>
      <c r="BC95" s="12"/>
      <c r="BD95" s="12"/>
      <c r="BE95" s="12"/>
      <c r="BF95" s="12"/>
      <c r="BG95" s="12"/>
      <c r="BH95" s="12"/>
      <c r="BI95" s="31"/>
      <c r="BK95" s="12" t="s">
        <v>392</v>
      </c>
      <c r="BL95" s="12"/>
      <c r="BM95" s="12"/>
      <c r="BN95" s="12"/>
      <c r="BO95" s="12"/>
      <c r="BP95" s="12"/>
      <c r="BQ95" s="12"/>
      <c r="BR95" s="12"/>
      <c r="BS95" s="12"/>
      <c r="BT95" s="12"/>
      <c r="BU95" s="12"/>
      <c r="BV95" s="12"/>
      <c r="BW95" s="12"/>
      <c r="BX95" s="12"/>
      <c r="BY95" s="31"/>
      <c r="CA95" s="12" t="s">
        <v>392</v>
      </c>
      <c r="CB95" s="12"/>
      <c r="CC95" s="12"/>
      <c r="CD95" s="12"/>
      <c r="CE95" s="12"/>
      <c r="CF95" s="12"/>
      <c r="CG95" s="12"/>
      <c r="CH95" s="12"/>
      <c r="CI95" s="12"/>
      <c r="CJ95" s="12"/>
      <c r="CK95" s="12"/>
      <c r="CL95" s="12"/>
      <c r="CM95" s="12"/>
      <c r="CN95" s="31"/>
      <c r="CP95" s="12" t="s">
        <v>392</v>
      </c>
      <c r="CQ95" s="12"/>
      <c r="CR95" s="12"/>
      <c r="CS95" s="12"/>
      <c r="CT95" s="12"/>
      <c r="CU95" s="12"/>
      <c r="CV95" s="12"/>
      <c r="CW95" s="12"/>
      <c r="CX95" s="12"/>
      <c r="CY95" s="12"/>
      <c r="CZ95" s="12"/>
      <c r="DA95" s="12"/>
      <c r="DB95" s="12"/>
      <c r="DC95" s="12"/>
      <c r="DD95" s="31"/>
      <c r="DG95" s="12" t="s">
        <v>392</v>
      </c>
      <c r="DH95" s="12">
        <v>7.6</v>
      </c>
      <c r="DI95" s="12">
        <v>20.2</v>
      </c>
      <c r="DJ95" s="12">
        <v>0.9</v>
      </c>
      <c r="DK95" s="12">
        <v>0.3</v>
      </c>
      <c r="DL95" s="12">
        <v>0.8</v>
      </c>
      <c r="DM95" s="12">
        <v>1.1000000000000001</v>
      </c>
      <c r="DN95" s="12">
        <v>2</v>
      </c>
      <c r="DO95" s="12">
        <v>5.5</v>
      </c>
      <c r="DP95" s="12">
        <v>14</v>
      </c>
      <c r="DQ95" s="12">
        <v>32</v>
      </c>
      <c r="DR95" s="31">
        <v>108.7</v>
      </c>
      <c r="DT95" s="12" t="s">
        <v>392</v>
      </c>
      <c r="DU95" s="12">
        <v>8.6</v>
      </c>
      <c r="DV95" s="12">
        <v>22.1</v>
      </c>
      <c r="DW95" s="12">
        <v>1.1000000000000001</v>
      </c>
      <c r="DX95" s="12">
        <v>0.3</v>
      </c>
      <c r="DY95" s="12">
        <v>1</v>
      </c>
      <c r="DZ95" s="12">
        <v>1.5</v>
      </c>
      <c r="EA95" s="12">
        <v>2.4</v>
      </c>
      <c r="EB95" s="12">
        <v>7.4</v>
      </c>
      <c r="EC95" s="12">
        <v>18.399999999999999</v>
      </c>
      <c r="ED95" s="12">
        <v>43.8</v>
      </c>
      <c r="EE95" s="31">
        <v>122.7</v>
      </c>
      <c r="EG95" s="12" t="s">
        <v>392</v>
      </c>
      <c r="EH95" s="12">
        <v>6.6</v>
      </c>
      <c r="EI95" s="12">
        <v>18.2</v>
      </c>
      <c r="EJ95" s="12">
        <v>0.8</v>
      </c>
      <c r="EK95" s="12">
        <v>0.3</v>
      </c>
      <c r="EL95" s="12">
        <v>0.6</v>
      </c>
      <c r="EM95" s="12">
        <v>0.7</v>
      </c>
      <c r="EN95" s="12">
        <v>1.7</v>
      </c>
      <c r="EO95" s="12">
        <v>3.7</v>
      </c>
      <c r="EP95" s="12">
        <v>10</v>
      </c>
      <c r="EQ95" s="12">
        <v>22.2</v>
      </c>
      <c r="ER95" s="31">
        <v>98.8</v>
      </c>
      <c r="EU95" s="12" t="s">
        <v>401</v>
      </c>
      <c r="EV95" s="12">
        <v>380338</v>
      </c>
      <c r="EW95" s="12">
        <v>39186</v>
      </c>
      <c r="EX95" s="12">
        <v>38366</v>
      </c>
      <c r="EY95" s="12">
        <v>37936</v>
      </c>
      <c r="EZ95" s="12">
        <v>36915</v>
      </c>
      <c r="FA95" s="12">
        <v>37236</v>
      </c>
      <c r="FB95" s="12">
        <v>28014</v>
      </c>
      <c r="FC95" s="12">
        <v>25504</v>
      </c>
      <c r="FD95" s="12">
        <v>24362</v>
      </c>
      <c r="FE95" s="12">
        <v>21816</v>
      </c>
      <c r="FF95" s="12">
        <v>19896</v>
      </c>
      <c r="FG95" s="12">
        <v>17278</v>
      </c>
      <c r="FH95" s="12">
        <v>14507</v>
      </c>
      <c r="FI95" s="12">
        <v>11605</v>
      </c>
      <c r="FJ95" s="12">
        <v>9707</v>
      </c>
      <c r="FK95" s="12">
        <v>7789</v>
      </c>
      <c r="FL95" s="12">
        <v>5464</v>
      </c>
      <c r="FM95" s="31">
        <v>4757</v>
      </c>
      <c r="FP95" s="12" t="s">
        <v>401</v>
      </c>
      <c r="FQ95" s="12">
        <v>192904</v>
      </c>
      <c r="FR95" s="12">
        <v>19962</v>
      </c>
      <c r="FS95" s="12">
        <v>19553</v>
      </c>
      <c r="FT95" s="12">
        <v>19468</v>
      </c>
      <c r="FU95" s="12">
        <v>19035</v>
      </c>
      <c r="FV95" s="12">
        <v>19195</v>
      </c>
      <c r="FW95" s="12">
        <v>14609</v>
      </c>
      <c r="FX95" s="12">
        <v>13491</v>
      </c>
      <c r="FY95" s="12">
        <v>12698</v>
      </c>
      <c r="FZ95" s="12">
        <v>11079</v>
      </c>
      <c r="GA95" s="12">
        <v>10030</v>
      </c>
      <c r="GB95" s="12">
        <v>8805</v>
      </c>
      <c r="GC95" s="12">
        <v>7314</v>
      </c>
      <c r="GD95" s="12">
        <v>5727</v>
      </c>
      <c r="GE95" s="12">
        <v>4587</v>
      </c>
      <c r="GF95" s="12">
        <v>3454</v>
      </c>
      <c r="GG95" s="12">
        <v>2241</v>
      </c>
      <c r="GH95" s="31">
        <v>1656</v>
      </c>
      <c r="GK95" s="12" t="s">
        <v>401</v>
      </c>
      <c r="GL95" s="12">
        <v>187434</v>
      </c>
      <c r="GM95" s="12">
        <v>19224</v>
      </c>
      <c r="GN95" s="12">
        <v>18813</v>
      </c>
      <c r="GO95" s="12">
        <v>18468</v>
      </c>
      <c r="GP95" s="12">
        <v>17880</v>
      </c>
      <c r="GQ95" s="12">
        <v>18041</v>
      </c>
      <c r="GR95" s="12">
        <v>13405</v>
      </c>
      <c r="GS95" s="12">
        <v>12013</v>
      </c>
      <c r="GT95" s="12">
        <v>11664</v>
      </c>
      <c r="GU95" s="12">
        <v>10737</v>
      </c>
      <c r="GV95" s="12">
        <v>9866</v>
      </c>
      <c r="GW95" s="12">
        <v>8473</v>
      </c>
      <c r="GX95" s="12">
        <v>7193</v>
      </c>
      <c r="GY95" s="12">
        <v>5878</v>
      </c>
      <c r="GZ95" s="12">
        <v>5120</v>
      </c>
      <c r="HA95" s="12">
        <v>4335</v>
      </c>
      <c r="HB95" s="12">
        <v>3223</v>
      </c>
      <c r="HC95" s="31">
        <v>3101</v>
      </c>
      <c r="HF95" s="54" t="s">
        <v>402</v>
      </c>
      <c r="HG95" s="55" t="s">
        <v>17</v>
      </c>
      <c r="HH95" s="55">
        <v>1</v>
      </c>
      <c r="HI95" s="56">
        <f>FM76*IH84</f>
        <v>369247.5744543185</v>
      </c>
      <c r="HJ95" s="56">
        <f>AR76</f>
        <v>38679</v>
      </c>
      <c r="HK95" s="57">
        <f t="shared" si="32"/>
        <v>0.10475085735406822</v>
      </c>
      <c r="HL95" s="58">
        <f t="shared" si="28"/>
        <v>9.953753622483659E-2</v>
      </c>
      <c r="HN95" s="54" t="s">
        <v>402</v>
      </c>
      <c r="HO95" s="55" t="s">
        <v>17</v>
      </c>
      <c r="HP95" s="55">
        <v>1</v>
      </c>
      <c r="HQ95" s="56">
        <f>GH76*IO84</f>
        <v>133294.77491048988</v>
      </c>
      <c r="HR95" s="56">
        <f>BW76</f>
        <v>17815</v>
      </c>
      <c r="HS95" s="57">
        <f t="shared" si="33"/>
        <v>0.13365115033176003</v>
      </c>
      <c r="HT95" s="58">
        <f t="shared" si="29"/>
        <v>0.12527928973860483</v>
      </c>
      <c r="HV95" s="54" t="s">
        <v>402</v>
      </c>
      <c r="HW95" s="59" t="s">
        <v>17</v>
      </c>
      <c r="HX95" s="59">
        <v>1</v>
      </c>
      <c r="HY95" s="56">
        <f>HC76*IQ84</f>
        <v>236142.40316742822</v>
      </c>
      <c r="HZ95" s="60">
        <f>DB76</f>
        <v>20854</v>
      </c>
      <c r="IA95" s="57">
        <f t="shared" si="34"/>
        <v>8.8311119562945364E-2</v>
      </c>
      <c r="IB95" s="58">
        <f t="shared" si="30"/>
        <v>8.4576592764997252E-2</v>
      </c>
      <c r="IE95" s="50">
        <f t="shared" si="31"/>
        <v>189.60362359962892</v>
      </c>
      <c r="IF95" s="50">
        <f t="shared" si="31"/>
        <v>-10</v>
      </c>
      <c r="IH95">
        <f>IS130/IH92</f>
        <v>0.29368494721324656</v>
      </c>
      <c r="II95">
        <f>IS157/II92</f>
        <v>0.26232724419060904</v>
      </c>
      <c r="IJ95">
        <f>IS184/IJ92</f>
        <v>0.3099502487562189</v>
      </c>
    </row>
    <row r="96" spans="1:251" ht="15.6" x14ac:dyDescent="0.3">
      <c r="A96" s="12" t="s">
        <v>401</v>
      </c>
      <c r="B96" s="12">
        <v>8365</v>
      </c>
      <c r="C96" s="12"/>
      <c r="D96" s="12"/>
      <c r="E96" s="12"/>
      <c r="F96" s="12">
        <v>37</v>
      </c>
      <c r="G96" s="12">
        <v>1298</v>
      </c>
      <c r="H96" s="12">
        <v>2486</v>
      </c>
      <c r="I96" s="12">
        <v>2130</v>
      </c>
      <c r="J96" s="12">
        <v>1470</v>
      </c>
      <c r="K96" s="12">
        <v>715</v>
      </c>
      <c r="L96" s="12">
        <v>198</v>
      </c>
      <c r="M96" s="12">
        <v>11</v>
      </c>
      <c r="N96" s="12">
        <v>1</v>
      </c>
      <c r="O96" s="31">
        <v>19</v>
      </c>
      <c r="Q96" s="12" t="s">
        <v>401</v>
      </c>
      <c r="R96" s="12"/>
      <c r="S96" s="12"/>
      <c r="T96" s="12"/>
      <c r="U96" s="12"/>
      <c r="V96" s="12"/>
      <c r="W96" s="12"/>
      <c r="X96" s="12"/>
      <c r="Y96" s="12"/>
      <c r="Z96" s="12"/>
      <c r="AA96" s="12"/>
      <c r="AB96" s="12"/>
      <c r="AC96" s="12"/>
      <c r="AD96" s="31"/>
      <c r="AF96" s="12" t="s">
        <v>401</v>
      </c>
      <c r="AG96" s="12"/>
      <c r="AH96" s="12"/>
      <c r="AI96" s="12"/>
      <c r="AJ96" s="12"/>
      <c r="AK96" s="12"/>
      <c r="AL96" s="12"/>
      <c r="AM96" s="12"/>
      <c r="AN96" s="12"/>
      <c r="AO96" s="12"/>
      <c r="AP96" s="12"/>
      <c r="AQ96" s="12"/>
      <c r="AR96" s="12"/>
      <c r="AS96" s="12"/>
      <c r="AT96" s="31"/>
      <c r="AV96" s="12" t="s">
        <v>401</v>
      </c>
      <c r="AW96" s="12"/>
      <c r="AX96" s="12"/>
      <c r="AY96" s="12"/>
      <c r="AZ96" s="12"/>
      <c r="BA96" s="12"/>
      <c r="BB96" s="12"/>
      <c r="BC96" s="12"/>
      <c r="BD96" s="12"/>
      <c r="BE96" s="12"/>
      <c r="BF96" s="12"/>
      <c r="BG96" s="12"/>
      <c r="BH96" s="12"/>
      <c r="BI96" s="31"/>
      <c r="BK96" s="12" t="s">
        <v>401</v>
      </c>
      <c r="BL96" s="12"/>
      <c r="BM96" s="12"/>
      <c r="BN96" s="12"/>
      <c r="BO96" s="12"/>
      <c r="BP96" s="12"/>
      <c r="BQ96" s="12"/>
      <c r="BR96" s="12"/>
      <c r="BS96" s="12"/>
      <c r="BT96" s="12"/>
      <c r="BU96" s="12"/>
      <c r="BV96" s="12"/>
      <c r="BW96" s="12"/>
      <c r="BX96" s="12"/>
      <c r="BY96" s="31"/>
      <c r="CA96" s="12" t="s">
        <v>401</v>
      </c>
      <c r="CB96" s="12"/>
      <c r="CC96" s="12"/>
      <c r="CD96" s="12"/>
      <c r="CE96" s="12"/>
      <c r="CF96" s="12"/>
      <c r="CG96" s="12"/>
      <c r="CH96" s="12"/>
      <c r="CI96" s="12"/>
      <c r="CJ96" s="12"/>
      <c r="CK96" s="12"/>
      <c r="CL96" s="12"/>
      <c r="CM96" s="12"/>
      <c r="CN96" s="31"/>
      <c r="CP96" s="12" t="s">
        <v>401</v>
      </c>
      <c r="CQ96" s="12"/>
      <c r="CR96" s="12"/>
      <c r="CS96" s="12"/>
      <c r="CT96" s="12"/>
      <c r="CU96" s="12"/>
      <c r="CV96" s="12"/>
      <c r="CW96" s="12"/>
      <c r="CX96" s="12"/>
      <c r="CY96" s="12"/>
      <c r="CZ96" s="12"/>
      <c r="DA96" s="12"/>
      <c r="DB96" s="12"/>
      <c r="DC96" s="12"/>
      <c r="DD96" s="31"/>
      <c r="DG96" s="12" t="s">
        <v>401</v>
      </c>
      <c r="DH96" s="12">
        <v>6.2</v>
      </c>
      <c r="DI96" s="12">
        <v>16.5</v>
      </c>
      <c r="DJ96" s="12">
        <v>0.5</v>
      </c>
      <c r="DK96" s="12">
        <v>0.3</v>
      </c>
      <c r="DL96" s="12">
        <v>0.6</v>
      </c>
      <c r="DM96" s="12">
        <v>1.1000000000000001</v>
      </c>
      <c r="DN96" s="12">
        <v>1.5</v>
      </c>
      <c r="DO96" s="12">
        <v>4.7</v>
      </c>
      <c r="DP96" s="12">
        <v>14.2</v>
      </c>
      <c r="DQ96" s="12">
        <v>29.9</v>
      </c>
      <c r="DR96" s="31">
        <v>90.7</v>
      </c>
      <c r="DT96" s="12" t="s">
        <v>401</v>
      </c>
      <c r="DU96" s="12">
        <v>6.9</v>
      </c>
      <c r="DV96" s="12">
        <v>17.5</v>
      </c>
      <c r="DW96" s="12">
        <v>0.7</v>
      </c>
      <c r="DX96" s="12">
        <v>0.3</v>
      </c>
      <c r="DY96" s="12">
        <v>0.9</v>
      </c>
      <c r="DZ96" s="12">
        <v>1.5</v>
      </c>
      <c r="EA96" s="12">
        <v>1.6</v>
      </c>
      <c r="EB96" s="12">
        <v>6.3</v>
      </c>
      <c r="EC96" s="12">
        <v>19.100000000000001</v>
      </c>
      <c r="ED96" s="12">
        <v>40</v>
      </c>
      <c r="EE96" s="31">
        <v>107.8</v>
      </c>
      <c r="EG96" s="12" t="s">
        <v>401</v>
      </c>
      <c r="EH96" s="12">
        <v>5.5</v>
      </c>
      <c r="EI96" s="12">
        <v>15.2</v>
      </c>
      <c r="EJ96" s="12">
        <v>0.3</v>
      </c>
      <c r="EK96" s="12">
        <v>0.3</v>
      </c>
      <c r="EL96" s="12">
        <v>0.4</v>
      </c>
      <c r="EM96" s="12">
        <v>0.6</v>
      </c>
      <c r="EN96" s="12">
        <v>1.3</v>
      </c>
      <c r="EO96" s="12">
        <v>3.1</v>
      </c>
      <c r="EP96" s="12">
        <v>9.3000000000000007</v>
      </c>
      <c r="EQ96" s="12">
        <v>21.4</v>
      </c>
      <c r="ER96" s="31">
        <v>80.2</v>
      </c>
      <c r="EU96" s="12" t="s">
        <v>414</v>
      </c>
      <c r="EV96" s="12">
        <v>217656</v>
      </c>
      <c r="EW96" s="12">
        <v>24690</v>
      </c>
      <c r="EX96" s="12">
        <v>23207</v>
      </c>
      <c r="EY96" s="12">
        <v>22052</v>
      </c>
      <c r="EZ96" s="12">
        <v>20922</v>
      </c>
      <c r="FA96" s="12">
        <v>20872</v>
      </c>
      <c r="FB96" s="12">
        <v>17619</v>
      </c>
      <c r="FC96" s="12">
        <v>15900</v>
      </c>
      <c r="FD96" s="12">
        <v>16030</v>
      </c>
      <c r="FE96" s="12">
        <v>14016</v>
      </c>
      <c r="FF96" s="12">
        <v>11554</v>
      </c>
      <c r="FG96" s="12">
        <v>8414</v>
      </c>
      <c r="FH96" s="12">
        <v>6627</v>
      </c>
      <c r="FI96" s="12">
        <v>5425</v>
      </c>
      <c r="FJ96" s="12">
        <v>4215</v>
      </c>
      <c r="FK96" s="12">
        <v>3047</v>
      </c>
      <c r="FL96" s="12">
        <v>1763</v>
      </c>
      <c r="FM96" s="31">
        <v>1303</v>
      </c>
      <c r="FP96" s="12" t="s">
        <v>414</v>
      </c>
      <c r="FQ96" s="12">
        <v>109609</v>
      </c>
      <c r="FR96" s="12">
        <v>12440</v>
      </c>
      <c r="FS96" s="12">
        <v>11638</v>
      </c>
      <c r="FT96" s="12">
        <v>11172</v>
      </c>
      <c r="FU96" s="12">
        <v>10895</v>
      </c>
      <c r="FV96" s="12">
        <v>10772</v>
      </c>
      <c r="FW96" s="12">
        <v>8760</v>
      </c>
      <c r="FX96" s="12">
        <v>7847</v>
      </c>
      <c r="FY96" s="12">
        <v>7893</v>
      </c>
      <c r="FZ96" s="12">
        <v>6950</v>
      </c>
      <c r="GA96" s="12">
        <v>5941</v>
      </c>
      <c r="GB96" s="12">
        <v>4330</v>
      </c>
      <c r="GC96" s="12">
        <v>3365</v>
      </c>
      <c r="GD96" s="12">
        <v>2770</v>
      </c>
      <c r="GE96" s="12">
        <v>2074</v>
      </c>
      <c r="GF96" s="12">
        <v>1490</v>
      </c>
      <c r="GG96" s="12">
        <v>779</v>
      </c>
      <c r="GH96" s="31">
        <v>493</v>
      </c>
      <c r="GK96" s="12" t="s">
        <v>414</v>
      </c>
      <c r="GL96" s="12">
        <v>108047</v>
      </c>
      <c r="GM96" s="12">
        <v>12250</v>
      </c>
      <c r="GN96" s="12">
        <v>11569</v>
      </c>
      <c r="GO96" s="12">
        <v>10880</v>
      </c>
      <c r="GP96" s="12">
        <v>10027</v>
      </c>
      <c r="GQ96" s="12">
        <v>10100</v>
      </c>
      <c r="GR96" s="12">
        <v>8859</v>
      </c>
      <c r="GS96" s="12">
        <v>8053</v>
      </c>
      <c r="GT96" s="12">
        <v>8137</v>
      </c>
      <c r="GU96" s="12">
        <v>7066</v>
      </c>
      <c r="GV96" s="12">
        <v>5613</v>
      </c>
      <c r="GW96" s="12">
        <v>4084</v>
      </c>
      <c r="GX96" s="12">
        <v>3262</v>
      </c>
      <c r="GY96" s="12">
        <v>2655</v>
      </c>
      <c r="GZ96" s="12">
        <v>2141</v>
      </c>
      <c r="HA96" s="12">
        <v>1557</v>
      </c>
      <c r="HB96" s="12">
        <v>984</v>
      </c>
      <c r="HC96" s="31">
        <v>810</v>
      </c>
      <c r="HF96" s="42" t="s">
        <v>415</v>
      </c>
      <c r="HG96" s="43" t="s">
        <v>56</v>
      </c>
      <c r="HH96" s="43">
        <v>1</v>
      </c>
      <c r="HI96" s="44">
        <f>FM76*IH85</f>
        <v>195840.41860209688</v>
      </c>
      <c r="HJ96" s="44">
        <f>AS76*IH94</f>
        <v>33548.331134505708</v>
      </c>
      <c r="HK96" s="45">
        <f t="shared" si="32"/>
        <v>0.17130442925915246</v>
      </c>
      <c r="HL96" s="46">
        <f t="shared" si="28"/>
        <v>0.15778941630732216</v>
      </c>
      <c r="HN96" s="42" t="s">
        <v>415</v>
      </c>
      <c r="HO96" s="43" t="s">
        <v>56</v>
      </c>
      <c r="HP96" s="43">
        <v>1</v>
      </c>
      <c r="HQ96" s="44">
        <f>GH76*IO85</f>
        <v>62142.809720146375</v>
      </c>
      <c r="HR96" s="44">
        <f>BX76*II94</f>
        <v>12884.761302698696</v>
      </c>
      <c r="HS96" s="45">
        <f t="shared" si="33"/>
        <v>0.20734114470722947</v>
      </c>
      <c r="HT96" s="46">
        <f t="shared" si="29"/>
        <v>0.18786506580950826</v>
      </c>
      <c r="HV96" s="42" t="s">
        <v>415</v>
      </c>
      <c r="HW96" s="47" t="s">
        <v>56</v>
      </c>
      <c r="HX96" s="47">
        <v>1</v>
      </c>
      <c r="HY96" s="44">
        <f>HC76*IQ85</f>
        <v>133638.15588201577</v>
      </c>
      <c r="HZ96" s="48">
        <f>DC76*IJ94</f>
        <v>20660.179285391227</v>
      </c>
      <c r="IA96" s="45">
        <f t="shared" si="34"/>
        <v>0.1545979076786374</v>
      </c>
      <c r="IB96" s="46">
        <f t="shared" si="30"/>
        <v>0.14350511260377219</v>
      </c>
      <c r="IE96" s="50">
        <f t="shared" si="31"/>
        <v>-59.452999934728723</v>
      </c>
      <c r="IF96" s="50">
        <f t="shared" si="31"/>
        <v>-3.3905464157869574</v>
      </c>
      <c r="IH96">
        <f>IS131/IH92</f>
        <v>0.10237205354616793</v>
      </c>
      <c r="II96">
        <f>IS158/II92</f>
        <v>6.7837991018877802E-2</v>
      </c>
      <c r="IJ96">
        <f>IS185/IJ92</f>
        <v>0.12028493894165536</v>
      </c>
    </row>
    <row r="97" spans="1:286" ht="15.6" x14ac:dyDescent="0.3">
      <c r="A97" s="12" t="s">
        <v>414</v>
      </c>
      <c r="B97" s="12">
        <v>4183</v>
      </c>
      <c r="C97" s="12"/>
      <c r="D97" s="12"/>
      <c r="E97" s="12"/>
      <c r="F97" s="12">
        <v>21</v>
      </c>
      <c r="G97" s="12">
        <v>660</v>
      </c>
      <c r="H97" s="12">
        <v>1194</v>
      </c>
      <c r="I97" s="12">
        <v>1081</v>
      </c>
      <c r="J97" s="12">
        <v>750</v>
      </c>
      <c r="K97" s="12">
        <v>367</v>
      </c>
      <c r="L97" s="12">
        <v>91</v>
      </c>
      <c r="M97" s="12">
        <v>6</v>
      </c>
      <c r="N97" s="12">
        <v>1</v>
      </c>
      <c r="O97" s="31">
        <v>12</v>
      </c>
      <c r="Q97" s="12" t="s">
        <v>414</v>
      </c>
      <c r="R97" s="12"/>
      <c r="S97" s="12"/>
      <c r="T97" s="12"/>
      <c r="U97" s="12"/>
      <c r="V97" s="12"/>
      <c r="W97" s="12"/>
      <c r="X97" s="12"/>
      <c r="Y97" s="12"/>
      <c r="Z97" s="12"/>
      <c r="AA97" s="12"/>
      <c r="AB97" s="12"/>
      <c r="AC97" s="12"/>
      <c r="AD97" s="31"/>
      <c r="AF97" s="12" t="s">
        <v>414</v>
      </c>
      <c r="AG97" s="12"/>
      <c r="AH97" s="12"/>
      <c r="AI97" s="12"/>
      <c r="AJ97" s="12"/>
      <c r="AK97" s="12"/>
      <c r="AL97" s="12"/>
      <c r="AM97" s="12"/>
      <c r="AN97" s="12"/>
      <c r="AO97" s="12"/>
      <c r="AP97" s="12"/>
      <c r="AQ97" s="12"/>
      <c r="AR97" s="12"/>
      <c r="AS97" s="12"/>
      <c r="AT97" s="31"/>
      <c r="AV97" s="12" t="s">
        <v>414</v>
      </c>
      <c r="AW97" s="12"/>
      <c r="AX97" s="12"/>
      <c r="AY97" s="12"/>
      <c r="AZ97" s="12"/>
      <c r="BA97" s="12"/>
      <c r="BB97" s="12"/>
      <c r="BC97" s="12"/>
      <c r="BD97" s="12"/>
      <c r="BE97" s="12"/>
      <c r="BF97" s="12"/>
      <c r="BG97" s="12"/>
      <c r="BH97" s="12"/>
      <c r="BI97" s="31"/>
      <c r="BK97" s="12" t="s">
        <v>414</v>
      </c>
      <c r="BL97" s="12"/>
      <c r="BM97" s="12"/>
      <c r="BN97" s="12"/>
      <c r="BO97" s="12"/>
      <c r="BP97" s="12"/>
      <c r="BQ97" s="12"/>
      <c r="BR97" s="12"/>
      <c r="BS97" s="12"/>
      <c r="BT97" s="12"/>
      <c r="BU97" s="12"/>
      <c r="BV97" s="12"/>
      <c r="BW97" s="12"/>
      <c r="BX97" s="12"/>
      <c r="BY97" s="31"/>
      <c r="CA97" s="12" t="s">
        <v>414</v>
      </c>
      <c r="CB97" s="12"/>
      <c r="CC97" s="12"/>
      <c r="CD97" s="12"/>
      <c r="CE97" s="12"/>
      <c r="CF97" s="12"/>
      <c r="CG97" s="12"/>
      <c r="CH97" s="12"/>
      <c r="CI97" s="12"/>
      <c r="CJ97" s="12"/>
      <c r="CK97" s="12"/>
      <c r="CL97" s="12"/>
      <c r="CM97" s="12"/>
      <c r="CN97" s="31"/>
      <c r="CP97" s="12" t="s">
        <v>414</v>
      </c>
      <c r="CQ97" s="12"/>
      <c r="CR97" s="12"/>
      <c r="CS97" s="12"/>
      <c r="CT97" s="12"/>
      <c r="CU97" s="12"/>
      <c r="CV97" s="12"/>
      <c r="CW97" s="12"/>
      <c r="CX97" s="12"/>
      <c r="CY97" s="12"/>
      <c r="CZ97" s="12"/>
      <c r="DA97" s="12"/>
      <c r="DB97" s="12"/>
      <c r="DC97" s="12"/>
      <c r="DD97" s="31"/>
      <c r="DG97" s="12" t="s">
        <v>414</v>
      </c>
      <c r="DH97" s="12">
        <v>4.8</v>
      </c>
      <c r="DI97" s="12">
        <v>17.2</v>
      </c>
      <c r="DJ97" s="12">
        <v>0.3</v>
      </c>
      <c r="DK97" s="12">
        <v>0.1</v>
      </c>
      <c r="DL97" s="12">
        <v>0.9</v>
      </c>
      <c r="DM97" s="12">
        <v>1</v>
      </c>
      <c r="DN97" s="12">
        <v>2.2999999999999998</v>
      </c>
      <c r="DO97" s="12">
        <v>5.0999999999999996</v>
      </c>
      <c r="DP97" s="12">
        <v>15.9</v>
      </c>
      <c r="DQ97" s="12">
        <v>29.7</v>
      </c>
      <c r="DR97" s="31">
        <v>103.4</v>
      </c>
      <c r="DT97" s="12" t="s">
        <v>414</v>
      </c>
      <c r="DU97" s="12">
        <v>6.1</v>
      </c>
      <c r="DV97" s="12">
        <v>16.8</v>
      </c>
      <c r="DW97" s="12">
        <v>0.3</v>
      </c>
      <c r="DX97" s="12">
        <v>0</v>
      </c>
      <c r="DY97" s="12">
        <v>1.6</v>
      </c>
      <c r="DZ97" s="12">
        <v>1.3</v>
      </c>
      <c r="EA97" s="12">
        <v>3.4</v>
      </c>
      <c r="EB97" s="12">
        <v>7.5</v>
      </c>
      <c r="EC97" s="12">
        <v>22.3</v>
      </c>
      <c r="ED97" s="12">
        <v>42.9</v>
      </c>
      <c r="EE97" s="31">
        <v>122.6</v>
      </c>
      <c r="EG97" s="12" t="s">
        <v>414</v>
      </c>
      <c r="EH97" s="12">
        <v>3.5</v>
      </c>
      <c r="EI97" s="12">
        <v>17.600000000000001</v>
      </c>
      <c r="EJ97" s="12">
        <v>0.3</v>
      </c>
      <c r="EK97" s="12">
        <v>0.1</v>
      </c>
      <c r="EL97" s="12">
        <v>0.2</v>
      </c>
      <c r="EM97" s="12">
        <v>0.7</v>
      </c>
      <c r="EN97" s="12">
        <v>1.3</v>
      </c>
      <c r="EO97" s="12">
        <v>2.5</v>
      </c>
      <c r="EP97" s="12">
        <v>9.3000000000000007</v>
      </c>
      <c r="EQ97" s="12">
        <v>17</v>
      </c>
      <c r="ER97" s="31">
        <v>88.6</v>
      </c>
      <c r="EU97" s="12" t="s">
        <v>422</v>
      </c>
      <c r="EV97" s="12">
        <v>3158861</v>
      </c>
      <c r="EW97" s="12">
        <v>287098</v>
      </c>
      <c r="EX97" s="12">
        <v>280896</v>
      </c>
      <c r="EY97" s="12">
        <v>275907</v>
      </c>
      <c r="EZ97" s="12">
        <v>281684</v>
      </c>
      <c r="FA97" s="12">
        <v>285323</v>
      </c>
      <c r="FB97" s="12">
        <v>226970</v>
      </c>
      <c r="FC97" s="12">
        <v>199086</v>
      </c>
      <c r="FD97" s="12">
        <v>193841</v>
      </c>
      <c r="FE97" s="12">
        <v>182958</v>
      </c>
      <c r="FF97" s="12">
        <v>173607</v>
      </c>
      <c r="FG97" s="12">
        <v>155021</v>
      </c>
      <c r="FH97" s="12">
        <v>136069</v>
      </c>
      <c r="FI97" s="12">
        <v>125700</v>
      </c>
      <c r="FJ97" s="12">
        <v>113938</v>
      </c>
      <c r="FK97" s="12">
        <v>98827</v>
      </c>
      <c r="FL97" s="12">
        <v>74923</v>
      </c>
      <c r="FM97" s="31">
        <v>67013</v>
      </c>
      <c r="FP97" s="12" t="s">
        <v>422</v>
      </c>
      <c r="FQ97" s="12">
        <v>1543669</v>
      </c>
      <c r="FR97" s="12">
        <v>145865</v>
      </c>
      <c r="FS97" s="12">
        <v>142481</v>
      </c>
      <c r="FT97" s="12">
        <v>139597</v>
      </c>
      <c r="FU97" s="12">
        <v>142677</v>
      </c>
      <c r="FV97" s="12">
        <v>144298</v>
      </c>
      <c r="FW97" s="12">
        <v>114525</v>
      </c>
      <c r="FX97" s="12">
        <v>100634</v>
      </c>
      <c r="FY97" s="12">
        <v>96894</v>
      </c>
      <c r="FZ97" s="12">
        <v>88921</v>
      </c>
      <c r="GA97" s="12">
        <v>85424</v>
      </c>
      <c r="GB97" s="12">
        <v>75020</v>
      </c>
      <c r="GC97" s="12">
        <v>65361</v>
      </c>
      <c r="GD97" s="12">
        <v>58898</v>
      </c>
      <c r="GE97" s="12">
        <v>50524</v>
      </c>
      <c r="GF97" s="12">
        <v>41599</v>
      </c>
      <c r="GG97" s="12">
        <v>29019</v>
      </c>
      <c r="GH97" s="31">
        <v>21932</v>
      </c>
      <c r="GK97" s="12" t="s">
        <v>422</v>
      </c>
      <c r="GL97" s="12">
        <v>1615192</v>
      </c>
      <c r="GM97" s="12">
        <v>141233</v>
      </c>
      <c r="GN97" s="12">
        <v>138415</v>
      </c>
      <c r="GO97" s="12">
        <v>136310</v>
      </c>
      <c r="GP97" s="12">
        <v>139007</v>
      </c>
      <c r="GQ97" s="12">
        <v>141025</v>
      </c>
      <c r="GR97" s="12">
        <v>112445</v>
      </c>
      <c r="GS97" s="12">
        <v>98452</v>
      </c>
      <c r="GT97" s="12">
        <v>96947</v>
      </c>
      <c r="GU97" s="12">
        <v>94037</v>
      </c>
      <c r="GV97" s="12">
        <v>88183</v>
      </c>
      <c r="GW97" s="12">
        <v>80001</v>
      </c>
      <c r="GX97" s="12">
        <v>70708</v>
      </c>
      <c r="GY97" s="12">
        <v>66802</v>
      </c>
      <c r="GZ97" s="12">
        <v>63414</v>
      </c>
      <c r="HA97" s="12">
        <v>57228</v>
      </c>
      <c r="HB97" s="12">
        <v>45904</v>
      </c>
      <c r="HC97" s="31">
        <v>45081</v>
      </c>
      <c r="HF97" s="54">
        <v>90</v>
      </c>
      <c r="HG97" s="55" t="s">
        <v>77</v>
      </c>
      <c r="HH97" s="55">
        <v>1</v>
      </c>
      <c r="HI97" s="56">
        <f>FM76*IH86</f>
        <v>68314.92690164753</v>
      </c>
      <c r="HJ97" s="56">
        <f>AS76*IH95</f>
        <v>16820.21798174427</v>
      </c>
      <c r="HK97" s="57">
        <f t="shared" si="32"/>
        <v>0.2462158527368434</v>
      </c>
      <c r="HL97" s="58">
        <f t="shared" si="28"/>
        <v>0.21922724161780632</v>
      </c>
      <c r="HN97" s="54">
        <v>90</v>
      </c>
      <c r="HO97" s="55" t="s">
        <v>77</v>
      </c>
      <c r="HP97" s="55">
        <v>1</v>
      </c>
      <c r="HQ97" s="56">
        <f>GH76*IO86</f>
        <v>18106.616611742877</v>
      </c>
      <c r="HR97" s="56">
        <f>BX76*II95</f>
        <v>5144.4995858220336</v>
      </c>
      <c r="HS97" s="57">
        <f t="shared" si="33"/>
        <v>0.28412263296532253</v>
      </c>
      <c r="HT97" s="58">
        <f t="shared" si="29"/>
        <v>0.24878054169662972</v>
      </c>
      <c r="HV97" s="54" t="s">
        <v>423</v>
      </c>
      <c r="HW97" s="59" t="s">
        <v>77</v>
      </c>
      <c r="HX97" s="59">
        <v>1</v>
      </c>
      <c r="HY97" s="56">
        <f>HC76*IQ86</f>
        <v>50120.775151902264</v>
      </c>
      <c r="HZ97" s="60">
        <f>DC76*IJ95</f>
        <v>11668.387064676617</v>
      </c>
      <c r="IA97" s="57">
        <f t="shared" si="34"/>
        <v>0.23280539914462517</v>
      </c>
      <c r="IB97" s="58">
        <f t="shared" si="30"/>
        <v>0.20853174148881184</v>
      </c>
      <c r="IE97" s="50">
        <f t="shared" si="31"/>
        <v>-87.535138002393069</v>
      </c>
      <c r="IF97" s="50">
        <f t="shared" si="31"/>
        <v>-7.3313312456193671</v>
      </c>
      <c r="IH97">
        <f>IS132/IH92</f>
        <v>1.8181276709799424E-2</v>
      </c>
      <c r="II97">
        <f>IS159/II92</f>
        <v>1.2817718097397219E-2</v>
      </c>
      <c r="IJ97">
        <f>IS186/IJ92</f>
        <v>2.0963364993215741E-2</v>
      </c>
    </row>
    <row r="98" spans="1:286" ht="15.6" x14ac:dyDescent="0.3">
      <c r="A98" s="12" t="s">
        <v>422</v>
      </c>
      <c r="B98" s="12">
        <v>52690</v>
      </c>
      <c r="C98" s="12"/>
      <c r="D98" s="12"/>
      <c r="E98" s="12"/>
      <c r="F98" s="12">
        <v>453</v>
      </c>
      <c r="G98" s="12">
        <v>9071</v>
      </c>
      <c r="H98" s="12">
        <v>14242</v>
      </c>
      <c r="I98" s="12">
        <v>13066</v>
      </c>
      <c r="J98" s="12">
        <v>9626</v>
      </c>
      <c r="K98" s="12">
        <v>4656</v>
      </c>
      <c r="L98" s="12">
        <v>1296</v>
      </c>
      <c r="M98" s="12">
        <v>65</v>
      </c>
      <c r="N98" s="12">
        <v>1</v>
      </c>
      <c r="O98" s="31">
        <v>214</v>
      </c>
      <c r="Q98" s="12" t="s">
        <v>422</v>
      </c>
      <c r="R98" s="12"/>
      <c r="S98" s="12"/>
      <c r="T98" s="12"/>
      <c r="U98" s="12"/>
      <c r="V98" s="12"/>
      <c r="W98" s="12"/>
      <c r="X98" s="12"/>
      <c r="Y98" s="12"/>
      <c r="Z98" s="12"/>
      <c r="AA98" s="12"/>
      <c r="AB98" s="12"/>
      <c r="AC98" s="12"/>
      <c r="AD98" s="31"/>
      <c r="AF98" s="12" t="s">
        <v>422</v>
      </c>
      <c r="AG98" s="12"/>
      <c r="AH98" s="12"/>
      <c r="AI98" s="12"/>
      <c r="AJ98" s="12"/>
      <c r="AK98" s="12"/>
      <c r="AL98" s="12"/>
      <c r="AM98" s="12"/>
      <c r="AN98" s="12"/>
      <c r="AO98" s="12"/>
      <c r="AP98" s="12"/>
      <c r="AQ98" s="12"/>
      <c r="AR98" s="12"/>
      <c r="AS98" s="12"/>
      <c r="AT98" s="31"/>
      <c r="AV98" s="12" t="s">
        <v>422</v>
      </c>
      <c r="AW98" s="12"/>
      <c r="AX98" s="12"/>
      <c r="AY98" s="12"/>
      <c r="AZ98" s="12"/>
      <c r="BA98" s="12"/>
      <c r="BB98" s="12"/>
      <c r="BC98" s="12"/>
      <c r="BD98" s="12"/>
      <c r="BE98" s="12"/>
      <c r="BF98" s="12"/>
      <c r="BG98" s="12"/>
      <c r="BH98" s="12"/>
      <c r="BI98" s="31"/>
      <c r="BK98" s="12" t="s">
        <v>422</v>
      </c>
      <c r="BL98" s="12"/>
      <c r="BM98" s="12"/>
      <c r="BN98" s="12"/>
      <c r="BO98" s="12"/>
      <c r="BP98" s="12"/>
      <c r="BQ98" s="12"/>
      <c r="BR98" s="12"/>
      <c r="BS98" s="12"/>
      <c r="BT98" s="12"/>
      <c r="BU98" s="12"/>
      <c r="BV98" s="12"/>
      <c r="BW98" s="12"/>
      <c r="BX98" s="12"/>
      <c r="BY98" s="31"/>
      <c r="CA98" s="12" t="s">
        <v>422</v>
      </c>
      <c r="CB98" s="12"/>
      <c r="CC98" s="12"/>
      <c r="CD98" s="12"/>
      <c r="CE98" s="12"/>
      <c r="CF98" s="12"/>
      <c r="CG98" s="12"/>
      <c r="CH98" s="12"/>
      <c r="CI98" s="12"/>
      <c r="CJ98" s="12"/>
      <c r="CK98" s="12"/>
      <c r="CL98" s="12"/>
      <c r="CM98" s="12"/>
      <c r="CN98" s="31"/>
      <c r="CP98" s="12" t="s">
        <v>422</v>
      </c>
      <c r="CQ98" s="12"/>
      <c r="CR98" s="12"/>
      <c r="CS98" s="12"/>
      <c r="CT98" s="12"/>
      <c r="CU98" s="12"/>
      <c r="CV98" s="12"/>
      <c r="CW98" s="12"/>
      <c r="CX98" s="12"/>
      <c r="CY98" s="12"/>
      <c r="CZ98" s="12"/>
      <c r="DA98" s="12"/>
      <c r="DB98" s="12"/>
      <c r="DC98" s="12"/>
      <c r="DD98" s="31"/>
      <c r="DG98" s="12" t="s">
        <v>422</v>
      </c>
      <c r="DH98" s="12">
        <v>8.5</v>
      </c>
      <c r="DI98" s="12">
        <v>14</v>
      </c>
      <c r="DJ98" s="12">
        <v>0.5</v>
      </c>
      <c r="DK98" s="12">
        <v>0.3</v>
      </c>
      <c r="DL98" s="12">
        <v>0.9</v>
      </c>
      <c r="DM98" s="12">
        <v>1.1000000000000001</v>
      </c>
      <c r="DN98" s="12">
        <v>1.8</v>
      </c>
      <c r="DO98" s="12">
        <v>5.0999999999999996</v>
      </c>
      <c r="DP98" s="12">
        <v>12.4</v>
      </c>
      <c r="DQ98" s="12">
        <v>26.6</v>
      </c>
      <c r="DR98" s="31">
        <v>95.8</v>
      </c>
      <c r="DT98" s="12" t="s">
        <v>422</v>
      </c>
      <c r="DU98" s="12">
        <v>9.3000000000000007</v>
      </c>
      <c r="DV98" s="12">
        <v>16.399999999999999</v>
      </c>
      <c r="DW98" s="12">
        <v>0.6</v>
      </c>
      <c r="DX98" s="12">
        <v>0.3</v>
      </c>
      <c r="DY98" s="12">
        <v>1.4</v>
      </c>
      <c r="DZ98" s="12">
        <v>1.5</v>
      </c>
      <c r="EA98" s="12">
        <v>2.2000000000000002</v>
      </c>
      <c r="EB98" s="12">
        <v>6.9</v>
      </c>
      <c r="EC98" s="12">
        <v>17.3</v>
      </c>
      <c r="ED98" s="12">
        <v>38.5</v>
      </c>
      <c r="EE98" s="31">
        <v>113.5</v>
      </c>
      <c r="EG98" s="12" t="s">
        <v>422</v>
      </c>
      <c r="EH98" s="12">
        <v>7.7</v>
      </c>
      <c r="EI98" s="12">
        <v>11.5</v>
      </c>
      <c r="EJ98" s="12">
        <v>0.4</v>
      </c>
      <c r="EK98" s="12">
        <v>0.2</v>
      </c>
      <c r="EL98" s="12">
        <v>0.4</v>
      </c>
      <c r="EM98" s="12">
        <v>0.6</v>
      </c>
      <c r="EN98" s="12">
        <v>1.4</v>
      </c>
      <c r="EO98" s="12">
        <v>3.4</v>
      </c>
      <c r="EP98" s="12">
        <v>7.8</v>
      </c>
      <c r="EQ98" s="12">
        <v>17.399999999999999</v>
      </c>
      <c r="ER98" s="31">
        <v>85.8</v>
      </c>
      <c r="EU98" s="12" t="s">
        <v>432</v>
      </c>
      <c r="EV98" s="12">
        <v>735936</v>
      </c>
      <c r="EW98" s="12">
        <v>85980</v>
      </c>
      <c r="EX98" s="12">
        <v>83436</v>
      </c>
      <c r="EY98" s="12">
        <v>78731</v>
      </c>
      <c r="EZ98" s="12">
        <v>72504</v>
      </c>
      <c r="FA98" s="12">
        <v>65529</v>
      </c>
      <c r="FB98" s="12">
        <v>52168</v>
      </c>
      <c r="FC98" s="12">
        <v>44212</v>
      </c>
      <c r="FD98" s="12">
        <v>41748</v>
      </c>
      <c r="FE98" s="12">
        <v>39916</v>
      </c>
      <c r="FF98" s="12">
        <v>36760</v>
      </c>
      <c r="FG98" s="12">
        <v>30678</v>
      </c>
      <c r="FH98" s="12">
        <v>25962</v>
      </c>
      <c r="FI98" s="12">
        <v>22902</v>
      </c>
      <c r="FJ98" s="12">
        <v>18856</v>
      </c>
      <c r="FK98" s="12">
        <v>15909</v>
      </c>
      <c r="FL98" s="12">
        <v>10777</v>
      </c>
      <c r="FM98" s="31">
        <v>9868</v>
      </c>
      <c r="FP98" s="12" t="s">
        <v>432</v>
      </c>
      <c r="FQ98" s="12">
        <v>370938</v>
      </c>
      <c r="FR98" s="12">
        <v>43853</v>
      </c>
      <c r="FS98" s="12">
        <v>42707</v>
      </c>
      <c r="FT98" s="12">
        <v>40460</v>
      </c>
      <c r="FU98" s="12">
        <v>37351</v>
      </c>
      <c r="FV98" s="12">
        <v>33209</v>
      </c>
      <c r="FW98" s="12">
        <v>26673</v>
      </c>
      <c r="FX98" s="12">
        <v>22840</v>
      </c>
      <c r="FY98" s="12">
        <v>21436</v>
      </c>
      <c r="FZ98" s="12">
        <v>19904</v>
      </c>
      <c r="GA98" s="12">
        <v>18801</v>
      </c>
      <c r="GB98" s="12">
        <v>15139</v>
      </c>
      <c r="GC98" s="12">
        <v>12918</v>
      </c>
      <c r="GD98" s="12">
        <v>10999</v>
      </c>
      <c r="GE98" s="12">
        <v>8860</v>
      </c>
      <c r="GF98" s="12">
        <v>7253</v>
      </c>
      <c r="GG98" s="12">
        <v>4606</v>
      </c>
      <c r="GH98" s="31">
        <v>3929</v>
      </c>
      <c r="GK98" s="12" t="s">
        <v>432</v>
      </c>
      <c r="GL98" s="12">
        <v>364998</v>
      </c>
      <c r="GM98" s="12">
        <v>42127</v>
      </c>
      <c r="GN98" s="12">
        <v>40729</v>
      </c>
      <c r="GO98" s="12">
        <v>38271</v>
      </c>
      <c r="GP98" s="12">
        <v>35153</v>
      </c>
      <c r="GQ98" s="12">
        <v>32320</v>
      </c>
      <c r="GR98" s="12">
        <v>25495</v>
      </c>
      <c r="GS98" s="12">
        <v>21372</v>
      </c>
      <c r="GT98" s="12">
        <v>20312</v>
      </c>
      <c r="GU98" s="12">
        <v>20012</v>
      </c>
      <c r="GV98" s="12">
        <v>17959</v>
      </c>
      <c r="GW98" s="12">
        <v>15539</v>
      </c>
      <c r="GX98" s="12">
        <v>13044</v>
      </c>
      <c r="GY98" s="12">
        <v>11903</v>
      </c>
      <c r="GZ98" s="12">
        <v>9996</v>
      </c>
      <c r="HA98" s="12">
        <v>8656</v>
      </c>
      <c r="HB98" s="12">
        <v>6171</v>
      </c>
      <c r="HC98" s="31">
        <v>5939</v>
      </c>
      <c r="HF98" s="42">
        <v>95</v>
      </c>
      <c r="HG98" s="43" t="s">
        <v>121</v>
      </c>
      <c r="HH98" s="43">
        <v>1</v>
      </c>
      <c r="HI98" s="44">
        <f>FM76*IH87</f>
        <v>16028.128293559659</v>
      </c>
      <c r="HJ98" s="44">
        <f>AS76*IH96</f>
        <v>5863.1546227496765</v>
      </c>
      <c r="HK98" s="45">
        <f t="shared" si="32"/>
        <v>0.36580407364879775</v>
      </c>
      <c r="HL98" s="46">
        <f t="shared" si="28"/>
        <v>0.30924291468026366</v>
      </c>
      <c r="HN98" s="42">
        <v>95</v>
      </c>
      <c r="HO98" s="43" t="s">
        <v>121</v>
      </c>
      <c r="HP98" s="43">
        <v>1</v>
      </c>
      <c r="HQ98" s="44">
        <f>GH76*IO87</f>
        <v>3308.1676878348103</v>
      </c>
      <c r="HR98" s="44">
        <f>BX76*II96</f>
        <v>1330.3708418712126</v>
      </c>
      <c r="HS98" s="45">
        <f t="shared" si="33"/>
        <v>0.40214734179389133</v>
      </c>
      <c r="HT98" s="46">
        <f t="shared" si="29"/>
        <v>0.33482320988151637</v>
      </c>
      <c r="HV98" s="42" t="s">
        <v>433</v>
      </c>
      <c r="HW98" s="47" t="s">
        <v>121</v>
      </c>
      <c r="HX98" s="47">
        <v>1</v>
      </c>
      <c r="HY98" s="44">
        <f>HC76*IQ87</f>
        <v>12681.837812607479</v>
      </c>
      <c r="HZ98" s="48">
        <f>DC76*IJ96</f>
        <v>4528.2468113975574</v>
      </c>
      <c r="IA98" s="45">
        <f t="shared" si="34"/>
        <v>0.35706550409404081</v>
      </c>
      <c r="IB98" s="46">
        <f t="shared" si="30"/>
        <v>0.30297461269009757</v>
      </c>
      <c r="IE98" s="50">
        <f t="shared" si="31"/>
        <v>-38.122793117370747</v>
      </c>
      <c r="IF98" s="50">
        <f t="shared" si="31"/>
        <v>-4.5369694809069188</v>
      </c>
      <c r="IH98">
        <f>SUM(IH94:IH97)</f>
        <v>1</v>
      </c>
      <c r="II98">
        <f>SUM(II94:II97)</f>
        <v>0.99999999999999989</v>
      </c>
      <c r="IJ98">
        <f>SUM(IJ94:IJ97)</f>
        <v>1</v>
      </c>
    </row>
    <row r="99" spans="1:286" ht="15.6" x14ac:dyDescent="0.3">
      <c r="A99" s="12" t="s">
        <v>434</v>
      </c>
      <c r="B99" s="12">
        <v>16254</v>
      </c>
      <c r="C99" s="12"/>
      <c r="D99" s="12"/>
      <c r="E99" s="12"/>
      <c r="F99" s="12">
        <v>123</v>
      </c>
      <c r="G99" s="12">
        <v>2872</v>
      </c>
      <c r="H99" s="12">
        <v>4950</v>
      </c>
      <c r="I99" s="12">
        <v>3746</v>
      </c>
      <c r="J99" s="12">
        <v>2427</v>
      </c>
      <c r="K99" s="12">
        <v>1236</v>
      </c>
      <c r="L99" s="12">
        <v>390</v>
      </c>
      <c r="M99" s="12">
        <v>61</v>
      </c>
      <c r="N99" s="12">
        <v>2</v>
      </c>
      <c r="O99" s="31">
        <v>447</v>
      </c>
      <c r="Q99" s="12" t="s">
        <v>434</v>
      </c>
      <c r="R99" s="12"/>
      <c r="S99" s="12"/>
      <c r="T99" s="12"/>
      <c r="U99" s="12"/>
      <c r="V99" s="12"/>
      <c r="W99" s="12"/>
      <c r="X99" s="12"/>
      <c r="Y99" s="12"/>
      <c r="Z99" s="12"/>
      <c r="AA99" s="12"/>
      <c r="AB99" s="12"/>
      <c r="AC99" s="12"/>
      <c r="AD99" s="31"/>
      <c r="AF99" s="12" t="s">
        <v>434</v>
      </c>
      <c r="AG99" s="12"/>
      <c r="AH99" s="12"/>
      <c r="AI99" s="12"/>
      <c r="AJ99" s="12"/>
      <c r="AK99" s="12"/>
      <c r="AL99" s="12"/>
      <c r="AM99" s="12"/>
      <c r="AN99" s="12"/>
      <c r="AO99" s="12"/>
      <c r="AP99" s="12"/>
      <c r="AQ99" s="12"/>
      <c r="AR99" s="12"/>
      <c r="AS99" s="12"/>
      <c r="AT99" s="31"/>
      <c r="AV99" s="12" t="s">
        <v>434</v>
      </c>
      <c r="AW99" s="12"/>
      <c r="AX99" s="12"/>
      <c r="AY99" s="12"/>
      <c r="AZ99" s="12"/>
      <c r="BA99" s="12"/>
      <c r="BB99" s="12"/>
      <c r="BC99" s="12"/>
      <c r="BD99" s="12"/>
      <c r="BE99" s="12"/>
      <c r="BF99" s="12"/>
      <c r="BG99" s="12"/>
      <c r="BH99" s="12"/>
      <c r="BI99" s="31"/>
      <c r="BK99" s="12" t="s">
        <v>434</v>
      </c>
      <c r="BL99" s="12"/>
      <c r="BM99" s="12"/>
      <c r="BN99" s="12"/>
      <c r="BO99" s="12"/>
      <c r="BP99" s="12"/>
      <c r="BQ99" s="12"/>
      <c r="BR99" s="12"/>
      <c r="BS99" s="12"/>
      <c r="BT99" s="12"/>
      <c r="BU99" s="12"/>
      <c r="BV99" s="12"/>
      <c r="BW99" s="12"/>
      <c r="BX99" s="12"/>
      <c r="BY99" s="31"/>
      <c r="CA99" s="12" t="s">
        <v>434</v>
      </c>
      <c r="CB99" s="12"/>
      <c r="CC99" s="12"/>
      <c r="CD99" s="12"/>
      <c r="CE99" s="12"/>
      <c r="CF99" s="12"/>
      <c r="CG99" s="12"/>
      <c r="CH99" s="12"/>
      <c r="CI99" s="12"/>
      <c r="CJ99" s="12"/>
      <c r="CK99" s="12"/>
      <c r="CL99" s="12"/>
      <c r="CM99" s="12"/>
      <c r="CN99" s="31"/>
      <c r="CP99" s="12" t="s">
        <v>434</v>
      </c>
      <c r="CQ99" s="12"/>
      <c r="CR99" s="12"/>
      <c r="CS99" s="12"/>
      <c r="CT99" s="12"/>
      <c r="CU99" s="12"/>
      <c r="CV99" s="12"/>
      <c r="CW99" s="12"/>
      <c r="CX99" s="12"/>
      <c r="CY99" s="12"/>
      <c r="CZ99" s="12"/>
      <c r="DA99" s="12"/>
      <c r="DB99" s="12"/>
      <c r="DC99" s="12"/>
      <c r="DD99" s="31"/>
      <c r="DG99" s="12" t="s">
        <v>434</v>
      </c>
      <c r="DH99" s="12">
        <v>5.9</v>
      </c>
      <c r="DI99" s="12">
        <v>12.4</v>
      </c>
      <c r="DJ99" s="12">
        <v>0.8</v>
      </c>
      <c r="DK99" s="12">
        <v>0.3</v>
      </c>
      <c r="DL99" s="12">
        <v>1</v>
      </c>
      <c r="DM99" s="12">
        <v>1.1000000000000001</v>
      </c>
      <c r="DN99" s="12">
        <v>2.2000000000000002</v>
      </c>
      <c r="DO99" s="12">
        <v>5.2</v>
      </c>
      <c r="DP99" s="12">
        <v>11.8</v>
      </c>
      <c r="DQ99" s="12">
        <v>25.2</v>
      </c>
      <c r="DR99" s="31">
        <v>85.5</v>
      </c>
      <c r="DT99" s="12" t="s">
        <v>434</v>
      </c>
      <c r="DU99" s="12">
        <v>6.5</v>
      </c>
      <c r="DV99" s="12">
        <v>13.9</v>
      </c>
      <c r="DW99" s="12">
        <v>0.8</v>
      </c>
      <c r="DX99" s="12">
        <v>0.4</v>
      </c>
      <c r="DY99" s="12">
        <v>1.2</v>
      </c>
      <c r="DZ99" s="12">
        <v>1.2</v>
      </c>
      <c r="EA99" s="12">
        <v>2.7</v>
      </c>
      <c r="EB99" s="12">
        <v>6.7</v>
      </c>
      <c r="EC99" s="12">
        <v>15.1</v>
      </c>
      <c r="ED99" s="12">
        <v>32.200000000000003</v>
      </c>
      <c r="EE99" s="31">
        <v>101.5</v>
      </c>
      <c r="EG99" s="12" t="s">
        <v>434</v>
      </c>
      <c r="EH99" s="12">
        <v>5.2</v>
      </c>
      <c r="EI99" s="12">
        <v>10.8</v>
      </c>
      <c r="EJ99" s="12">
        <v>0.7</v>
      </c>
      <c r="EK99" s="12">
        <v>0.2</v>
      </c>
      <c r="EL99" s="12">
        <v>0.7</v>
      </c>
      <c r="EM99" s="12">
        <v>1</v>
      </c>
      <c r="EN99" s="12">
        <v>1.7</v>
      </c>
      <c r="EO99" s="12">
        <v>3.6</v>
      </c>
      <c r="EP99" s="12">
        <v>8.6</v>
      </c>
      <c r="EQ99" s="12">
        <v>19.100000000000001</v>
      </c>
      <c r="ER99" s="31">
        <v>74.099999999999994</v>
      </c>
      <c r="EU99" s="12" t="s">
        <v>441</v>
      </c>
      <c r="EV99" s="12">
        <v>1323441</v>
      </c>
      <c r="EW99" s="12">
        <v>137976</v>
      </c>
      <c r="EX99" s="12">
        <v>133009</v>
      </c>
      <c r="EY99" s="12">
        <v>129890</v>
      </c>
      <c r="EZ99" s="12">
        <v>127597</v>
      </c>
      <c r="FA99" s="12">
        <v>134101</v>
      </c>
      <c r="FB99" s="12">
        <v>101966</v>
      </c>
      <c r="FC99" s="12">
        <v>86429</v>
      </c>
      <c r="FD99" s="12">
        <v>79147</v>
      </c>
      <c r="FE99" s="12">
        <v>77336</v>
      </c>
      <c r="FF99" s="12">
        <v>73395</v>
      </c>
      <c r="FG99" s="12">
        <v>59514</v>
      </c>
      <c r="FH99" s="12">
        <v>46323</v>
      </c>
      <c r="FI99" s="12">
        <v>39427</v>
      </c>
      <c r="FJ99" s="12">
        <v>35391</v>
      </c>
      <c r="FK99" s="12">
        <v>28520</v>
      </c>
      <c r="FL99" s="12">
        <v>18809</v>
      </c>
      <c r="FM99" s="31">
        <v>14611</v>
      </c>
      <c r="FP99" s="12" t="s">
        <v>441</v>
      </c>
      <c r="FQ99" s="12">
        <v>652843</v>
      </c>
      <c r="FR99" s="12">
        <v>70211</v>
      </c>
      <c r="FS99" s="12">
        <v>67774</v>
      </c>
      <c r="FT99" s="12">
        <v>65828</v>
      </c>
      <c r="FU99" s="12">
        <v>63894</v>
      </c>
      <c r="FV99" s="12">
        <v>66876</v>
      </c>
      <c r="FW99" s="12">
        <v>50766</v>
      </c>
      <c r="FX99" s="12">
        <v>42883</v>
      </c>
      <c r="FY99" s="12">
        <v>38724</v>
      </c>
      <c r="FZ99" s="12">
        <v>37020</v>
      </c>
      <c r="GA99" s="12">
        <v>36206</v>
      </c>
      <c r="GB99" s="12">
        <v>29541</v>
      </c>
      <c r="GC99" s="12">
        <v>22538</v>
      </c>
      <c r="GD99" s="12">
        <v>18355</v>
      </c>
      <c r="GE99" s="12">
        <v>15910</v>
      </c>
      <c r="GF99" s="12">
        <v>12807</v>
      </c>
      <c r="GG99" s="12">
        <v>7942</v>
      </c>
      <c r="GH99" s="31">
        <v>5568</v>
      </c>
      <c r="GK99" s="12" t="s">
        <v>441</v>
      </c>
      <c r="GL99" s="12">
        <v>670598</v>
      </c>
      <c r="GM99" s="12">
        <v>67765</v>
      </c>
      <c r="GN99" s="12">
        <v>65235</v>
      </c>
      <c r="GO99" s="12">
        <v>64062</v>
      </c>
      <c r="GP99" s="12">
        <v>63703</v>
      </c>
      <c r="GQ99" s="12">
        <v>67225</v>
      </c>
      <c r="GR99" s="12">
        <v>51200</v>
      </c>
      <c r="GS99" s="12">
        <v>43546</v>
      </c>
      <c r="GT99" s="12">
        <v>40423</v>
      </c>
      <c r="GU99" s="12">
        <v>40316</v>
      </c>
      <c r="GV99" s="12">
        <v>37189</v>
      </c>
      <c r="GW99" s="12">
        <v>29973</v>
      </c>
      <c r="GX99" s="12">
        <v>23785</v>
      </c>
      <c r="GY99" s="12">
        <v>21072</v>
      </c>
      <c r="GZ99" s="12">
        <v>19481</v>
      </c>
      <c r="HA99" s="12">
        <v>15713</v>
      </c>
      <c r="HB99" s="12">
        <v>10867</v>
      </c>
      <c r="HC99" s="31">
        <v>9043</v>
      </c>
      <c r="HF99" s="65" t="s">
        <v>442</v>
      </c>
      <c r="HG99" s="66" t="s">
        <v>443</v>
      </c>
      <c r="HH99" s="66">
        <v>1</v>
      </c>
      <c r="HI99" s="67">
        <f>FM76*IH88</f>
        <v>2274.9517483774339</v>
      </c>
      <c r="HJ99" s="67">
        <f>AS76*IH97</f>
        <v>1041.2962610003424</v>
      </c>
      <c r="HK99" s="68">
        <f t="shared" si="32"/>
        <v>0.45772235026216584</v>
      </c>
      <c r="HL99" s="69">
        <f t="shared" si="28"/>
        <v>0.37247685867635982</v>
      </c>
      <c r="HN99" s="65" t="s">
        <v>442</v>
      </c>
      <c r="HO99" s="66" t="s">
        <v>443</v>
      </c>
      <c r="HP99" s="66">
        <v>1</v>
      </c>
      <c r="HQ99" s="67">
        <f>GH76*IO88</f>
        <v>518.63106978605492</v>
      </c>
      <c r="HR99" s="67">
        <f>BX76*II97</f>
        <v>251.36826960805686</v>
      </c>
      <c r="HS99" s="68">
        <f t="shared" si="33"/>
        <v>0.48467645741268645</v>
      </c>
      <c r="HT99" s="69">
        <f t="shared" si="29"/>
        <v>0.39013245041761613</v>
      </c>
      <c r="HV99" s="65" t="s">
        <v>442</v>
      </c>
      <c r="HW99" s="66" t="s">
        <v>443</v>
      </c>
      <c r="HX99" s="66">
        <v>1</v>
      </c>
      <c r="HY99" s="67">
        <f>HC76*IQ88</f>
        <v>1751.8279860462831</v>
      </c>
      <c r="HZ99" s="70">
        <f>DC76*IJ97</f>
        <v>789.18683853459981</v>
      </c>
      <c r="IA99" s="68">
        <f t="shared" si="34"/>
        <v>0.45049333885555909</v>
      </c>
      <c r="IB99" s="69">
        <f t="shared" si="30"/>
        <v>0.36767562817856964</v>
      </c>
      <c r="IE99" s="50">
        <f t="shared" si="31"/>
        <v>-4.4926925450959061</v>
      </c>
      <c r="IF99" s="50">
        <f t="shared" si="31"/>
        <v>-0.74115285768561989</v>
      </c>
    </row>
    <row r="100" spans="1:286" x14ac:dyDescent="0.3">
      <c r="A100" s="12" t="s">
        <v>441</v>
      </c>
      <c r="B100" s="12">
        <v>29921</v>
      </c>
      <c r="C100" s="12"/>
      <c r="D100" s="12"/>
      <c r="E100" s="12"/>
      <c r="F100" s="12">
        <v>121</v>
      </c>
      <c r="G100" s="12">
        <v>4623</v>
      </c>
      <c r="H100" s="12">
        <v>9051</v>
      </c>
      <c r="I100" s="12">
        <v>7375</v>
      </c>
      <c r="J100" s="12">
        <v>5051</v>
      </c>
      <c r="K100" s="12">
        <v>2725</v>
      </c>
      <c r="L100" s="12">
        <v>785</v>
      </c>
      <c r="M100" s="12">
        <v>48</v>
      </c>
      <c r="N100" s="12">
        <v>7</v>
      </c>
      <c r="O100" s="31">
        <v>135</v>
      </c>
      <c r="Q100" s="12" t="s">
        <v>441</v>
      </c>
      <c r="R100" s="12"/>
      <c r="S100" s="12"/>
      <c r="T100" s="12"/>
      <c r="U100" s="12"/>
      <c r="V100" s="12"/>
      <c r="W100" s="12"/>
      <c r="X100" s="12"/>
      <c r="Y100" s="12"/>
      <c r="Z100" s="12"/>
      <c r="AA100" s="12"/>
      <c r="AB100" s="12"/>
      <c r="AC100" s="12"/>
      <c r="AD100" s="31"/>
      <c r="AF100" s="12" t="s">
        <v>441</v>
      </c>
      <c r="AG100" s="12"/>
      <c r="AH100" s="12"/>
      <c r="AI100" s="12"/>
      <c r="AJ100" s="12"/>
      <c r="AK100" s="12"/>
      <c r="AL100" s="12"/>
      <c r="AM100" s="12"/>
      <c r="AN100" s="12"/>
      <c r="AO100" s="12"/>
      <c r="AP100" s="12"/>
      <c r="AQ100" s="12"/>
      <c r="AR100" s="12"/>
      <c r="AS100" s="12"/>
      <c r="AT100" s="31"/>
      <c r="AV100" s="12" t="s">
        <v>441</v>
      </c>
      <c r="AW100" s="12"/>
      <c r="AX100" s="12"/>
      <c r="AY100" s="12"/>
      <c r="AZ100" s="12"/>
      <c r="BA100" s="12"/>
      <c r="BB100" s="12"/>
      <c r="BC100" s="12"/>
      <c r="BD100" s="12"/>
      <c r="BE100" s="12"/>
      <c r="BF100" s="12"/>
      <c r="BG100" s="12"/>
      <c r="BH100" s="12"/>
      <c r="BI100" s="31"/>
      <c r="BK100" s="12" t="s">
        <v>441</v>
      </c>
      <c r="BL100" s="12"/>
      <c r="BM100" s="12"/>
      <c r="BN100" s="12"/>
      <c r="BO100" s="12"/>
      <c r="BP100" s="12"/>
      <c r="BQ100" s="12"/>
      <c r="BR100" s="12"/>
      <c r="BS100" s="12"/>
      <c r="BT100" s="12"/>
      <c r="BU100" s="12"/>
      <c r="BV100" s="12"/>
      <c r="BW100" s="12"/>
      <c r="BX100" s="12"/>
      <c r="BY100" s="31"/>
      <c r="CA100" s="12" t="s">
        <v>441</v>
      </c>
      <c r="CB100" s="12"/>
      <c r="CC100" s="12"/>
      <c r="CD100" s="12"/>
      <c r="CE100" s="12"/>
      <c r="CF100" s="12"/>
      <c r="CG100" s="12"/>
      <c r="CH100" s="12"/>
      <c r="CI100" s="12"/>
      <c r="CJ100" s="12"/>
      <c r="CK100" s="12"/>
      <c r="CL100" s="12"/>
      <c r="CM100" s="12"/>
      <c r="CN100" s="31"/>
      <c r="CP100" s="12" t="s">
        <v>441</v>
      </c>
      <c r="CQ100" s="12"/>
      <c r="CR100" s="12"/>
      <c r="CS100" s="12"/>
      <c r="CT100" s="12"/>
      <c r="CU100" s="12"/>
      <c r="CV100" s="12"/>
      <c r="CW100" s="12"/>
      <c r="CX100" s="12"/>
      <c r="CY100" s="12"/>
      <c r="CZ100" s="12"/>
      <c r="DA100" s="12"/>
      <c r="DB100" s="12"/>
      <c r="DC100" s="12"/>
      <c r="DD100" s="31"/>
      <c r="DG100" s="12" t="s">
        <v>441</v>
      </c>
      <c r="DH100" s="12">
        <v>6.5</v>
      </c>
      <c r="DI100" s="12">
        <v>24.3</v>
      </c>
      <c r="DJ100" s="12">
        <v>0.7</v>
      </c>
      <c r="DK100" s="12">
        <v>0.3</v>
      </c>
      <c r="DL100" s="12">
        <v>0.7</v>
      </c>
      <c r="DM100" s="12">
        <v>1</v>
      </c>
      <c r="DN100" s="12">
        <v>2</v>
      </c>
      <c r="DO100" s="12">
        <v>5.2</v>
      </c>
      <c r="DP100" s="12">
        <v>12.7</v>
      </c>
      <c r="DQ100" s="12">
        <v>29.3</v>
      </c>
      <c r="DR100" s="31">
        <v>98.2</v>
      </c>
      <c r="DT100" s="12" t="s">
        <v>441</v>
      </c>
      <c r="DU100" s="12">
        <v>7.4</v>
      </c>
      <c r="DV100" s="12">
        <v>24.3</v>
      </c>
      <c r="DW100" s="12">
        <v>0.9</v>
      </c>
      <c r="DX100" s="12">
        <v>0.3</v>
      </c>
      <c r="DY100" s="12">
        <v>1</v>
      </c>
      <c r="DZ100" s="12">
        <v>1.4</v>
      </c>
      <c r="EA100" s="12">
        <v>2.2000000000000002</v>
      </c>
      <c r="EB100" s="12">
        <v>6.7</v>
      </c>
      <c r="EC100" s="12">
        <v>17</v>
      </c>
      <c r="ED100" s="12">
        <v>39.9</v>
      </c>
      <c r="EE100" s="31">
        <v>115.2</v>
      </c>
      <c r="EG100" s="12" t="s">
        <v>441</v>
      </c>
      <c r="EH100" s="12">
        <v>5.7</v>
      </c>
      <c r="EI100" s="12">
        <v>24.3</v>
      </c>
      <c r="EJ100" s="12">
        <v>0.5</v>
      </c>
      <c r="EK100" s="12">
        <v>0.3</v>
      </c>
      <c r="EL100" s="12">
        <v>0.4</v>
      </c>
      <c r="EM100" s="12">
        <v>0.7</v>
      </c>
      <c r="EN100" s="12">
        <v>1.7</v>
      </c>
      <c r="EO100" s="12">
        <v>3.8</v>
      </c>
      <c r="EP100" s="12">
        <v>8.8000000000000007</v>
      </c>
      <c r="EQ100" s="12">
        <v>20.6</v>
      </c>
      <c r="ER100" s="31">
        <v>86.7</v>
      </c>
      <c r="EU100" s="13" t="s">
        <v>454</v>
      </c>
      <c r="EV100" s="13">
        <v>127503</v>
      </c>
      <c r="EW100" s="13">
        <v>17444</v>
      </c>
      <c r="EX100" s="13">
        <v>15530</v>
      </c>
      <c r="EY100" s="13">
        <v>13780</v>
      </c>
      <c r="EZ100" s="13">
        <v>11977</v>
      </c>
      <c r="FA100" s="13">
        <v>12690</v>
      </c>
      <c r="FB100" s="13">
        <v>10027</v>
      </c>
      <c r="FC100" s="13">
        <v>9475</v>
      </c>
      <c r="FD100" s="13">
        <v>11483</v>
      </c>
      <c r="FE100" s="13">
        <v>8929</v>
      </c>
      <c r="FF100" s="13">
        <v>5924</v>
      </c>
      <c r="FG100" s="13">
        <v>3875</v>
      </c>
      <c r="FH100" s="13">
        <v>2405</v>
      </c>
      <c r="FI100" s="13">
        <v>1569</v>
      </c>
      <c r="FJ100" s="13">
        <v>1060</v>
      </c>
      <c r="FK100" s="13">
        <v>709</v>
      </c>
      <c r="FL100" s="13">
        <v>400</v>
      </c>
      <c r="FM100" s="14">
        <v>226</v>
      </c>
      <c r="FP100" s="13" t="s">
        <v>454</v>
      </c>
      <c r="FQ100" s="13">
        <v>60466</v>
      </c>
      <c r="FR100" s="13">
        <v>8665</v>
      </c>
      <c r="FS100" s="13">
        <v>7663</v>
      </c>
      <c r="FT100" s="13">
        <v>6963</v>
      </c>
      <c r="FU100" s="13">
        <v>6148</v>
      </c>
      <c r="FV100" s="13">
        <v>6005</v>
      </c>
      <c r="FW100" s="13">
        <v>4088</v>
      </c>
      <c r="FX100" s="13">
        <v>3828</v>
      </c>
      <c r="FY100" s="13">
        <v>5044</v>
      </c>
      <c r="FZ100" s="13">
        <v>4280</v>
      </c>
      <c r="GA100" s="13">
        <v>2915</v>
      </c>
      <c r="GB100" s="13">
        <v>1930</v>
      </c>
      <c r="GC100" s="13">
        <v>1173</v>
      </c>
      <c r="GD100" s="13">
        <v>733</v>
      </c>
      <c r="GE100" s="13">
        <v>484</v>
      </c>
      <c r="GF100" s="13">
        <v>300</v>
      </c>
      <c r="GG100" s="13">
        <v>172</v>
      </c>
      <c r="GH100" s="14">
        <v>75</v>
      </c>
      <c r="GK100" s="13" t="s">
        <v>454</v>
      </c>
      <c r="GL100" s="13">
        <v>67037</v>
      </c>
      <c r="GM100" s="13">
        <v>8779</v>
      </c>
      <c r="GN100" s="13">
        <v>7867</v>
      </c>
      <c r="GO100" s="13">
        <v>6817</v>
      </c>
      <c r="GP100" s="13">
        <v>5829</v>
      </c>
      <c r="GQ100" s="13">
        <v>6685</v>
      </c>
      <c r="GR100" s="13">
        <v>5939</v>
      </c>
      <c r="GS100" s="13">
        <v>5647</v>
      </c>
      <c r="GT100" s="13">
        <v>6439</v>
      </c>
      <c r="GU100" s="13">
        <v>4649</v>
      </c>
      <c r="GV100" s="13">
        <v>3009</v>
      </c>
      <c r="GW100" s="13">
        <v>1945</v>
      </c>
      <c r="GX100" s="13">
        <v>1232</v>
      </c>
      <c r="GY100" s="13">
        <v>836</v>
      </c>
      <c r="GZ100" s="13">
        <v>576</v>
      </c>
      <c r="HA100" s="13">
        <v>409</v>
      </c>
      <c r="HB100" s="13">
        <v>228</v>
      </c>
      <c r="HC100" s="14">
        <v>151</v>
      </c>
    </row>
    <row r="101" spans="1:286" x14ac:dyDescent="0.3">
      <c r="A101" s="12" t="s">
        <v>454</v>
      </c>
      <c r="B101" s="12">
        <v>2199</v>
      </c>
      <c r="C101" s="12"/>
      <c r="D101" s="12"/>
      <c r="E101" s="12"/>
      <c r="F101" s="12">
        <v>5</v>
      </c>
      <c r="G101" s="12">
        <v>274</v>
      </c>
      <c r="H101" s="12">
        <v>546</v>
      </c>
      <c r="I101" s="12">
        <v>610</v>
      </c>
      <c r="J101" s="12">
        <v>414</v>
      </c>
      <c r="K101" s="12">
        <v>274</v>
      </c>
      <c r="L101" s="12">
        <v>74</v>
      </c>
      <c r="M101" s="12">
        <v>1</v>
      </c>
      <c r="N101" s="12">
        <v>0</v>
      </c>
      <c r="O101" s="31">
        <v>1</v>
      </c>
      <c r="Q101" s="12" t="s">
        <v>454</v>
      </c>
      <c r="R101" s="12"/>
      <c r="S101" s="12"/>
      <c r="T101" s="12"/>
      <c r="U101" s="12"/>
      <c r="V101" s="12"/>
      <c r="W101" s="12"/>
      <c r="X101" s="12"/>
      <c r="Y101" s="12"/>
      <c r="Z101" s="12"/>
      <c r="AA101" s="12"/>
      <c r="AB101" s="12"/>
      <c r="AC101" s="12"/>
      <c r="AD101" s="31"/>
      <c r="AF101" s="12" t="s">
        <v>454</v>
      </c>
      <c r="AG101" s="12"/>
      <c r="AH101" s="12"/>
      <c r="AI101" s="12"/>
      <c r="AJ101" s="12"/>
      <c r="AK101" s="12"/>
      <c r="AL101" s="12"/>
      <c r="AM101" s="12"/>
      <c r="AN101" s="12"/>
      <c r="AO101" s="12"/>
      <c r="AP101" s="12"/>
      <c r="AQ101" s="12"/>
      <c r="AR101" s="12"/>
      <c r="AS101" s="12"/>
      <c r="AT101" s="31"/>
      <c r="AV101" s="12" t="s">
        <v>454</v>
      </c>
      <c r="AW101" s="12"/>
      <c r="AX101" s="12"/>
      <c r="AY101" s="12"/>
      <c r="AZ101" s="12"/>
      <c r="BA101" s="12"/>
      <c r="BB101" s="12"/>
      <c r="BC101" s="12"/>
      <c r="BD101" s="12"/>
      <c r="BE101" s="12"/>
      <c r="BF101" s="12"/>
      <c r="BG101" s="12"/>
      <c r="BH101" s="12"/>
      <c r="BI101" s="31"/>
      <c r="BK101" s="12" t="s">
        <v>454</v>
      </c>
      <c r="BL101" s="12"/>
      <c r="BM101" s="12"/>
      <c r="BN101" s="12"/>
      <c r="BO101" s="12"/>
      <c r="BP101" s="12"/>
      <c r="BQ101" s="12"/>
      <c r="BR101" s="12"/>
      <c r="BS101" s="12"/>
      <c r="BT101" s="12"/>
      <c r="BU101" s="12"/>
      <c r="BV101" s="12"/>
      <c r="BW101" s="12"/>
      <c r="BX101" s="12"/>
      <c r="BY101" s="31"/>
      <c r="CA101" s="12" t="s">
        <v>454</v>
      </c>
      <c r="CB101" s="12"/>
      <c r="CC101" s="12"/>
      <c r="CD101" s="12"/>
      <c r="CE101" s="12"/>
      <c r="CF101" s="12"/>
      <c r="CG101" s="12"/>
      <c r="CH101" s="12"/>
      <c r="CI101" s="12"/>
      <c r="CJ101" s="12"/>
      <c r="CK101" s="12"/>
      <c r="CL101" s="12"/>
      <c r="CM101" s="12"/>
      <c r="CN101" s="31"/>
      <c r="CP101" s="12" t="s">
        <v>454</v>
      </c>
      <c r="CQ101" s="12"/>
      <c r="CR101" s="12"/>
      <c r="CS101" s="12"/>
      <c r="CT101" s="12"/>
      <c r="CU101" s="12"/>
      <c r="CV101" s="12"/>
      <c r="CW101" s="12"/>
      <c r="CX101" s="12"/>
      <c r="CY101" s="12"/>
      <c r="CZ101" s="12"/>
      <c r="DA101" s="12"/>
      <c r="DB101" s="12"/>
      <c r="DC101" s="12"/>
      <c r="DD101" s="31"/>
      <c r="DG101" s="13" t="s">
        <v>454</v>
      </c>
      <c r="DH101" s="13">
        <v>2.4</v>
      </c>
      <c r="DI101" s="13">
        <v>9.1</v>
      </c>
      <c r="DJ101" s="13">
        <v>0.2</v>
      </c>
      <c r="DK101" s="13">
        <v>0.2</v>
      </c>
      <c r="DL101" s="13">
        <v>0.3</v>
      </c>
      <c r="DM101" s="13">
        <v>0.5</v>
      </c>
      <c r="DN101" s="13">
        <v>1.2</v>
      </c>
      <c r="DO101" s="13">
        <v>4.8</v>
      </c>
      <c r="DP101" s="13">
        <v>11.1</v>
      </c>
      <c r="DQ101" s="13">
        <v>36.200000000000003</v>
      </c>
      <c r="DR101" s="14">
        <v>126.2</v>
      </c>
      <c r="DT101" s="13" t="s">
        <v>454</v>
      </c>
      <c r="DU101" s="13">
        <v>3.2</v>
      </c>
      <c r="DV101" s="13">
        <v>8.9</v>
      </c>
      <c r="DW101" s="13">
        <v>0.1</v>
      </c>
      <c r="DX101" s="13">
        <v>0.2</v>
      </c>
      <c r="DY101" s="13">
        <v>0.6</v>
      </c>
      <c r="DZ101" s="13">
        <v>0.6</v>
      </c>
      <c r="EA101" s="13">
        <v>1.8</v>
      </c>
      <c r="EB101" s="13">
        <v>8</v>
      </c>
      <c r="EC101" s="13">
        <v>15.7</v>
      </c>
      <c r="ED101" s="13">
        <v>58.7</v>
      </c>
      <c r="EE101" s="14">
        <v>145.69999999999999</v>
      </c>
      <c r="EG101" s="13" t="s">
        <v>454</v>
      </c>
      <c r="EH101" s="13">
        <v>1.6</v>
      </c>
      <c r="EI101" s="13">
        <v>9.3000000000000007</v>
      </c>
      <c r="EJ101" s="13">
        <v>0.3</v>
      </c>
      <c r="EK101" s="13">
        <v>0.3</v>
      </c>
      <c r="EL101" s="13">
        <v>0</v>
      </c>
      <c r="EM101" s="13">
        <v>0.3</v>
      </c>
      <c r="EN101" s="13">
        <v>0.7</v>
      </c>
      <c r="EO101" s="13">
        <v>1.6</v>
      </c>
      <c r="EP101" s="13">
        <v>6.8</v>
      </c>
      <c r="EQ101" s="13">
        <v>17.3</v>
      </c>
      <c r="ER101" s="14">
        <v>113.5</v>
      </c>
    </row>
    <row r="102" spans="1:286" x14ac:dyDescent="0.3">
      <c r="A102" s="12" t="s">
        <v>460</v>
      </c>
      <c r="B102" s="12">
        <v>233</v>
      </c>
      <c r="C102" s="12"/>
      <c r="D102" s="12"/>
      <c r="E102" s="12"/>
      <c r="F102" s="12">
        <v>0</v>
      </c>
      <c r="G102" s="12">
        <v>41</v>
      </c>
      <c r="H102" s="12">
        <v>75</v>
      </c>
      <c r="I102" s="12">
        <v>50</v>
      </c>
      <c r="J102" s="12">
        <v>32</v>
      </c>
      <c r="K102" s="12">
        <v>24</v>
      </c>
      <c r="L102" s="12">
        <v>5</v>
      </c>
      <c r="M102" s="12">
        <v>0</v>
      </c>
      <c r="N102" s="12">
        <v>0</v>
      </c>
      <c r="O102" s="31">
        <v>6</v>
      </c>
      <c r="Q102" s="12" t="s">
        <v>460</v>
      </c>
      <c r="R102" s="12"/>
      <c r="S102" s="12"/>
      <c r="T102" s="12"/>
      <c r="U102" s="12"/>
      <c r="V102" s="12"/>
      <c r="W102" s="12"/>
      <c r="X102" s="12"/>
      <c r="Y102" s="12"/>
      <c r="Z102" s="12"/>
      <c r="AA102" s="12"/>
      <c r="AB102" s="12"/>
      <c r="AC102" s="12"/>
      <c r="AD102" s="31"/>
      <c r="AF102" s="12" t="s">
        <v>460</v>
      </c>
      <c r="AG102" s="12"/>
      <c r="AH102" s="12"/>
      <c r="AI102" s="12"/>
      <c r="AJ102" s="12"/>
      <c r="AK102" s="12"/>
      <c r="AL102" s="12"/>
      <c r="AM102" s="12"/>
      <c r="AN102" s="12"/>
      <c r="AO102" s="12"/>
      <c r="AP102" s="12"/>
      <c r="AQ102" s="12"/>
      <c r="AR102" s="12"/>
      <c r="AS102" s="12"/>
      <c r="AT102" s="31"/>
      <c r="AV102" s="12" t="s">
        <v>460</v>
      </c>
      <c r="AW102" s="12"/>
      <c r="AX102" s="12"/>
      <c r="AY102" s="12"/>
      <c r="AZ102" s="12"/>
      <c r="BA102" s="12"/>
      <c r="BB102" s="12"/>
      <c r="BC102" s="12"/>
      <c r="BD102" s="12"/>
      <c r="BE102" s="12"/>
      <c r="BF102" s="12"/>
      <c r="BG102" s="12"/>
      <c r="BH102" s="12"/>
      <c r="BI102" s="31"/>
      <c r="BK102" s="12" t="s">
        <v>460</v>
      </c>
      <c r="BL102" s="12"/>
      <c r="BM102" s="12"/>
      <c r="BN102" s="12"/>
      <c r="BO102" s="12"/>
      <c r="BP102" s="12"/>
      <c r="BQ102" s="12"/>
      <c r="BR102" s="12"/>
      <c r="BS102" s="12"/>
      <c r="BT102" s="12"/>
      <c r="BU102" s="12"/>
      <c r="BV102" s="12"/>
      <c r="BW102" s="12"/>
      <c r="BX102" s="12"/>
      <c r="BY102" s="31"/>
      <c r="CA102" s="12" t="s">
        <v>460</v>
      </c>
      <c r="CB102" s="12"/>
      <c r="CC102" s="12"/>
      <c r="CD102" s="12"/>
      <c r="CE102" s="12"/>
      <c r="CF102" s="12"/>
      <c r="CG102" s="12"/>
      <c r="CH102" s="12"/>
      <c r="CI102" s="12"/>
      <c r="CJ102" s="12"/>
      <c r="CK102" s="12"/>
      <c r="CL102" s="12"/>
      <c r="CM102" s="12"/>
      <c r="CN102" s="31"/>
      <c r="CP102" s="12" t="s">
        <v>460</v>
      </c>
      <c r="CQ102" s="12"/>
      <c r="CR102" s="12"/>
      <c r="CS102" s="12"/>
      <c r="CT102" s="12"/>
      <c r="CU102" s="12"/>
      <c r="CV102" s="12"/>
      <c r="CW102" s="12"/>
      <c r="CX102" s="12"/>
      <c r="CY102" s="12"/>
      <c r="CZ102" s="12"/>
      <c r="DA102" s="12"/>
      <c r="DB102" s="12"/>
      <c r="DC102" s="12"/>
      <c r="DD102" s="31"/>
      <c r="DG102" s="6" t="s">
        <v>461</v>
      </c>
      <c r="DT102" s="6" t="s">
        <v>461</v>
      </c>
      <c r="EG102" s="6" t="s">
        <v>461</v>
      </c>
    </row>
    <row r="103" spans="1:286" x14ac:dyDescent="0.3">
      <c r="A103" s="13" t="s">
        <v>462</v>
      </c>
      <c r="B103" s="13">
        <v>3018</v>
      </c>
      <c r="C103" s="13"/>
      <c r="D103" s="13"/>
      <c r="E103" s="13"/>
      <c r="F103" s="13">
        <v>6</v>
      </c>
      <c r="G103" s="13">
        <v>250</v>
      </c>
      <c r="H103" s="13">
        <v>533</v>
      </c>
      <c r="I103" s="13">
        <v>630</v>
      </c>
      <c r="J103" s="13">
        <v>494</v>
      </c>
      <c r="K103" s="13">
        <v>280</v>
      </c>
      <c r="L103" s="13">
        <v>77</v>
      </c>
      <c r="M103" s="13">
        <v>2</v>
      </c>
      <c r="N103" s="13">
        <v>0</v>
      </c>
      <c r="O103" s="14">
        <v>746</v>
      </c>
      <c r="Q103" s="13" t="s">
        <v>462</v>
      </c>
      <c r="R103" s="13"/>
      <c r="S103" s="13"/>
      <c r="T103" s="13"/>
      <c r="U103" s="13"/>
      <c r="V103" s="13"/>
      <c r="W103" s="13"/>
      <c r="X103" s="13"/>
      <c r="Y103" s="13"/>
      <c r="Z103" s="13"/>
      <c r="AA103" s="13"/>
      <c r="AB103" s="13"/>
      <c r="AC103" s="13"/>
      <c r="AD103" s="14"/>
      <c r="AF103" s="13" t="s">
        <v>462</v>
      </c>
      <c r="AG103" s="13"/>
      <c r="AH103" s="13"/>
      <c r="AI103" s="13"/>
      <c r="AJ103" s="13"/>
      <c r="AK103" s="13"/>
      <c r="AL103" s="13"/>
      <c r="AM103" s="13"/>
      <c r="AN103" s="13"/>
      <c r="AO103" s="13"/>
      <c r="AP103" s="13"/>
      <c r="AQ103" s="13"/>
      <c r="AR103" s="13"/>
      <c r="AS103" s="13"/>
      <c r="AT103" s="14"/>
      <c r="AV103" s="13" t="s">
        <v>462</v>
      </c>
      <c r="AW103" s="13"/>
      <c r="AX103" s="13"/>
      <c r="AY103" s="13"/>
      <c r="AZ103" s="13"/>
      <c r="BA103" s="13"/>
      <c r="BB103" s="13"/>
      <c r="BC103" s="13"/>
      <c r="BD103" s="13"/>
      <c r="BE103" s="13"/>
      <c r="BF103" s="13"/>
      <c r="BG103" s="13"/>
      <c r="BH103" s="13"/>
      <c r="BI103" s="14"/>
      <c r="BK103" s="13" t="s">
        <v>462</v>
      </c>
      <c r="BL103" s="13"/>
      <c r="BM103" s="13"/>
      <c r="BN103" s="13"/>
      <c r="BO103" s="13"/>
      <c r="BP103" s="13"/>
      <c r="BQ103" s="13"/>
      <c r="BR103" s="13"/>
      <c r="BS103" s="13"/>
      <c r="BT103" s="13"/>
      <c r="BU103" s="13"/>
      <c r="BV103" s="13"/>
      <c r="BW103" s="13"/>
      <c r="BX103" s="13"/>
      <c r="BY103" s="14"/>
      <c r="CA103" s="13" t="s">
        <v>462</v>
      </c>
      <c r="CB103" s="13"/>
      <c r="CC103" s="13"/>
      <c r="CD103" s="13"/>
      <c r="CE103" s="13"/>
      <c r="CF103" s="13"/>
      <c r="CG103" s="13"/>
      <c r="CH103" s="13"/>
      <c r="CI103" s="13"/>
      <c r="CJ103" s="13"/>
      <c r="CK103" s="13"/>
      <c r="CL103" s="13"/>
      <c r="CM103" s="13"/>
      <c r="CN103" s="14"/>
      <c r="CP103" s="13" t="s">
        <v>462</v>
      </c>
      <c r="CQ103" s="13"/>
      <c r="CR103" s="13"/>
      <c r="CS103" s="13"/>
      <c r="CT103" s="13"/>
      <c r="CU103" s="13"/>
      <c r="CV103" s="13"/>
      <c r="CW103" s="13"/>
      <c r="CX103" s="13"/>
      <c r="CY103" s="13"/>
      <c r="CZ103" s="13"/>
      <c r="DA103" s="13"/>
      <c r="DB103" s="13"/>
      <c r="DC103" s="13"/>
      <c r="DD103" s="14"/>
      <c r="DG103" s="6" t="s">
        <v>463</v>
      </c>
      <c r="DT103" s="6" t="s">
        <v>463</v>
      </c>
      <c r="EG103" s="6" t="s">
        <v>463</v>
      </c>
      <c r="HW103" s="50"/>
    </row>
    <row r="104" spans="1:286" x14ac:dyDescent="0.3">
      <c r="DG104" s="6" t="s">
        <v>464</v>
      </c>
      <c r="DT104" s="6" t="s">
        <v>464</v>
      </c>
      <c r="EG104" s="6" t="s">
        <v>464</v>
      </c>
    </row>
    <row r="105" spans="1:286" x14ac:dyDescent="0.3">
      <c r="DG105" s="6" t="s">
        <v>465</v>
      </c>
    </row>
    <row r="107" spans="1:286" ht="24.6" customHeight="1" x14ac:dyDescent="0.3">
      <c r="A107" s="1">
        <v>2003</v>
      </c>
      <c r="B107" s="1">
        <v>2003</v>
      </c>
      <c r="C107" s="1"/>
      <c r="D107" s="1"/>
      <c r="E107" s="1"/>
      <c r="F107" s="1">
        <v>2003</v>
      </c>
      <c r="G107" s="1">
        <v>2003</v>
      </c>
      <c r="H107" s="1">
        <v>2003</v>
      </c>
      <c r="I107" s="1">
        <v>2003</v>
      </c>
      <c r="J107" s="1">
        <v>2003</v>
      </c>
      <c r="K107" s="1">
        <v>2003</v>
      </c>
      <c r="L107" s="1">
        <v>2003</v>
      </c>
      <c r="M107" s="1">
        <v>2003</v>
      </c>
      <c r="N107" s="1">
        <v>2003</v>
      </c>
      <c r="O107" s="1">
        <v>2003</v>
      </c>
      <c r="P107" s="1">
        <v>2003</v>
      </c>
      <c r="Q107" s="1">
        <v>2003</v>
      </c>
      <c r="R107" s="1">
        <v>2003</v>
      </c>
      <c r="S107" s="1">
        <v>2003</v>
      </c>
      <c r="T107" s="1">
        <v>2003</v>
      </c>
      <c r="U107" s="1">
        <v>2003</v>
      </c>
      <c r="V107" s="1">
        <v>2003</v>
      </c>
      <c r="W107" s="1">
        <v>2003</v>
      </c>
      <c r="X107" s="1">
        <v>2003</v>
      </c>
      <c r="Y107" s="1">
        <v>2003</v>
      </c>
      <c r="Z107" s="1">
        <v>2003</v>
      </c>
      <c r="AA107" s="1">
        <v>2003</v>
      </c>
      <c r="AB107" s="1">
        <v>2003</v>
      </c>
      <c r="AC107" s="1">
        <v>2003</v>
      </c>
      <c r="AD107" s="1">
        <v>2003</v>
      </c>
      <c r="AE107" s="1">
        <v>2003</v>
      </c>
      <c r="AF107" s="1">
        <v>2003</v>
      </c>
      <c r="AG107" s="1">
        <v>2003</v>
      </c>
      <c r="AH107" s="1">
        <v>2003</v>
      </c>
      <c r="AI107" s="1">
        <v>2003</v>
      </c>
      <c r="AJ107" s="1">
        <v>2003</v>
      </c>
      <c r="AK107" s="1">
        <v>2003</v>
      </c>
      <c r="AL107" s="1">
        <v>2003</v>
      </c>
      <c r="AM107" s="1">
        <v>2003</v>
      </c>
      <c r="AN107" s="1">
        <v>2003</v>
      </c>
      <c r="AO107" s="1">
        <v>2003</v>
      </c>
      <c r="AP107" s="1">
        <v>2003</v>
      </c>
      <c r="AQ107" s="1">
        <v>2003</v>
      </c>
      <c r="AR107" s="1">
        <v>2003</v>
      </c>
      <c r="AS107" s="1">
        <v>2003</v>
      </c>
      <c r="AT107" s="1">
        <v>2003</v>
      </c>
      <c r="AU107" s="1">
        <v>2003</v>
      </c>
      <c r="AV107" s="1">
        <v>2003</v>
      </c>
      <c r="AW107" s="1">
        <v>2003</v>
      </c>
      <c r="AX107" s="1">
        <v>2003</v>
      </c>
      <c r="AY107" s="1">
        <v>2003</v>
      </c>
      <c r="AZ107" s="1">
        <v>2003</v>
      </c>
      <c r="BA107" s="1">
        <v>2003</v>
      </c>
      <c r="BB107" s="1">
        <v>2003</v>
      </c>
      <c r="BC107" s="1">
        <v>2003</v>
      </c>
      <c r="BD107" s="1">
        <v>2003</v>
      </c>
      <c r="BE107" s="1">
        <v>2003</v>
      </c>
      <c r="BF107" s="1">
        <v>2003</v>
      </c>
      <c r="BG107" s="1">
        <v>2003</v>
      </c>
      <c r="BH107" s="1">
        <v>2003</v>
      </c>
      <c r="BI107" s="1">
        <v>2003</v>
      </c>
      <c r="BJ107" s="1">
        <v>2003</v>
      </c>
      <c r="BK107" s="1">
        <v>2003</v>
      </c>
      <c r="BL107" s="1">
        <v>2003</v>
      </c>
      <c r="BM107" s="1">
        <v>2003</v>
      </c>
      <c r="BN107" s="1">
        <v>2003</v>
      </c>
      <c r="BO107" s="1">
        <v>2003</v>
      </c>
      <c r="BP107" s="1">
        <v>2003</v>
      </c>
      <c r="BQ107" s="1">
        <v>2003</v>
      </c>
      <c r="BR107" s="1">
        <v>2003</v>
      </c>
      <c r="BS107" s="1">
        <v>2003</v>
      </c>
      <c r="BT107" s="1">
        <v>2003</v>
      </c>
      <c r="BU107" s="1">
        <v>2003</v>
      </c>
      <c r="BV107" s="1">
        <v>2003</v>
      </c>
      <c r="BW107" s="1">
        <v>2003</v>
      </c>
      <c r="BX107" s="1">
        <v>2003</v>
      </c>
      <c r="BY107" s="1">
        <v>2003</v>
      </c>
      <c r="BZ107" s="1">
        <v>2003</v>
      </c>
      <c r="CA107" s="1">
        <v>2003</v>
      </c>
      <c r="CB107" s="1">
        <v>2003</v>
      </c>
      <c r="CC107" s="1">
        <v>2003</v>
      </c>
      <c r="CD107" s="1">
        <v>2003</v>
      </c>
      <c r="CE107" s="1">
        <v>2003</v>
      </c>
      <c r="CF107" s="1">
        <v>2003</v>
      </c>
      <c r="CG107" s="1">
        <v>2003</v>
      </c>
      <c r="CH107" s="1">
        <v>2003</v>
      </c>
      <c r="CI107" s="1">
        <v>2003</v>
      </c>
      <c r="CJ107" s="1">
        <v>2003</v>
      </c>
      <c r="CK107" s="1">
        <v>2003</v>
      </c>
      <c r="CL107" s="1">
        <v>2003</v>
      </c>
      <c r="CM107" s="1">
        <v>2003</v>
      </c>
      <c r="CN107" s="1">
        <v>2003</v>
      </c>
      <c r="CO107" s="1">
        <v>2003</v>
      </c>
      <c r="CP107" s="1">
        <v>2003</v>
      </c>
      <c r="CQ107" s="1">
        <v>2003</v>
      </c>
      <c r="CR107" s="1">
        <v>2003</v>
      </c>
      <c r="CS107" s="1">
        <v>2003</v>
      </c>
      <c r="CT107" s="1">
        <v>2003</v>
      </c>
      <c r="CU107" s="1">
        <v>2003</v>
      </c>
      <c r="CV107" s="1">
        <v>2003</v>
      </c>
      <c r="CW107" s="1">
        <v>2003</v>
      </c>
      <c r="CX107" s="1">
        <v>2003</v>
      </c>
      <c r="CY107" s="1">
        <v>2003</v>
      </c>
      <c r="CZ107" s="1">
        <v>2003</v>
      </c>
      <c r="DA107" s="1">
        <v>2003</v>
      </c>
      <c r="DB107" s="1">
        <v>2003</v>
      </c>
      <c r="DC107" s="1">
        <v>2003</v>
      </c>
      <c r="DD107" s="1">
        <v>2003</v>
      </c>
      <c r="DE107" s="1">
        <v>2003</v>
      </c>
      <c r="DF107" s="1">
        <v>2003</v>
      </c>
      <c r="DG107" s="1">
        <v>2003</v>
      </c>
      <c r="DH107" s="1">
        <v>2003</v>
      </c>
      <c r="DI107" s="1">
        <v>2003</v>
      </c>
      <c r="DJ107" s="1">
        <v>2003</v>
      </c>
      <c r="DK107" s="1">
        <v>2003</v>
      </c>
      <c r="DL107" s="1">
        <v>2003</v>
      </c>
      <c r="DM107" s="1">
        <v>2003</v>
      </c>
      <c r="DN107" s="1">
        <v>2003</v>
      </c>
      <c r="DO107" s="1">
        <v>2003</v>
      </c>
      <c r="DP107" s="1">
        <v>2003</v>
      </c>
      <c r="DQ107" s="1">
        <v>2003</v>
      </c>
      <c r="DR107" s="1">
        <v>2003</v>
      </c>
      <c r="DS107" s="1">
        <v>2003</v>
      </c>
      <c r="DT107" s="1">
        <v>2003</v>
      </c>
      <c r="DU107" s="1">
        <v>2003</v>
      </c>
      <c r="DV107" s="1">
        <v>2003</v>
      </c>
      <c r="DW107" s="1">
        <v>2003</v>
      </c>
      <c r="DX107" s="1">
        <v>2003</v>
      </c>
      <c r="DY107" s="1">
        <v>2003</v>
      </c>
      <c r="DZ107" s="1">
        <v>2003</v>
      </c>
      <c r="EA107" s="1">
        <v>2003</v>
      </c>
      <c r="EB107" s="1">
        <v>2003</v>
      </c>
      <c r="EC107" s="1">
        <v>2003</v>
      </c>
      <c r="ED107" s="1">
        <v>2003</v>
      </c>
      <c r="EE107" s="1">
        <v>2003</v>
      </c>
      <c r="EF107" s="1">
        <v>2003</v>
      </c>
      <c r="EG107" s="1">
        <v>2003</v>
      </c>
      <c r="EH107" s="1">
        <v>2003</v>
      </c>
      <c r="EI107" s="1">
        <v>2003</v>
      </c>
      <c r="EJ107" s="1">
        <v>2003</v>
      </c>
      <c r="EK107" s="1">
        <v>2003</v>
      </c>
      <c r="EL107" s="1">
        <v>2003</v>
      </c>
      <c r="EM107" s="1">
        <v>2003</v>
      </c>
      <c r="EN107" s="1">
        <v>2003</v>
      </c>
      <c r="EO107" s="1">
        <v>2003</v>
      </c>
      <c r="EP107" s="1">
        <v>2003</v>
      </c>
      <c r="EQ107" s="1">
        <v>2003</v>
      </c>
      <c r="ER107" s="1">
        <v>2003</v>
      </c>
      <c r="ES107" s="1">
        <v>2003</v>
      </c>
      <c r="ET107" s="1">
        <v>2003</v>
      </c>
      <c r="EU107" s="1">
        <v>2003</v>
      </c>
      <c r="EV107" s="1">
        <v>2003</v>
      </c>
      <c r="EW107" s="1">
        <v>2003</v>
      </c>
      <c r="EX107" s="1">
        <v>2003</v>
      </c>
      <c r="EY107" s="1">
        <v>2003</v>
      </c>
      <c r="EZ107" s="1">
        <v>2003</v>
      </c>
      <c r="FA107" s="1">
        <v>2003</v>
      </c>
      <c r="FB107" s="1">
        <v>2003</v>
      </c>
      <c r="FC107" s="1">
        <v>2003</v>
      </c>
      <c r="FD107" s="1">
        <v>2003</v>
      </c>
      <c r="FE107" s="1">
        <v>2003</v>
      </c>
      <c r="FF107" s="1">
        <v>2003</v>
      </c>
      <c r="FG107" s="1">
        <v>2003</v>
      </c>
      <c r="FH107" s="1">
        <v>2003</v>
      </c>
      <c r="FI107" s="1">
        <v>2003</v>
      </c>
      <c r="FJ107" s="1">
        <v>2003</v>
      </c>
      <c r="FK107" s="1">
        <v>2003</v>
      </c>
      <c r="FL107" s="1">
        <v>2003</v>
      </c>
      <c r="FM107" s="1">
        <v>2003</v>
      </c>
      <c r="FN107" s="1">
        <v>2003</v>
      </c>
      <c r="FO107" s="1">
        <v>2003</v>
      </c>
      <c r="FP107" s="1">
        <v>2003</v>
      </c>
      <c r="FQ107" s="1">
        <v>2003</v>
      </c>
      <c r="FR107" s="1">
        <v>2003</v>
      </c>
      <c r="FS107" s="1">
        <v>2003</v>
      </c>
      <c r="FT107" s="1">
        <v>2003</v>
      </c>
      <c r="FU107" s="1">
        <v>2003</v>
      </c>
      <c r="FV107" s="1">
        <v>2003</v>
      </c>
      <c r="FW107" s="1">
        <v>2003</v>
      </c>
      <c r="FX107" s="1">
        <v>2003</v>
      </c>
      <c r="FY107" s="1">
        <v>2003</v>
      </c>
      <c r="FZ107" s="1">
        <v>2003</v>
      </c>
      <c r="GA107" s="1">
        <v>2003</v>
      </c>
      <c r="GB107" s="1">
        <v>2003</v>
      </c>
      <c r="GC107" s="1">
        <v>2003</v>
      </c>
      <c r="GD107" s="1">
        <v>2003</v>
      </c>
      <c r="GE107" s="1">
        <v>2003</v>
      </c>
      <c r="GF107" s="1">
        <v>2003</v>
      </c>
      <c r="GG107" s="1">
        <v>2003</v>
      </c>
      <c r="GH107" s="1">
        <v>2003</v>
      </c>
      <c r="GI107" s="1">
        <v>2003</v>
      </c>
      <c r="GJ107" s="1">
        <v>2003</v>
      </c>
      <c r="GK107" s="1">
        <v>2003</v>
      </c>
      <c r="GL107" s="1">
        <v>2003</v>
      </c>
      <c r="GM107" s="1">
        <v>2003</v>
      </c>
      <c r="GN107" s="1">
        <v>2003</v>
      </c>
      <c r="GO107" s="1">
        <v>2003</v>
      </c>
      <c r="GP107" s="1">
        <v>2003</v>
      </c>
      <c r="GQ107" s="1">
        <v>2003</v>
      </c>
      <c r="GR107" s="1">
        <v>2003</v>
      </c>
      <c r="GS107" s="1">
        <v>2003</v>
      </c>
      <c r="GT107" s="1">
        <v>2003</v>
      </c>
      <c r="GU107" s="1">
        <v>2003</v>
      </c>
      <c r="GV107" s="1">
        <v>2003</v>
      </c>
      <c r="GW107" s="1">
        <v>2003</v>
      </c>
      <c r="GX107" s="1">
        <v>2003</v>
      </c>
      <c r="GY107" s="1">
        <v>2003</v>
      </c>
      <c r="GZ107" s="1">
        <v>2003</v>
      </c>
      <c r="HA107" s="1">
        <v>2003</v>
      </c>
      <c r="HB107" s="1">
        <v>2003</v>
      </c>
      <c r="HC107" s="1">
        <v>2003</v>
      </c>
      <c r="HD107" s="1">
        <v>2003</v>
      </c>
      <c r="HE107" s="1">
        <v>2003</v>
      </c>
      <c r="HF107" s="1">
        <v>2003</v>
      </c>
      <c r="HG107" s="1">
        <v>2003</v>
      </c>
      <c r="HH107" s="1">
        <v>2003</v>
      </c>
      <c r="HI107" s="1">
        <v>2003</v>
      </c>
      <c r="HJ107" s="1">
        <v>2003</v>
      </c>
      <c r="HK107" s="1">
        <v>2003</v>
      </c>
      <c r="HL107" s="1">
        <v>2003</v>
      </c>
      <c r="HN107" t="s">
        <v>0</v>
      </c>
      <c r="IS107" s="9"/>
      <c r="IU107" s="211" t="s">
        <v>466</v>
      </c>
      <c r="IV107" s="212" t="s">
        <v>467</v>
      </c>
      <c r="IW107" s="212"/>
      <c r="IX107" s="212"/>
      <c r="IY107" s="212"/>
      <c r="IZ107" s="212"/>
      <c r="JA107" s="212"/>
      <c r="JB107" s="212"/>
      <c r="JC107" s="212"/>
      <c r="JD107" s="79"/>
      <c r="JE107" s="209" t="s">
        <v>468</v>
      </c>
      <c r="JG107" s="79"/>
      <c r="JH107" s="79"/>
      <c r="JI107" s="79"/>
      <c r="JJ107" s="79"/>
      <c r="JK107" s="79"/>
      <c r="JL107" s="79"/>
      <c r="JM107" s="79"/>
      <c r="JN107" s="79"/>
      <c r="JO107" s="79"/>
      <c r="JP107" s="79"/>
      <c r="JQ107" s="79"/>
      <c r="JR107" s="79"/>
      <c r="JS107" s="79"/>
      <c r="JT107" s="79"/>
      <c r="JU107" s="79"/>
      <c r="JV107" s="79"/>
      <c r="JW107" s="79"/>
      <c r="JX107" s="79"/>
      <c r="JY107" s="79"/>
      <c r="JZ107" s="79"/>
    </row>
    <row r="108" spans="1:286" x14ac:dyDescent="0.3">
      <c r="IH108">
        <v>2010</v>
      </c>
      <c r="II108">
        <v>2011</v>
      </c>
      <c r="IJ108">
        <v>2012</v>
      </c>
      <c r="IK108">
        <v>2013</v>
      </c>
      <c r="IL108">
        <v>2014</v>
      </c>
      <c r="IM108">
        <v>2015</v>
      </c>
      <c r="IO108" t="s">
        <v>2</v>
      </c>
      <c r="IQ108" t="s">
        <v>3</v>
      </c>
      <c r="IS108" s="23"/>
      <c r="IU108" s="211"/>
      <c r="IV108" s="212"/>
      <c r="IW108" s="212"/>
      <c r="IX108" s="212"/>
      <c r="IY108" s="212"/>
      <c r="IZ108" s="212"/>
      <c r="JA108" s="212"/>
      <c r="JB108" s="212"/>
      <c r="JC108" s="212"/>
      <c r="JD108" s="79"/>
      <c r="JE108" s="209"/>
      <c r="JF108" s="80"/>
      <c r="JG108" s="79"/>
      <c r="JH108" s="79"/>
      <c r="JI108" s="79"/>
      <c r="JJ108" s="79"/>
      <c r="JK108" s="79"/>
      <c r="JL108" s="79"/>
      <c r="JM108" s="79"/>
      <c r="JN108" s="79"/>
      <c r="JO108" s="79"/>
      <c r="JP108" s="79"/>
      <c r="JQ108" s="79"/>
      <c r="JR108" s="79"/>
      <c r="JS108" s="79"/>
      <c r="JT108" s="79"/>
      <c r="JU108" s="79"/>
      <c r="JV108" s="79"/>
      <c r="JW108" s="79"/>
      <c r="JX108" s="79"/>
      <c r="JY108" s="79"/>
      <c r="JZ108" s="79"/>
    </row>
    <row r="109" spans="1:286" ht="36.9" customHeight="1" x14ac:dyDescent="0.3">
      <c r="A109" s="3" t="s">
        <v>4</v>
      </c>
      <c r="B109" s="3" t="s">
        <v>5</v>
      </c>
      <c r="C109" s="7" t="s">
        <v>6</v>
      </c>
      <c r="D109" s="7" t="s">
        <v>7</v>
      </c>
      <c r="E109" s="73" t="s">
        <v>8</v>
      </c>
      <c r="F109" s="5" t="s">
        <v>9</v>
      </c>
      <c r="Q109" s="6" t="s">
        <v>10</v>
      </c>
      <c r="BB109" t="s">
        <v>11</v>
      </c>
      <c r="BL109" t="s">
        <v>11</v>
      </c>
      <c r="CD109" t="s">
        <v>12</v>
      </c>
      <c r="DK109" t="s">
        <v>13</v>
      </c>
      <c r="DZ109" t="s">
        <v>11</v>
      </c>
      <c r="EK109" t="s">
        <v>12</v>
      </c>
      <c r="EY109" t="s">
        <v>14</v>
      </c>
      <c r="FP109" s="6" t="s">
        <v>6</v>
      </c>
      <c r="GK109" s="6" t="s">
        <v>7</v>
      </c>
      <c r="HF109" s="7"/>
      <c r="HG109" s="8"/>
      <c r="HH109" s="8"/>
      <c r="HI109" s="8"/>
      <c r="HJ109" s="9"/>
      <c r="HK109" s="9" t="s">
        <v>15</v>
      </c>
      <c r="HL109" s="8"/>
      <c r="HN109" s="7"/>
      <c r="HO109" s="8"/>
      <c r="HP109" s="8"/>
      <c r="HQ109" s="8"/>
      <c r="HR109" s="9"/>
      <c r="HS109" s="9" t="s">
        <v>16</v>
      </c>
      <c r="HT109" s="8"/>
      <c r="HV109" s="7"/>
      <c r="HW109" s="8"/>
      <c r="HX109" s="8"/>
      <c r="HY109" s="8"/>
      <c r="HZ109" s="9"/>
      <c r="IA109" s="9" t="s">
        <v>12</v>
      </c>
      <c r="IB109" s="9"/>
      <c r="IG109" s="10" t="s">
        <v>17</v>
      </c>
      <c r="IH109" s="11">
        <v>567436</v>
      </c>
      <c r="II109" s="11">
        <v>571682</v>
      </c>
      <c r="IJ109" s="11">
        <v>575646</v>
      </c>
      <c r="IK109" s="11">
        <v>579982</v>
      </c>
      <c r="IL109" s="11">
        <v>585184</v>
      </c>
      <c r="IM109" s="11">
        <v>591455</v>
      </c>
      <c r="IN109" s="10" t="s">
        <v>17</v>
      </c>
      <c r="IO109" s="11">
        <v>202269</v>
      </c>
      <c r="IP109" s="10" t="s">
        <v>17</v>
      </c>
      <c r="IQ109" s="11">
        <v>365167</v>
      </c>
      <c r="IR109" s="20" t="s">
        <v>70</v>
      </c>
      <c r="IS109" s="23" t="s">
        <v>469</v>
      </c>
      <c r="IU109" s="211"/>
      <c r="IV109" s="212" t="s">
        <v>468</v>
      </c>
      <c r="IW109" s="212"/>
      <c r="IX109" s="212"/>
      <c r="IY109" s="212"/>
      <c r="IZ109" s="212"/>
      <c r="JA109" s="212"/>
      <c r="JB109" s="212"/>
      <c r="JC109" s="212"/>
      <c r="JD109" s="79"/>
      <c r="JE109" s="209"/>
      <c r="JF109" s="210">
        <v>2010</v>
      </c>
      <c r="JG109" s="79"/>
      <c r="JH109" s="79"/>
      <c r="JI109" s="79"/>
      <c r="JJ109" s="79"/>
      <c r="JK109" s="79"/>
      <c r="JL109" s="79"/>
      <c r="JM109" s="79"/>
      <c r="JN109" s="79"/>
      <c r="JO109" s="79"/>
      <c r="JP109" s="79"/>
      <c r="JQ109" s="79"/>
      <c r="JR109" s="79"/>
      <c r="JS109" s="79"/>
      <c r="JT109" s="79"/>
      <c r="JU109" s="79"/>
      <c r="JV109" s="79"/>
      <c r="JW109" s="79"/>
      <c r="JX109" s="79"/>
      <c r="JY109" s="79"/>
      <c r="JZ109" s="79"/>
    </row>
    <row r="110" spans="1:286" ht="28.8" x14ac:dyDescent="0.3">
      <c r="A110" s="12"/>
      <c r="B110" s="12"/>
      <c r="C110" s="74"/>
      <c r="D110" s="74"/>
      <c r="E110" s="75"/>
      <c r="F110" s="3" t="s">
        <v>18</v>
      </c>
      <c r="G110" s="3" t="s">
        <v>19</v>
      </c>
      <c r="H110" s="3" t="s">
        <v>20</v>
      </c>
      <c r="I110" s="3" t="s">
        <v>21</v>
      </c>
      <c r="J110" s="3" t="s">
        <v>22</v>
      </c>
      <c r="K110" s="3" t="s">
        <v>23</v>
      </c>
      <c r="L110" s="3" t="s">
        <v>24</v>
      </c>
      <c r="M110" s="3" t="s">
        <v>25</v>
      </c>
      <c r="N110" s="3" t="s">
        <v>26</v>
      </c>
      <c r="O110" s="15" t="s">
        <v>27</v>
      </c>
      <c r="Q110" s="3" t="s">
        <v>28</v>
      </c>
      <c r="R110" s="3" t="s">
        <v>5</v>
      </c>
      <c r="S110" s="3" t="s">
        <v>29</v>
      </c>
      <c r="T110" s="16" t="s">
        <v>30</v>
      </c>
      <c r="U110" s="3" t="s">
        <v>31</v>
      </c>
      <c r="V110" s="3" t="s">
        <v>32</v>
      </c>
      <c r="W110" s="3">
        <v>1</v>
      </c>
      <c r="X110" s="3">
        <v>2</v>
      </c>
      <c r="Y110" s="3">
        <v>3</v>
      </c>
      <c r="Z110" s="3">
        <v>4</v>
      </c>
      <c r="AA110" s="3" t="s">
        <v>33</v>
      </c>
      <c r="AB110" s="3" t="s">
        <v>34</v>
      </c>
      <c r="AC110" s="3" t="s">
        <v>35</v>
      </c>
      <c r="AD110" s="15" t="s">
        <v>36</v>
      </c>
      <c r="AF110" s="3" t="s">
        <v>28</v>
      </c>
      <c r="AG110" s="3" t="s">
        <v>37</v>
      </c>
      <c r="AH110" s="3" t="s">
        <v>38</v>
      </c>
      <c r="AI110" s="3" t="s">
        <v>39</v>
      </c>
      <c r="AJ110" s="3" t="s">
        <v>40</v>
      </c>
      <c r="AK110" s="3" t="s">
        <v>41</v>
      </c>
      <c r="AL110" s="3" t="s">
        <v>42</v>
      </c>
      <c r="AM110" s="3" t="s">
        <v>43</v>
      </c>
      <c r="AN110" s="3" t="s">
        <v>44</v>
      </c>
      <c r="AO110" s="3" t="s">
        <v>45</v>
      </c>
      <c r="AP110" s="3" t="s">
        <v>46</v>
      </c>
      <c r="AQ110" s="3" t="s">
        <v>47</v>
      </c>
      <c r="AR110" s="3" t="s">
        <v>48</v>
      </c>
      <c r="AS110" s="3" t="s">
        <v>49</v>
      </c>
      <c r="AT110" s="15" t="s">
        <v>50</v>
      </c>
      <c r="AV110" s="3" t="s">
        <v>28</v>
      </c>
      <c r="AW110" s="3" t="s">
        <v>5</v>
      </c>
      <c r="AX110" s="3" t="s">
        <v>29</v>
      </c>
      <c r="AY110" s="16" t="s">
        <v>30</v>
      </c>
      <c r="AZ110" s="3" t="s">
        <v>31</v>
      </c>
      <c r="BA110" s="3" t="s">
        <v>32</v>
      </c>
      <c r="BB110" s="3">
        <v>1</v>
      </c>
      <c r="BC110" s="3">
        <v>2</v>
      </c>
      <c r="BD110" s="3">
        <v>3</v>
      </c>
      <c r="BE110" s="3">
        <v>4</v>
      </c>
      <c r="BF110" s="3" t="s">
        <v>33</v>
      </c>
      <c r="BG110" s="3" t="s">
        <v>34</v>
      </c>
      <c r="BH110" s="3" t="s">
        <v>35</v>
      </c>
      <c r="BI110" s="15" t="s">
        <v>36</v>
      </c>
      <c r="BK110" s="3" t="s">
        <v>28</v>
      </c>
      <c r="BL110" s="3" t="s">
        <v>37</v>
      </c>
      <c r="BM110" s="3" t="s">
        <v>38</v>
      </c>
      <c r="BN110" s="3" t="s">
        <v>39</v>
      </c>
      <c r="BO110" s="3" t="s">
        <v>40</v>
      </c>
      <c r="BP110" s="3" t="s">
        <v>41</v>
      </c>
      <c r="BQ110" s="3" t="s">
        <v>42</v>
      </c>
      <c r="BR110" s="3" t="s">
        <v>43</v>
      </c>
      <c r="BS110" s="3" t="s">
        <v>44</v>
      </c>
      <c r="BT110" s="3" t="s">
        <v>45</v>
      </c>
      <c r="BU110" s="3" t="s">
        <v>46</v>
      </c>
      <c r="BV110" s="3" t="s">
        <v>47</v>
      </c>
      <c r="BW110" s="3" t="s">
        <v>48</v>
      </c>
      <c r="BX110" s="3" t="s">
        <v>49</v>
      </c>
      <c r="BY110" s="15" t="s">
        <v>50</v>
      </c>
      <c r="CA110" s="3" t="s">
        <v>28</v>
      </c>
      <c r="CB110" s="3" t="s">
        <v>5</v>
      </c>
      <c r="CC110" s="3" t="s">
        <v>29</v>
      </c>
      <c r="CD110" s="16" t="s">
        <v>30</v>
      </c>
      <c r="CE110" s="3" t="s">
        <v>31</v>
      </c>
      <c r="CF110" s="3" t="s">
        <v>32</v>
      </c>
      <c r="CG110" s="3">
        <v>1</v>
      </c>
      <c r="CH110" s="3">
        <v>2</v>
      </c>
      <c r="CI110" s="3">
        <v>3</v>
      </c>
      <c r="CJ110" s="3">
        <v>4</v>
      </c>
      <c r="CK110" s="3" t="s">
        <v>33</v>
      </c>
      <c r="CL110" s="3" t="s">
        <v>34</v>
      </c>
      <c r="CM110" s="3" t="s">
        <v>35</v>
      </c>
      <c r="CN110" s="15" t="s">
        <v>36</v>
      </c>
      <c r="CP110" s="3" t="s">
        <v>28</v>
      </c>
      <c r="CQ110" s="3" t="s">
        <v>37</v>
      </c>
      <c r="CR110" s="3" t="s">
        <v>38</v>
      </c>
      <c r="CS110" s="3" t="s">
        <v>39</v>
      </c>
      <c r="CT110" s="3" t="s">
        <v>40</v>
      </c>
      <c r="CU110" s="3" t="s">
        <v>41</v>
      </c>
      <c r="CV110" s="3" t="s">
        <v>42</v>
      </c>
      <c r="CW110" s="3" t="s">
        <v>43</v>
      </c>
      <c r="CX110" s="3" t="s">
        <v>44</v>
      </c>
      <c r="CY110" s="3" t="s">
        <v>45</v>
      </c>
      <c r="CZ110" s="3" t="s">
        <v>46</v>
      </c>
      <c r="DA110" s="3" t="s">
        <v>47</v>
      </c>
      <c r="DB110" s="3" t="s">
        <v>48</v>
      </c>
      <c r="DC110" s="3" t="s">
        <v>49</v>
      </c>
      <c r="DD110" s="15" t="s">
        <v>50</v>
      </c>
      <c r="DG110" s="3" t="s">
        <v>28</v>
      </c>
      <c r="DH110" s="3" t="s">
        <v>5</v>
      </c>
      <c r="DI110" s="3"/>
      <c r="DJ110" s="17"/>
      <c r="DK110" s="17"/>
      <c r="DL110" s="17"/>
      <c r="DM110" s="17" t="s">
        <v>51</v>
      </c>
      <c r="DN110" s="17" t="s">
        <v>52</v>
      </c>
      <c r="DO110" s="17"/>
      <c r="DP110" s="17"/>
      <c r="DQ110" s="17"/>
      <c r="DR110" s="18"/>
      <c r="DT110" s="3" t="s">
        <v>28</v>
      </c>
      <c r="DU110" s="3" t="s">
        <v>5</v>
      </c>
      <c r="DV110" s="3"/>
      <c r="DW110" s="17"/>
      <c r="DX110" s="17"/>
      <c r="DY110" s="17"/>
      <c r="DZ110" s="19" t="s">
        <v>51</v>
      </c>
      <c r="EA110" s="17" t="s">
        <v>52</v>
      </c>
      <c r="EB110" s="17"/>
      <c r="EC110" s="17"/>
      <c r="ED110" s="17"/>
      <c r="EE110" s="18"/>
      <c r="EG110" s="3" t="s">
        <v>28</v>
      </c>
      <c r="EH110" s="3" t="s">
        <v>5</v>
      </c>
      <c r="EI110" s="3"/>
      <c r="EJ110" s="17"/>
      <c r="EK110" s="17"/>
      <c r="EL110" s="17"/>
      <c r="EM110" s="17" t="s">
        <v>51</v>
      </c>
      <c r="EN110" s="17" t="s">
        <v>52</v>
      </c>
      <c r="EO110" s="17"/>
      <c r="EP110" s="17"/>
      <c r="EQ110" s="17"/>
      <c r="ER110" s="18"/>
      <c r="EU110" s="3" t="s">
        <v>53</v>
      </c>
      <c r="EV110" s="3" t="s">
        <v>5</v>
      </c>
      <c r="EW110" s="3" t="s">
        <v>54</v>
      </c>
      <c r="EX110" s="3" t="s">
        <v>33</v>
      </c>
      <c r="EY110" s="3" t="s">
        <v>34</v>
      </c>
      <c r="EZ110" s="3" t="s">
        <v>35</v>
      </c>
      <c r="FA110" s="3" t="s">
        <v>36</v>
      </c>
      <c r="FB110" s="3" t="s">
        <v>37</v>
      </c>
      <c r="FC110" s="3" t="s">
        <v>38</v>
      </c>
      <c r="FD110" s="3" t="s">
        <v>39</v>
      </c>
      <c r="FE110" s="3" t="s">
        <v>40</v>
      </c>
      <c r="FF110" s="3" t="s">
        <v>41</v>
      </c>
      <c r="FG110" s="3" t="s">
        <v>42</v>
      </c>
      <c r="FH110" s="3" t="s">
        <v>43</v>
      </c>
      <c r="FI110" s="3" t="s">
        <v>44</v>
      </c>
      <c r="FJ110" s="3" t="s">
        <v>45</v>
      </c>
      <c r="FK110" s="3" t="s">
        <v>46</v>
      </c>
      <c r="FL110" s="3" t="s">
        <v>47</v>
      </c>
      <c r="FM110" s="15" t="s">
        <v>55</v>
      </c>
      <c r="FP110" s="3" t="s">
        <v>53</v>
      </c>
      <c r="FQ110" s="3" t="s">
        <v>5</v>
      </c>
      <c r="FR110" s="3" t="s">
        <v>54</v>
      </c>
      <c r="FS110" s="3" t="s">
        <v>33</v>
      </c>
      <c r="FT110" s="3" t="s">
        <v>34</v>
      </c>
      <c r="FU110" s="3" t="s">
        <v>35</v>
      </c>
      <c r="FV110" s="3" t="s">
        <v>36</v>
      </c>
      <c r="FW110" s="3" t="s">
        <v>37</v>
      </c>
      <c r="FX110" s="3" t="s">
        <v>38</v>
      </c>
      <c r="FY110" s="3" t="s">
        <v>39</v>
      </c>
      <c r="FZ110" s="3" t="s">
        <v>40</v>
      </c>
      <c r="GA110" s="3" t="s">
        <v>41</v>
      </c>
      <c r="GB110" s="3" t="s">
        <v>42</v>
      </c>
      <c r="GC110" s="3" t="s">
        <v>43</v>
      </c>
      <c r="GD110" s="3" t="s">
        <v>44</v>
      </c>
      <c r="GE110" s="3" t="s">
        <v>45</v>
      </c>
      <c r="GF110" s="3" t="s">
        <v>46</v>
      </c>
      <c r="GG110" s="3" t="s">
        <v>47</v>
      </c>
      <c r="GH110" s="15" t="s">
        <v>55</v>
      </c>
      <c r="GK110" s="3" t="s">
        <v>53</v>
      </c>
      <c r="GL110" s="3" t="s">
        <v>5</v>
      </c>
      <c r="GM110" s="3" t="s">
        <v>54</v>
      </c>
      <c r="GN110" s="3" t="s">
        <v>33</v>
      </c>
      <c r="GO110" s="3" t="s">
        <v>34</v>
      </c>
      <c r="GP110" s="3" t="s">
        <v>35</v>
      </c>
      <c r="GQ110" s="3" t="s">
        <v>36</v>
      </c>
      <c r="GR110" s="3" t="s">
        <v>37</v>
      </c>
      <c r="GS110" s="3" t="s">
        <v>38</v>
      </c>
      <c r="GT110" s="3" t="s">
        <v>39</v>
      </c>
      <c r="GU110" s="3" t="s">
        <v>40</v>
      </c>
      <c r="GV110" s="3" t="s">
        <v>41</v>
      </c>
      <c r="GW110" s="3" t="s">
        <v>42</v>
      </c>
      <c r="GX110" s="3" t="s">
        <v>43</v>
      </c>
      <c r="GY110" s="3" t="s">
        <v>44</v>
      </c>
      <c r="GZ110" s="3" t="s">
        <v>45</v>
      </c>
      <c r="HA110" s="3" t="s">
        <v>46</v>
      </c>
      <c r="HB110" s="3" t="s">
        <v>47</v>
      </c>
      <c r="HC110" s="15" t="s">
        <v>55</v>
      </c>
      <c r="HF110" s="20"/>
      <c r="HG110" s="21"/>
      <c r="HH110" s="22"/>
      <c r="HI110" s="23"/>
      <c r="HJ110" s="23"/>
      <c r="HK110" s="23"/>
      <c r="HL110" s="23"/>
      <c r="HN110" s="20"/>
      <c r="HO110" s="21"/>
      <c r="HP110" s="22"/>
      <c r="HQ110" s="23"/>
      <c r="HR110" s="23"/>
      <c r="HS110" s="23"/>
      <c r="HT110" s="23"/>
      <c r="HV110" s="20"/>
      <c r="HW110" s="24"/>
      <c r="HX110" s="25"/>
      <c r="HY110" s="26"/>
      <c r="HZ110" s="26"/>
      <c r="IA110" s="26"/>
      <c r="IB110" s="26"/>
      <c r="IG110" s="10" t="s">
        <v>56</v>
      </c>
      <c r="IH110" s="11">
        <v>300955</v>
      </c>
      <c r="II110" s="11">
        <v>310367</v>
      </c>
      <c r="IJ110" s="11">
        <v>319518</v>
      </c>
      <c r="IK110" s="11">
        <v>328030</v>
      </c>
      <c r="IL110" s="11">
        <v>335449</v>
      </c>
      <c r="IM110" s="11">
        <v>341806</v>
      </c>
      <c r="IN110" s="10" t="s">
        <v>56</v>
      </c>
      <c r="IO110" s="11">
        <v>94299</v>
      </c>
      <c r="IP110" s="10" t="s">
        <v>56</v>
      </c>
      <c r="IQ110" s="11">
        <v>206656</v>
      </c>
      <c r="IR110" s="34" t="s">
        <v>113</v>
      </c>
      <c r="IS110" s="35" t="s">
        <v>117</v>
      </c>
      <c r="IU110" s="211"/>
      <c r="IV110" s="81" t="s">
        <v>202</v>
      </c>
      <c r="IW110" s="82" t="s">
        <v>220</v>
      </c>
      <c r="IX110" s="82" t="s">
        <v>238</v>
      </c>
      <c r="IY110" s="82" t="s">
        <v>256</v>
      </c>
      <c r="IZ110" s="82" t="s">
        <v>270</v>
      </c>
      <c r="JA110" s="82" t="s">
        <v>287</v>
      </c>
      <c r="JB110" s="82" t="s">
        <v>301</v>
      </c>
      <c r="JC110" s="82" t="s">
        <v>314</v>
      </c>
      <c r="JD110" s="79"/>
      <c r="JE110" s="209"/>
      <c r="JF110" s="210"/>
      <c r="JG110" s="79"/>
      <c r="JH110" s="79"/>
      <c r="JI110" s="79"/>
      <c r="JJ110" s="79"/>
      <c r="JK110" s="79"/>
      <c r="JL110" s="79"/>
      <c r="JM110" s="79"/>
      <c r="JN110" s="79"/>
      <c r="JO110" s="79"/>
      <c r="JP110" s="79"/>
      <c r="JQ110" s="79"/>
      <c r="JR110" s="79"/>
      <c r="JS110" s="79"/>
      <c r="JT110" s="79"/>
      <c r="JU110" s="79"/>
      <c r="JV110" s="79"/>
      <c r="JW110" s="79"/>
      <c r="JX110" s="79"/>
      <c r="JY110" s="79"/>
      <c r="JZ110" s="79"/>
    </row>
    <row r="111" spans="1:286" ht="53.4" x14ac:dyDescent="0.3">
      <c r="A111" s="27" t="s">
        <v>57</v>
      </c>
      <c r="B111" s="27">
        <v>697952</v>
      </c>
      <c r="C111" s="76">
        <v>356948</v>
      </c>
      <c r="D111" s="76">
        <v>339500</v>
      </c>
      <c r="E111" s="27">
        <f>B111-C111-D111</f>
        <v>1504</v>
      </c>
      <c r="F111" s="27">
        <v>2763</v>
      </c>
      <c r="G111" s="27">
        <v>92461</v>
      </c>
      <c r="H111" s="27">
        <v>184155</v>
      </c>
      <c r="I111" s="27">
        <v>179107</v>
      </c>
      <c r="J111" s="27">
        <v>137359</v>
      </c>
      <c r="K111" s="27">
        <v>71497</v>
      </c>
      <c r="L111" s="27">
        <v>20674</v>
      </c>
      <c r="M111" s="27">
        <v>1438</v>
      </c>
      <c r="N111" s="27">
        <v>92</v>
      </c>
      <c r="O111" s="28">
        <v>8406</v>
      </c>
      <c r="Q111" s="27" t="s">
        <v>58</v>
      </c>
      <c r="R111" s="27">
        <v>302064</v>
      </c>
      <c r="S111" s="27">
        <v>5411</v>
      </c>
      <c r="T111" s="27">
        <v>1934</v>
      </c>
      <c r="U111" s="27">
        <v>4149</v>
      </c>
      <c r="V111" s="27">
        <v>11494</v>
      </c>
      <c r="W111" s="27">
        <v>752</v>
      </c>
      <c r="X111" s="27">
        <v>470</v>
      </c>
      <c r="Y111" s="27">
        <v>343</v>
      </c>
      <c r="Z111" s="27">
        <v>240</v>
      </c>
      <c r="AA111" s="27">
        <v>874</v>
      </c>
      <c r="AB111" s="27">
        <v>957</v>
      </c>
      <c r="AC111" s="27">
        <v>2429</v>
      </c>
      <c r="AD111" s="28">
        <v>3110</v>
      </c>
      <c r="AF111" s="27" t="s">
        <v>58</v>
      </c>
      <c r="AG111" s="27">
        <v>3123</v>
      </c>
      <c r="AH111" s="27">
        <v>3363</v>
      </c>
      <c r="AI111" s="27">
        <v>3897</v>
      </c>
      <c r="AJ111" s="27">
        <v>5469</v>
      </c>
      <c r="AK111" s="27">
        <v>8246</v>
      </c>
      <c r="AL111" s="27">
        <v>12364</v>
      </c>
      <c r="AM111" s="27">
        <v>16336</v>
      </c>
      <c r="AN111" s="27">
        <v>20411</v>
      </c>
      <c r="AO111" s="27">
        <v>26135</v>
      </c>
      <c r="AP111" s="27">
        <v>35141</v>
      </c>
      <c r="AQ111" s="27">
        <v>41706</v>
      </c>
      <c r="AR111" s="27">
        <v>41966</v>
      </c>
      <c r="AS111" s="27">
        <v>62497</v>
      </c>
      <c r="AT111" s="28">
        <v>741</v>
      </c>
      <c r="AV111" s="27" t="s">
        <v>58</v>
      </c>
      <c r="AW111" s="27">
        <v>161937</v>
      </c>
      <c r="AX111" s="27">
        <v>3079</v>
      </c>
      <c r="AY111" s="27">
        <v>1060</v>
      </c>
      <c r="AZ111" s="27">
        <v>2248</v>
      </c>
      <c r="BA111" s="27">
        <v>6387</v>
      </c>
      <c r="BB111" s="27">
        <v>383</v>
      </c>
      <c r="BC111" s="27">
        <v>265</v>
      </c>
      <c r="BD111" s="27">
        <v>194</v>
      </c>
      <c r="BE111" s="27">
        <v>132</v>
      </c>
      <c r="BF111" s="27">
        <v>516</v>
      </c>
      <c r="BG111" s="27">
        <v>558</v>
      </c>
      <c r="BH111" s="27">
        <v>1722</v>
      </c>
      <c r="BI111" s="28">
        <v>2292</v>
      </c>
      <c r="BK111" s="27" t="s">
        <v>58</v>
      </c>
      <c r="BL111" s="27">
        <v>2219</v>
      </c>
      <c r="BM111" s="27">
        <v>2232</v>
      </c>
      <c r="BN111" s="27">
        <v>2508</v>
      </c>
      <c r="BO111" s="27">
        <v>3405</v>
      </c>
      <c r="BP111" s="27">
        <v>5201</v>
      </c>
      <c r="BQ111" s="27">
        <v>7919</v>
      </c>
      <c r="BR111" s="27">
        <v>10659</v>
      </c>
      <c r="BS111" s="27">
        <v>13546</v>
      </c>
      <c r="BT111" s="27">
        <v>16696</v>
      </c>
      <c r="BU111" s="27">
        <v>21176</v>
      </c>
      <c r="BV111" s="27">
        <v>22702</v>
      </c>
      <c r="BW111" s="27">
        <v>19658</v>
      </c>
      <c r="BX111" s="27">
        <v>21161</v>
      </c>
      <c r="BY111" s="28">
        <v>406</v>
      </c>
      <c r="CA111" s="27" t="s">
        <v>58</v>
      </c>
      <c r="CB111" s="27">
        <v>139890</v>
      </c>
      <c r="CC111" s="27">
        <v>2326</v>
      </c>
      <c r="CD111" s="27">
        <v>873</v>
      </c>
      <c r="CE111" s="27">
        <v>1896</v>
      </c>
      <c r="CF111" s="27">
        <v>5095</v>
      </c>
      <c r="CG111" s="27">
        <v>368</v>
      </c>
      <c r="CH111" s="27">
        <v>205</v>
      </c>
      <c r="CI111" s="27">
        <v>149</v>
      </c>
      <c r="CJ111" s="27">
        <v>108</v>
      </c>
      <c r="CK111" s="27">
        <v>356</v>
      </c>
      <c r="CL111" s="27">
        <v>398</v>
      </c>
      <c r="CM111" s="27">
        <v>706</v>
      </c>
      <c r="CN111" s="28">
        <v>818</v>
      </c>
      <c r="CP111" s="27" t="s">
        <v>58</v>
      </c>
      <c r="CQ111" s="27">
        <v>901</v>
      </c>
      <c r="CR111" s="27">
        <v>1129</v>
      </c>
      <c r="CS111" s="27">
        <v>1388</v>
      </c>
      <c r="CT111" s="27">
        <v>2062</v>
      </c>
      <c r="CU111" s="27">
        <v>3040</v>
      </c>
      <c r="CV111" s="27">
        <v>4440</v>
      </c>
      <c r="CW111" s="27">
        <v>5669</v>
      </c>
      <c r="CX111" s="27">
        <v>6856</v>
      </c>
      <c r="CY111" s="27">
        <v>9426</v>
      </c>
      <c r="CZ111" s="27">
        <v>13953</v>
      </c>
      <c r="DA111" s="27">
        <v>18995</v>
      </c>
      <c r="DB111" s="27">
        <v>22298</v>
      </c>
      <c r="DC111" s="27">
        <v>41319</v>
      </c>
      <c r="DD111" s="28">
        <v>211</v>
      </c>
      <c r="DG111" s="12"/>
      <c r="DH111" s="12"/>
      <c r="DI111" s="3" t="s">
        <v>59</v>
      </c>
      <c r="DJ111" s="3" t="s">
        <v>60</v>
      </c>
      <c r="DK111" s="3" t="s">
        <v>61</v>
      </c>
      <c r="DL111" s="3" t="s">
        <v>62</v>
      </c>
      <c r="DM111" s="3" t="s">
        <v>63</v>
      </c>
      <c r="DN111" s="3" t="s">
        <v>64</v>
      </c>
      <c r="DO111" s="3" t="s">
        <v>65</v>
      </c>
      <c r="DP111" s="3" t="s">
        <v>66</v>
      </c>
      <c r="DQ111" s="3" t="s">
        <v>67</v>
      </c>
      <c r="DR111" s="15" t="s">
        <v>68</v>
      </c>
      <c r="DT111" s="12"/>
      <c r="DU111" s="12"/>
      <c r="DV111" s="3" t="s">
        <v>59</v>
      </c>
      <c r="DW111" s="3" t="s">
        <v>60</v>
      </c>
      <c r="DX111" s="3" t="s">
        <v>61</v>
      </c>
      <c r="DY111" s="3" t="s">
        <v>62</v>
      </c>
      <c r="DZ111" s="3" t="s">
        <v>63</v>
      </c>
      <c r="EA111" s="3" t="s">
        <v>64</v>
      </c>
      <c r="EB111" s="3" t="s">
        <v>65</v>
      </c>
      <c r="EC111" s="3" t="s">
        <v>66</v>
      </c>
      <c r="ED111" s="3" t="s">
        <v>67</v>
      </c>
      <c r="EE111" s="15" t="s">
        <v>68</v>
      </c>
      <c r="EG111" s="12"/>
      <c r="EH111" s="12"/>
      <c r="EI111" s="3" t="s">
        <v>59</v>
      </c>
      <c r="EJ111" s="3" t="s">
        <v>60</v>
      </c>
      <c r="EK111" s="3" t="s">
        <v>61</v>
      </c>
      <c r="EL111" s="3" t="s">
        <v>62</v>
      </c>
      <c r="EM111" s="3" t="s">
        <v>63</v>
      </c>
      <c r="EN111" s="3" t="s">
        <v>64</v>
      </c>
      <c r="EO111" s="3" t="s">
        <v>65</v>
      </c>
      <c r="EP111" s="3" t="s">
        <v>66</v>
      </c>
      <c r="EQ111" s="3" t="s">
        <v>67</v>
      </c>
      <c r="ER111" s="15" t="s">
        <v>68</v>
      </c>
      <c r="EU111" s="3" t="s">
        <v>69</v>
      </c>
      <c r="EV111" s="3">
        <v>37869723</v>
      </c>
      <c r="EW111" s="3">
        <v>3364716</v>
      </c>
      <c r="EX111" s="3">
        <v>3452343</v>
      </c>
      <c r="EY111" s="3">
        <v>3435070</v>
      </c>
      <c r="EZ111" s="3">
        <v>3308944</v>
      </c>
      <c r="FA111" s="3">
        <v>3266878</v>
      </c>
      <c r="FB111" s="3">
        <v>3095115</v>
      </c>
      <c r="FC111" s="3">
        <v>2584553</v>
      </c>
      <c r="FD111" s="3">
        <v>2340549</v>
      </c>
      <c r="FE111" s="3">
        <v>2218592</v>
      </c>
      <c r="FF111" s="3">
        <v>2086381</v>
      </c>
      <c r="FG111" s="3">
        <v>1909454</v>
      </c>
      <c r="FH111" s="3">
        <v>1646923</v>
      </c>
      <c r="FI111" s="3">
        <v>1396985</v>
      </c>
      <c r="FJ111" s="3">
        <v>1203332</v>
      </c>
      <c r="FK111" s="3">
        <v>1028725</v>
      </c>
      <c r="FL111" s="3">
        <v>785043</v>
      </c>
      <c r="FM111" s="15">
        <v>746120</v>
      </c>
      <c r="FP111" s="27" t="s">
        <v>69</v>
      </c>
      <c r="FQ111" s="27">
        <v>18546559</v>
      </c>
      <c r="FR111" s="27">
        <v>1711365</v>
      </c>
      <c r="FS111" s="27">
        <v>1754822</v>
      </c>
      <c r="FT111" s="27">
        <v>1745039</v>
      </c>
      <c r="FU111" s="27">
        <v>1677971</v>
      </c>
      <c r="FV111" s="27">
        <v>1648280</v>
      </c>
      <c r="FW111" s="27">
        <v>1554031</v>
      </c>
      <c r="FX111" s="27">
        <v>1293434</v>
      </c>
      <c r="FY111" s="27">
        <v>1165501</v>
      </c>
      <c r="FZ111" s="27">
        <v>1088836</v>
      </c>
      <c r="GA111" s="27">
        <v>1010099</v>
      </c>
      <c r="GB111" s="27">
        <v>923421</v>
      </c>
      <c r="GC111" s="27">
        <v>788707</v>
      </c>
      <c r="GD111" s="27">
        <v>654615</v>
      </c>
      <c r="GE111" s="27">
        <v>539752</v>
      </c>
      <c r="GF111" s="27">
        <v>436214</v>
      </c>
      <c r="GG111" s="27">
        <v>307545</v>
      </c>
      <c r="GH111" s="28">
        <v>246927</v>
      </c>
      <c r="GK111" s="27" t="s">
        <v>69</v>
      </c>
      <c r="GL111" s="27">
        <v>19323164</v>
      </c>
      <c r="GM111" s="27">
        <v>1653351</v>
      </c>
      <c r="GN111" s="27">
        <v>1697521</v>
      </c>
      <c r="GO111" s="27">
        <v>1690031</v>
      </c>
      <c r="GP111" s="27">
        <v>1630973</v>
      </c>
      <c r="GQ111" s="27">
        <v>1618598</v>
      </c>
      <c r="GR111" s="27">
        <v>1541084</v>
      </c>
      <c r="GS111" s="27">
        <v>1291119</v>
      </c>
      <c r="GT111" s="27">
        <v>1175048</v>
      </c>
      <c r="GU111" s="27">
        <v>1129756</v>
      </c>
      <c r="GV111" s="27">
        <v>1076282</v>
      </c>
      <c r="GW111" s="27">
        <v>986033</v>
      </c>
      <c r="GX111" s="27">
        <v>858216</v>
      </c>
      <c r="GY111" s="27">
        <v>742370</v>
      </c>
      <c r="GZ111" s="27">
        <v>663580</v>
      </c>
      <c r="HA111" s="27">
        <v>592511</v>
      </c>
      <c r="HB111" s="27">
        <v>477498</v>
      </c>
      <c r="HC111" s="28">
        <v>499193</v>
      </c>
      <c r="HF111" s="20" t="s">
        <v>70</v>
      </c>
      <c r="HG111" s="23" t="s">
        <v>71</v>
      </c>
      <c r="HH111" s="22" t="s">
        <v>72</v>
      </c>
      <c r="HI111" s="23" t="s">
        <v>73</v>
      </c>
      <c r="HJ111" s="23" t="s">
        <v>74</v>
      </c>
      <c r="HK111" s="23" t="s">
        <v>75</v>
      </c>
      <c r="HL111" s="23" t="s">
        <v>76</v>
      </c>
      <c r="HN111" s="20" t="s">
        <v>70</v>
      </c>
      <c r="HO111" s="23" t="s">
        <v>71</v>
      </c>
      <c r="HP111" s="22" t="s">
        <v>72</v>
      </c>
      <c r="HQ111" s="23" t="s">
        <v>73</v>
      </c>
      <c r="HR111" s="23" t="s">
        <v>74</v>
      </c>
      <c r="HS111" s="23" t="s">
        <v>75</v>
      </c>
      <c r="HT111" s="23" t="s">
        <v>76</v>
      </c>
      <c r="HV111" s="20" t="s">
        <v>70</v>
      </c>
      <c r="HW111" s="26" t="s">
        <v>71</v>
      </c>
      <c r="HX111" s="25" t="s">
        <v>72</v>
      </c>
      <c r="HY111" s="26" t="s">
        <v>73</v>
      </c>
      <c r="HZ111" s="26" t="s">
        <v>74</v>
      </c>
      <c r="IA111" s="26" t="s">
        <v>75</v>
      </c>
      <c r="IB111" s="26" t="s">
        <v>76</v>
      </c>
      <c r="IG111" s="10" t="s">
        <v>77</v>
      </c>
      <c r="IH111" s="11">
        <v>104982</v>
      </c>
      <c r="II111" s="11">
        <v>113834</v>
      </c>
      <c r="IJ111" s="11">
        <v>121659</v>
      </c>
      <c r="IK111" s="11">
        <v>128675</v>
      </c>
      <c r="IL111" s="11">
        <v>135274</v>
      </c>
      <c r="IM111" s="11">
        <v>141746</v>
      </c>
      <c r="IN111" s="10" t="s">
        <v>77</v>
      </c>
      <c r="IO111" s="11">
        <v>27476</v>
      </c>
      <c r="IP111" s="10" t="s">
        <v>77</v>
      </c>
      <c r="IQ111" s="11">
        <v>77506</v>
      </c>
      <c r="IR111" s="42" t="s">
        <v>143</v>
      </c>
      <c r="IS111" s="44">
        <v>8704</v>
      </c>
      <c r="IU111" s="83">
        <v>2003</v>
      </c>
      <c r="IV111" s="84">
        <f>F111/GO111</f>
        <v>1.6348812536574773E-3</v>
      </c>
      <c r="IW111" s="84">
        <f>G111/GP111</f>
        <v>5.6690699355538075E-2</v>
      </c>
      <c r="IX111" s="84">
        <f t="shared" ref="IX111:JC111" si="42">I111/GQ111</f>
        <v>0.11065564148726244</v>
      </c>
      <c r="IY111" s="84">
        <f t="shared" si="42"/>
        <v>8.9131416587285309E-2</v>
      </c>
      <c r="IZ111" s="84">
        <f t="shared" si="42"/>
        <v>5.5375995551145946E-2</v>
      </c>
      <c r="JA111" s="84">
        <f t="shared" si="42"/>
        <v>1.7594174876260374E-2</v>
      </c>
      <c r="JB111" s="84">
        <f t="shared" si="42"/>
        <v>1.2728412152712622E-3</v>
      </c>
      <c r="JC111" s="84">
        <f t="shared" si="42"/>
        <v>8.5479456127669136E-5</v>
      </c>
      <c r="JD111" s="79"/>
      <c r="JG111" s="79"/>
      <c r="JH111" s="79"/>
      <c r="JI111" s="79"/>
      <c r="JJ111" s="79"/>
      <c r="JK111" s="79"/>
      <c r="JL111" s="79"/>
      <c r="JM111" s="79"/>
      <c r="JN111" s="79"/>
      <c r="JO111" s="79"/>
      <c r="JP111" s="79"/>
      <c r="JQ111" s="79"/>
      <c r="JR111" s="79"/>
      <c r="JS111" s="79"/>
      <c r="JT111" s="79"/>
      <c r="JU111" s="79"/>
      <c r="JV111" s="79"/>
      <c r="JW111" s="79"/>
      <c r="JX111" s="79"/>
      <c r="JY111" s="79"/>
      <c r="JZ111" s="79"/>
    </row>
    <row r="112" spans="1:286" ht="15.6" x14ac:dyDescent="0.3">
      <c r="A112" s="12" t="s">
        <v>78</v>
      </c>
      <c r="B112" s="12">
        <v>42728</v>
      </c>
      <c r="C112" s="77">
        <v>0.51340261399999998</v>
      </c>
      <c r="D112" s="77">
        <v>0.48640077100000001</v>
      </c>
      <c r="E112" s="78"/>
      <c r="F112" s="12">
        <v>58</v>
      </c>
      <c r="G112" s="12">
        <v>2448</v>
      </c>
      <c r="H112" s="12">
        <v>7428</v>
      </c>
      <c r="I112" s="12">
        <v>11924</v>
      </c>
      <c r="J112" s="12">
        <v>12718</v>
      </c>
      <c r="K112" s="12">
        <v>6191</v>
      </c>
      <c r="L112" s="12">
        <v>1520</v>
      </c>
      <c r="M112" s="12">
        <v>114</v>
      </c>
      <c r="N112" s="12">
        <v>7</v>
      </c>
      <c r="O112" s="31">
        <v>320</v>
      </c>
      <c r="Q112" s="12" t="s">
        <v>79</v>
      </c>
      <c r="R112" s="12">
        <v>35293</v>
      </c>
      <c r="S112" s="12">
        <v>196</v>
      </c>
      <c r="T112" s="12">
        <v>83</v>
      </c>
      <c r="U112" s="12">
        <v>163</v>
      </c>
      <c r="V112" s="12">
        <v>442</v>
      </c>
      <c r="W112" s="12">
        <v>27</v>
      </c>
      <c r="X112" s="12">
        <v>18</v>
      </c>
      <c r="Y112" s="12">
        <v>18</v>
      </c>
      <c r="Z112" s="12">
        <v>7</v>
      </c>
      <c r="AA112" s="12">
        <v>34</v>
      </c>
      <c r="AB112" s="12">
        <v>23</v>
      </c>
      <c r="AC112" s="12">
        <v>94</v>
      </c>
      <c r="AD112" s="31">
        <v>162</v>
      </c>
      <c r="AF112" s="12" t="s">
        <v>79</v>
      </c>
      <c r="AG112" s="12">
        <v>203</v>
      </c>
      <c r="AH112" s="12">
        <v>266</v>
      </c>
      <c r="AI112" s="12">
        <v>318</v>
      </c>
      <c r="AJ112" s="12">
        <v>438</v>
      </c>
      <c r="AK112" s="12">
        <v>643</v>
      </c>
      <c r="AL112" s="12">
        <v>1053</v>
      </c>
      <c r="AM112" s="12">
        <v>1475</v>
      </c>
      <c r="AN112" s="12">
        <v>1896</v>
      </c>
      <c r="AO112" s="12">
        <v>2525</v>
      </c>
      <c r="AP112" s="12">
        <v>3754</v>
      </c>
      <c r="AQ112" s="12">
        <v>5204</v>
      </c>
      <c r="AR112" s="12">
        <v>5875</v>
      </c>
      <c r="AS112" s="12">
        <v>10811</v>
      </c>
      <c r="AT112" s="31">
        <v>7</v>
      </c>
      <c r="AV112" s="12" t="s">
        <v>79</v>
      </c>
      <c r="AW112" s="12">
        <v>16351</v>
      </c>
      <c r="AX112" s="12">
        <v>111</v>
      </c>
      <c r="AY112" s="12">
        <v>37</v>
      </c>
      <c r="AZ112" s="12">
        <v>80</v>
      </c>
      <c r="BA112" s="12">
        <v>228</v>
      </c>
      <c r="BB112" s="12">
        <v>12</v>
      </c>
      <c r="BC112" s="12">
        <v>13</v>
      </c>
      <c r="BD112" s="12">
        <v>10</v>
      </c>
      <c r="BE112" s="12">
        <v>3</v>
      </c>
      <c r="BF112" s="12">
        <v>24</v>
      </c>
      <c r="BG112" s="12">
        <v>14</v>
      </c>
      <c r="BH112" s="12">
        <v>60</v>
      </c>
      <c r="BI112" s="31">
        <v>119</v>
      </c>
      <c r="BK112" s="12" t="s">
        <v>79</v>
      </c>
      <c r="BL112" s="12">
        <v>145</v>
      </c>
      <c r="BM112" s="12">
        <v>187</v>
      </c>
      <c r="BN112" s="12">
        <v>194</v>
      </c>
      <c r="BO112" s="12">
        <v>269</v>
      </c>
      <c r="BP112" s="12">
        <v>410</v>
      </c>
      <c r="BQ112" s="12">
        <v>634</v>
      </c>
      <c r="BR112" s="12">
        <v>919</v>
      </c>
      <c r="BS112" s="12">
        <v>1180</v>
      </c>
      <c r="BT112" s="12">
        <v>1562</v>
      </c>
      <c r="BU112" s="12">
        <v>2153</v>
      </c>
      <c r="BV112" s="12">
        <v>2682</v>
      </c>
      <c r="BW112" s="12">
        <v>2447</v>
      </c>
      <c r="BX112" s="12">
        <v>3083</v>
      </c>
      <c r="BY112" s="31">
        <v>3</v>
      </c>
      <c r="CA112" s="12" t="s">
        <v>79</v>
      </c>
      <c r="CB112" s="12">
        <v>18942</v>
      </c>
      <c r="CC112" s="12">
        <v>85</v>
      </c>
      <c r="CD112" s="12">
        <v>46</v>
      </c>
      <c r="CE112" s="12">
        <v>83</v>
      </c>
      <c r="CF112" s="12">
        <v>214</v>
      </c>
      <c r="CG112" s="12">
        <v>15</v>
      </c>
      <c r="CH112" s="12">
        <v>5</v>
      </c>
      <c r="CI112" s="12">
        <v>8</v>
      </c>
      <c r="CJ112" s="12">
        <v>4</v>
      </c>
      <c r="CK112" s="12">
        <v>10</v>
      </c>
      <c r="CL112" s="12">
        <v>9</v>
      </c>
      <c r="CM112" s="12">
        <v>34</v>
      </c>
      <c r="CN112" s="31">
        <v>43</v>
      </c>
      <c r="CP112" s="12" t="s">
        <v>79</v>
      </c>
      <c r="CQ112" s="12">
        <v>58</v>
      </c>
      <c r="CR112" s="12">
        <v>79</v>
      </c>
      <c r="CS112" s="12">
        <v>124</v>
      </c>
      <c r="CT112" s="12">
        <v>169</v>
      </c>
      <c r="CU112" s="12">
        <v>233</v>
      </c>
      <c r="CV112" s="12">
        <v>419</v>
      </c>
      <c r="CW112" s="12">
        <v>556</v>
      </c>
      <c r="CX112" s="12">
        <v>716</v>
      </c>
      <c r="CY112" s="12">
        <v>963</v>
      </c>
      <c r="CZ112" s="12">
        <v>1601</v>
      </c>
      <c r="DA112" s="12">
        <v>2522</v>
      </c>
      <c r="DB112" s="12">
        <v>3428</v>
      </c>
      <c r="DC112" s="12">
        <v>7728</v>
      </c>
      <c r="DD112" s="31">
        <v>4</v>
      </c>
      <c r="DG112" s="27" t="s">
        <v>57</v>
      </c>
      <c r="DH112" s="27">
        <v>8</v>
      </c>
      <c r="DI112" s="27">
        <v>16.5</v>
      </c>
      <c r="DJ112" s="27">
        <v>0.7</v>
      </c>
      <c r="DK112" s="27">
        <v>0.3</v>
      </c>
      <c r="DL112" s="27">
        <v>0.8</v>
      </c>
      <c r="DM112" s="27">
        <v>1.1000000000000001</v>
      </c>
      <c r="DN112" s="27">
        <v>2.1</v>
      </c>
      <c r="DO112" s="27">
        <v>5.2</v>
      </c>
      <c r="DP112" s="27">
        <v>12.1</v>
      </c>
      <c r="DQ112" s="27">
        <v>27.5</v>
      </c>
      <c r="DR112" s="28">
        <v>95.5</v>
      </c>
      <c r="DT112" s="27" t="s">
        <v>57</v>
      </c>
      <c r="DU112" s="27">
        <v>8.6999999999999993</v>
      </c>
      <c r="DV112" s="27">
        <v>17.899999999999999</v>
      </c>
      <c r="DW112" s="27">
        <v>0.7</v>
      </c>
      <c r="DX112" s="27">
        <v>0.3</v>
      </c>
      <c r="DY112" s="27">
        <v>1.2</v>
      </c>
      <c r="DZ112" s="27">
        <v>1.6</v>
      </c>
      <c r="EA112" s="27">
        <v>2.6</v>
      </c>
      <c r="EB112" s="27">
        <v>6.8</v>
      </c>
      <c r="EC112" s="27">
        <v>16.8</v>
      </c>
      <c r="ED112" s="27">
        <v>38.799999999999997</v>
      </c>
      <c r="EE112" s="28">
        <v>114.6</v>
      </c>
      <c r="EG112" s="27" t="s">
        <v>57</v>
      </c>
      <c r="EH112" s="27">
        <v>7.2</v>
      </c>
      <c r="EI112" s="27">
        <v>15</v>
      </c>
      <c r="EJ112" s="27">
        <v>0.6</v>
      </c>
      <c r="EK112" s="27">
        <v>0.2</v>
      </c>
      <c r="EL112" s="27">
        <v>0.5</v>
      </c>
      <c r="EM112" s="27">
        <v>0.7</v>
      </c>
      <c r="EN112" s="27">
        <v>1.5</v>
      </c>
      <c r="EO112" s="27">
        <v>3.6</v>
      </c>
      <c r="EP112" s="27">
        <v>7.8</v>
      </c>
      <c r="EQ112" s="27">
        <v>18.600000000000001</v>
      </c>
      <c r="ER112" s="28">
        <v>84.6</v>
      </c>
      <c r="EU112" s="12" t="s">
        <v>112</v>
      </c>
      <c r="EV112" s="12">
        <v>3006179</v>
      </c>
      <c r="EW112" s="12">
        <v>187852</v>
      </c>
      <c r="EX112" s="12">
        <v>170665</v>
      </c>
      <c r="EY112" s="12">
        <v>175538</v>
      </c>
      <c r="EZ112" s="12">
        <v>196626</v>
      </c>
      <c r="FA112" s="12">
        <v>228645</v>
      </c>
      <c r="FB112" s="12">
        <v>249253</v>
      </c>
      <c r="FC112" s="12">
        <v>222523</v>
      </c>
      <c r="FD112" s="12">
        <v>198938</v>
      </c>
      <c r="FE112" s="12">
        <v>188767</v>
      </c>
      <c r="FF112" s="12">
        <v>182525</v>
      </c>
      <c r="FG112" s="12">
        <v>175790</v>
      </c>
      <c r="FH112" s="12">
        <v>165749</v>
      </c>
      <c r="FI112" s="12">
        <v>150322</v>
      </c>
      <c r="FJ112" s="12">
        <v>137620</v>
      </c>
      <c r="FK112" s="12">
        <v>127553</v>
      </c>
      <c r="FL112" s="12">
        <v>115968</v>
      </c>
      <c r="FM112" s="31">
        <v>131845</v>
      </c>
      <c r="FP112" s="12" t="s">
        <v>112</v>
      </c>
      <c r="FQ112" s="12">
        <v>1379082</v>
      </c>
      <c r="FR112" s="12">
        <v>95632</v>
      </c>
      <c r="FS112" s="12">
        <v>86393</v>
      </c>
      <c r="FT112" s="12">
        <v>88840</v>
      </c>
      <c r="FU112" s="12">
        <v>98249</v>
      </c>
      <c r="FV112" s="12">
        <v>111491</v>
      </c>
      <c r="FW112" s="12">
        <v>120555</v>
      </c>
      <c r="FX112" s="12">
        <v>108675</v>
      </c>
      <c r="FY112" s="12">
        <v>96924</v>
      </c>
      <c r="FZ112" s="12">
        <v>90016</v>
      </c>
      <c r="GA112" s="12">
        <v>84840</v>
      </c>
      <c r="GB112" s="12">
        <v>79797</v>
      </c>
      <c r="GC112" s="12">
        <v>72625</v>
      </c>
      <c r="GD112" s="12">
        <v>63014</v>
      </c>
      <c r="GE112" s="12">
        <v>55707</v>
      </c>
      <c r="GF112" s="12">
        <v>49261</v>
      </c>
      <c r="GG112" s="12">
        <v>39495</v>
      </c>
      <c r="GH112" s="31">
        <v>37568</v>
      </c>
      <c r="GK112" s="12" t="s">
        <v>112</v>
      </c>
      <c r="GL112" s="12">
        <v>1627097</v>
      </c>
      <c r="GM112" s="12">
        <v>92220</v>
      </c>
      <c r="GN112" s="12">
        <v>84272</v>
      </c>
      <c r="GO112" s="12">
        <v>86698</v>
      </c>
      <c r="GP112" s="12">
        <v>98377</v>
      </c>
      <c r="GQ112" s="12">
        <v>117154</v>
      </c>
      <c r="GR112" s="12">
        <v>128698</v>
      </c>
      <c r="GS112" s="12">
        <v>113848</v>
      </c>
      <c r="GT112" s="12">
        <v>102014</v>
      </c>
      <c r="GU112" s="12">
        <v>98751</v>
      </c>
      <c r="GV112" s="12">
        <v>97685</v>
      </c>
      <c r="GW112" s="12">
        <v>95993</v>
      </c>
      <c r="GX112" s="12">
        <v>93124</v>
      </c>
      <c r="GY112" s="12">
        <v>87308</v>
      </c>
      <c r="GZ112" s="12">
        <v>81913</v>
      </c>
      <c r="HA112" s="12">
        <v>78292</v>
      </c>
      <c r="HB112" s="12">
        <v>76473</v>
      </c>
      <c r="HC112" s="31">
        <v>94277</v>
      </c>
      <c r="HF112" s="34" t="s">
        <v>113</v>
      </c>
      <c r="HG112" s="35" t="s">
        <v>114</v>
      </c>
      <c r="HH112" s="36" t="s">
        <v>115</v>
      </c>
      <c r="HI112" s="35" t="s">
        <v>116</v>
      </c>
      <c r="HJ112" s="35" t="s">
        <v>117</v>
      </c>
      <c r="HK112" s="35" t="s">
        <v>118</v>
      </c>
      <c r="HL112" s="35" t="s">
        <v>119</v>
      </c>
      <c r="HN112" s="34" t="s">
        <v>113</v>
      </c>
      <c r="HO112" s="35" t="s">
        <v>114</v>
      </c>
      <c r="HP112" s="36" t="s">
        <v>115</v>
      </c>
      <c r="HQ112" s="35" t="s">
        <v>116</v>
      </c>
      <c r="HR112" s="35" t="s">
        <v>117</v>
      </c>
      <c r="HS112" s="35" t="s">
        <v>118</v>
      </c>
      <c r="HT112" s="35" t="s">
        <v>119</v>
      </c>
      <c r="HV112" s="34" t="s">
        <v>113</v>
      </c>
      <c r="HW112" s="35" t="s">
        <v>114</v>
      </c>
      <c r="HX112" s="36" t="s">
        <v>115</v>
      </c>
      <c r="HY112" s="35" t="s">
        <v>116</v>
      </c>
      <c r="HZ112" s="35" t="s">
        <v>117</v>
      </c>
      <c r="IA112" s="35" t="s">
        <v>118</v>
      </c>
      <c r="IB112" s="35" t="s">
        <v>119</v>
      </c>
      <c r="IC112" s="37" t="s">
        <v>120</v>
      </c>
      <c r="IG112" s="38" t="s">
        <v>121</v>
      </c>
      <c r="IH112" s="39">
        <v>24631</v>
      </c>
      <c r="II112" s="39">
        <v>24266</v>
      </c>
      <c r="IJ112" s="39">
        <v>25647</v>
      </c>
      <c r="IK112" s="39">
        <v>28245</v>
      </c>
      <c r="IL112" s="39">
        <v>31512</v>
      </c>
      <c r="IM112" s="39">
        <v>35094</v>
      </c>
      <c r="IN112" s="38" t="s">
        <v>121</v>
      </c>
      <c r="IO112" s="39">
        <v>5020</v>
      </c>
      <c r="IP112" s="38" t="s">
        <v>121</v>
      </c>
      <c r="IQ112" s="39">
        <v>19611</v>
      </c>
      <c r="IR112" s="54" t="s">
        <v>167</v>
      </c>
      <c r="IS112" s="56">
        <v>1463</v>
      </c>
      <c r="IU112" s="85">
        <v>2004</v>
      </c>
      <c r="IV112" s="86">
        <f t="shared" ref="IV112:JC112" si="43">F145/GO145</f>
        <v>1.5494007785311634E-3</v>
      </c>
      <c r="IW112" s="86">
        <f t="shared" si="43"/>
        <v>6.3136978944609096E-2</v>
      </c>
      <c r="IX112" s="86">
        <f t="shared" si="43"/>
        <v>0.11936696518083766</v>
      </c>
      <c r="IY112" s="86">
        <f t="shared" si="43"/>
        <v>0.11902803400298638</v>
      </c>
      <c r="IZ112" s="86">
        <f t="shared" si="43"/>
        <v>0.10933036724228942</v>
      </c>
      <c r="JA112" s="86">
        <f t="shared" si="43"/>
        <v>6.3184077504542593E-2</v>
      </c>
      <c r="JB112" s="86">
        <f t="shared" si="43"/>
        <v>1.9356195531276838E-2</v>
      </c>
      <c r="JC112" s="86">
        <f t="shared" si="43"/>
        <v>1.2823252831801668E-3</v>
      </c>
      <c r="JD112" s="79"/>
      <c r="JE112" s="87" t="s">
        <v>470</v>
      </c>
      <c r="JF112" s="88">
        <v>40788453</v>
      </c>
      <c r="JG112" s="79"/>
      <c r="JH112" s="79"/>
      <c r="JI112" s="79"/>
      <c r="JJ112" s="79"/>
      <c r="JK112" s="79"/>
      <c r="JL112" s="79"/>
      <c r="JM112" s="79"/>
      <c r="JN112" s="79"/>
      <c r="JO112" s="79"/>
      <c r="JP112" s="79"/>
      <c r="JQ112" s="79"/>
      <c r="JR112" s="79"/>
      <c r="JS112" s="79"/>
      <c r="JT112" s="79"/>
      <c r="JU112" s="79"/>
      <c r="JV112" s="79"/>
      <c r="JW112" s="79"/>
      <c r="JX112" s="79"/>
      <c r="JY112" s="79"/>
      <c r="JZ112" s="79"/>
    </row>
    <row r="113" spans="1:286" ht="15.6" x14ac:dyDescent="0.3">
      <c r="A113" s="12" t="s">
        <v>122</v>
      </c>
      <c r="B113" s="12">
        <v>249915</v>
      </c>
      <c r="C113" s="12"/>
      <c r="D113" s="12"/>
      <c r="E113" s="12"/>
      <c r="F113" s="12">
        <v>455</v>
      </c>
      <c r="G113" s="12">
        <v>27566</v>
      </c>
      <c r="H113" s="12">
        <v>63907</v>
      </c>
      <c r="I113" s="12">
        <v>65492</v>
      </c>
      <c r="J113" s="12">
        <v>52496</v>
      </c>
      <c r="K113" s="12">
        <v>27760</v>
      </c>
      <c r="L113" s="12">
        <v>8647</v>
      </c>
      <c r="M113" s="12">
        <v>637</v>
      </c>
      <c r="N113" s="12">
        <v>27</v>
      </c>
      <c r="O113" s="31">
        <v>2928</v>
      </c>
      <c r="Q113" s="12" t="s">
        <v>122</v>
      </c>
      <c r="R113" s="12">
        <v>122301</v>
      </c>
      <c r="S113" s="12">
        <v>1738</v>
      </c>
      <c r="T113" s="12">
        <v>700</v>
      </c>
      <c r="U113" s="12">
        <v>1627</v>
      </c>
      <c r="V113" s="12">
        <v>4065</v>
      </c>
      <c r="W113" s="12">
        <v>148</v>
      </c>
      <c r="X113" s="12">
        <v>153</v>
      </c>
      <c r="Y113" s="12">
        <v>92</v>
      </c>
      <c r="Z113" s="12">
        <v>76</v>
      </c>
      <c r="AA113" s="12">
        <v>260</v>
      </c>
      <c r="AB113" s="12">
        <v>283</v>
      </c>
      <c r="AC113" s="12">
        <v>968</v>
      </c>
      <c r="AD113" s="31">
        <v>1285</v>
      </c>
      <c r="AF113" s="12" t="s">
        <v>122</v>
      </c>
      <c r="AG113" s="12">
        <v>1309</v>
      </c>
      <c r="AH113" s="12">
        <v>1497</v>
      </c>
      <c r="AI113" s="12">
        <v>1633</v>
      </c>
      <c r="AJ113" s="12">
        <v>2203</v>
      </c>
      <c r="AK113" s="12">
        <v>3321</v>
      </c>
      <c r="AL113" s="12">
        <v>4878</v>
      </c>
      <c r="AM113" s="12">
        <v>6604</v>
      </c>
      <c r="AN113" s="12">
        <v>8231</v>
      </c>
      <c r="AO113" s="12">
        <v>10695</v>
      </c>
      <c r="AP113" s="12">
        <v>14466</v>
      </c>
      <c r="AQ113" s="12">
        <v>17236</v>
      </c>
      <c r="AR113" s="12">
        <v>17347</v>
      </c>
      <c r="AS113" s="12">
        <v>25371</v>
      </c>
      <c r="AT113" s="31">
        <v>180</v>
      </c>
      <c r="AV113" s="12" t="s">
        <v>122</v>
      </c>
      <c r="AW113" s="12">
        <v>65909</v>
      </c>
      <c r="AX113" s="12">
        <v>978</v>
      </c>
      <c r="AY113" s="12">
        <v>375</v>
      </c>
      <c r="AZ113" s="12">
        <v>880</v>
      </c>
      <c r="BA113" s="12">
        <v>2233</v>
      </c>
      <c r="BB113" s="12">
        <v>70</v>
      </c>
      <c r="BC113" s="12">
        <v>92</v>
      </c>
      <c r="BD113" s="12">
        <v>54</v>
      </c>
      <c r="BE113" s="12">
        <v>41</v>
      </c>
      <c r="BF113" s="12">
        <v>140</v>
      </c>
      <c r="BG113" s="12">
        <v>162</v>
      </c>
      <c r="BH113" s="12">
        <v>729</v>
      </c>
      <c r="BI113" s="31">
        <v>973</v>
      </c>
      <c r="BK113" s="12" t="s">
        <v>122</v>
      </c>
      <c r="BL113" s="12">
        <v>942</v>
      </c>
      <c r="BM113" s="12">
        <v>1041</v>
      </c>
      <c r="BN113" s="12">
        <v>1072</v>
      </c>
      <c r="BO113" s="12">
        <v>1376</v>
      </c>
      <c r="BP113" s="12">
        <v>2085</v>
      </c>
      <c r="BQ113" s="12">
        <v>3113</v>
      </c>
      <c r="BR113" s="12">
        <v>4347</v>
      </c>
      <c r="BS113" s="12">
        <v>5552</v>
      </c>
      <c r="BT113" s="12">
        <v>6915</v>
      </c>
      <c r="BU113" s="12">
        <v>8797</v>
      </c>
      <c r="BV113" s="12">
        <v>9379</v>
      </c>
      <c r="BW113" s="12">
        <v>8187</v>
      </c>
      <c r="BX113" s="12">
        <v>8509</v>
      </c>
      <c r="BY113" s="31">
        <v>100</v>
      </c>
      <c r="CA113" s="12" t="s">
        <v>122</v>
      </c>
      <c r="CB113" s="12">
        <v>56370</v>
      </c>
      <c r="CC113" s="12">
        <v>760</v>
      </c>
      <c r="CD113" s="12">
        <v>325</v>
      </c>
      <c r="CE113" s="12">
        <v>747</v>
      </c>
      <c r="CF113" s="12">
        <v>1832</v>
      </c>
      <c r="CG113" s="12">
        <v>77</v>
      </c>
      <c r="CH113" s="12">
        <v>61</v>
      </c>
      <c r="CI113" s="12">
        <v>38</v>
      </c>
      <c r="CJ113" s="12">
        <v>35</v>
      </c>
      <c r="CK113" s="12">
        <v>120</v>
      </c>
      <c r="CL113" s="12">
        <v>121</v>
      </c>
      <c r="CM113" s="12">
        <v>238</v>
      </c>
      <c r="CN113" s="31">
        <v>312</v>
      </c>
      <c r="CP113" s="12" t="s">
        <v>122</v>
      </c>
      <c r="CQ113" s="12">
        <v>365</v>
      </c>
      <c r="CR113" s="12">
        <v>455</v>
      </c>
      <c r="CS113" s="12">
        <v>561</v>
      </c>
      <c r="CT113" s="12">
        <v>826</v>
      </c>
      <c r="CU113" s="12">
        <v>1232</v>
      </c>
      <c r="CV113" s="12">
        <v>1764</v>
      </c>
      <c r="CW113" s="12">
        <v>2256</v>
      </c>
      <c r="CX113" s="12">
        <v>2678</v>
      </c>
      <c r="CY113" s="12">
        <v>3779</v>
      </c>
      <c r="CZ113" s="12">
        <v>5669</v>
      </c>
      <c r="DA113" s="12">
        <v>7856</v>
      </c>
      <c r="DB113" s="12">
        <v>9156</v>
      </c>
      <c r="DC113" s="12">
        <v>16860</v>
      </c>
      <c r="DD113" s="31">
        <v>79</v>
      </c>
      <c r="DG113" s="12" t="s">
        <v>78</v>
      </c>
      <c r="DH113" s="12">
        <v>11.7</v>
      </c>
      <c r="DI113" s="12">
        <v>10.3</v>
      </c>
      <c r="DJ113" s="12">
        <v>0.5</v>
      </c>
      <c r="DK113" s="12">
        <v>0.2</v>
      </c>
      <c r="DL113" s="12">
        <v>0.6</v>
      </c>
      <c r="DM113" s="12">
        <v>1</v>
      </c>
      <c r="DN113" s="12">
        <v>1.9</v>
      </c>
      <c r="DO113" s="12">
        <v>4.7</v>
      </c>
      <c r="DP113" s="12">
        <v>10.7</v>
      </c>
      <c r="DQ113" s="12">
        <v>23.7</v>
      </c>
      <c r="DR113" s="31">
        <v>88.3</v>
      </c>
      <c r="DT113" s="12" t="s">
        <v>78</v>
      </c>
      <c r="DU113" s="12">
        <v>11.9</v>
      </c>
      <c r="DV113" s="12">
        <v>10.3</v>
      </c>
      <c r="DW113" s="12">
        <v>0.5</v>
      </c>
      <c r="DX113" s="12">
        <v>0.2</v>
      </c>
      <c r="DY113" s="12">
        <v>0.9</v>
      </c>
      <c r="DZ113" s="12">
        <v>1.4</v>
      </c>
      <c r="EA113" s="12">
        <v>2.5</v>
      </c>
      <c r="EB113" s="12">
        <v>6.3</v>
      </c>
      <c r="EC113" s="12">
        <v>15.5</v>
      </c>
      <c r="ED113" s="12">
        <v>35.4</v>
      </c>
      <c r="EE113" s="31">
        <v>106.6</v>
      </c>
      <c r="EG113" s="12" t="s">
        <v>78</v>
      </c>
      <c r="EH113" s="12">
        <v>11.6</v>
      </c>
      <c r="EI113" s="12">
        <v>10.4</v>
      </c>
      <c r="EJ113" s="12">
        <v>0.4</v>
      </c>
      <c r="EK113" s="12">
        <v>0.1</v>
      </c>
      <c r="EL113" s="12">
        <v>0.4</v>
      </c>
      <c r="EM113" s="12">
        <v>0.6</v>
      </c>
      <c r="EN113" s="12">
        <v>1.5</v>
      </c>
      <c r="EO113" s="12">
        <v>3.4</v>
      </c>
      <c r="EP113" s="12">
        <v>7</v>
      </c>
      <c r="EQ113" s="12">
        <v>16</v>
      </c>
      <c r="ER113" s="31">
        <v>80.099999999999994</v>
      </c>
      <c r="EU113" s="12" t="s">
        <v>122</v>
      </c>
      <c r="EV113" s="12">
        <v>14410574</v>
      </c>
      <c r="EW113" s="12">
        <v>1211048</v>
      </c>
      <c r="EX113" s="12">
        <v>1219371</v>
      </c>
      <c r="EY113" s="12">
        <v>1232610</v>
      </c>
      <c r="EZ113" s="12">
        <v>1200121</v>
      </c>
      <c r="FA113" s="12">
        <v>1226785</v>
      </c>
      <c r="FB113" s="12">
        <v>1208839</v>
      </c>
      <c r="FC113" s="12">
        <v>1025610</v>
      </c>
      <c r="FD113" s="12">
        <v>912118</v>
      </c>
      <c r="FE113" s="12">
        <v>861102</v>
      </c>
      <c r="FF113" s="12">
        <v>816431</v>
      </c>
      <c r="FG113" s="12">
        <v>756682</v>
      </c>
      <c r="FH113" s="12">
        <v>665646</v>
      </c>
      <c r="FI113" s="12">
        <v>560553</v>
      </c>
      <c r="FJ113" s="12">
        <v>482607</v>
      </c>
      <c r="FK113" s="12">
        <v>421757</v>
      </c>
      <c r="FL113" s="12">
        <v>318145</v>
      </c>
      <c r="FM113" s="31">
        <v>291149</v>
      </c>
      <c r="FP113" s="12" t="s">
        <v>122</v>
      </c>
      <c r="FQ113" s="12">
        <v>7045930</v>
      </c>
      <c r="FR113" s="12">
        <v>617164</v>
      </c>
      <c r="FS113" s="12">
        <v>621154</v>
      </c>
      <c r="FT113" s="12">
        <v>626937</v>
      </c>
      <c r="FU113" s="12">
        <v>607735</v>
      </c>
      <c r="FV113" s="12">
        <v>620530</v>
      </c>
      <c r="FW113" s="12">
        <v>611299</v>
      </c>
      <c r="FX113" s="12">
        <v>516295</v>
      </c>
      <c r="FY113" s="12">
        <v>454747</v>
      </c>
      <c r="FZ113" s="12">
        <v>421546</v>
      </c>
      <c r="GA113" s="12">
        <v>391356</v>
      </c>
      <c r="GB113" s="12">
        <v>360993</v>
      </c>
      <c r="GC113" s="12">
        <v>317664</v>
      </c>
      <c r="GD113" s="12">
        <v>263569</v>
      </c>
      <c r="GE113" s="12">
        <v>216098</v>
      </c>
      <c r="GF113" s="12">
        <v>177297</v>
      </c>
      <c r="GG113" s="12">
        <v>125254</v>
      </c>
      <c r="GH113" s="31">
        <v>96292</v>
      </c>
      <c r="GK113" s="12" t="s">
        <v>122</v>
      </c>
      <c r="GL113" s="12">
        <v>7364644</v>
      </c>
      <c r="GM113" s="12">
        <v>593884</v>
      </c>
      <c r="GN113" s="12">
        <v>598217</v>
      </c>
      <c r="GO113" s="12">
        <v>605673</v>
      </c>
      <c r="GP113" s="12">
        <v>592386</v>
      </c>
      <c r="GQ113" s="12">
        <v>606255</v>
      </c>
      <c r="GR113" s="12">
        <v>597540</v>
      </c>
      <c r="GS113" s="12">
        <v>509315</v>
      </c>
      <c r="GT113" s="12">
        <v>457371</v>
      </c>
      <c r="GU113" s="12">
        <v>439556</v>
      </c>
      <c r="GV113" s="12">
        <v>425075</v>
      </c>
      <c r="GW113" s="12">
        <v>395689</v>
      </c>
      <c r="GX113" s="12">
        <v>347982</v>
      </c>
      <c r="GY113" s="12">
        <v>296984</v>
      </c>
      <c r="GZ113" s="12">
        <v>266509</v>
      </c>
      <c r="HA113" s="12">
        <v>244460</v>
      </c>
      <c r="HB113" s="12">
        <v>192891</v>
      </c>
      <c r="HC113" s="31">
        <v>194857</v>
      </c>
      <c r="HF113" s="42" t="s">
        <v>143</v>
      </c>
      <c r="HG113" s="43" t="s">
        <v>143</v>
      </c>
      <c r="HH113" s="43">
        <v>1</v>
      </c>
      <c r="HI113" s="44">
        <f>B111-(V111-U111*6/11)</f>
        <v>688721.09090909094</v>
      </c>
      <c r="HJ113" s="44">
        <f>V111</f>
        <v>11494</v>
      </c>
      <c r="HK113" s="45">
        <f>HJ113/(B111)</f>
        <v>1.6468181192976022E-2</v>
      </c>
      <c r="HL113" s="46">
        <f t="shared" ref="HL113:HL134" si="44">2*HH113*HK113/(2+HH113*HK113)</f>
        <v>1.6333688125178523E-2</v>
      </c>
      <c r="HN113" s="42" t="s">
        <v>143</v>
      </c>
      <c r="HO113" s="43" t="s">
        <v>143</v>
      </c>
      <c r="HP113" s="43">
        <v>1</v>
      </c>
      <c r="HQ113" s="44">
        <f>B111*0.51-(BA111-AZ111*6/11)</f>
        <v>350794.70181818184</v>
      </c>
      <c r="HR113" s="44">
        <f>BA111</f>
        <v>6387</v>
      </c>
      <c r="HS113" s="45">
        <f>HR113/C111</f>
        <v>1.7893362618644732E-2</v>
      </c>
      <c r="HT113" s="46">
        <f t="shared" ref="HT113:HT134" si="45">2*HP113*HS113/(2+HP113*HS113)</f>
        <v>1.7734695945899041E-2</v>
      </c>
      <c r="HV113" s="42" t="s">
        <v>143</v>
      </c>
      <c r="HW113" s="47">
        <v>0</v>
      </c>
      <c r="HX113" s="47">
        <v>1</v>
      </c>
      <c r="HY113" s="48">
        <f>B111*0.49-(CF111-CE111*6/11)</f>
        <v>337935.6618181818</v>
      </c>
      <c r="HZ113" s="48">
        <f>CF111</f>
        <v>5095</v>
      </c>
      <c r="IA113" s="45">
        <f>HZ113/D111</f>
        <v>1.5007363770250368E-2</v>
      </c>
      <c r="IB113" s="46">
        <f t="shared" ref="IB113:IB134" si="46">2*HX113*IA113/(2+HX113*IA113)</f>
        <v>1.4895591986493102E-2</v>
      </c>
      <c r="IC113" s="49"/>
      <c r="IE113" s="50">
        <f t="shared" ref="IE113:IF134" si="47">HY113+HQ113-HI113</f>
        <v>9.2727272727061063</v>
      </c>
      <c r="IF113" s="50">
        <f t="shared" si="47"/>
        <v>-12</v>
      </c>
      <c r="IG113" s="51" t="s">
        <v>144</v>
      </c>
      <c r="IH113" s="52">
        <v>3496</v>
      </c>
      <c r="II113" s="52">
        <v>4645</v>
      </c>
      <c r="IJ113" s="52">
        <v>5231</v>
      </c>
      <c r="IK113" s="52">
        <v>5515</v>
      </c>
      <c r="IL113" s="52">
        <v>5730</v>
      </c>
      <c r="IM113" s="52">
        <v>5933</v>
      </c>
      <c r="IN113" s="51" t="s">
        <v>144</v>
      </c>
      <c r="IO113" s="52">
        <v>787</v>
      </c>
      <c r="IP113" s="51" t="s">
        <v>144</v>
      </c>
      <c r="IQ113" s="52">
        <v>2709</v>
      </c>
      <c r="IR113" s="42" t="s">
        <v>185</v>
      </c>
      <c r="IS113" s="44">
        <v>770</v>
      </c>
      <c r="IU113" s="85">
        <v>2005</v>
      </c>
      <c r="IV113" s="84">
        <f t="shared" ref="IV113:JC113" si="48">F179/GO179</f>
        <v>1.587256780391645E-3</v>
      </c>
      <c r="IW113" s="84">
        <f t="shared" si="48"/>
        <v>6.307172150581998E-2</v>
      </c>
      <c r="IX113" s="84">
        <f t="shared" si="48"/>
        <v>0.11145397312513398</v>
      </c>
      <c r="IY113" s="84">
        <f t="shared" si="48"/>
        <v>0.11238761423042726</v>
      </c>
      <c r="IZ113" s="84">
        <f t="shared" si="48"/>
        <v>0.10379545799180853</v>
      </c>
      <c r="JA113" s="84">
        <f t="shared" si="48"/>
        <v>6.0855842972403103E-2</v>
      </c>
      <c r="JB113" s="84">
        <f t="shared" si="48"/>
        <v>1.8687390425050299E-2</v>
      </c>
      <c r="JC113" s="84">
        <f t="shared" si="48"/>
        <v>1.3594578248309357E-3</v>
      </c>
      <c r="JD113" s="79"/>
      <c r="JG113" s="79"/>
      <c r="JH113" s="79"/>
      <c r="JI113" s="79"/>
      <c r="JJ113" s="79"/>
      <c r="JK113" s="79"/>
      <c r="JL113" s="79"/>
      <c r="JM113" s="79"/>
      <c r="JN113" s="79"/>
      <c r="JO113" s="79"/>
      <c r="JP113" s="79"/>
      <c r="JQ113" s="79"/>
      <c r="JR113" s="79"/>
      <c r="JS113" s="79"/>
      <c r="JT113" s="79"/>
      <c r="JU113" s="79"/>
      <c r="JV113" s="79"/>
      <c r="JW113" s="79"/>
      <c r="JX113" s="79"/>
      <c r="JY113" s="79"/>
      <c r="JZ113" s="79"/>
    </row>
    <row r="114" spans="1:286" ht="15.6" x14ac:dyDescent="0.3">
      <c r="A114" s="12" t="s">
        <v>145</v>
      </c>
      <c r="B114" s="12">
        <v>170357</v>
      </c>
      <c r="C114" s="12"/>
      <c r="D114" s="12"/>
      <c r="E114" s="12"/>
      <c r="F114" s="12">
        <v>278</v>
      </c>
      <c r="G114" s="12">
        <v>18476</v>
      </c>
      <c r="H114" s="12">
        <v>43561</v>
      </c>
      <c r="I114" s="12">
        <v>44373</v>
      </c>
      <c r="J114" s="12">
        <v>35630</v>
      </c>
      <c r="K114" s="12">
        <v>19086</v>
      </c>
      <c r="L114" s="12">
        <v>6094</v>
      </c>
      <c r="M114" s="12">
        <v>447</v>
      </c>
      <c r="N114" s="12">
        <v>17</v>
      </c>
      <c r="O114" s="31">
        <v>2395</v>
      </c>
      <c r="Q114" s="12" t="s">
        <v>146</v>
      </c>
      <c r="R114" s="12">
        <v>75904</v>
      </c>
      <c r="S114" s="12">
        <v>1268</v>
      </c>
      <c r="T114" s="12">
        <v>502</v>
      </c>
      <c r="U114" s="12">
        <v>1200</v>
      </c>
      <c r="V114" s="12">
        <v>2970</v>
      </c>
      <c r="W114" s="12">
        <v>94</v>
      </c>
      <c r="X114" s="12">
        <v>98</v>
      </c>
      <c r="Y114" s="12">
        <v>58</v>
      </c>
      <c r="Z114" s="12">
        <v>53</v>
      </c>
      <c r="AA114" s="12">
        <v>159</v>
      </c>
      <c r="AB114" s="12">
        <v>177</v>
      </c>
      <c r="AC114" s="12">
        <v>681</v>
      </c>
      <c r="AD114" s="31">
        <v>900</v>
      </c>
      <c r="AF114" s="12" t="s">
        <v>146</v>
      </c>
      <c r="AG114" s="12">
        <v>918</v>
      </c>
      <c r="AH114" s="12">
        <v>1050</v>
      </c>
      <c r="AI114" s="12">
        <v>1130</v>
      </c>
      <c r="AJ114" s="12">
        <v>1455</v>
      </c>
      <c r="AK114" s="12">
        <v>2189</v>
      </c>
      <c r="AL114" s="12">
        <v>3218</v>
      </c>
      <c r="AM114" s="12">
        <v>4253</v>
      </c>
      <c r="AN114" s="12">
        <v>5271</v>
      </c>
      <c r="AO114" s="12">
        <v>6787</v>
      </c>
      <c r="AP114" s="12">
        <v>9133</v>
      </c>
      <c r="AQ114" s="12">
        <v>10665</v>
      </c>
      <c r="AR114" s="12">
        <v>10312</v>
      </c>
      <c r="AS114" s="12">
        <v>14238</v>
      </c>
      <c r="AT114" s="31">
        <v>95</v>
      </c>
      <c r="AV114" s="12" t="s">
        <v>146</v>
      </c>
      <c r="AW114" s="12">
        <v>40739</v>
      </c>
      <c r="AX114" s="12">
        <v>696</v>
      </c>
      <c r="AY114" s="12">
        <v>273</v>
      </c>
      <c r="AZ114" s="12">
        <v>649</v>
      </c>
      <c r="BA114" s="12">
        <v>1618</v>
      </c>
      <c r="BB114" s="12">
        <v>47</v>
      </c>
      <c r="BC114" s="12">
        <v>54</v>
      </c>
      <c r="BD114" s="12">
        <v>32</v>
      </c>
      <c r="BE114" s="12">
        <v>29</v>
      </c>
      <c r="BF114" s="12">
        <v>85</v>
      </c>
      <c r="BG114" s="12">
        <v>106</v>
      </c>
      <c r="BH114" s="12">
        <v>532</v>
      </c>
      <c r="BI114" s="31">
        <v>688</v>
      </c>
      <c r="BK114" s="12" t="s">
        <v>146</v>
      </c>
      <c r="BL114" s="12">
        <v>652</v>
      </c>
      <c r="BM114" s="12">
        <v>726</v>
      </c>
      <c r="BN114" s="12">
        <v>760</v>
      </c>
      <c r="BO114" s="12">
        <v>910</v>
      </c>
      <c r="BP114" s="12">
        <v>1340</v>
      </c>
      <c r="BQ114" s="12">
        <v>2005</v>
      </c>
      <c r="BR114" s="12">
        <v>2755</v>
      </c>
      <c r="BS114" s="12">
        <v>3527</v>
      </c>
      <c r="BT114" s="12">
        <v>4275</v>
      </c>
      <c r="BU114" s="12">
        <v>5408</v>
      </c>
      <c r="BV114" s="12">
        <v>5643</v>
      </c>
      <c r="BW114" s="12">
        <v>4803</v>
      </c>
      <c r="BX114" s="12">
        <v>4698</v>
      </c>
      <c r="BY114" s="31">
        <v>46</v>
      </c>
      <c r="CA114" s="12" t="s">
        <v>146</v>
      </c>
      <c r="CB114" s="12">
        <v>35156</v>
      </c>
      <c r="CC114" s="12">
        <v>572</v>
      </c>
      <c r="CD114" s="12">
        <v>229</v>
      </c>
      <c r="CE114" s="12">
        <v>551</v>
      </c>
      <c r="CF114" s="12">
        <v>1352</v>
      </c>
      <c r="CG114" s="12">
        <v>46</v>
      </c>
      <c r="CH114" s="12">
        <v>44</v>
      </c>
      <c r="CI114" s="12">
        <v>26</v>
      </c>
      <c r="CJ114" s="12">
        <v>24</v>
      </c>
      <c r="CK114" s="12">
        <v>74</v>
      </c>
      <c r="CL114" s="12">
        <v>71</v>
      </c>
      <c r="CM114" s="12">
        <v>148</v>
      </c>
      <c r="CN114" s="31">
        <v>212</v>
      </c>
      <c r="CP114" s="12" t="s">
        <v>146</v>
      </c>
      <c r="CQ114" s="12">
        <v>265</v>
      </c>
      <c r="CR114" s="12">
        <v>324</v>
      </c>
      <c r="CS114" s="12">
        <v>370</v>
      </c>
      <c r="CT114" s="12">
        <v>544</v>
      </c>
      <c r="CU114" s="12">
        <v>848</v>
      </c>
      <c r="CV114" s="12">
        <v>1213</v>
      </c>
      <c r="CW114" s="12">
        <v>1498</v>
      </c>
      <c r="CX114" s="12">
        <v>1743</v>
      </c>
      <c r="CY114" s="12">
        <v>2512</v>
      </c>
      <c r="CZ114" s="12">
        <v>3725</v>
      </c>
      <c r="DA114" s="12">
        <v>5022</v>
      </c>
      <c r="DB114" s="12">
        <v>5508</v>
      </c>
      <c r="DC114" s="12">
        <v>9538</v>
      </c>
      <c r="DD114" s="31">
        <v>49</v>
      </c>
      <c r="DG114" s="12" t="s">
        <v>122</v>
      </c>
      <c r="DH114" s="12">
        <v>8.5</v>
      </c>
      <c r="DI114" s="12">
        <v>16.3</v>
      </c>
      <c r="DJ114" s="12">
        <v>0.5</v>
      </c>
      <c r="DK114" s="12">
        <v>0.2</v>
      </c>
      <c r="DL114" s="12">
        <v>0.9</v>
      </c>
      <c r="DM114" s="12">
        <v>1.3</v>
      </c>
      <c r="DN114" s="12">
        <v>2.2000000000000002</v>
      </c>
      <c r="DO114" s="12">
        <v>5.2</v>
      </c>
      <c r="DP114" s="12">
        <v>12.1</v>
      </c>
      <c r="DQ114" s="12">
        <v>27.8</v>
      </c>
      <c r="DR114" s="31">
        <v>98.4</v>
      </c>
      <c r="DT114" s="12" t="s">
        <v>122</v>
      </c>
      <c r="DU114" s="12">
        <v>9.4</v>
      </c>
      <c r="DV114" s="12">
        <v>17.5</v>
      </c>
      <c r="DW114" s="12">
        <v>0.5</v>
      </c>
      <c r="DX114" s="12">
        <v>0.2</v>
      </c>
      <c r="DY114" s="12">
        <v>1.4</v>
      </c>
      <c r="DZ114" s="12">
        <v>1.8</v>
      </c>
      <c r="EA114" s="12">
        <v>2.8</v>
      </c>
      <c r="EB114" s="12">
        <v>6.9</v>
      </c>
      <c r="EC114" s="12">
        <v>17</v>
      </c>
      <c r="ED114" s="12">
        <v>39.9</v>
      </c>
      <c r="EE114" s="31">
        <v>117.7</v>
      </c>
      <c r="EG114" s="53" t="s">
        <v>122</v>
      </c>
      <c r="EH114" s="12">
        <v>7.7</v>
      </c>
      <c r="EI114" s="12">
        <v>15.2</v>
      </c>
      <c r="EJ114" s="12">
        <v>0.4</v>
      </c>
      <c r="EK114" s="12">
        <v>0.2</v>
      </c>
      <c r="EL114" s="12">
        <v>0.5</v>
      </c>
      <c r="EM114" s="12">
        <v>0.7</v>
      </c>
      <c r="EN114" s="12">
        <v>1.5</v>
      </c>
      <c r="EO114" s="12">
        <v>3.7</v>
      </c>
      <c r="EP114" s="12">
        <v>7.7</v>
      </c>
      <c r="EQ114" s="12">
        <v>18.5</v>
      </c>
      <c r="ER114" s="31">
        <v>87.4</v>
      </c>
      <c r="EU114" s="12" t="s">
        <v>166</v>
      </c>
      <c r="EV114" s="12">
        <v>350440</v>
      </c>
      <c r="EW114" s="12">
        <v>39286</v>
      </c>
      <c r="EX114" s="12">
        <v>38947</v>
      </c>
      <c r="EY114" s="12">
        <v>36662</v>
      </c>
      <c r="EZ114" s="12">
        <v>33353</v>
      </c>
      <c r="FA114" s="12">
        <v>30856</v>
      </c>
      <c r="FB114" s="12">
        <v>28462</v>
      </c>
      <c r="FC114" s="12">
        <v>23411</v>
      </c>
      <c r="FD114" s="12">
        <v>20341</v>
      </c>
      <c r="FE114" s="12">
        <v>18951</v>
      </c>
      <c r="FF114" s="12">
        <v>17621</v>
      </c>
      <c r="FG114" s="12">
        <v>15493</v>
      </c>
      <c r="FH114" s="12">
        <v>12269</v>
      </c>
      <c r="FI114" s="12">
        <v>9797</v>
      </c>
      <c r="FJ114" s="12">
        <v>8322</v>
      </c>
      <c r="FK114" s="12">
        <v>6962</v>
      </c>
      <c r="FL114" s="12">
        <v>5024</v>
      </c>
      <c r="FM114" s="31">
        <v>4683</v>
      </c>
      <c r="FP114" s="12" t="s">
        <v>166</v>
      </c>
      <c r="FQ114" s="12">
        <v>175519</v>
      </c>
      <c r="FR114" s="12">
        <v>19840</v>
      </c>
      <c r="FS114" s="12">
        <v>19696</v>
      </c>
      <c r="FT114" s="12">
        <v>18636</v>
      </c>
      <c r="FU114" s="12">
        <v>16970</v>
      </c>
      <c r="FV114" s="12">
        <v>15711</v>
      </c>
      <c r="FW114" s="12">
        <v>14509</v>
      </c>
      <c r="FX114" s="12">
        <v>11907</v>
      </c>
      <c r="FY114" s="12">
        <v>10329</v>
      </c>
      <c r="FZ114" s="12">
        <v>9662</v>
      </c>
      <c r="GA114" s="12">
        <v>8886</v>
      </c>
      <c r="GB114" s="12">
        <v>7854</v>
      </c>
      <c r="GC114" s="12">
        <v>6113</v>
      </c>
      <c r="GD114" s="12">
        <v>4682</v>
      </c>
      <c r="GE114" s="12">
        <v>3831</v>
      </c>
      <c r="GF114" s="12">
        <v>3059</v>
      </c>
      <c r="GG114" s="12">
        <v>2056</v>
      </c>
      <c r="GH114" s="31">
        <v>1778</v>
      </c>
      <c r="GK114" s="12" t="s">
        <v>166</v>
      </c>
      <c r="GL114" s="12">
        <v>174921</v>
      </c>
      <c r="GM114" s="12">
        <v>19446</v>
      </c>
      <c r="GN114" s="12">
        <v>19251</v>
      </c>
      <c r="GO114" s="12">
        <v>18026</v>
      </c>
      <c r="GP114" s="12">
        <v>16383</v>
      </c>
      <c r="GQ114" s="12">
        <v>15145</v>
      </c>
      <c r="GR114" s="12">
        <v>13953</v>
      </c>
      <c r="GS114" s="12">
        <v>11504</v>
      </c>
      <c r="GT114" s="12">
        <v>10012</v>
      </c>
      <c r="GU114" s="12">
        <v>9289</v>
      </c>
      <c r="GV114" s="12">
        <v>8735</v>
      </c>
      <c r="GW114" s="12">
        <v>7639</v>
      </c>
      <c r="GX114" s="12">
        <v>6156</v>
      </c>
      <c r="GY114" s="12">
        <v>5115</v>
      </c>
      <c r="GZ114" s="12">
        <v>4491</v>
      </c>
      <c r="HA114" s="12">
        <v>3903</v>
      </c>
      <c r="HB114" s="12">
        <v>2968</v>
      </c>
      <c r="HC114" s="31">
        <v>2905</v>
      </c>
      <c r="HF114" s="54" t="s">
        <v>167</v>
      </c>
      <c r="HG114" s="55" t="s">
        <v>168</v>
      </c>
      <c r="HH114" s="55">
        <v>1</v>
      </c>
      <c r="HI114" s="56">
        <f>EW111-HI113</f>
        <v>2675994.9090909092</v>
      </c>
      <c r="HJ114" s="56">
        <f>W111+X111+Y111+Z111</f>
        <v>1805</v>
      </c>
      <c r="HK114" s="57">
        <f t="shared" ref="HK114:HK134" si="49">HJ114/HI114</f>
        <v>6.7451548351906093E-4</v>
      </c>
      <c r="HL114" s="58">
        <f t="shared" si="44"/>
        <v>6.742880746457105E-4</v>
      </c>
      <c r="HN114" s="54" t="s">
        <v>167</v>
      </c>
      <c r="HO114" s="55" t="s">
        <v>168</v>
      </c>
      <c r="HP114" s="55">
        <v>1</v>
      </c>
      <c r="HQ114" s="56">
        <f>FR111-HQ113</f>
        <v>1360570.2981818181</v>
      </c>
      <c r="HR114" s="56">
        <f>BB111+BC111+BD111+BE111</f>
        <v>974</v>
      </c>
      <c r="HS114" s="57">
        <f t="shared" ref="HS114:HS134" si="50">HR114/HQ114</f>
        <v>7.1587627725049801E-4</v>
      </c>
      <c r="HT114" s="58">
        <f t="shared" si="45"/>
        <v>7.1562012951337727E-4</v>
      </c>
      <c r="HV114" s="54" t="s">
        <v>167</v>
      </c>
      <c r="HW114" s="59">
        <v>41730</v>
      </c>
      <c r="HX114" s="59">
        <v>1</v>
      </c>
      <c r="HY114" s="56">
        <f>GM111-HY113</f>
        <v>1315415.3381818181</v>
      </c>
      <c r="HZ114" s="60">
        <f>CG111+CH111+CI111+CJ111</f>
        <v>830</v>
      </c>
      <c r="IA114" s="57">
        <f t="shared" ref="IA114:IA134" si="51">HZ114/HY114</f>
        <v>6.3097941456820425E-4</v>
      </c>
      <c r="IB114" s="58">
        <f t="shared" si="46"/>
        <v>6.3078040984134289E-4</v>
      </c>
      <c r="IC114" s="49">
        <f>S111+T111+U111*5/11</f>
        <v>9230.9090909090919</v>
      </c>
      <c r="IE114" s="50">
        <f t="shared" si="47"/>
        <v>-9.2727272729389369</v>
      </c>
      <c r="IF114" s="50">
        <f t="shared" si="47"/>
        <v>-1</v>
      </c>
      <c r="IR114" s="54" t="s">
        <v>201</v>
      </c>
      <c r="IS114" s="56">
        <v>974</v>
      </c>
      <c r="IU114" s="85">
        <v>2006</v>
      </c>
      <c r="IV114" s="86">
        <f t="shared" ref="IV114:JC114" si="52">F215/GO215</f>
        <v>1.6266607700703827E-3</v>
      </c>
      <c r="IW114" s="86">
        <f t="shared" si="52"/>
        <v>6.2373126809847371E-2</v>
      </c>
      <c r="IX114" s="86">
        <f t="shared" si="52"/>
        <v>0.1089126291346999</v>
      </c>
      <c r="IY114" s="86">
        <f t="shared" si="52"/>
        <v>0.10813154657245164</v>
      </c>
      <c r="IZ114" s="86">
        <f t="shared" si="52"/>
        <v>9.8282149942799615E-2</v>
      </c>
      <c r="JA114" s="86">
        <f t="shared" si="52"/>
        <v>5.9715755062337707E-2</v>
      </c>
      <c r="JB114" s="86">
        <f t="shared" si="52"/>
        <v>1.7250946301154316E-2</v>
      </c>
      <c r="JC114" s="86">
        <f t="shared" si="52"/>
        <v>1.273935017526807E-3</v>
      </c>
      <c r="JD114" s="79"/>
      <c r="JE114" s="10" t="s">
        <v>471</v>
      </c>
      <c r="JF114" s="11">
        <v>3571540</v>
      </c>
      <c r="JG114" s="79"/>
      <c r="JH114" s="79"/>
      <c r="JI114" s="79"/>
      <c r="JJ114" s="79"/>
      <c r="JK114" s="79"/>
      <c r="JL114" s="79"/>
      <c r="JM114" s="79"/>
      <c r="JN114" s="79"/>
      <c r="JO114" s="79"/>
      <c r="JP114" s="79"/>
      <c r="JQ114" s="79"/>
      <c r="JR114" s="79"/>
      <c r="JS114" s="79"/>
      <c r="JT114" s="79"/>
      <c r="JU114" s="79"/>
      <c r="JV114" s="79"/>
      <c r="JW114" s="79"/>
      <c r="JX114" s="79"/>
      <c r="JY114" s="79"/>
      <c r="JZ114" s="79"/>
    </row>
    <row r="115" spans="1:286" ht="15.6" x14ac:dyDescent="0.3">
      <c r="A115" s="12" t="s">
        <v>166</v>
      </c>
      <c r="B115" s="12">
        <v>7869</v>
      </c>
      <c r="C115" s="12"/>
      <c r="D115" s="12"/>
      <c r="E115" s="12"/>
      <c r="F115" s="12">
        <v>51</v>
      </c>
      <c r="G115" s="12">
        <v>1349</v>
      </c>
      <c r="H115" s="12">
        <v>2364</v>
      </c>
      <c r="I115" s="12">
        <v>1981</v>
      </c>
      <c r="J115" s="12">
        <v>1255</v>
      </c>
      <c r="K115" s="12">
        <v>612</v>
      </c>
      <c r="L115" s="12">
        <v>197</v>
      </c>
      <c r="M115" s="12">
        <v>21</v>
      </c>
      <c r="N115" s="12">
        <v>0</v>
      </c>
      <c r="O115" s="31">
        <v>39</v>
      </c>
      <c r="Q115" s="12" t="s">
        <v>166</v>
      </c>
      <c r="R115" s="12">
        <v>1965</v>
      </c>
      <c r="S115" s="12">
        <v>86</v>
      </c>
      <c r="T115" s="12">
        <v>32</v>
      </c>
      <c r="U115" s="12">
        <v>40</v>
      </c>
      <c r="V115" s="12">
        <v>158</v>
      </c>
      <c r="W115" s="12">
        <v>8</v>
      </c>
      <c r="X115" s="12">
        <v>5</v>
      </c>
      <c r="Y115" s="12">
        <v>1</v>
      </c>
      <c r="Z115" s="12">
        <v>4</v>
      </c>
      <c r="AA115" s="12">
        <v>6</v>
      </c>
      <c r="AB115" s="12">
        <v>13</v>
      </c>
      <c r="AC115" s="12">
        <v>19</v>
      </c>
      <c r="AD115" s="31">
        <v>28</v>
      </c>
      <c r="AF115" s="12" t="s">
        <v>166</v>
      </c>
      <c r="AG115" s="12">
        <v>23</v>
      </c>
      <c r="AH115" s="12">
        <v>19</v>
      </c>
      <c r="AI115" s="12">
        <v>35</v>
      </c>
      <c r="AJ115" s="12">
        <v>51</v>
      </c>
      <c r="AK115" s="12">
        <v>60</v>
      </c>
      <c r="AL115" s="12">
        <v>66</v>
      </c>
      <c r="AM115" s="12">
        <v>117</v>
      </c>
      <c r="AN115" s="12">
        <v>123</v>
      </c>
      <c r="AO115" s="12">
        <v>163</v>
      </c>
      <c r="AP115" s="12">
        <v>205</v>
      </c>
      <c r="AQ115" s="12">
        <v>257</v>
      </c>
      <c r="AR115" s="12">
        <v>250</v>
      </c>
      <c r="AS115" s="12">
        <v>350</v>
      </c>
      <c r="AT115" s="31">
        <v>4</v>
      </c>
      <c r="AV115" s="12" t="s">
        <v>166</v>
      </c>
      <c r="AW115" s="12">
        <v>1043</v>
      </c>
      <c r="AX115" s="12">
        <v>51</v>
      </c>
      <c r="AY115" s="12">
        <v>20</v>
      </c>
      <c r="AZ115" s="12">
        <v>22</v>
      </c>
      <c r="BA115" s="12">
        <v>93</v>
      </c>
      <c r="BB115" s="12">
        <v>3</v>
      </c>
      <c r="BC115" s="12">
        <v>1</v>
      </c>
      <c r="BD115" s="12">
        <v>1</v>
      </c>
      <c r="BE115" s="12">
        <v>2</v>
      </c>
      <c r="BF115" s="12">
        <v>4</v>
      </c>
      <c r="BG115" s="12">
        <v>8</v>
      </c>
      <c r="BH115" s="12">
        <v>8</v>
      </c>
      <c r="BI115" s="31">
        <v>21</v>
      </c>
      <c r="BK115" s="12" t="s">
        <v>166</v>
      </c>
      <c r="BL115" s="12">
        <v>16</v>
      </c>
      <c r="BM115" s="12">
        <v>13</v>
      </c>
      <c r="BN115" s="12">
        <v>25</v>
      </c>
      <c r="BO115" s="12">
        <v>27</v>
      </c>
      <c r="BP115" s="12">
        <v>43</v>
      </c>
      <c r="BQ115" s="12">
        <v>33</v>
      </c>
      <c r="BR115" s="12">
        <v>73</v>
      </c>
      <c r="BS115" s="12">
        <v>69</v>
      </c>
      <c r="BT115" s="12">
        <v>109</v>
      </c>
      <c r="BU115" s="12">
        <v>105</v>
      </c>
      <c r="BV115" s="12">
        <v>135</v>
      </c>
      <c r="BW115" s="12">
        <v>114</v>
      </c>
      <c r="BX115" s="12">
        <v>137</v>
      </c>
      <c r="BY115" s="31">
        <v>3</v>
      </c>
      <c r="CA115" s="12" t="s">
        <v>166</v>
      </c>
      <c r="CB115" s="12">
        <v>922</v>
      </c>
      <c r="CC115" s="12">
        <v>35</v>
      </c>
      <c r="CD115" s="12">
        <v>12</v>
      </c>
      <c r="CE115" s="12">
        <v>18</v>
      </c>
      <c r="CF115" s="12">
        <v>65</v>
      </c>
      <c r="CG115" s="12">
        <v>5</v>
      </c>
      <c r="CH115" s="12">
        <v>4</v>
      </c>
      <c r="CI115" s="12">
        <v>0</v>
      </c>
      <c r="CJ115" s="12">
        <v>2</v>
      </c>
      <c r="CK115" s="12">
        <v>2</v>
      </c>
      <c r="CL115" s="12">
        <v>5</v>
      </c>
      <c r="CM115" s="12">
        <v>11</v>
      </c>
      <c r="CN115" s="31">
        <v>7</v>
      </c>
      <c r="CP115" s="12" t="s">
        <v>166</v>
      </c>
      <c r="CQ115" s="12">
        <v>7</v>
      </c>
      <c r="CR115" s="12">
        <v>6</v>
      </c>
      <c r="CS115" s="12">
        <v>10</v>
      </c>
      <c r="CT115" s="12">
        <v>24</v>
      </c>
      <c r="CU115" s="12">
        <v>17</v>
      </c>
      <c r="CV115" s="12">
        <v>33</v>
      </c>
      <c r="CW115" s="12">
        <v>44</v>
      </c>
      <c r="CX115" s="12">
        <v>54</v>
      </c>
      <c r="CY115" s="12">
        <v>54</v>
      </c>
      <c r="CZ115" s="12">
        <v>100</v>
      </c>
      <c r="DA115" s="12">
        <v>122</v>
      </c>
      <c r="DB115" s="12">
        <v>136</v>
      </c>
      <c r="DC115" s="12">
        <v>213</v>
      </c>
      <c r="DD115" s="31">
        <v>1</v>
      </c>
      <c r="DG115" s="12" t="s">
        <v>166</v>
      </c>
      <c r="DH115" s="12">
        <v>5.6</v>
      </c>
      <c r="DI115" s="12">
        <v>20.100000000000001</v>
      </c>
      <c r="DJ115" s="12">
        <v>0.6</v>
      </c>
      <c r="DK115" s="12">
        <v>0.3</v>
      </c>
      <c r="DL115" s="12">
        <v>0.7</v>
      </c>
      <c r="DM115" s="12">
        <v>0.8</v>
      </c>
      <c r="DN115" s="12">
        <v>2.2000000000000002</v>
      </c>
      <c r="DO115" s="12">
        <v>3.8</v>
      </c>
      <c r="DP115" s="12">
        <v>10.9</v>
      </c>
      <c r="DQ115" s="12">
        <v>24.1</v>
      </c>
      <c r="DR115" s="31">
        <v>88.3</v>
      </c>
      <c r="DT115" s="12" t="s">
        <v>166</v>
      </c>
      <c r="DU115" s="12">
        <v>5.9</v>
      </c>
      <c r="DV115" s="12">
        <v>23.4</v>
      </c>
      <c r="DW115" s="12">
        <v>0.4</v>
      </c>
      <c r="DX115" s="12">
        <v>0.3</v>
      </c>
      <c r="DY115" s="12">
        <v>0.9</v>
      </c>
      <c r="DZ115" s="12">
        <v>1.1000000000000001</v>
      </c>
      <c r="EA115" s="12">
        <v>2.6</v>
      </c>
      <c r="EB115" s="12">
        <v>4.5</v>
      </c>
      <c r="EC115" s="12">
        <v>13.2</v>
      </c>
      <c r="ED115" s="12">
        <v>31.1</v>
      </c>
      <c r="EE115" s="31">
        <v>100.7</v>
      </c>
      <c r="EG115" s="12" t="s">
        <v>166</v>
      </c>
      <c r="EH115" s="12">
        <v>5.3</v>
      </c>
      <c r="EI115" s="12">
        <v>16.7</v>
      </c>
      <c r="EJ115" s="12">
        <v>0.7</v>
      </c>
      <c r="EK115" s="12">
        <v>0.2</v>
      </c>
      <c r="EL115" s="12">
        <v>0.6</v>
      </c>
      <c r="EM115" s="12">
        <v>0.5</v>
      </c>
      <c r="EN115" s="12">
        <v>1.8</v>
      </c>
      <c r="EO115" s="12">
        <v>3.1</v>
      </c>
      <c r="EP115" s="12">
        <v>8.6999999999999993</v>
      </c>
      <c r="EQ115" s="12">
        <v>18.3</v>
      </c>
      <c r="ER115" s="31">
        <v>80.2</v>
      </c>
      <c r="EU115" s="12" t="s">
        <v>184</v>
      </c>
      <c r="EV115" s="12">
        <v>3199362</v>
      </c>
      <c r="EW115" s="12">
        <v>261213</v>
      </c>
      <c r="EX115" s="12">
        <v>277362</v>
      </c>
      <c r="EY115" s="12">
        <v>273767</v>
      </c>
      <c r="EZ115" s="12">
        <v>270283</v>
      </c>
      <c r="FA115" s="12">
        <v>287226</v>
      </c>
      <c r="FB115" s="12">
        <v>268892</v>
      </c>
      <c r="FC115" s="12">
        <v>213147</v>
      </c>
      <c r="FD115" s="12">
        <v>195215</v>
      </c>
      <c r="FE115" s="12">
        <v>186789</v>
      </c>
      <c r="FF115" s="12">
        <v>176427</v>
      </c>
      <c r="FG115" s="12">
        <v>167272</v>
      </c>
      <c r="FH115" s="12">
        <v>148823</v>
      </c>
      <c r="FI115" s="12">
        <v>128109</v>
      </c>
      <c r="FJ115" s="12">
        <v>111625</v>
      </c>
      <c r="FK115" s="12">
        <v>94968</v>
      </c>
      <c r="FL115" s="12">
        <v>71271</v>
      </c>
      <c r="FM115" s="31">
        <v>66973</v>
      </c>
      <c r="FP115" s="12" t="s">
        <v>184</v>
      </c>
      <c r="FQ115" s="12">
        <v>1562625</v>
      </c>
      <c r="FR115" s="12">
        <v>132656</v>
      </c>
      <c r="FS115" s="12">
        <v>140945</v>
      </c>
      <c r="FT115" s="12">
        <v>138836</v>
      </c>
      <c r="FU115" s="12">
        <v>136938</v>
      </c>
      <c r="FV115" s="12">
        <v>144785</v>
      </c>
      <c r="FW115" s="12">
        <v>135700</v>
      </c>
      <c r="FX115" s="12">
        <v>107524</v>
      </c>
      <c r="FY115" s="12">
        <v>97609</v>
      </c>
      <c r="FZ115" s="12">
        <v>91618</v>
      </c>
      <c r="GA115" s="12">
        <v>85191</v>
      </c>
      <c r="GB115" s="12">
        <v>80509</v>
      </c>
      <c r="GC115" s="12">
        <v>70730</v>
      </c>
      <c r="GD115" s="12">
        <v>59749</v>
      </c>
      <c r="GE115" s="12">
        <v>50101</v>
      </c>
      <c r="GF115" s="12">
        <v>40324</v>
      </c>
      <c r="GG115" s="12">
        <v>27759</v>
      </c>
      <c r="GH115" s="31">
        <v>21651</v>
      </c>
      <c r="GK115" s="12" t="s">
        <v>184</v>
      </c>
      <c r="GL115" s="12">
        <v>1636737</v>
      </c>
      <c r="GM115" s="12">
        <v>128557</v>
      </c>
      <c r="GN115" s="12">
        <v>136417</v>
      </c>
      <c r="GO115" s="12">
        <v>134931</v>
      </c>
      <c r="GP115" s="12">
        <v>133345</v>
      </c>
      <c r="GQ115" s="12">
        <v>142441</v>
      </c>
      <c r="GR115" s="12">
        <v>133192</v>
      </c>
      <c r="GS115" s="12">
        <v>105623</v>
      </c>
      <c r="GT115" s="12">
        <v>97606</v>
      </c>
      <c r="GU115" s="12">
        <v>95171</v>
      </c>
      <c r="GV115" s="12">
        <v>91236</v>
      </c>
      <c r="GW115" s="12">
        <v>86763</v>
      </c>
      <c r="GX115" s="12">
        <v>78093</v>
      </c>
      <c r="GY115" s="12">
        <v>68360</v>
      </c>
      <c r="GZ115" s="12">
        <v>61524</v>
      </c>
      <c r="HA115" s="12">
        <v>54644</v>
      </c>
      <c r="HB115" s="12">
        <v>43512</v>
      </c>
      <c r="HC115" s="31">
        <v>45322</v>
      </c>
      <c r="HF115" s="42" t="s">
        <v>185</v>
      </c>
      <c r="HG115" s="43" t="s">
        <v>186</v>
      </c>
      <c r="HH115" s="43">
        <v>1</v>
      </c>
      <c r="HI115" s="44">
        <f>EX111</f>
        <v>3452343</v>
      </c>
      <c r="HJ115" s="44">
        <f>AA111</f>
        <v>874</v>
      </c>
      <c r="HK115" s="45">
        <f t="shared" si="49"/>
        <v>2.5316140371915539E-4</v>
      </c>
      <c r="HL115" s="46">
        <f t="shared" si="44"/>
        <v>2.5312936242679815E-4</v>
      </c>
      <c r="HN115" s="42" t="s">
        <v>185</v>
      </c>
      <c r="HO115" s="43" t="s">
        <v>186</v>
      </c>
      <c r="HP115" s="43">
        <v>1</v>
      </c>
      <c r="HQ115" s="44">
        <f>FS111</f>
        <v>1754822</v>
      </c>
      <c r="HR115" s="44">
        <f>BF111</f>
        <v>516</v>
      </c>
      <c r="HS115" s="45">
        <f t="shared" si="50"/>
        <v>2.9404691757910488E-4</v>
      </c>
      <c r="HT115" s="46">
        <f t="shared" si="45"/>
        <v>2.9400369213938968E-4</v>
      </c>
      <c r="HV115" s="42" t="s">
        <v>185</v>
      </c>
      <c r="HW115" s="47">
        <v>41887</v>
      </c>
      <c r="HX115" s="47">
        <v>1</v>
      </c>
      <c r="HY115" s="44">
        <f>GN111</f>
        <v>1697521</v>
      </c>
      <c r="HZ115" s="48">
        <f>CK111</f>
        <v>356</v>
      </c>
      <c r="IA115" s="45">
        <f t="shared" si="51"/>
        <v>2.0971758228616907E-4</v>
      </c>
      <c r="IB115" s="46">
        <f t="shared" si="46"/>
        <v>2.0969559385968889E-4</v>
      </c>
      <c r="IC115" s="49">
        <f>U111*6/11</f>
        <v>2263.090909090909</v>
      </c>
      <c r="IE115" s="50">
        <f t="shared" si="47"/>
        <v>0</v>
      </c>
      <c r="IF115" s="50">
        <f t="shared" si="47"/>
        <v>-2</v>
      </c>
      <c r="IR115" s="42" t="s">
        <v>219</v>
      </c>
      <c r="IS115" s="44">
        <v>2569</v>
      </c>
      <c r="IU115" s="85">
        <v>2007</v>
      </c>
      <c r="IV115" s="84">
        <f t="shared" ref="IV115:JC115" si="53">F249/GO249</f>
        <v>1.6736041811239127E-3</v>
      </c>
      <c r="IW115" s="84">
        <f t="shared" si="53"/>
        <v>6.3667934019688618E-3</v>
      </c>
      <c r="IX115" s="84">
        <f t="shared" si="53"/>
        <v>0.10837712576856499</v>
      </c>
      <c r="IY115" s="84">
        <f t="shared" si="53"/>
        <v>0.10784311317533962</v>
      </c>
      <c r="IZ115" s="84">
        <f t="shared" si="53"/>
        <v>9.4573617113663661E-2</v>
      </c>
      <c r="JA115" s="84">
        <f t="shared" si="53"/>
        <v>5.870715244921846E-2</v>
      </c>
      <c r="JB115" s="84">
        <f t="shared" si="53"/>
        <v>1.7165213997433725E-2</v>
      </c>
      <c r="JC115" s="84">
        <f t="shared" si="53"/>
        <v>1.2863995675967839E-3</v>
      </c>
      <c r="JD115" s="79"/>
      <c r="JE115" s="89" t="s">
        <v>186</v>
      </c>
      <c r="JF115" s="11">
        <v>3507135</v>
      </c>
      <c r="JG115" s="79"/>
      <c r="JH115" s="79"/>
      <c r="JI115" s="79"/>
      <c r="JJ115" s="79"/>
      <c r="JK115" s="79"/>
      <c r="JL115" s="79"/>
      <c r="JM115" s="79"/>
      <c r="JN115" s="79"/>
      <c r="JO115" s="79"/>
      <c r="JP115" s="79"/>
      <c r="JQ115" s="79"/>
      <c r="JR115" s="79"/>
      <c r="JS115" s="79"/>
      <c r="JT115" s="79"/>
      <c r="JU115" s="79"/>
      <c r="JV115" s="79"/>
      <c r="JW115" s="79"/>
      <c r="JX115" s="79"/>
      <c r="JY115" s="79"/>
      <c r="JZ115" s="79"/>
    </row>
    <row r="116" spans="1:286" ht="15.6" x14ac:dyDescent="0.3">
      <c r="A116" s="12" t="s">
        <v>184</v>
      </c>
      <c r="B116" s="12">
        <v>56008</v>
      </c>
      <c r="C116" s="12"/>
      <c r="D116" s="12"/>
      <c r="E116" s="12"/>
      <c r="F116" s="12">
        <v>201</v>
      </c>
      <c r="G116" s="12">
        <v>6881</v>
      </c>
      <c r="H116" s="12">
        <v>14375</v>
      </c>
      <c r="I116" s="12">
        <v>14490</v>
      </c>
      <c r="J116" s="12">
        <v>10992</v>
      </c>
      <c r="K116" s="12">
        <v>5382</v>
      </c>
      <c r="L116" s="12">
        <v>1453</v>
      </c>
      <c r="M116" s="12">
        <v>84</v>
      </c>
      <c r="N116" s="12">
        <v>6</v>
      </c>
      <c r="O116" s="31">
        <v>2144</v>
      </c>
      <c r="Q116" s="12" t="s">
        <v>184</v>
      </c>
      <c r="R116" s="12">
        <v>26480</v>
      </c>
      <c r="S116" s="12">
        <v>389</v>
      </c>
      <c r="T116" s="12">
        <v>137</v>
      </c>
      <c r="U116" s="12">
        <v>274</v>
      </c>
      <c r="V116" s="12">
        <v>800</v>
      </c>
      <c r="W116" s="12">
        <v>48</v>
      </c>
      <c r="X116" s="12">
        <v>39</v>
      </c>
      <c r="Y116" s="12">
        <v>23</v>
      </c>
      <c r="Z116" s="12">
        <v>18</v>
      </c>
      <c r="AA116" s="12">
        <v>60</v>
      </c>
      <c r="AB116" s="12">
        <v>64</v>
      </c>
      <c r="AC116" s="12">
        <v>177</v>
      </c>
      <c r="AD116" s="31">
        <v>224</v>
      </c>
      <c r="AF116" s="12" t="s">
        <v>184</v>
      </c>
      <c r="AG116" s="12">
        <v>208</v>
      </c>
      <c r="AH116" s="12">
        <v>220</v>
      </c>
      <c r="AI116" s="12">
        <v>255</v>
      </c>
      <c r="AJ116" s="12">
        <v>418</v>
      </c>
      <c r="AK116" s="12">
        <v>649</v>
      </c>
      <c r="AL116" s="12">
        <v>1004</v>
      </c>
      <c r="AM116" s="12">
        <v>1474</v>
      </c>
      <c r="AN116" s="12">
        <v>1865</v>
      </c>
      <c r="AO116" s="12">
        <v>2313</v>
      </c>
      <c r="AP116" s="12">
        <v>3208</v>
      </c>
      <c r="AQ116" s="12">
        <v>3824</v>
      </c>
      <c r="AR116" s="12">
        <v>3836</v>
      </c>
      <c r="AS116" s="12">
        <v>5752</v>
      </c>
      <c r="AT116" s="31">
        <v>1</v>
      </c>
      <c r="AV116" s="12" t="s">
        <v>184</v>
      </c>
      <c r="AW116" s="12">
        <v>14137</v>
      </c>
      <c r="AX116" s="12">
        <v>206</v>
      </c>
      <c r="AY116" s="12">
        <v>73</v>
      </c>
      <c r="AZ116" s="12">
        <v>151</v>
      </c>
      <c r="BA116" s="12">
        <v>430</v>
      </c>
      <c r="BB116" s="12">
        <v>33</v>
      </c>
      <c r="BC116" s="12">
        <v>14</v>
      </c>
      <c r="BD116" s="12">
        <v>16</v>
      </c>
      <c r="BE116" s="12">
        <v>11</v>
      </c>
      <c r="BF116" s="12">
        <v>32</v>
      </c>
      <c r="BG116" s="12">
        <v>36</v>
      </c>
      <c r="BH116" s="12">
        <v>127</v>
      </c>
      <c r="BI116" s="31">
        <v>163</v>
      </c>
      <c r="BK116" s="12" t="s">
        <v>184</v>
      </c>
      <c r="BL116" s="12">
        <v>147</v>
      </c>
      <c r="BM116" s="12">
        <v>133</v>
      </c>
      <c r="BN116" s="12">
        <v>167</v>
      </c>
      <c r="BO116" s="12">
        <v>250</v>
      </c>
      <c r="BP116" s="12">
        <v>424</v>
      </c>
      <c r="BQ116" s="12">
        <v>648</v>
      </c>
      <c r="BR116" s="12">
        <v>944</v>
      </c>
      <c r="BS116" s="12">
        <v>1227</v>
      </c>
      <c r="BT116" s="12">
        <v>1441</v>
      </c>
      <c r="BU116" s="12">
        <v>1986</v>
      </c>
      <c r="BV116" s="12">
        <v>2109</v>
      </c>
      <c r="BW116" s="12">
        <v>1804</v>
      </c>
      <c r="BX116" s="12">
        <v>1994</v>
      </c>
      <c r="BY116" s="31">
        <v>1</v>
      </c>
      <c r="CA116" s="12" t="s">
        <v>184</v>
      </c>
      <c r="CB116" s="12">
        <v>12341</v>
      </c>
      <c r="CC116" s="12">
        <v>181</v>
      </c>
      <c r="CD116" s="12">
        <v>64</v>
      </c>
      <c r="CE116" s="12">
        <v>123</v>
      </c>
      <c r="CF116" s="12">
        <v>368</v>
      </c>
      <c r="CG116" s="12">
        <v>15</v>
      </c>
      <c r="CH116" s="12">
        <v>25</v>
      </c>
      <c r="CI116" s="12">
        <v>7</v>
      </c>
      <c r="CJ116" s="12">
        <v>7</v>
      </c>
      <c r="CK116" s="12">
        <v>28</v>
      </c>
      <c r="CL116" s="12">
        <v>28</v>
      </c>
      <c r="CM116" s="12">
        <v>50</v>
      </c>
      <c r="CN116" s="31">
        <v>61</v>
      </c>
      <c r="CP116" s="12" t="s">
        <v>184</v>
      </c>
      <c r="CQ116" s="12">
        <v>61</v>
      </c>
      <c r="CR116" s="12">
        <v>87</v>
      </c>
      <c r="CS116" s="12">
        <v>88</v>
      </c>
      <c r="CT116" s="12">
        <v>168</v>
      </c>
      <c r="CU116" s="12">
        <v>225</v>
      </c>
      <c r="CV116" s="12">
        <v>356</v>
      </c>
      <c r="CW116" s="12">
        <v>530</v>
      </c>
      <c r="CX116" s="12">
        <v>638</v>
      </c>
      <c r="CY116" s="12">
        <v>872</v>
      </c>
      <c r="CZ116" s="12">
        <v>1222</v>
      </c>
      <c r="DA116" s="12">
        <v>1715</v>
      </c>
      <c r="DB116" s="12">
        <v>2032</v>
      </c>
      <c r="DC116" s="12">
        <v>3758</v>
      </c>
      <c r="DD116" s="31">
        <v>0</v>
      </c>
      <c r="DG116" s="12" t="s">
        <v>184</v>
      </c>
      <c r="DH116" s="12">
        <v>8.3000000000000007</v>
      </c>
      <c r="DI116" s="12">
        <v>14.3</v>
      </c>
      <c r="DJ116" s="12">
        <v>0.6</v>
      </c>
      <c r="DK116" s="12">
        <v>0.2</v>
      </c>
      <c r="DL116" s="12">
        <v>0.7</v>
      </c>
      <c r="DM116" s="12">
        <v>0.9</v>
      </c>
      <c r="DN116" s="12">
        <v>1.8</v>
      </c>
      <c r="DO116" s="12">
        <v>4.8</v>
      </c>
      <c r="DP116" s="12">
        <v>12.1</v>
      </c>
      <c r="DQ116" s="12">
        <v>26.7</v>
      </c>
      <c r="DR116" s="31">
        <v>97</v>
      </c>
      <c r="DT116" s="12" t="s">
        <v>184</v>
      </c>
      <c r="DU116" s="12">
        <v>9</v>
      </c>
      <c r="DV116" s="12">
        <v>15</v>
      </c>
      <c r="DW116" s="12">
        <v>0.7</v>
      </c>
      <c r="DX116" s="12">
        <v>0.2</v>
      </c>
      <c r="DY116" s="12">
        <v>1</v>
      </c>
      <c r="DZ116" s="12">
        <v>1.2</v>
      </c>
      <c r="EA116" s="12">
        <v>2.2000000000000002</v>
      </c>
      <c r="EB116" s="12">
        <v>6.5</v>
      </c>
      <c r="EC116" s="12">
        <v>16.600000000000001</v>
      </c>
      <c r="ED116" s="12">
        <v>37.9</v>
      </c>
      <c r="EE116" s="31">
        <v>119.6</v>
      </c>
      <c r="EG116" s="12" t="s">
        <v>184</v>
      </c>
      <c r="EH116" s="12">
        <v>7.5</v>
      </c>
      <c r="EI116" s="12">
        <v>13.4</v>
      </c>
      <c r="EJ116" s="12">
        <v>0.5</v>
      </c>
      <c r="EK116" s="12">
        <v>0.2</v>
      </c>
      <c r="EL116" s="12">
        <v>0.4</v>
      </c>
      <c r="EM116" s="12">
        <v>0.6</v>
      </c>
      <c r="EN116" s="12">
        <v>1.3</v>
      </c>
      <c r="EO116" s="12">
        <v>3.3</v>
      </c>
      <c r="EP116" s="12">
        <v>8</v>
      </c>
      <c r="EQ116" s="12">
        <v>18</v>
      </c>
      <c r="ER116" s="31">
        <v>84.5</v>
      </c>
      <c r="EU116" s="12" t="s">
        <v>200</v>
      </c>
      <c r="EV116" s="12">
        <v>959809</v>
      </c>
      <c r="EW116" s="12">
        <v>102560</v>
      </c>
      <c r="EX116" s="12">
        <v>107337</v>
      </c>
      <c r="EY116" s="12">
        <v>105177</v>
      </c>
      <c r="EZ116" s="12">
        <v>96755</v>
      </c>
      <c r="FA116" s="12">
        <v>86458</v>
      </c>
      <c r="FB116" s="12">
        <v>73507</v>
      </c>
      <c r="FC116" s="12">
        <v>58683</v>
      </c>
      <c r="FD116" s="12">
        <v>56029</v>
      </c>
      <c r="FE116" s="12">
        <v>53597</v>
      </c>
      <c r="FF116" s="12">
        <v>48666</v>
      </c>
      <c r="FG116" s="12">
        <v>42194</v>
      </c>
      <c r="FH116" s="12">
        <v>33728</v>
      </c>
      <c r="FI116" s="12">
        <v>27950</v>
      </c>
      <c r="FJ116" s="12">
        <v>23402</v>
      </c>
      <c r="FK116" s="12">
        <v>18347</v>
      </c>
      <c r="FL116" s="12">
        <v>12840</v>
      </c>
      <c r="FM116" s="31">
        <v>12579</v>
      </c>
      <c r="FP116" s="12" t="s">
        <v>200</v>
      </c>
      <c r="FQ116" s="12">
        <v>476066</v>
      </c>
      <c r="FR116" s="12">
        <v>51772</v>
      </c>
      <c r="FS116" s="12">
        <v>54416</v>
      </c>
      <c r="FT116" s="12">
        <v>53276</v>
      </c>
      <c r="FU116" s="12">
        <v>49514</v>
      </c>
      <c r="FV116" s="12">
        <v>43576</v>
      </c>
      <c r="FW116" s="12">
        <v>36267</v>
      </c>
      <c r="FX116" s="12">
        <v>28940</v>
      </c>
      <c r="FY116" s="12">
        <v>27731</v>
      </c>
      <c r="FZ116" s="12">
        <v>26356</v>
      </c>
      <c r="GA116" s="12">
        <v>24166</v>
      </c>
      <c r="GB116" s="12">
        <v>21376</v>
      </c>
      <c r="GC116" s="12">
        <v>16772</v>
      </c>
      <c r="GD116" s="12">
        <v>13245</v>
      </c>
      <c r="GE116" s="12">
        <v>10583</v>
      </c>
      <c r="GF116" s="12">
        <v>8077</v>
      </c>
      <c r="GG116" s="12">
        <v>5350</v>
      </c>
      <c r="GH116" s="31">
        <v>4649</v>
      </c>
      <c r="GK116" s="12" t="s">
        <v>200</v>
      </c>
      <c r="GL116" s="12">
        <v>483743</v>
      </c>
      <c r="GM116" s="12">
        <v>50788</v>
      </c>
      <c r="GN116" s="12">
        <v>52921</v>
      </c>
      <c r="GO116" s="12">
        <v>51901</v>
      </c>
      <c r="GP116" s="12">
        <v>47241</v>
      </c>
      <c r="GQ116" s="12">
        <v>42882</v>
      </c>
      <c r="GR116" s="12">
        <v>37240</v>
      </c>
      <c r="GS116" s="12">
        <v>29743</v>
      </c>
      <c r="GT116" s="12">
        <v>28298</v>
      </c>
      <c r="GU116" s="12">
        <v>27241</v>
      </c>
      <c r="GV116" s="12">
        <v>24500</v>
      </c>
      <c r="GW116" s="12">
        <v>20818</v>
      </c>
      <c r="GX116" s="12">
        <v>16956</v>
      </c>
      <c r="GY116" s="12">
        <v>14705</v>
      </c>
      <c r="GZ116" s="12">
        <v>12819</v>
      </c>
      <c r="HA116" s="12">
        <v>10270</v>
      </c>
      <c r="HB116" s="12">
        <v>7490</v>
      </c>
      <c r="HC116" s="31">
        <v>7930</v>
      </c>
      <c r="HF116" s="54" t="s">
        <v>201</v>
      </c>
      <c r="HG116" s="55" t="s">
        <v>202</v>
      </c>
      <c r="HH116" s="55">
        <v>1</v>
      </c>
      <c r="HI116" s="56">
        <f>EY111</f>
        <v>3435070</v>
      </c>
      <c r="HJ116" s="56">
        <f>AB111</f>
        <v>957</v>
      </c>
      <c r="HK116" s="57">
        <f t="shared" si="49"/>
        <v>2.7859694271150222E-4</v>
      </c>
      <c r="HL116" s="58">
        <f t="shared" si="44"/>
        <v>2.7855813998841814E-4</v>
      </c>
      <c r="HN116" s="54" t="s">
        <v>201</v>
      </c>
      <c r="HO116" s="55" t="s">
        <v>202</v>
      </c>
      <c r="HP116" s="55">
        <v>1</v>
      </c>
      <c r="HQ116" s="56">
        <f>FT111</f>
        <v>1745039</v>
      </c>
      <c r="HR116" s="56">
        <f>BG111</f>
        <v>558</v>
      </c>
      <c r="HS116" s="57">
        <f t="shared" si="50"/>
        <v>3.1976362705933792E-4</v>
      </c>
      <c r="HT116" s="58">
        <f t="shared" si="45"/>
        <v>3.1971251084329615E-4</v>
      </c>
      <c r="HV116" s="54" t="s">
        <v>201</v>
      </c>
      <c r="HW116" s="59">
        <v>41913</v>
      </c>
      <c r="HX116" s="59">
        <v>1</v>
      </c>
      <c r="HY116" s="56">
        <f>GO111</f>
        <v>1690031</v>
      </c>
      <c r="HZ116" s="60">
        <f>CL111</f>
        <v>398</v>
      </c>
      <c r="IA116" s="57">
        <f t="shared" si="51"/>
        <v>2.3549863878236552E-4</v>
      </c>
      <c r="IB116" s="58">
        <f t="shared" si="46"/>
        <v>2.3547091224271254E-4</v>
      </c>
      <c r="IC116" s="61">
        <f>IC114/(IC114+IC115)</f>
        <v>0.80310675925779462</v>
      </c>
      <c r="IE116" s="50">
        <f t="shared" si="47"/>
        <v>0</v>
      </c>
      <c r="IF116" s="50">
        <f t="shared" si="47"/>
        <v>-1</v>
      </c>
      <c r="IH116" t="s">
        <v>203</v>
      </c>
      <c r="IO116" t="s">
        <v>16</v>
      </c>
      <c r="IQ116" t="s">
        <v>12</v>
      </c>
      <c r="IR116" s="54" t="s">
        <v>237</v>
      </c>
      <c r="IS116" s="56">
        <v>3284</v>
      </c>
      <c r="IU116" s="83">
        <v>2008</v>
      </c>
      <c r="IV116" s="86">
        <f t="shared" ref="IV116:JC116" si="54">F285/GO285</f>
        <v>1.735259745400705E-3</v>
      </c>
      <c r="IW116" s="86">
        <f t="shared" si="54"/>
        <v>6.6446944279201239E-2</v>
      </c>
      <c r="IX116" s="86">
        <f t="shared" si="54"/>
        <v>0.11272372983209998</v>
      </c>
      <c r="IY116" s="86">
        <f t="shared" si="54"/>
        <v>0.11471944967806515</v>
      </c>
      <c r="IZ116" s="86">
        <f t="shared" si="54"/>
        <v>0.10023591822370521</v>
      </c>
      <c r="JA116" s="86">
        <f t="shared" si="54"/>
        <v>6.2513436128151842E-2</v>
      </c>
      <c r="JB116" s="86">
        <f t="shared" si="54"/>
        <v>1.7860726814248096E-2</v>
      </c>
      <c r="JC116" s="86">
        <f t="shared" si="54"/>
        <v>1.3744110626212123E-3</v>
      </c>
      <c r="JD116" s="79"/>
      <c r="JE116" s="89" t="s">
        <v>202</v>
      </c>
      <c r="JF116" s="11">
        <v>3541954</v>
      </c>
      <c r="JG116" s="79"/>
      <c r="JH116" s="79"/>
      <c r="JI116" s="79"/>
      <c r="JJ116" s="79"/>
      <c r="JK116" s="79"/>
      <c r="JL116" s="79"/>
      <c r="JM116" s="79"/>
      <c r="JN116" s="79"/>
      <c r="JO116" s="79"/>
      <c r="JP116" s="79"/>
      <c r="JQ116" s="79"/>
      <c r="JR116" s="79"/>
      <c r="JS116" s="79"/>
      <c r="JT116" s="79"/>
      <c r="JU116" s="79"/>
      <c r="JV116" s="79"/>
      <c r="JW116" s="79"/>
      <c r="JX116" s="79"/>
      <c r="JY116" s="79"/>
      <c r="JZ116" s="79"/>
    </row>
    <row r="117" spans="1:286" ht="15.6" x14ac:dyDescent="0.3">
      <c r="A117" s="12" t="s">
        <v>200</v>
      </c>
      <c r="B117" s="12">
        <v>21289</v>
      </c>
      <c r="C117" s="12"/>
      <c r="D117" s="12"/>
      <c r="E117" s="12"/>
      <c r="F117" s="12">
        <v>139</v>
      </c>
      <c r="G117" s="12">
        <v>3502</v>
      </c>
      <c r="H117" s="12">
        <v>6127</v>
      </c>
      <c r="I117" s="12">
        <v>5060</v>
      </c>
      <c r="J117" s="12">
        <v>3546</v>
      </c>
      <c r="K117" s="12">
        <v>2203</v>
      </c>
      <c r="L117" s="12">
        <v>584</v>
      </c>
      <c r="M117" s="12">
        <v>35</v>
      </c>
      <c r="N117" s="12">
        <v>0</v>
      </c>
      <c r="O117" s="31">
        <v>93</v>
      </c>
      <c r="Q117" s="12" t="s">
        <v>200</v>
      </c>
      <c r="R117" s="12">
        <v>6149</v>
      </c>
      <c r="S117" s="12">
        <v>258</v>
      </c>
      <c r="T117" s="12">
        <v>79</v>
      </c>
      <c r="U117" s="12">
        <v>113</v>
      </c>
      <c r="V117" s="12">
        <v>450</v>
      </c>
      <c r="W117" s="12">
        <v>31</v>
      </c>
      <c r="X117" s="12">
        <v>13</v>
      </c>
      <c r="Y117" s="12">
        <v>9</v>
      </c>
      <c r="Z117" s="12">
        <v>7</v>
      </c>
      <c r="AA117" s="12">
        <v>32</v>
      </c>
      <c r="AB117" s="12">
        <v>35</v>
      </c>
      <c r="AC117" s="12">
        <v>75</v>
      </c>
      <c r="AD117" s="31">
        <v>85</v>
      </c>
      <c r="AF117" s="12" t="s">
        <v>200</v>
      </c>
      <c r="AG117" s="12">
        <v>62</v>
      </c>
      <c r="AH117" s="12">
        <v>77</v>
      </c>
      <c r="AI117" s="12">
        <v>98</v>
      </c>
      <c r="AJ117" s="12">
        <v>138</v>
      </c>
      <c r="AK117" s="12">
        <v>237</v>
      </c>
      <c r="AL117" s="12">
        <v>323</v>
      </c>
      <c r="AM117" s="12">
        <v>342</v>
      </c>
      <c r="AN117" s="12">
        <v>460</v>
      </c>
      <c r="AO117" s="12">
        <v>548</v>
      </c>
      <c r="AP117" s="12">
        <v>688</v>
      </c>
      <c r="AQ117" s="12">
        <v>719</v>
      </c>
      <c r="AR117" s="12">
        <v>695</v>
      </c>
      <c r="AS117" s="12">
        <v>1003</v>
      </c>
      <c r="AT117" s="31">
        <v>22</v>
      </c>
      <c r="AV117" s="12" t="s">
        <v>200</v>
      </c>
      <c r="AW117" s="12">
        <v>3432</v>
      </c>
      <c r="AX117" s="12">
        <v>152</v>
      </c>
      <c r="AY117" s="12">
        <v>45</v>
      </c>
      <c r="AZ117" s="12">
        <v>54</v>
      </c>
      <c r="BA117" s="12">
        <v>251</v>
      </c>
      <c r="BB117" s="12">
        <v>15</v>
      </c>
      <c r="BC117" s="12">
        <v>7</v>
      </c>
      <c r="BD117" s="12">
        <v>4</v>
      </c>
      <c r="BE117" s="12">
        <v>3</v>
      </c>
      <c r="BF117" s="12">
        <v>20</v>
      </c>
      <c r="BG117" s="12">
        <v>23</v>
      </c>
      <c r="BH117" s="12">
        <v>52</v>
      </c>
      <c r="BI117" s="31">
        <v>57</v>
      </c>
      <c r="BK117" s="12" t="s">
        <v>200</v>
      </c>
      <c r="BL117" s="12">
        <v>42</v>
      </c>
      <c r="BM117" s="12">
        <v>40</v>
      </c>
      <c r="BN117" s="12">
        <v>50</v>
      </c>
      <c r="BO117" s="12">
        <v>78</v>
      </c>
      <c r="BP117" s="12">
        <v>143</v>
      </c>
      <c r="BQ117" s="12">
        <v>211</v>
      </c>
      <c r="BR117" s="12">
        <v>219</v>
      </c>
      <c r="BS117" s="12">
        <v>299</v>
      </c>
      <c r="BT117" s="12">
        <v>333</v>
      </c>
      <c r="BU117" s="12">
        <v>405</v>
      </c>
      <c r="BV117" s="12">
        <v>408</v>
      </c>
      <c r="BW117" s="12">
        <v>342</v>
      </c>
      <c r="BX117" s="12">
        <v>416</v>
      </c>
      <c r="BY117" s="31">
        <v>14</v>
      </c>
      <c r="CA117" s="12" t="s">
        <v>200</v>
      </c>
      <c r="CB117" s="12">
        <v>2714</v>
      </c>
      <c r="CC117" s="12">
        <v>105</v>
      </c>
      <c r="CD117" s="12">
        <v>34</v>
      </c>
      <c r="CE117" s="12">
        <v>59</v>
      </c>
      <c r="CF117" s="12">
        <v>198</v>
      </c>
      <c r="CG117" s="12">
        <v>16</v>
      </c>
      <c r="CH117" s="12">
        <v>6</v>
      </c>
      <c r="CI117" s="12">
        <v>5</v>
      </c>
      <c r="CJ117" s="12">
        <v>4</v>
      </c>
      <c r="CK117" s="12">
        <v>12</v>
      </c>
      <c r="CL117" s="12">
        <v>12</v>
      </c>
      <c r="CM117" s="12">
        <v>23</v>
      </c>
      <c r="CN117" s="31">
        <v>28</v>
      </c>
      <c r="CP117" s="12" t="s">
        <v>200</v>
      </c>
      <c r="CQ117" s="12">
        <v>20</v>
      </c>
      <c r="CR117" s="12">
        <v>37</v>
      </c>
      <c r="CS117" s="12">
        <v>48</v>
      </c>
      <c r="CT117" s="12">
        <v>60</v>
      </c>
      <c r="CU117" s="12">
        <v>94</v>
      </c>
      <c r="CV117" s="12">
        <v>112</v>
      </c>
      <c r="CW117" s="12">
        <v>123</v>
      </c>
      <c r="CX117" s="12">
        <v>161</v>
      </c>
      <c r="CY117" s="12">
        <v>215</v>
      </c>
      <c r="CZ117" s="12">
        <v>282</v>
      </c>
      <c r="DA117" s="12">
        <v>311</v>
      </c>
      <c r="DB117" s="12">
        <v>353</v>
      </c>
      <c r="DC117" s="12">
        <v>587</v>
      </c>
      <c r="DD117" s="31">
        <v>7</v>
      </c>
      <c r="DG117" s="12" t="s">
        <v>200</v>
      </c>
      <c r="DH117" s="12">
        <v>6.4</v>
      </c>
      <c r="DI117" s="12">
        <v>21.1</v>
      </c>
      <c r="DJ117" s="12">
        <v>0.7</v>
      </c>
      <c r="DK117" s="12">
        <v>0.3</v>
      </c>
      <c r="DL117" s="12">
        <v>0.9</v>
      </c>
      <c r="DM117" s="12">
        <v>1.1000000000000001</v>
      </c>
      <c r="DN117" s="12">
        <v>2.2000000000000002</v>
      </c>
      <c r="DO117" s="12">
        <v>6.2</v>
      </c>
      <c r="DP117" s="12">
        <v>13</v>
      </c>
      <c r="DQ117" s="12">
        <v>29.6</v>
      </c>
      <c r="DR117" s="31">
        <v>95.1</v>
      </c>
      <c r="DT117" s="12" t="s">
        <v>200</v>
      </c>
      <c r="DU117" s="12">
        <v>7.2</v>
      </c>
      <c r="DV117" s="12">
        <v>23.1</v>
      </c>
      <c r="DW117" s="12">
        <v>0.7</v>
      </c>
      <c r="DX117" s="12">
        <v>0.4</v>
      </c>
      <c r="DY117" s="12">
        <v>1.2</v>
      </c>
      <c r="DZ117" s="12">
        <v>1.3</v>
      </c>
      <c r="EA117" s="12">
        <v>2.4</v>
      </c>
      <c r="EB117" s="12">
        <v>7.8</v>
      </c>
      <c r="EC117" s="12">
        <v>17.3</v>
      </c>
      <c r="ED117" s="12">
        <v>39.5</v>
      </c>
      <c r="EE117" s="31">
        <v>116.6</v>
      </c>
      <c r="EG117" s="12" t="s">
        <v>200</v>
      </c>
      <c r="EH117" s="12">
        <v>5.6</v>
      </c>
      <c r="EI117" s="12">
        <v>19</v>
      </c>
      <c r="EJ117" s="12">
        <v>0.8</v>
      </c>
      <c r="EK117" s="12">
        <v>0.2</v>
      </c>
      <c r="EL117" s="12">
        <v>0.6</v>
      </c>
      <c r="EM117" s="12">
        <v>0.9</v>
      </c>
      <c r="EN117" s="12">
        <v>1.9</v>
      </c>
      <c r="EO117" s="12">
        <v>4.5</v>
      </c>
      <c r="EP117" s="12">
        <v>9</v>
      </c>
      <c r="EQ117" s="12">
        <v>21.5</v>
      </c>
      <c r="ER117" s="31">
        <v>81.099999999999994</v>
      </c>
      <c r="EU117" s="12" t="s">
        <v>218</v>
      </c>
      <c r="EV117" s="12">
        <v>1007845</v>
      </c>
      <c r="EW117" s="12">
        <v>108554</v>
      </c>
      <c r="EX117" s="12">
        <v>120959</v>
      </c>
      <c r="EY117" s="12">
        <v>115488</v>
      </c>
      <c r="EZ117" s="12">
        <v>104512</v>
      </c>
      <c r="FA117" s="12">
        <v>90781</v>
      </c>
      <c r="FB117" s="12">
        <v>75746</v>
      </c>
      <c r="FC117" s="12">
        <v>61074</v>
      </c>
      <c r="FD117" s="12">
        <v>58157</v>
      </c>
      <c r="FE117" s="12">
        <v>56246</v>
      </c>
      <c r="FF117" s="12">
        <v>50730</v>
      </c>
      <c r="FG117" s="12">
        <v>42234</v>
      </c>
      <c r="FH117" s="12">
        <v>32909</v>
      </c>
      <c r="FI117" s="12">
        <v>27660</v>
      </c>
      <c r="FJ117" s="12">
        <v>23372</v>
      </c>
      <c r="FK117" s="12">
        <v>17955</v>
      </c>
      <c r="FL117" s="12">
        <v>11855</v>
      </c>
      <c r="FM117" s="31">
        <v>9613</v>
      </c>
      <c r="FP117" s="12" t="s">
        <v>218</v>
      </c>
      <c r="FQ117" s="12">
        <v>505033</v>
      </c>
      <c r="FR117" s="12">
        <v>55296</v>
      </c>
      <c r="FS117" s="12">
        <v>61485</v>
      </c>
      <c r="FT117" s="12">
        <v>58803</v>
      </c>
      <c r="FU117" s="12">
        <v>53240</v>
      </c>
      <c r="FV117" s="12">
        <v>45950</v>
      </c>
      <c r="FW117" s="12">
        <v>37863</v>
      </c>
      <c r="FX117" s="12">
        <v>30300</v>
      </c>
      <c r="FY117" s="12">
        <v>28989</v>
      </c>
      <c r="FZ117" s="12">
        <v>28107</v>
      </c>
      <c r="GA117" s="12">
        <v>25506</v>
      </c>
      <c r="GB117" s="12">
        <v>21763</v>
      </c>
      <c r="GC117" s="12">
        <v>16663</v>
      </c>
      <c r="GD117" s="12">
        <v>13327</v>
      </c>
      <c r="GE117" s="12">
        <v>10811</v>
      </c>
      <c r="GF117" s="12">
        <v>8076</v>
      </c>
      <c r="GG117" s="12">
        <v>5065</v>
      </c>
      <c r="GH117" s="31">
        <v>3789</v>
      </c>
      <c r="GK117" s="12" t="s">
        <v>218</v>
      </c>
      <c r="GL117" s="12">
        <v>502812</v>
      </c>
      <c r="GM117" s="12">
        <v>53258</v>
      </c>
      <c r="GN117" s="12">
        <v>59474</v>
      </c>
      <c r="GO117" s="12">
        <v>56685</v>
      </c>
      <c r="GP117" s="12">
        <v>51272</v>
      </c>
      <c r="GQ117" s="12">
        <v>44831</v>
      </c>
      <c r="GR117" s="12">
        <v>37883</v>
      </c>
      <c r="GS117" s="12">
        <v>30774</v>
      </c>
      <c r="GT117" s="12">
        <v>29168</v>
      </c>
      <c r="GU117" s="12">
        <v>28139</v>
      </c>
      <c r="GV117" s="12">
        <v>25224</v>
      </c>
      <c r="GW117" s="12">
        <v>20471</v>
      </c>
      <c r="GX117" s="12">
        <v>16246</v>
      </c>
      <c r="GY117" s="12">
        <v>14333</v>
      </c>
      <c r="GZ117" s="12">
        <v>12561</v>
      </c>
      <c r="HA117" s="12">
        <v>9879</v>
      </c>
      <c r="HB117" s="12">
        <v>6790</v>
      </c>
      <c r="HC117" s="31">
        <v>5824</v>
      </c>
      <c r="HF117" s="42" t="s">
        <v>219</v>
      </c>
      <c r="HG117" s="43" t="s">
        <v>220</v>
      </c>
      <c r="HH117" s="43">
        <v>1</v>
      </c>
      <c r="HI117" s="44">
        <f>EZ111</f>
        <v>3308944</v>
      </c>
      <c r="HJ117" s="44">
        <f>AC111</f>
        <v>2429</v>
      </c>
      <c r="HK117" s="45">
        <f t="shared" si="49"/>
        <v>7.3407105106644294E-4</v>
      </c>
      <c r="HL117" s="46">
        <f t="shared" si="44"/>
        <v>7.3380171976659123E-4</v>
      </c>
      <c r="HN117" s="42" t="s">
        <v>219</v>
      </c>
      <c r="HO117" s="43" t="s">
        <v>220</v>
      </c>
      <c r="HP117" s="43">
        <v>1</v>
      </c>
      <c r="HQ117" s="44">
        <f>FU111</f>
        <v>1677971</v>
      </c>
      <c r="HR117" s="44">
        <f>BH111</f>
        <v>1722</v>
      </c>
      <c r="HS117" s="45">
        <f t="shared" si="50"/>
        <v>1.0262394284525776E-3</v>
      </c>
      <c r="HT117" s="46">
        <f t="shared" si="45"/>
        <v>1.0257131148322168E-3</v>
      </c>
      <c r="HV117" s="42" t="s">
        <v>219</v>
      </c>
      <c r="HW117" s="47" t="s">
        <v>220</v>
      </c>
      <c r="HX117" s="47">
        <v>1</v>
      </c>
      <c r="HY117" s="44">
        <f>GP111</f>
        <v>1630973</v>
      </c>
      <c r="HZ117" s="48">
        <f>CM111</f>
        <v>706</v>
      </c>
      <c r="IA117" s="45">
        <f t="shared" si="51"/>
        <v>4.3287043991531438E-4</v>
      </c>
      <c r="IB117" s="46">
        <f t="shared" si="46"/>
        <v>4.3277677177952175E-4</v>
      </c>
      <c r="IE117" s="50">
        <f t="shared" si="47"/>
        <v>0</v>
      </c>
      <c r="IF117" s="50">
        <f t="shared" si="47"/>
        <v>-1</v>
      </c>
      <c r="IR117" s="42" t="s">
        <v>255</v>
      </c>
      <c r="IS117" s="44">
        <v>3370</v>
      </c>
      <c r="IU117" s="85">
        <v>2009</v>
      </c>
      <c r="IV117" s="84">
        <f t="shared" ref="IV117:JC117" si="55">F321/GO321</f>
        <v>1.9843340797813793E-3</v>
      </c>
      <c r="IW117" s="84">
        <f t="shared" si="55"/>
        <v>6.6994877292953073E-2</v>
      </c>
      <c r="IX117" s="84">
        <f t="shared" si="55"/>
        <v>0.11142124629224855</v>
      </c>
      <c r="IY117" s="84">
        <f t="shared" si="55"/>
        <v>0.11204915923210304</v>
      </c>
      <c r="IZ117" s="84">
        <f t="shared" si="55"/>
        <v>9.7993041198124145E-2</v>
      </c>
      <c r="JA117" s="84">
        <f t="shared" si="55"/>
        <v>6.1700900305407973E-2</v>
      </c>
      <c r="JB117" s="84">
        <f t="shared" si="55"/>
        <v>1.7702888781856069E-2</v>
      </c>
      <c r="JC117" s="84">
        <f t="shared" si="55"/>
        <v>1.2812562005237135E-3</v>
      </c>
      <c r="JD117" s="79"/>
      <c r="JE117" s="10" t="s">
        <v>220</v>
      </c>
      <c r="JF117" s="11">
        <v>3559813</v>
      </c>
      <c r="JG117" s="79"/>
      <c r="JH117" s="79"/>
      <c r="JI117" s="79"/>
      <c r="JJ117" s="79"/>
      <c r="JK117" s="79"/>
      <c r="JL117" s="79"/>
      <c r="JM117" s="79"/>
      <c r="JN117" s="79"/>
      <c r="JO117" s="79"/>
      <c r="JP117" s="79"/>
      <c r="JQ117" s="79"/>
      <c r="JR117" s="79"/>
      <c r="JS117" s="79"/>
      <c r="JT117" s="79"/>
      <c r="JU117" s="79"/>
      <c r="JV117" s="79"/>
      <c r="JW117" s="79"/>
      <c r="JX117" s="79"/>
      <c r="JY117" s="79"/>
      <c r="JZ117" s="79"/>
    </row>
    <row r="118" spans="1:286" ht="15.6" x14ac:dyDescent="0.3">
      <c r="A118" s="12" t="s">
        <v>218</v>
      </c>
      <c r="B118" s="12">
        <v>21039</v>
      </c>
      <c r="C118" s="12"/>
      <c r="D118" s="12"/>
      <c r="E118" s="12"/>
      <c r="F118" s="12">
        <v>230</v>
      </c>
      <c r="G118" s="12">
        <v>4535</v>
      </c>
      <c r="H118" s="12">
        <v>6391</v>
      </c>
      <c r="I118" s="12">
        <v>4618</v>
      </c>
      <c r="J118" s="12">
        <v>2989</v>
      </c>
      <c r="K118" s="12">
        <v>1684</v>
      </c>
      <c r="L118" s="12">
        <v>434</v>
      </c>
      <c r="M118" s="12">
        <v>36</v>
      </c>
      <c r="N118" s="12">
        <v>5</v>
      </c>
      <c r="O118" s="31">
        <v>117</v>
      </c>
      <c r="Q118" s="12" t="s">
        <v>218</v>
      </c>
      <c r="R118" s="12">
        <v>6356</v>
      </c>
      <c r="S118" s="12">
        <v>293</v>
      </c>
      <c r="T118" s="12">
        <v>93</v>
      </c>
      <c r="U118" s="12">
        <v>196</v>
      </c>
      <c r="V118" s="12">
        <v>582</v>
      </c>
      <c r="W118" s="12">
        <v>71</v>
      </c>
      <c r="X118" s="12">
        <v>33</v>
      </c>
      <c r="Y118" s="12">
        <v>29</v>
      </c>
      <c r="Z118" s="12">
        <v>12</v>
      </c>
      <c r="AA118" s="12">
        <v>48</v>
      </c>
      <c r="AB118" s="12">
        <v>47</v>
      </c>
      <c r="AC118" s="12">
        <v>86</v>
      </c>
      <c r="AD118" s="31">
        <v>82</v>
      </c>
      <c r="AF118" s="12" t="s">
        <v>218</v>
      </c>
      <c r="AG118" s="12">
        <v>88</v>
      </c>
      <c r="AH118" s="12">
        <v>84</v>
      </c>
      <c r="AI118" s="12">
        <v>116</v>
      </c>
      <c r="AJ118" s="12">
        <v>172</v>
      </c>
      <c r="AK118" s="12">
        <v>240</v>
      </c>
      <c r="AL118" s="12">
        <v>333</v>
      </c>
      <c r="AM118" s="12">
        <v>387</v>
      </c>
      <c r="AN118" s="12">
        <v>472</v>
      </c>
      <c r="AO118" s="12">
        <v>581</v>
      </c>
      <c r="AP118" s="12">
        <v>705</v>
      </c>
      <c r="AQ118" s="12">
        <v>733</v>
      </c>
      <c r="AR118" s="12">
        <v>632</v>
      </c>
      <c r="AS118" s="12">
        <v>823</v>
      </c>
      <c r="AT118" s="31">
        <v>0</v>
      </c>
      <c r="AV118" s="12" t="s">
        <v>218</v>
      </c>
      <c r="AW118" s="12">
        <v>3688</v>
      </c>
      <c r="AX118" s="12">
        <v>172</v>
      </c>
      <c r="AY118" s="12">
        <v>51</v>
      </c>
      <c r="AZ118" s="12">
        <v>114</v>
      </c>
      <c r="BA118" s="12">
        <v>337</v>
      </c>
      <c r="BB118" s="12">
        <v>27</v>
      </c>
      <c r="BC118" s="12">
        <v>17</v>
      </c>
      <c r="BD118" s="12">
        <v>12</v>
      </c>
      <c r="BE118" s="12">
        <v>9</v>
      </c>
      <c r="BF118" s="12">
        <v>30</v>
      </c>
      <c r="BG118" s="12">
        <v>28</v>
      </c>
      <c r="BH118" s="12">
        <v>59</v>
      </c>
      <c r="BI118" s="31">
        <v>53</v>
      </c>
      <c r="BK118" s="12" t="s">
        <v>218</v>
      </c>
      <c r="BL118" s="12">
        <v>56</v>
      </c>
      <c r="BM118" s="12">
        <v>45</v>
      </c>
      <c r="BN118" s="12">
        <v>70</v>
      </c>
      <c r="BO118" s="12">
        <v>100</v>
      </c>
      <c r="BP118" s="12">
        <v>144</v>
      </c>
      <c r="BQ118" s="12">
        <v>233</v>
      </c>
      <c r="BR118" s="12">
        <v>257</v>
      </c>
      <c r="BS118" s="12">
        <v>332</v>
      </c>
      <c r="BT118" s="12">
        <v>376</v>
      </c>
      <c r="BU118" s="12">
        <v>438</v>
      </c>
      <c r="BV118" s="12">
        <v>416</v>
      </c>
      <c r="BW118" s="12">
        <v>303</v>
      </c>
      <c r="BX118" s="12">
        <v>346</v>
      </c>
      <c r="BY118" s="31">
        <v>0</v>
      </c>
      <c r="CA118" s="12" t="s">
        <v>218</v>
      </c>
      <c r="CB118" s="12">
        <v>2668</v>
      </c>
      <c r="CC118" s="12">
        <v>121</v>
      </c>
      <c r="CD118" s="12">
        <v>42</v>
      </c>
      <c r="CE118" s="12">
        <v>82</v>
      </c>
      <c r="CF118" s="12">
        <v>245</v>
      </c>
      <c r="CG118" s="12">
        <v>44</v>
      </c>
      <c r="CH118" s="12">
        <v>16</v>
      </c>
      <c r="CI118" s="12">
        <v>17</v>
      </c>
      <c r="CJ118" s="12">
        <v>3</v>
      </c>
      <c r="CK118" s="12">
        <v>18</v>
      </c>
      <c r="CL118" s="12">
        <v>19</v>
      </c>
      <c r="CM118" s="12">
        <v>27</v>
      </c>
      <c r="CN118" s="31">
        <v>29</v>
      </c>
      <c r="CP118" s="12" t="s">
        <v>218</v>
      </c>
      <c r="CQ118" s="12">
        <v>32</v>
      </c>
      <c r="CR118" s="12">
        <v>39</v>
      </c>
      <c r="CS118" s="12">
        <v>46</v>
      </c>
      <c r="CT118" s="12">
        <v>72</v>
      </c>
      <c r="CU118" s="12">
        <v>96</v>
      </c>
      <c r="CV118" s="12">
        <v>100</v>
      </c>
      <c r="CW118" s="12">
        <v>130</v>
      </c>
      <c r="CX118" s="12">
        <v>140</v>
      </c>
      <c r="CY118" s="12">
        <v>205</v>
      </c>
      <c r="CZ118" s="12">
        <v>267</v>
      </c>
      <c r="DA118" s="12">
        <v>317</v>
      </c>
      <c r="DB118" s="12">
        <v>329</v>
      </c>
      <c r="DC118" s="12">
        <v>477</v>
      </c>
      <c r="DD118" s="31">
        <v>0</v>
      </c>
      <c r="DG118" s="12" t="s">
        <v>218</v>
      </c>
      <c r="DH118" s="12">
        <v>6.3</v>
      </c>
      <c r="DI118" s="12">
        <v>27.7</v>
      </c>
      <c r="DJ118" s="12">
        <v>1.7</v>
      </c>
      <c r="DK118" s="12">
        <v>0.4</v>
      </c>
      <c r="DL118" s="12">
        <v>0.9</v>
      </c>
      <c r="DM118" s="12">
        <v>1.3</v>
      </c>
      <c r="DN118" s="12">
        <v>2.5</v>
      </c>
      <c r="DO118" s="12">
        <v>6.2</v>
      </c>
      <c r="DP118" s="12">
        <v>14.2</v>
      </c>
      <c r="DQ118" s="12">
        <v>31.1</v>
      </c>
      <c r="DR118" s="31">
        <v>101.9</v>
      </c>
      <c r="DT118" s="12" t="s">
        <v>218</v>
      </c>
      <c r="DU118" s="12">
        <v>7.3</v>
      </c>
      <c r="DV118" s="12">
        <v>31.3</v>
      </c>
      <c r="DW118" s="12">
        <v>1.5</v>
      </c>
      <c r="DX118" s="12">
        <v>0.5</v>
      </c>
      <c r="DY118" s="12">
        <v>1.1000000000000001</v>
      </c>
      <c r="DZ118" s="12">
        <v>1.5</v>
      </c>
      <c r="EA118" s="12">
        <v>3</v>
      </c>
      <c r="EB118" s="12">
        <v>8</v>
      </c>
      <c r="EC118" s="12">
        <v>19.600000000000001</v>
      </c>
      <c r="ED118" s="12">
        <v>43.1</v>
      </c>
      <c r="EE118" s="31">
        <v>120.3</v>
      </c>
      <c r="EG118" s="12" t="s">
        <v>218</v>
      </c>
      <c r="EH118" s="12">
        <v>5.3</v>
      </c>
      <c r="EI118" s="12">
        <v>23.8</v>
      </c>
      <c r="EJ118" s="12">
        <v>1.9</v>
      </c>
      <c r="EK118" s="12">
        <v>0.3</v>
      </c>
      <c r="EL118" s="12">
        <v>0.6</v>
      </c>
      <c r="EM118" s="12">
        <v>1</v>
      </c>
      <c r="EN118" s="12">
        <v>2.1</v>
      </c>
      <c r="EO118" s="12">
        <v>4.3</v>
      </c>
      <c r="EP118" s="12">
        <v>8.8000000000000007</v>
      </c>
      <c r="EQ118" s="12">
        <v>21</v>
      </c>
      <c r="ER118" s="31">
        <v>89</v>
      </c>
      <c r="EU118" s="12" t="s">
        <v>236</v>
      </c>
      <c r="EV118" s="12">
        <v>435397</v>
      </c>
      <c r="EW118" s="12">
        <v>40857</v>
      </c>
      <c r="EX118" s="12">
        <v>42895</v>
      </c>
      <c r="EY118" s="12">
        <v>43734</v>
      </c>
      <c r="EZ118" s="12">
        <v>41745</v>
      </c>
      <c r="FA118" s="12">
        <v>37774</v>
      </c>
      <c r="FB118" s="12">
        <v>35332</v>
      </c>
      <c r="FC118" s="12">
        <v>30878</v>
      </c>
      <c r="FD118" s="12">
        <v>29101</v>
      </c>
      <c r="FE118" s="12">
        <v>27475</v>
      </c>
      <c r="FF118" s="12">
        <v>24681</v>
      </c>
      <c r="FG118" s="12">
        <v>21017</v>
      </c>
      <c r="FH118" s="12">
        <v>16652</v>
      </c>
      <c r="FI118" s="12">
        <v>13699</v>
      </c>
      <c r="FJ118" s="12">
        <v>10887</v>
      </c>
      <c r="FK118" s="12">
        <v>8106</v>
      </c>
      <c r="FL118" s="12">
        <v>5698</v>
      </c>
      <c r="FM118" s="31">
        <v>4866</v>
      </c>
      <c r="FP118" s="12" t="s">
        <v>236</v>
      </c>
      <c r="FQ118" s="12">
        <v>219086</v>
      </c>
      <c r="FR118" s="12">
        <v>20772</v>
      </c>
      <c r="FS118" s="12">
        <v>21993</v>
      </c>
      <c r="FT118" s="12">
        <v>22204</v>
      </c>
      <c r="FU118" s="12">
        <v>21245</v>
      </c>
      <c r="FV118" s="12">
        <v>19304</v>
      </c>
      <c r="FW118" s="12">
        <v>17918</v>
      </c>
      <c r="FX118" s="12">
        <v>15581</v>
      </c>
      <c r="FY118" s="12">
        <v>14694</v>
      </c>
      <c r="FZ118" s="12">
        <v>13953</v>
      </c>
      <c r="GA118" s="12">
        <v>12378</v>
      </c>
      <c r="GB118" s="12">
        <v>10595</v>
      </c>
      <c r="GC118" s="12">
        <v>8401</v>
      </c>
      <c r="GD118" s="12">
        <v>6852</v>
      </c>
      <c r="GE118" s="12">
        <v>5231</v>
      </c>
      <c r="GF118" s="12">
        <v>3727</v>
      </c>
      <c r="GG118" s="12">
        <v>2461</v>
      </c>
      <c r="GH118" s="31">
        <v>1777</v>
      </c>
      <c r="GK118" s="12" t="s">
        <v>236</v>
      </c>
      <c r="GL118" s="12">
        <v>216311</v>
      </c>
      <c r="GM118" s="12">
        <v>20085</v>
      </c>
      <c r="GN118" s="12">
        <v>20902</v>
      </c>
      <c r="GO118" s="12">
        <v>21530</v>
      </c>
      <c r="GP118" s="12">
        <v>20500</v>
      </c>
      <c r="GQ118" s="12">
        <v>18470</v>
      </c>
      <c r="GR118" s="12">
        <v>17414</v>
      </c>
      <c r="GS118" s="12">
        <v>15297</v>
      </c>
      <c r="GT118" s="12">
        <v>14407</v>
      </c>
      <c r="GU118" s="12">
        <v>13522</v>
      </c>
      <c r="GV118" s="12">
        <v>12303</v>
      </c>
      <c r="GW118" s="12">
        <v>10422</v>
      </c>
      <c r="GX118" s="12">
        <v>8251</v>
      </c>
      <c r="GY118" s="12">
        <v>6847</v>
      </c>
      <c r="GZ118" s="12">
        <v>5656</v>
      </c>
      <c r="HA118" s="12">
        <v>4379</v>
      </c>
      <c r="HB118" s="12">
        <v>3237</v>
      </c>
      <c r="HC118" s="31">
        <v>3089</v>
      </c>
      <c r="HF118" s="54" t="s">
        <v>237</v>
      </c>
      <c r="HG118" s="55" t="s">
        <v>238</v>
      </c>
      <c r="HH118" s="55">
        <v>1</v>
      </c>
      <c r="HI118" s="56">
        <f>FA111</f>
        <v>3266878</v>
      </c>
      <c r="HJ118" s="56">
        <f>AD111</f>
        <v>3110</v>
      </c>
      <c r="HK118" s="57">
        <f t="shared" si="49"/>
        <v>9.5197922909885213E-4</v>
      </c>
      <c r="HL118" s="58">
        <f t="shared" si="44"/>
        <v>9.5152631245615249E-4</v>
      </c>
      <c r="HN118" s="54" t="s">
        <v>237</v>
      </c>
      <c r="HO118" s="55" t="s">
        <v>238</v>
      </c>
      <c r="HP118" s="55">
        <v>1</v>
      </c>
      <c r="HQ118" s="56">
        <f>FV111</f>
        <v>1648280</v>
      </c>
      <c r="HR118" s="56">
        <f>BI111</f>
        <v>2292</v>
      </c>
      <c r="HS118" s="57">
        <f t="shared" si="50"/>
        <v>1.3905404421578858E-3</v>
      </c>
      <c r="HT118" s="58">
        <f t="shared" si="45"/>
        <v>1.3895743125184154E-3</v>
      </c>
      <c r="HV118" s="54" t="s">
        <v>237</v>
      </c>
      <c r="HW118" s="59" t="s">
        <v>238</v>
      </c>
      <c r="HX118" s="59">
        <v>1</v>
      </c>
      <c r="HY118" s="56">
        <f>GQ111</f>
        <v>1618598</v>
      </c>
      <c r="HZ118" s="60">
        <f>CN111</f>
        <v>818</v>
      </c>
      <c r="IA118" s="57">
        <f t="shared" si="51"/>
        <v>5.0537563990564677E-4</v>
      </c>
      <c r="IB118" s="58">
        <f t="shared" si="46"/>
        <v>5.0524796989759768E-4</v>
      </c>
      <c r="IE118" s="50">
        <f t="shared" si="47"/>
        <v>0</v>
      </c>
      <c r="IF118" s="50">
        <f t="shared" si="47"/>
        <v>0</v>
      </c>
      <c r="IH118" s="62">
        <f t="shared" ref="IH118:IM118" si="56">SUM(IH109:IH113)</f>
        <v>1001500</v>
      </c>
      <c r="II118" s="62">
        <f t="shared" si="56"/>
        <v>1024794</v>
      </c>
      <c r="IJ118" s="62">
        <f t="shared" si="56"/>
        <v>1047701</v>
      </c>
      <c r="IK118" s="62">
        <f t="shared" si="56"/>
        <v>1070447</v>
      </c>
      <c r="IL118" s="62">
        <f t="shared" si="56"/>
        <v>1093149</v>
      </c>
      <c r="IM118" s="62">
        <f t="shared" si="56"/>
        <v>1116034</v>
      </c>
      <c r="IO118" s="62">
        <f>SUM(IO109:IO113)</f>
        <v>329851</v>
      </c>
      <c r="IP118" s="62"/>
      <c r="IQ118" s="62">
        <f>SUM(IQ109:IQ113)</f>
        <v>671649</v>
      </c>
      <c r="IR118" s="54" t="s">
        <v>269</v>
      </c>
      <c r="IS118" s="56">
        <v>3623</v>
      </c>
      <c r="IU118" s="79"/>
      <c r="IV118" s="79"/>
      <c r="IW118" s="79"/>
      <c r="IX118" s="79"/>
      <c r="IY118" s="79"/>
      <c r="IZ118" s="79"/>
      <c r="JA118" s="79"/>
      <c r="JB118" s="79"/>
      <c r="JC118" s="79"/>
      <c r="JD118" s="79"/>
      <c r="JE118" s="10" t="s">
        <v>238</v>
      </c>
      <c r="JF118" s="11">
        <v>3346483</v>
      </c>
      <c r="JG118" s="79"/>
      <c r="JH118" s="79"/>
      <c r="JI118" s="79"/>
      <c r="JJ118" s="79"/>
      <c r="JK118" s="79"/>
      <c r="JL118" s="79"/>
      <c r="JM118" s="79"/>
      <c r="JN118" s="79"/>
      <c r="JO118" s="79"/>
      <c r="JP118" s="79"/>
      <c r="JQ118" s="79"/>
      <c r="JR118" s="79"/>
      <c r="JS118" s="79"/>
      <c r="JT118" s="79"/>
      <c r="JU118" s="79"/>
      <c r="JV118" s="79"/>
      <c r="JW118" s="79"/>
      <c r="JX118" s="79"/>
      <c r="JY118" s="79"/>
      <c r="JZ118" s="79"/>
    </row>
    <row r="119" spans="1:286" ht="15.6" x14ac:dyDescent="0.3">
      <c r="A119" s="12" t="s">
        <v>236</v>
      </c>
      <c r="B119" s="12">
        <v>8135</v>
      </c>
      <c r="C119" s="12"/>
      <c r="D119" s="12"/>
      <c r="E119" s="12"/>
      <c r="F119" s="12">
        <v>33</v>
      </c>
      <c r="G119" s="12">
        <v>1358</v>
      </c>
      <c r="H119" s="12">
        <v>2279</v>
      </c>
      <c r="I119" s="12">
        <v>2079</v>
      </c>
      <c r="J119" s="12">
        <v>1447</v>
      </c>
      <c r="K119" s="12">
        <v>728</v>
      </c>
      <c r="L119" s="12">
        <v>187</v>
      </c>
      <c r="M119" s="12">
        <v>9</v>
      </c>
      <c r="N119" s="12">
        <v>0</v>
      </c>
      <c r="O119" s="31">
        <v>15</v>
      </c>
      <c r="Q119" s="12" t="s">
        <v>236</v>
      </c>
      <c r="R119" s="12">
        <v>2379</v>
      </c>
      <c r="S119" s="12">
        <v>64</v>
      </c>
      <c r="T119" s="12">
        <v>27</v>
      </c>
      <c r="U119" s="12">
        <v>32</v>
      </c>
      <c r="V119" s="12">
        <v>123</v>
      </c>
      <c r="W119" s="12">
        <v>8</v>
      </c>
      <c r="X119" s="12">
        <v>6</v>
      </c>
      <c r="Y119" s="12">
        <v>0</v>
      </c>
      <c r="Z119" s="12">
        <v>3</v>
      </c>
      <c r="AA119" s="12">
        <v>8</v>
      </c>
      <c r="AB119" s="12">
        <v>9</v>
      </c>
      <c r="AC119" s="12">
        <v>31</v>
      </c>
      <c r="AD119" s="31">
        <v>42</v>
      </c>
      <c r="AF119" s="12" t="s">
        <v>236</v>
      </c>
      <c r="AG119" s="12">
        <v>31</v>
      </c>
      <c r="AH119" s="12">
        <v>33</v>
      </c>
      <c r="AI119" s="12">
        <v>41</v>
      </c>
      <c r="AJ119" s="12">
        <v>69</v>
      </c>
      <c r="AK119" s="12">
        <v>115</v>
      </c>
      <c r="AL119" s="12">
        <v>145</v>
      </c>
      <c r="AM119" s="12">
        <v>155</v>
      </c>
      <c r="AN119" s="12">
        <v>187</v>
      </c>
      <c r="AO119" s="12">
        <v>223</v>
      </c>
      <c r="AP119" s="12">
        <v>269</v>
      </c>
      <c r="AQ119" s="12">
        <v>264</v>
      </c>
      <c r="AR119" s="12">
        <v>261</v>
      </c>
      <c r="AS119" s="12">
        <v>354</v>
      </c>
      <c r="AT119" s="31">
        <v>2</v>
      </c>
      <c r="AV119" s="12" t="s">
        <v>236</v>
      </c>
      <c r="AW119" s="12">
        <v>1370</v>
      </c>
      <c r="AX119" s="12">
        <v>35</v>
      </c>
      <c r="AY119" s="12">
        <v>15</v>
      </c>
      <c r="AZ119" s="12">
        <v>13</v>
      </c>
      <c r="BA119" s="12">
        <v>63</v>
      </c>
      <c r="BB119" s="12">
        <v>5</v>
      </c>
      <c r="BC119" s="12">
        <v>2</v>
      </c>
      <c r="BD119" s="12">
        <v>0</v>
      </c>
      <c r="BE119" s="12">
        <v>3</v>
      </c>
      <c r="BF119" s="12">
        <v>4</v>
      </c>
      <c r="BG119" s="12">
        <v>4</v>
      </c>
      <c r="BH119" s="12">
        <v>19</v>
      </c>
      <c r="BI119" s="31">
        <v>32</v>
      </c>
      <c r="BK119" s="12" t="s">
        <v>236</v>
      </c>
      <c r="BL119" s="12">
        <v>21</v>
      </c>
      <c r="BM119" s="12">
        <v>23</v>
      </c>
      <c r="BN119" s="12">
        <v>24</v>
      </c>
      <c r="BO119" s="12">
        <v>50</v>
      </c>
      <c r="BP119" s="12">
        <v>63</v>
      </c>
      <c r="BQ119" s="12">
        <v>96</v>
      </c>
      <c r="BR119" s="12">
        <v>103</v>
      </c>
      <c r="BS119" s="12">
        <v>121</v>
      </c>
      <c r="BT119" s="12">
        <v>142</v>
      </c>
      <c r="BU119" s="12">
        <v>178</v>
      </c>
      <c r="BV119" s="12">
        <v>159</v>
      </c>
      <c r="BW119" s="12">
        <v>133</v>
      </c>
      <c r="BX119" s="12">
        <v>123</v>
      </c>
      <c r="BY119" s="31">
        <v>2</v>
      </c>
      <c r="CA119" s="12" t="s">
        <v>236</v>
      </c>
      <c r="CB119" s="12">
        <v>1008</v>
      </c>
      <c r="CC119" s="12">
        <v>29</v>
      </c>
      <c r="CD119" s="12">
        <v>12</v>
      </c>
      <c r="CE119" s="12">
        <v>19</v>
      </c>
      <c r="CF119" s="12">
        <v>60</v>
      </c>
      <c r="CG119" s="12">
        <v>3</v>
      </c>
      <c r="CH119" s="12">
        <v>4</v>
      </c>
      <c r="CI119" s="12">
        <v>0</v>
      </c>
      <c r="CJ119" s="12">
        <v>0</v>
      </c>
      <c r="CK119" s="12">
        <v>4</v>
      </c>
      <c r="CL119" s="12">
        <v>5</v>
      </c>
      <c r="CM119" s="12">
        <v>12</v>
      </c>
      <c r="CN119" s="31">
        <v>10</v>
      </c>
      <c r="CP119" s="12" t="s">
        <v>236</v>
      </c>
      <c r="CQ119" s="12">
        <v>10</v>
      </c>
      <c r="CR119" s="12">
        <v>10</v>
      </c>
      <c r="CS119" s="12">
        <v>17</v>
      </c>
      <c r="CT119" s="12">
        <v>19</v>
      </c>
      <c r="CU119" s="12">
        <v>52</v>
      </c>
      <c r="CV119" s="12">
        <v>49</v>
      </c>
      <c r="CW119" s="12">
        <v>52</v>
      </c>
      <c r="CX119" s="12">
        <v>66</v>
      </c>
      <c r="CY119" s="12">
        <v>81</v>
      </c>
      <c r="CZ119" s="12">
        <v>91</v>
      </c>
      <c r="DA119" s="12">
        <v>105</v>
      </c>
      <c r="DB119" s="12">
        <v>127</v>
      </c>
      <c r="DC119" s="12">
        <v>231</v>
      </c>
      <c r="DD119" s="31">
        <v>0</v>
      </c>
      <c r="DG119" s="12" t="s">
        <v>236</v>
      </c>
      <c r="DH119" s="12">
        <v>5.5</v>
      </c>
      <c r="DI119" s="12">
        <v>15.1</v>
      </c>
      <c r="DJ119" s="12">
        <v>0.5</v>
      </c>
      <c r="DK119" s="12">
        <v>0.2</v>
      </c>
      <c r="DL119" s="12">
        <v>0.9</v>
      </c>
      <c r="DM119" s="12">
        <v>1</v>
      </c>
      <c r="DN119" s="12">
        <v>1.9</v>
      </c>
      <c r="DO119" s="12">
        <v>5.7</v>
      </c>
      <c r="DP119" s="12">
        <v>11.3</v>
      </c>
      <c r="DQ119" s="12">
        <v>25.9</v>
      </c>
      <c r="DR119" s="31">
        <v>83.2</v>
      </c>
      <c r="DT119" s="12" t="s">
        <v>236</v>
      </c>
      <c r="DU119" s="12">
        <v>6.3</v>
      </c>
      <c r="DV119" s="12">
        <v>15.4</v>
      </c>
      <c r="DW119" s="12">
        <v>0.6</v>
      </c>
      <c r="DX119" s="12">
        <v>0.2</v>
      </c>
      <c r="DY119" s="12">
        <v>1.3</v>
      </c>
      <c r="DZ119" s="12">
        <v>1.3</v>
      </c>
      <c r="EA119" s="12">
        <v>2.6</v>
      </c>
      <c r="EB119" s="12">
        <v>6.9</v>
      </c>
      <c r="EC119" s="12">
        <v>14.7</v>
      </c>
      <c r="ED119" s="12">
        <v>35.700000000000003</v>
      </c>
      <c r="EE119" s="31">
        <v>97.9</v>
      </c>
      <c r="EG119" s="12" t="s">
        <v>236</v>
      </c>
      <c r="EH119" s="12">
        <v>4.7</v>
      </c>
      <c r="EI119" s="12">
        <v>14.8</v>
      </c>
      <c r="EJ119" s="12">
        <v>0.4</v>
      </c>
      <c r="EK119" s="12">
        <v>0.2</v>
      </c>
      <c r="EL119" s="12">
        <v>0.6</v>
      </c>
      <c r="EM119" s="12">
        <v>0.6</v>
      </c>
      <c r="EN119" s="12">
        <v>1.3</v>
      </c>
      <c r="EO119" s="12">
        <v>4.4000000000000004</v>
      </c>
      <c r="EP119" s="12">
        <v>7.8</v>
      </c>
      <c r="EQ119" s="12">
        <v>17.100000000000001</v>
      </c>
      <c r="ER119" s="31">
        <v>73.2</v>
      </c>
      <c r="EU119" s="12" t="s">
        <v>254</v>
      </c>
      <c r="EV119" s="12">
        <v>1195374</v>
      </c>
      <c r="EW119" s="12">
        <v>112741</v>
      </c>
      <c r="EX119" s="12">
        <v>113940</v>
      </c>
      <c r="EY119" s="12">
        <v>112971</v>
      </c>
      <c r="EZ119" s="12">
        <v>109190</v>
      </c>
      <c r="FA119" s="12">
        <v>100146</v>
      </c>
      <c r="FB119" s="12">
        <v>90821</v>
      </c>
      <c r="FC119" s="12">
        <v>77186</v>
      </c>
      <c r="FD119" s="12">
        <v>72939</v>
      </c>
      <c r="FE119" s="12">
        <v>69544</v>
      </c>
      <c r="FF119" s="12">
        <v>65178</v>
      </c>
      <c r="FG119" s="12">
        <v>59800</v>
      </c>
      <c r="FH119" s="12">
        <v>51504</v>
      </c>
      <c r="FI119" s="12">
        <v>44327</v>
      </c>
      <c r="FJ119" s="12">
        <v>37643</v>
      </c>
      <c r="FK119" s="12">
        <v>31292</v>
      </c>
      <c r="FL119" s="12">
        <v>22833</v>
      </c>
      <c r="FM119" s="31">
        <v>23319</v>
      </c>
      <c r="FP119" s="12" t="s">
        <v>254</v>
      </c>
      <c r="FQ119" s="12">
        <v>589089</v>
      </c>
      <c r="FR119" s="12">
        <v>57246</v>
      </c>
      <c r="FS119" s="12">
        <v>58082</v>
      </c>
      <c r="FT119" s="12">
        <v>57371</v>
      </c>
      <c r="FU119" s="12">
        <v>55382</v>
      </c>
      <c r="FV119" s="12">
        <v>50782</v>
      </c>
      <c r="FW119" s="12">
        <v>46049</v>
      </c>
      <c r="FX119" s="12">
        <v>38899</v>
      </c>
      <c r="FY119" s="12">
        <v>36823</v>
      </c>
      <c r="FZ119" s="12">
        <v>34374</v>
      </c>
      <c r="GA119" s="12">
        <v>31963</v>
      </c>
      <c r="GB119" s="12">
        <v>29658</v>
      </c>
      <c r="GC119" s="12">
        <v>25344</v>
      </c>
      <c r="GD119" s="12">
        <v>21174</v>
      </c>
      <c r="GE119" s="12">
        <v>16847</v>
      </c>
      <c r="GF119" s="12">
        <v>12981</v>
      </c>
      <c r="GG119" s="12">
        <v>8582</v>
      </c>
      <c r="GH119" s="31">
        <v>7532</v>
      </c>
      <c r="GK119" s="12" t="s">
        <v>254</v>
      </c>
      <c r="GL119" s="12">
        <v>606285</v>
      </c>
      <c r="GM119" s="12">
        <v>55495</v>
      </c>
      <c r="GN119" s="12">
        <v>55858</v>
      </c>
      <c r="GO119" s="12">
        <v>55600</v>
      </c>
      <c r="GP119" s="12">
        <v>53808</v>
      </c>
      <c r="GQ119" s="12">
        <v>49364</v>
      </c>
      <c r="GR119" s="12">
        <v>44772</v>
      </c>
      <c r="GS119" s="12">
        <v>38287</v>
      </c>
      <c r="GT119" s="12">
        <v>36116</v>
      </c>
      <c r="GU119" s="12">
        <v>35170</v>
      </c>
      <c r="GV119" s="12">
        <v>33215</v>
      </c>
      <c r="GW119" s="12">
        <v>30142</v>
      </c>
      <c r="GX119" s="12">
        <v>26160</v>
      </c>
      <c r="GY119" s="12">
        <v>23153</v>
      </c>
      <c r="GZ119" s="12">
        <v>20796</v>
      </c>
      <c r="HA119" s="12">
        <v>18311</v>
      </c>
      <c r="HB119" s="12">
        <v>14251</v>
      </c>
      <c r="HC119" s="31">
        <v>15787</v>
      </c>
      <c r="HF119" s="42" t="s">
        <v>255</v>
      </c>
      <c r="HG119" s="43" t="s">
        <v>256</v>
      </c>
      <c r="HH119" s="43">
        <v>1</v>
      </c>
      <c r="HI119" s="44">
        <f>FB111</f>
        <v>3095115</v>
      </c>
      <c r="HJ119" s="44">
        <f>AG111</f>
        <v>3123</v>
      </c>
      <c r="HK119" s="45">
        <f t="shared" si="49"/>
        <v>1.0090093582952491E-3</v>
      </c>
      <c r="HL119" s="46">
        <f t="shared" si="44"/>
        <v>1.0085005650412628E-3</v>
      </c>
      <c r="HN119" s="42" t="s">
        <v>255</v>
      </c>
      <c r="HO119" s="43" t="s">
        <v>256</v>
      </c>
      <c r="HP119" s="43">
        <v>1</v>
      </c>
      <c r="HQ119" s="44">
        <f>FW111</f>
        <v>1554031</v>
      </c>
      <c r="HR119" s="44">
        <f>BL111</f>
        <v>2219</v>
      </c>
      <c r="HS119" s="45">
        <f t="shared" si="50"/>
        <v>1.4278994434473958E-3</v>
      </c>
      <c r="HT119" s="46">
        <f t="shared" si="45"/>
        <v>1.4268807223527392E-3</v>
      </c>
      <c r="HV119" s="42" t="s">
        <v>255</v>
      </c>
      <c r="HW119" s="47" t="s">
        <v>256</v>
      </c>
      <c r="HX119" s="47">
        <v>1</v>
      </c>
      <c r="HY119" s="44">
        <f>GR111</f>
        <v>1541084</v>
      </c>
      <c r="HZ119" s="48">
        <f>CQ111</f>
        <v>901</v>
      </c>
      <c r="IA119" s="45">
        <f t="shared" si="51"/>
        <v>5.8465339981467592E-4</v>
      </c>
      <c r="IB119" s="46">
        <f t="shared" si="46"/>
        <v>5.8448253996261519E-4</v>
      </c>
      <c r="IE119" s="50">
        <f t="shared" si="47"/>
        <v>0</v>
      </c>
      <c r="IF119" s="50">
        <f t="shared" si="47"/>
        <v>-3</v>
      </c>
      <c r="IH119">
        <f t="shared" ref="IH119:IM119" si="57">IH109/IH118</f>
        <v>0.5665861208187718</v>
      </c>
      <c r="II119">
        <f t="shared" si="57"/>
        <v>0.55785065096009534</v>
      </c>
      <c r="IJ119">
        <f t="shared" si="57"/>
        <v>0.54943729174640477</v>
      </c>
      <c r="IK119">
        <f t="shared" si="57"/>
        <v>0.54181290619713074</v>
      </c>
      <c r="IL119">
        <f t="shared" si="57"/>
        <v>0.53531952185841092</v>
      </c>
      <c r="IM119">
        <f t="shared" si="57"/>
        <v>0.52996145278728068</v>
      </c>
      <c r="IO119">
        <f>IO109/IO118</f>
        <v>0.61321323870474853</v>
      </c>
      <c r="IQ119">
        <f>IQ109/IQ118</f>
        <v>0.54368725331237</v>
      </c>
      <c r="IR119" s="42" t="s">
        <v>286</v>
      </c>
      <c r="IS119" s="44">
        <v>4119</v>
      </c>
      <c r="IU119" s="79"/>
      <c r="IV119" s="79"/>
      <c r="IW119" s="79"/>
      <c r="IX119" s="79"/>
      <c r="IY119" s="79"/>
      <c r="IZ119" s="79"/>
      <c r="JA119" s="79"/>
      <c r="JB119" s="79"/>
      <c r="JC119" s="79"/>
      <c r="JD119" s="79"/>
      <c r="JE119" s="10" t="s">
        <v>256</v>
      </c>
      <c r="JF119" s="11">
        <v>3166874</v>
      </c>
      <c r="JG119" s="79"/>
      <c r="JH119" s="79"/>
      <c r="JI119" s="79"/>
      <c r="JJ119" s="79"/>
      <c r="JK119" s="79"/>
      <c r="JL119" s="79"/>
      <c r="JM119" s="79"/>
      <c r="JN119" s="79"/>
      <c r="JO119" s="79"/>
      <c r="JP119" s="79"/>
      <c r="JQ119" s="79"/>
      <c r="JR119" s="79"/>
      <c r="JS119" s="79"/>
      <c r="JT119" s="79"/>
      <c r="JU119" s="79"/>
      <c r="JV119" s="79"/>
      <c r="JW119" s="79"/>
      <c r="JX119" s="79"/>
      <c r="JY119" s="79"/>
      <c r="JZ119" s="79"/>
    </row>
    <row r="120" spans="1:286" ht="15.6" x14ac:dyDescent="0.3">
      <c r="A120" s="12" t="s">
        <v>254</v>
      </c>
      <c r="B120" s="12">
        <v>23679</v>
      </c>
      <c r="C120" s="12"/>
      <c r="D120" s="12"/>
      <c r="E120" s="12"/>
      <c r="F120" s="12">
        <v>146</v>
      </c>
      <c r="G120" s="12">
        <v>3790</v>
      </c>
      <c r="H120" s="12">
        <v>6443</v>
      </c>
      <c r="I120" s="12">
        <v>5893</v>
      </c>
      <c r="J120" s="12">
        <v>4302</v>
      </c>
      <c r="K120" s="12">
        <v>2314</v>
      </c>
      <c r="L120" s="12">
        <v>682</v>
      </c>
      <c r="M120" s="12">
        <v>34</v>
      </c>
      <c r="N120" s="12">
        <v>2</v>
      </c>
      <c r="O120" s="31">
        <v>73</v>
      </c>
      <c r="Q120" s="12" t="s">
        <v>254</v>
      </c>
      <c r="R120" s="12">
        <v>9710</v>
      </c>
      <c r="S120" s="12">
        <v>201</v>
      </c>
      <c r="T120" s="12">
        <v>79</v>
      </c>
      <c r="U120" s="12">
        <v>128</v>
      </c>
      <c r="V120" s="12">
        <v>408</v>
      </c>
      <c r="W120" s="12">
        <v>19</v>
      </c>
      <c r="X120" s="12">
        <v>10</v>
      </c>
      <c r="Y120" s="12">
        <v>8</v>
      </c>
      <c r="Z120" s="12">
        <v>10</v>
      </c>
      <c r="AA120" s="12">
        <v>38</v>
      </c>
      <c r="AB120" s="12">
        <v>48</v>
      </c>
      <c r="AC120" s="12">
        <v>69</v>
      </c>
      <c r="AD120" s="31">
        <v>86</v>
      </c>
      <c r="AF120" s="12" t="s">
        <v>254</v>
      </c>
      <c r="AG120" s="12">
        <v>96</v>
      </c>
      <c r="AH120" s="12">
        <v>86</v>
      </c>
      <c r="AI120" s="12">
        <v>121</v>
      </c>
      <c r="AJ120" s="12">
        <v>161</v>
      </c>
      <c r="AK120" s="12">
        <v>319</v>
      </c>
      <c r="AL120" s="12">
        <v>413</v>
      </c>
      <c r="AM120" s="12">
        <v>558</v>
      </c>
      <c r="AN120" s="12">
        <v>684</v>
      </c>
      <c r="AO120" s="12">
        <v>847</v>
      </c>
      <c r="AP120" s="12">
        <v>1136</v>
      </c>
      <c r="AQ120" s="12">
        <v>1226</v>
      </c>
      <c r="AR120" s="12">
        <v>1342</v>
      </c>
      <c r="AS120" s="12">
        <v>2007</v>
      </c>
      <c r="AT120" s="31">
        <v>18</v>
      </c>
      <c r="AV120" s="12" t="s">
        <v>254</v>
      </c>
      <c r="AW120" s="12">
        <v>5331</v>
      </c>
      <c r="AX120" s="12">
        <v>112</v>
      </c>
      <c r="AY120" s="12">
        <v>46</v>
      </c>
      <c r="AZ120" s="12">
        <v>67</v>
      </c>
      <c r="BA120" s="12">
        <v>225</v>
      </c>
      <c r="BB120" s="12">
        <v>9</v>
      </c>
      <c r="BC120" s="12">
        <v>3</v>
      </c>
      <c r="BD120" s="12">
        <v>6</v>
      </c>
      <c r="BE120" s="12">
        <v>7</v>
      </c>
      <c r="BF120" s="12">
        <v>21</v>
      </c>
      <c r="BG120" s="12">
        <v>31</v>
      </c>
      <c r="BH120" s="12">
        <v>54</v>
      </c>
      <c r="BI120" s="31">
        <v>66</v>
      </c>
      <c r="BK120" s="12" t="s">
        <v>254</v>
      </c>
      <c r="BL120" s="12">
        <v>67</v>
      </c>
      <c r="BM120" s="12">
        <v>51</v>
      </c>
      <c r="BN120" s="12">
        <v>82</v>
      </c>
      <c r="BO120" s="12">
        <v>110</v>
      </c>
      <c r="BP120" s="12">
        <v>214</v>
      </c>
      <c r="BQ120" s="12">
        <v>283</v>
      </c>
      <c r="BR120" s="12">
        <v>395</v>
      </c>
      <c r="BS120" s="12">
        <v>449</v>
      </c>
      <c r="BT120" s="12">
        <v>577</v>
      </c>
      <c r="BU120" s="12">
        <v>667</v>
      </c>
      <c r="BV120" s="12">
        <v>650</v>
      </c>
      <c r="BW120" s="12">
        <v>622</v>
      </c>
      <c r="BX120" s="12">
        <v>728</v>
      </c>
      <c r="BY120" s="31">
        <v>14</v>
      </c>
      <c r="CA120" s="12" t="s">
        <v>254</v>
      </c>
      <c r="CB120" s="12">
        <v>4366</v>
      </c>
      <c r="CC120" s="12">
        <v>89</v>
      </c>
      <c r="CD120" s="12">
        <v>33</v>
      </c>
      <c r="CE120" s="12">
        <v>61</v>
      </c>
      <c r="CF120" s="12">
        <v>183</v>
      </c>
      <c r="CG120" s="12">
        <v>10</v>
      </c>
      <c r="CH120" s="12">
        <v>7</v>
      </c>
      <c r="CI120" s="12">
        <v>2</v>
      </c>
      <c r="CJ120" s="12">
        <v>3</v>
      </c>
      <c r="CK120" s="12">
        <v>16</v>
      </c>
      <c r="CL120" s="12">
        <v>17</v>
      </c>
      <c r="CM120" s="12">
        <v>15</v>
      </c>
      <c r="CN120" s="31">
        <v>20</v>
      </c>
      <c r="CP120" s="12" t="s">
        <v>254</v>
      </c>
      <c r="CQ120" s="12">
        <v>29</v>
      </c>
      <c r="CR120" s="12">
        <v>35</v>
      </c>
      <c r="CS120" s="12">
        <v>39</v>
      </c>
      <c r="CT120" s="12">
        <v>51</v>
      </c>
      <c r="CU120" s="12">
        <v>105</v>
      </c>
      <c r="CV120" s="12">
        <v>129</v>
      </c>
      <c r="CW120" s="12">
        <v>163</v>
      </c>
      <c r="CX120" s="12">
        <v>233</v>
      </c>
      <c r="CY120" s="12">
        <v>268</v>
      </c>
      <c r="CZ120" s="12">
        <v>468</v>
      </c>
      <c r="DA120" s="12">
        <v>576</v>
      </c>
      <c r="DB120" s="12">
        <v>719</v>
      </c>
      <c r="DC120" s="12">
        <v>1275</v>
      </c>
      <c r="DD120" s="31">
        <v>3</v>
      </c>
      <c r="DG120" s="53" t="s">
        <v>254</v>
      </c>
      <c r="DH120" s="12">
        <v>8.1</v>
      </c>
      <c r="DI120" s="12">
        <v>17.2</v>
      </c>
      <c r="DJ120" s="12">
        <v>0.5</v>
      </c>
      <c r="DK120" s="12">
        <v>0.4</v>
      </c>
      <c r="DL120" s="12">
        <v>0.7</v>
      </c>
      <c r="DM120" s="12">
        <v>1.1000000000000001</v>
      </c>
      <c r="DN120" s="12">
        <v>2</v>
      </c>
      <c r="DO120" s="12">
        <v>5.9</v>
      </c>
      <c r="DP120" s="12">
        <v>13</v>
      </c>
      <c r="DQ120" s="12">
        <v>28.8</v>
      </c>
      <c r="DR120" s="31">
        <v>99.1</v>
      </c>
      <c r="DT120" s="12" t="s">
        <v>254</v>
      </c>
      <c r="DU120" s="12">
        <v>9</v>
      </c>
      <c r="DV120" s="12">
        <v>18.899999999999999</v>
      </c>
      <c r="DW120" s="12">
        <v>0.5</v>
      </c>
      <c r="DX120" s="12">
        <v>0.5</v>
      </c>
      <c r="DY120" s="12">
        <v>1.1000000000000001</v>
      </c>
      <c r="DZ120" s="12">
        <v>1.4</v>
      </c>
      <c r="EA120" s="12">
        <v>2.7</v>
      </c>
      <c r="EB120" s="12">
        <v>8.1</v>
      </c>
      <c r="EC120" s="12">
        <v>18.100000000000001</v>
      </c>
      <c r="ED120" s="12">
        <v>41.7</v>
      </c>
      <c r="EE120" s="31">
        <v>124.1</v>
      </c>
      <c r="EG120" s="12" t="s">
        <v>254</v>
      </c>
      <c r="EH120" s="12">
        <v>7.2</v>
      </c>
      <c r="EI120" s="12">
        <v>15.6</v>
      </c>
      <c r="EJ120" s="12">
        <v>0.5</v>
      </c>
      <c r="EK120" s="12">
        <v>0.3</v>
      </c>
      <c r="EL120" s="12">
        <v>0.3</v>
      </c>
      <c r="EM120" s="12">
        <v>0.8</v>
      </c>
      <c r="EN120" s="12">
        <v>1.3</v>
      </c>
      <c r="EO120" s="12">
        <v>3.7</v>
      </c>
      <c r="EP120" s="12">
        <v>8</v>
      </c>
      <c r="EQ120" s="12">
        <v>18.8</v>
      </c>
      <c r="ER120" s="31">
        <v>85.6</v>
      </c>
      <c r="EU120" s="12" t="s">
        <v>268</v>
      </c>
      <c r="EV120" s="12">
        <v>503404</v>
      </c>
      <c r="EW120" s="12">
        <v>56331</v>
      </c>
      <c r="EX120" s="12">
        <v>62743</v>
      </c>
      <c r="EY120" s="12">
        <v>61421</v>
      </c>
      <c r="EZ120" s="12">
        <v>53271</v>
      </c>
      <c r="FA120" s="12">
        <v>43128</v>
      </c>
      <c r="FB120" s="12">
        <v>35907</v>
      </c>
      <c r="FC120" s="12">
        <v>30319</v>
      </c>
      <c r="FD120" s="12">
        <v>29544</v>
      </c>
      <c r="FE120" s="12">
        <v>27931</v>
      </c>
      <c r="FF120" s="12">
        <v>24706</v>
      </c>
      <c r="FG120" s="12">
        <v>20617</v>
      </c>
      <c r="FH120" s="12">
        <v>15808</v>
      </c>
      <c r="FI120" s="12">
        <v>13021</v>
      </c>
      <c r="FJ120" s="12">
        <v>10699</v>
      </c>
      <c r="FK120" s="12">
        <v>7935</v>
      </c>
      <c r="FL120" s="12">
        <v>5512</v>
      </c>
      <c r="FM120" s="31">
        <v>4511</v>
      </c>
      <c r="FP120" s="12" t="s">
        <v>268</v>
      </c>
      <c r="FQ120" s="12">
        <v>253832</v>
      </c>
      <c r="FR120" s="12">
        <v>28689</v>
      </c>
      <c r="FS120" s="12">
        <v>31962</v>
      </c>
      <c r="FT120" s="12">
        <v>31209</v>
      </c>
      <c r="FU120" s="12">
        <v>27102</v>
      </c>
      <c r="FV120" s="12">
        <v>21900</v>
      </c>
      <c r="FW120" s="12">
        <v>17781</v>
      </c>
      <c r="FX120" s="12">
        <v>14810</v>
      </c>
      <c r="FY120" s="12">
        <v>14793</v>
      </c>
      <c r="FZ120" s="12">
        <v>14036</v>
      </c>
      <c r="GA120" s="12">
        <v>12448</v>
      </c>
      <c r="GB120" s="12">
        <v>10594</v>
      </c>
      <c r="GC120" s="12">
        <v>8111</v>
      </c>
      <c r="GD120" s="12">
        <v>6624</v>
      </c>
      <c r="GE120" s="12">
        <v>5288</v>
      </c>
      <c r="GF120" s="12">
        <v>3870</v>
      </c>
      <c r="GG120" s="12">
        <v>2599</v>
      </c>
      <c r="GH120" s="31">
        <v>2016</v>
      </c>
      <c r="GK120" s="12" t="s">
        <v>268</v>
      </c>
      <c r="GL120" s="12">
        <v>249572</v>
      </c>
      <c r="GM120" s="12">
        <v>27642</v>
      </c>
      <c r="GN120" s="12">
        <v>30781</v>
      </c>
      <c r="GO120" s="12">
        <v>30212</v>
      </c>
      <c r="GP120" s="12">
        <v>26169</v>
      </c>
      <c r="GQ120" s="12">
        <v>21228</v>
      </c>
      <c r="GR120" s="12">
        <v>18126</v>
      </c>
      <c r="GS120" s="12">
        <v>15509</v>
      </c>
      <c r="GT120" s="12">
        <v>14751</v>
      </c>
      <c r="GU120" s="12">
        <v>13895</v>
      </c>
      <c r="GV120" s="12">
        <v>12258</v>
      </c>
      <c r="GW120" s="12">
        <v>10023</v>
      </c>
      <c r="GX120" s="12">
        <v>7697</v>
      </c>
      <c r="GY120" s="12">
        <v>6397</v>
      </c>
      <c r="GZ120" s="12">
        <v>5411</v>
      </c>
      <c r="HA120" s="12">
        <v>4065</v>
      </c>
      <c r="HB120" s="12">
        <v>2913</v>
      </c>
      <c r="HC120" s="31">
        <v>2495</v>
      </c>
      <c r="HF120" s="54" t="s">
        <v>269</v>
      </c>
      <c r="HG120" s="55" t="s">
        <v>270</v>
      </c>
      <c r="HH120" s="55">
        <v>1</v>
      </c>
      <c r="HI120" s="56">
        <f>FC111</f>
        <v>2584553</v>
      </c>
      <c r="HJ120" s="56">
        <f>AH111</f>
        <v>3363</v>
      </c>
      <c r="HK120" s="57">
        <f t="shared" si="49"/>
        <v>1.3011921210360168E-3</v>
      </c>
      <c r="HL120" s="58">
        <f t="shared" si="44"/>
        <v>1.3003461209724022E-3</v>
      </c>
      <c r="HN120" s="54" t="s">
        <v>269</v>
      </c>
      <c r="HO120" s="55" t="s">
        <v>270</v>
      </c>
      <c r="HP120" s="55">
        <v>1</v>
      </c>
      <c r="HQ120" s="56">
        <f>FX111</f>
        <v>1293434</v>
      </c>
      <c r="HR120" s="56">
        <f>BM111</f>
        <v>2232</v>
      </c>
      <c r="HS120" s="57">
        <f t="shared" si="50"/>
        <v>1.7256388806850601E-3</v>
      </c>
      <c r="HT120" s="58">
        <f t="shared" si="45"/>
        <v>1.7241512494689272E-3</v>
      </c>
      <c r="HV120" s="54" t="s">
        <v>269</v>
      </c>
      <c r="HW120" s="59" t="s">
        <v>270</v>
      </c>
      <c r="HX120" s="59">
        <v>1</v>
      </c>
      <c r="HY120" s="56">
        <f>GS111</f>
        <v>1291119</v>
      </c>
      <c r="HZ120" s="60">
        <f>CR111</f>
        <v>1129</v>
      </c>
      <c r="IA120" s="57">
        <f t="shared" si="51"/>
        <v>8.7443527668634724E-4</v>
      </c>
      <c r="IB120" s="58">
        <f t="shared" si="46"/>
        <v>8.7405312524314199E-4</v>
      </c>
      <c r="IE120" s="50">
        <f t="shared" si="47"/>
        <v>0</v>
      </c>
      <c r="IF120" s="50">
        <f t="shared" si="47"/>
        <v>-2</v>
      </c>
      <c r="IH120">
        <f t="shared" ref="IH120:IM120" si="58">IH110/IH118</f>
        <v>0.3005042436345482</v>
      </c>
      <c r="II120">
        <f t="shared" si="58"/>
        <v>0.30285794022993889</v>
      </c>
      <c r="IJ120">
        <f t="shared" si="58"/>
        <v>0.30497059752734795</v>
      </c>
      <c r="IK120">
        <f t="shared" si="58"/>
        <v>0.30644207513309862</v>
      </c>
      <c r="IL120">
        <f t="shared" si="58"/>
        <v>0.30686484642075323</v>
      </c>
      <c r="IM120">
        <f t="shared" si="58"/>
        <v>0.3062684470186392</v>
      </c>
      <c r="IO120">
        <f>IO110/IO118</f>
        <v>0.28588362624336444</v>
      </c>
      <c r="IQ120">
        <f>IQ110/IQ118</f>
        <v>0.30768451974171035</v>
      </c>
      <c r="IR120" s="54" t="s">
        <v>300</v>
      </c>
      <c r="IS120" s="56">
        <v>5222</v>
      </c>
      <c r="IU120" s="79"/>
      <c r="IV120" s="79"/>
      <c r="IW120" s="79"/>
      <c r="IX120" s="79"/>
      <c r="IY120" s="79"/>
      <c r="IZ120" s="79"/>
      <c r="JA120" s="79"/>
      <c r="JB120" s="79"/>
      <c r="JC120" s="79"/>
      <c r="JD120" s="79"/>
      <c r="JE120" s="10" t="s">
        <v>270</v>
      </c>
      <c r="JF120" s="11">
        <v>3112375</v>
      </c>
      <c r="JG120" s="79"/>
      <c r="JH120" s="79"/>
      <c r="JI120" s="79"/>
      <c r="JJ120" s="79"/>
      <c r="JK120" s="79"/>
      <c r="JL120" s="79"/>
      <c r="JM120" s="79"/>
      <c r="JN120" s="79"/>
      <c r="JO120" s="79"/>
      <c r="JP120" s="79"/>
      <c r="JQ120" s="79"/>
      <c r="JR120" s="79"/>
      <c r="JS120" s="79"/>
      <c r="JT120" s="79"/>
      <c r="JU120" s="79"/>
      <c r="JV120" s="79"/>
      <c r="JW120" s="79"/>
      <c r="JX120" s="79"/>
      <c r="JY120" s="79"/>
      <c r="JZ120" s="79"/>
    </row>
    <row r="121" spans="1:286" ht="15.6" x14ac:dyDescent="0.3">
      <c r="A121" s="12" t="s">
        <v>268</v>
      </c>
      <c r="B121" s="12">
        <v>12586</v>
      </c>
      <c r="C121" s="12"/>
      <c r="D121" s="12"/>
      <c r="E121" s="12"/>
      <c r="F121" s="12">
        <v>97</v>
      </c>
      <c r="G121" s="12">
        <v>2342</v>
      </c>
      <c r="H121" s="12">
        <v>3690</v>
      </c>
      <c r="I121" s="12">
        <v>2942</v>
      </c>
      <c r="J121" s="12">
        <v>1881</v>
      </c>
      <c r="K121" s="12">
        <v>1193</v>
      </c>
      <c r="L121" s="12">
        <v>345</v>
      </c>
      <c r="M121" s="12">
        <v>53</v>
      </c>
      <c r="N121" s="12">
        <v>8</v>
      </c>
      <c r="O121" s="31">
        <v>35</v>
      </c>
      <c r="Q121" s="12" t="s">
        <v>268</v>
      </c>
      <c r="R121" s="12">
        <v>2818</v>
      </c>
      <c r="S121" s="12">
        <v>159</v>
      </c>
      <c r="T121" s="12">
        <v>55</v>
      </c>
      <c r="U121" s="12">
        <v>101</v>
      </c>
      <c r="V121" s="12">
        <v>315</v>
      </c>
      <c r="W121" s="12">
        <v>36</v>
      </c>
      <c r="X121" s="12">
        <v>18</v>
      </c>
      <c r="Y121" s="12">
        <v>20</v>
      </c>
      <c r="Z121" s="12">
        <v>5</v>
      </c>
      <c r="AA121" s="12">
        <v>26</v>
      </c>
      <c r="AB121" s="12">
        <v>22</v>
      </c>
      <c r="AC121" s="12">
        <v>51</v>
      </c>
      <c r="AD121" s="31">
        <v>49</v>
      </c>
      <c r="AF121" s="12" t="s">
        <v>268</v>
      </c>
      <c r="AG121" s="12">
        <v>46</v>
      </c>
      <c r="AH121" s="12">
        <v>63</v>
      </c>
      <c r="AI121" s="12">
        <v>60</v>
      </c>
      <c r="AJ121" s="12">
        <v>61</v>
      </c>
      <c r="AK121" s="12">
        <v>108</v>
      </c>
      <c r="AL121" s="12">
        <v>130</v>
      </c>
      <c r="AM121" s="12">
        <v>183</v>
      </c>
      <c r="AN121" s="12">
        <v>205</v>
      </c>
      <c r="AO121" s="12">
        <v>250</v>
      </c>
      <c r="AP121" s="12">
        <v>295</v>
      </c>
      <c r="AQ121" s="12">
        <v>304</v>
      </c>
      <c r="AR121" s="12">
        <v>254</v>
      </c>
      <c r="AS121" s="12">
        <v>315</v>
      </c>
      <c r="AT121" s="31">
        <v>2</v>
      </c>
      <c r="AV121" s="12" t="s">
        <v>268</v>
      </c>
      <c r="AW121" s="12">
        <v>1637</v>
      </c>
      <c r="AX121" s="12">
        <v>93</v>
      </c>
      <c r="AY121" s="12">
        <v>33</v>
      </c>
      <c r="AZ121" s="12">
        <v>60</v>
      </c>
      <c r="BA121" s="12">
        <v>186</v>
      </c>
      <c r="BB121" s="12">
        <v>17</v>
      </c>
      <c r="BC121" s="12">
        <v>8</v>
      </c>
      <c r="BD121" s="12">
        <v>7</v>
      </c>
      <c r="BE121" s="12">
        <v>3</v>
      </c>
      <c r="BF121" s="12">
        <v>17</v>
      </c>
      <c r="BG121" s="12">
        <v>10</v>
      </c>
      <c r="BH121" s="12">
        <v>35</v>
      </c>
      <c r="BI121" s="31">
        <v>28</v>
      </c>
      <c r="BK121" s="12" t="s">
        <v>268</v>
      </c>
      <c r="BL121" s="12">
        <v>29</v>
      </c>
      <c r="BM121" s="12">
        <v>36</v>
      </c>
      <c r="BN121" s="12">
        <v>38</v>
      </c>
      <c r="BO121" s="12">
        <v>35</v>
      </c>
      <c r="BP121" s="12">
        <v>63</v>
      </c>
      <c r="BQ121" s="12">
        <v>81</v>
      </c>
      <c r="BR121" s="12">
        <v>111</v>
      </c>
      <c r="BS121" s="12">
        <v>125</v>
      </c>
      <c r="BT121" s="12">
        <v>153</v>
      </c>
      <c r="BU121" s="12">
        <v>180</v>
      </c>
      <c r="BV121" s="12">
        <v>188</v>
      </c>
      <c r="BW121" s="12">
        <v>128</v>
      </c>
      <c r="BX121" s="12">
        <v>157</v>
      </c>
      <c r="BY121" s="31">
        <v>2</v>
      </c>
      <c r="CA121" s="12" t="s">
        <v>268</v>
      </c>
      <c r="CB121" s="12">
        <v>1180</v>
      </c>
      <c r="CC121" s="12">
        <v>66</v>
      </c>
      <c r="CD121" s="12">
        <v>22</v>
      </c>
      <c r="CE121" s="12">
        <v>41</v>
      </c>
      <c r="CF121" s="12">
        <v>129</v>
      </c>
      <c r="CG121" s="12">
        <v>19</v>
      </c>
      <c r="CH121" s="12">
        <v>10</v>
      </c>
      <c r="CI121" s="12">
        <v>13</v>
      </c>
      <c r="CJ121" s="12">
        <v>2</v>
      </c>
      <c r="CK121" s="12">
        <v>9</v>
      </c>
      <c r="CL121" s="12">
        <v>12</v>
      </c>
      <c r="CM121" s="12">
        <v>16</v>
      </c>
      <c r="CN121" s="31">
        <v>21</v>
      </c>
      <c r="CP121" s="12" t="s">
        <v>268</v>
      </c>
      <c r="CQ121" s="12">
        <v>17</v>
      </c>
      <c r="CR121" s="12">
        <v>27</v>
      </c>
      <c r="CS121" s="12">
        <v>22</v>
      </c>
      <c r="CT121" s="12">
        <v>26</v>
      </c>
      <c r="CU121" s="12">
        <v>45</v>
      </c>
      <c r="CV121" s="12">
        <v>49</v>
      </c>
      <c r="CW121" s="12">
        <v>72</v>
      </c>
      <c r="CX121" s="12">
        <v>80</v>
      </c>
      <c r="CY121" s="12">
        <v>97</v>
      </c>
      <c r="CZ121" s="12">
        <v>115</v>
      </c>
      <c r="DA121" s="12">
        <v>115</v>
      </c>
      <c r="DB121" s="12">
        <v>126</v>
      </c>
      <c r="DC121" s="12">
        <v>158</v>
      </c>
      <c r="DD121" s="31">
        <v>0</v>
      </c>
      <c r="DG121" s="12" t="s">
        <v>268</v>
      </c>
      <c r="DH121" s="12">
        <v>5.6</v>
      </c>
      <c r="DI121" s="12">
        <v>25</v>
      </c>
      <c r="DJ121" s="12">
        <v>1.8</v>
      </c>
      <c r="DK121" s="12">
        <v>0.4</v>
      </c>
      <c r="DL121" s="12">
        <v>1</v>
      </c>
      <c r="DM121" s="12">
        <v>1.6</v>
      </c>
      <c r="DN121" s="12">
        <v>2.1</v>
      </c>
      <c r="DO121" s="12">
        <v>5.3</v>
      </c>
      <c r="DP121" s="12">
        <v>13.5</v>
      </c>
      <c r="DQ121" s="12">
        <v>29.2</v>
      </c>
      <c r="DR121" s="31">
        <v>87.1</v>
      </c>
      <c r="DT121" s="12" t="s">
        <v>268</v>
      </c>
      <c r="DU121" s="12">
        <v>6.4</v>
      </c>
      <c r="DV121" s="12">
        <v>28.7</v>
      </c>
      <c r="DW121" s="12">
        <v>1.5</v>
      </c>
      <c r="DX121" s="12">
        <v>0.4</v>
      </c>
      <c r="DY121" s="12">
        <v>1.3</v>
      </c>
      <c r="DZ121" s="12">
        <v>2</v>
      </c>
      <c r="EA121" s="12">
        <v>2.5</v>
      </c>
      <c r="EB121" s="12">
        <v>6.2</v>
      </c>
      <c r="EC121" s="12">
        <v>16</v>
      </c>
      <c r="ED121" s="12">
        <v>36.4</v>
      </c>
      <c r="EE121" s="31">
        <v>102.5</v>
      </c>
      <c r="EG121" s="12" t="s">
        <v>268</v>
      </c>
      <c r="EH121" s="12">
        <v>4.7</v>
      </c>
      <c r="EI121" s="12">
        <v>21.2</v>
      </c>
      <c r="EJ121" s="12">
        <v>2</v>
      </c>
      <c r="EK121" s="12">
        <v>0.3</v>
      </c>
      <c r="EL121" s="12">
        <v>0.8</v>
      </c>
      <c r="EM121" s="12">
        <v>1.3</v>
      </c>
      <c r="EN121" s="12">
        <v>1.7</v>
      </c>
      <c r="EO121" s="12">
        <v>4.2</v>
      </c>
      <c r="EP121" s="12">
        <v>10.8</v>
      </c>
      <c r="EQ121" s="12">
        <v>22.4</v>
      </c>
      <c r="ER121" s="31">
        <v>73.8</v>
      </c>
      <c r="EU121" s="12" t="s">
        <v>285</v>
      </c>
      <c r="EV121" s="12">
        <v>634722</v>
      </c>
      <c r="EW121" s="12">
        <v>68667</v>
      </c>
      <c r="EX121" s="12">
        <v>72625</v>
      </c>
      <c r="EY121" s="12">
        <v>68966</v>
      </c>
      <c r="EZ121" s="12">
        <v>64649</v>
      </c>
      <c r="FA121" s="12">
        <v>59376</v>
      </c>
      <c r="FB121" s="12">
        <v>51987</v>
      </c>
      <c r="FC121" s="12">
        <v>41824</v>
      </c>
      <c r="FD121" s="12">
        <v>36737</v>
      </c>
      <c r="FE121" s="12">
        <v>33516</v>
      </c>
      <c r="FF121" s="12">
        <v>30675</v>
      </c>
      <c r="FG121" s="12">
        <v>26815</v>
      </c>
      <c r="FH121" s="12">
        <v>21662</v>
      </c>
      <c r="FI121" s="12">
        <v>17977</v>
      </c>
      <c r="FJ121" s="12">
        <v>14550</v>
      </c>
      <c r="FK121" s="12">
        <v>11033</v>
      </c>
      <c r="FL121" s="12">
        <v>7550</v>
      </c>
      <c r="FM121" s="31">
        <v>6113</v>
      </c>
      <c r="FP121" s="12" t="s">
        <v>285</v>
      </c>
      <c r="FQ121" s="12">
        <v>314587</v>
      </c>
      <c r="FR121" s="12">
        <v>34967</v>
      </c>
      <c r="FS121" s="12">
        <v>36792</v>
      </c>
      <c r="FT121" s="12">
        <v>34849</v>
      </c>
      <c r="FU121" s="12">
        <v>32668</v>
      </c>
      <c r="FV121" s="12">
        <v>29845</v>
      </c>
      <c r="FW121" s="12">
        <v>25774</v>
      </c>
      <c r="FX121" s="12">
        <v>20775</v>
      </c>
      <c r="FY121" s="12">
        <v>18056</v>
      </c>
      <c r="FZ121" s="12">
        <v>16071</v>
      </c>
      <c r="GA121" s="12">
        <v>14663</v>
      </c>
      <c r="GB121" s="12">
        <v>13040</v>
      </c>
      <c r="GC121" s="12">
        <v>10479</v>
      </c>
      <c r="GD121" s="12">
        <v>8738</v>
      </c>
      <c r="GE121" s="12">
        <v>6929</v>
      </c>
      <c r="GF121" s="12">
        <v>5121</v>
      </c>
      <c r="GG121" s="12">
        <v>3426</v>
      </c>
      <c r="GH121" s="31">
        <v>2394</v>
      </c>
      <c r="GK121" s="12" t="s">
        <v>285</v>
      </c>
      <c r="GL121" s="12">
        <v>320135</v>
      </c>
      <c r="GM121" s="12">
        <v>33700</v>
      </c>
      <c r="GN121" s="12">
        <v>35833</v>
      </c>
      <c r="GO121" s="12">
        <v>34117</v>
      </c>
      <c r="GP121" s="12">
        <v>31981</v>
      </c>
      <c r="GQ121" s="12">
        <v>29531</v>
      </c>
      <c r="GR121" s="12">
        <v>26213</v>
      </c>
      <c r="GS121" s="12">
        <v>21049</v>
      </c>
      <c r="GT121" s="12">
        <v>18681</v>
      </c>
      <c r="GU121" s="12">
        <v>17445</v>
      </c>
      <c r="GV121" s="12">
        <v>16012</v>
      </c>
      <c r="GW121" s="12">
        <v>13775</v>
      </c>
      <c r="GX121" s="12">
        <v>11183</v>
      </c>
      <c r="GY121" s="12">
        <v>9239</v>
      </c>
      <c r="GZ121" s="12">
        <v>7621</v>
      </c>
      <c r="HA121" s="12">
        <v>5912</v>
      </c>
      <c r="HB121" s="12">
        <v>4124</v>
      </c>
      <c r="HC121" s="31">
        <v>3719</v>
      </c>
      <c r="HF121" s="42" t="s">
        <v>286</v>
      </c>
      <c r="HG121" s="43" t="s">
        <v>287</v>
      </c>
      <c r="HH121" s="43">
        <v>1</v>
      </c>
      <c r="HI121" s="44">
        <f>FD111</f>
        <v>2340549</v>
      </c>
      <c r="HJ121" s="44">
        <f>AI111</f>
        <v>3897</v>
      </c>
      <c r="HK121" s="45">
        <f t="shared" si="49"/>
        <v>1.6649939821811036E-3</v>
      </c>
      <c r="HL121" s="46">
        <f t="shared" si="44"/>
        <v>1.6636090326670573E-3</v>
      </c>
      <c r="HN121" s="42" t="s">
        <v>286</v>
      </c>
      <c r="HO121" s="43" t="s">
        <v>287</v>
      </c>
      <c r="HP121" s="43">
        <v>1</v>
      </c>
      <c r="HQ121" s="44">
        <f>FY111</f>
        <v>1165501</v>
      </c>
      <c r="HR121" s="44">
        <f>BN111</f>
        <v>2508</v>
      </c>
      <c r="HS121" s="45">
        <f t="shared" si="50"/>
        <v>2.1518643055647314E-3</v>
      </c>
      <c r="HT121" s="46">
        <f t="shared" si="45"/>
        <v>2.1495515339552862E-3</v>
      </c>
      <c r="HV121" s="42" t="s">
        <v>286</v>
      </c>
      <c r="HW121" s="47" t="s">
        <v>287</v>
      </c>
      <c r="HX121" s="47">
        <v>1</v>
      </c>
      <c r="HY121" s="44">
        <f>GT111</f>
        <v>1175048</v>
      </c>
      <c r="HZ121" s="48">
        <f>CS111</f>
        <v>1388</v>
      </c>
      <c r="IA121" s="45">
        <f t="shared" si="51"/>
        <v>1.1812283413103124E-3</v>
      </c>
      <c r="IB121" s="46">
        <f t="shared" si="46"/>
        <v>1.1805311029120334E-3</v>
      </c>
      <c r="IE121" s="50">
        <f t="shared" si="47"/>
        <v>0</v>
      </c>
      <c r="IF121" s="50">
        <f t="shared" si="47"/>
        <v>-1</v>
      </c>
      <c r="IH121">
        <f t="shared" ref="IH121:IM121" si="59">IH111/IH118</f>
        <v>0.10482476285571643</v>
      </c>
      <c r="II121">
        <f t="shared" si="59"/>
        <v>0.11107988532329424</v>
      </c>
      <c r="IJ121">
        <f t="shared" si="59"/>
        <v>0.11611996170663196</v>
      </c>
      <c r="IK121">
        <f t="shared" si="59"/>
        <v>0.12020679211581704</v>
      </c>
      <c r="IL121">
        <f t="shared" si="59"/>
        <v>0.12374708296856146</v>
      </c>
      <c r="IM121">
        <f t="shared" si="59"/>
        <v>0.12700867536293697</v>
      </c>
      <c r="IO121">
        <f>IO111/IO118</f>
        <v>8.3298216467435293E-2</v>
      </c>
      <c r="IQ121">
        <f>IQ111/IQ118</f>
        <v>0.11539658363222458</v>
      </c>
      <c r="IR121" s="42" t="s">
        <v>313</v>
      </c>
      <c r="IS121" s="44">
        <v>7661</v>
      </c>
      <c r="IU121" s="79"/>
      <c r="IV121" s="79"/>
      <c r="IW121" s="79"/>
      <c r="IX121" s="79"/>
      <c r="IY121" s="79"/>
      <c r="IZ121" s="79"/>
      <c r="JA121" s="79"/>
      <c r="JB121" s="79"/>
      <c r="JC121" s="79"/>
      <c r="JD121" s="79"/>
      <c r="JE121" s="10" t="s">
        <v>287</v>
      </c>
      <c r="JF121" s="11">
        <v>2711144</v>
      </c>
      <c r="JG121" s="79"/>
      <c r="JH121" s="79"/>
      <c r="JI121" s="79"/>
      <c r="JJ121" s="79"/>
      <c r="JK121" s="79"/>
      <c r="JL121" s="79"/>
      <c r="JM121" s="79"/>
      <c r="JN121" s="79"/>
      <c r="JO121" s="79"/>
      <c r="JP121" s="79"/>
      <c r="JQ121" s="79"/>
      <c r="JR121" s="79"/>
      <c r="JS121" s="79"/>
      <c r="JT121" s="79"/>
      <c r="JU121" s="79"/>
      <c r="JV121" s="79"/>
      <c r="JW121" s="79"/>
      <c r="JX121" s="79"/>
      <c r="JY121" s="79"/>
      <c r="JZ121" s="79"/>
    </row>
    <row r="122" spans="1:286" ht="15.6" x14ac:dyDescent="0.3">
      <c r="A122" s="12" t="s">
        <v>285</v>
      </c>
      <c r="B122" s="12">
        <v>12912</v>
      </c>
      <c r="C122" s="12"/>
      <c r="D122" s="12"/>
      <c r="E122" s="12"/>
      <c r="F122" s="12">
        <v>63</v>
      </c>
      <c r="G122" s="12">
        <v>2162</v>
      </c>
      <c r="H122" s="12">
        <v>3825</v>
      </c>
      <c r="I122" s="12">
        <v>3150</v>
      </c>
      <c r="J122" s="12">
        <v>2191</v>
      </c>
      <c r="K122" s="12">
        <v>1173</v>
      </c>
      <c r="L122" s="12">
        <v>324</v>
      </c>
      <c r="M122" s="12">
        <v>20</v>
      </c>
      <c r="N122" s="12">
        <v>0</v>
      </c>
      <c r="O122" s="31">
        <v>4</v>
      </c>
      <c r="Q122" s="12" t="s">
        <v>285</v>
      </c>
      <c r="R122" s="12">
        <v>3477</v>
      </c>
      <c r="S122" s="12">
        <v>123</v>
      </c>
      <c r="T122" s="12">
        <v>36</v>
      </c>
      <c r="U122" s="12">
        <v>89</v>
      </c>
      <c r="V122" s="12">
        <v>248</v>
      </c>
      <c r="W122" s="12">
        <v>20</v>
      </c>
      <c r="X122" s="12">
        <v>13</v>
      </c>
      <c r="Y122" s="12">
        <v>11</v>
      </c>
      <c r="Z122" s="12">
        <v>6</v>
      </c>
      <c r="AA122" s="12">
        <v>20</v>
      </c>
      <c r="AB122" s="12">
        <v>29</v>
      </c>
      <c r="AC122" s="12">
        <v>59</v>
      </c>
      <c r="AD122" s="31">
        <v>64</v>
      </c>
      <c r="AF122" s="12" t="s">
        <v>285</v>
      </c>
      <c r="AG122" s="12">
        <v>55</v>
      </c>
      <c r="AH122" s="12">
        <v>64</v>
      </c>
      <c r="AI122" s="12">
        <v>67</v>
      </c>
      <c r="AJ122" s="12">
        <v>107</v>
      </c>
      <c r="AK122" s="12">
        <v>134</v>
      </c>
      <c r="AL122" s="12">
        <v>200</v>
      </c>
      <c r="AM122" s="12">
        <v>229</v>
      </c>
      <c r="AN122" s="12">
        <v>250</v>
      </c>
      <c r="AO122" s="12">
        <v>333</v>
      </c>
      <c r="AP122" s="12">
        <v>387</v>
      </c>
      <c r="AQ122" s="12">
        <v>382</v>
      </c>
      <c r="AR122" s="12">
        <v>338</v>
      </c>
      <c r="AS122" s="12">
        <v>429</v>
      </c>
      <c r="AT122" s="31">
        <v>32</v>
      </c>
      <c r="AV122" s="12" t="s">
        <v>285</v>
      </c>
      <c r="AW122" s="12">
        <v>2000</v>
      </c>
      <c r="AX122" s="12">
        <v>71</v>
      </c>
      <c r="AY122" s="12">
        <v>19</v>
      </c>
      <c r="AZ122" s="12">
        <v>51</v>
      </c>
      <c r="BA122" s="12">
        <v>141</v>
      </c>
      <c r="BB122" s="12">
        <v>13</v>
      </c>
      <c r="BC122" s="12">
        <v>7</v>
      </c>
      <c r="BD122" s="12">
        <v>8</v>
      </c>
      <c r="BE122" s="12">
        <v>3</v>
      </c>
      <c r="BF122" s="12">
        <v>10</v>
      </c>
      <c r="BG122" s="12">
        <v>17</v>
      </c>
      <c r="BH122" s="12">
        <v>34</v>
      </c>
      <c r="BI122" s="31">
        <v>42</v>
      </c>
      <c r="BK122" s="12" t="s">
        <v>285</v>
      </c>
      <c r="BL122" s="12">
        <v>40</v>
      </c>
      <c r="BM122" s="12">
        <v>35</v>
      </c>
      <c r="BN122" s="12">
        <v>37</v>
      </c>
      <c r="BO122" s="12">
        <v>75</v>
      </c>
      <c r="BP122" s="12">
        <v>87</v>
      </c>
      <c r="BQ122" s="12">
        <v>125</v>
      </c>
      <c r="BR122" s="12">
        <v>133</v>
      </c>
      <c r="BS122" s="12">
        <v>164</v>
      </c>
      <c r="BT122" s="12">
        <v>205</v>
      </c>
      <c r="BU122" s="12">
        <v>245</v>
      </c>
      <c r="BV122" s="12">
        <v>198</v>
      </c>
      <c r="BW122" s="12">
        <v>181</v>
      </c>
      <c r="BX122" s="12">
        <v>176</v>
      </c>
      <c r="BY122" s="31">
        <v>24</v>
      </c>
      <c r="CA122" s="12" t="s">
        <v>285</v>
      </c>
      <c r="CB122" s="12">
        <v>1477</v>
      </c>
      <c r="CC122" s="12">
        <v>52</v>
      </c>
      <c r="CD122" s="12">
        <v>17</v>
      </c>
      <c r="CE122" s="12">
        <v>38</v>
      </c>
      <c r="CF122" s="12">
        <v>107</v>
      </c>
      <c r="CG122" s="12">
        <v>7</v>
      </c>
      <c r="CH122" s="12">
        <v>6</v>
      </c>
      <c r="CI122" s="12">
        <v>3</v>
      </c>
      <c r="CJ122" s="12">
        <v>3</v>
      </c>
      <c r="CK122" s="12">
        <v>10</v>
      </c>
      <c r="CL122" s="12">
        <v>12</v>
      </c>
      <c r="CM122" s="12">
        <v>25</v>
      </c>
      <c r="CN122" s="31">
        <v>22</v>
      </c>
      <c r="CP122" s="12" t="s">
        <v>285</v>
      </c>
      <c r="CQ122" s="12">
        <v>15</v>
      </c>
      <c r="CR122" s="12">
        <v>29</v>
      </c>
      <c r="CS122" s="12">
        <v>30</v>
      </c>
      <c r="CT122" s="12">
        <v>32</v>
      </c>
      <c r="CU122" s="12">
        <v>47</v>
      </c>
      <c r="CV122" s="12">
        <v>75</v>
      </c>
      <c r="CW122" s="12">
        <v>96</v>
      </c>
      <c r="CX122" s="12">
        <v>86</v>
      </c>
      <c r="CY122" s="12">
        <v>128</v>
      </c>
      <c r="CZ122" s="12">
        <v>142</v>
      </c>
      <c r="DA122" s="12">
        <v>184</v>
      </c>
      <c r="DB122" s="12">
        <v>157</v>
      </c>
      <c r="DC122" s="12">
        <v>253</v>
      </c>
      <c r="DD122" s="31">
        <v>8</v>
      </c>
      <c r="DG122" s="12" t="s">
        <v>285</v>
      </c>
      <c r="DH122" s="12">
        <v>5.5</v>
      </c>
      <c r="DI122" s="12">
        <v>19.2</v>
      </c>
      <c r="DJ122" s="12">
        <v>0.9</v>
      </c>
      <c r="DK122" s="12">
        <v>0.3</v>
      </c>
      <c r="DL122" s="12">
        <v>1</v>
      </c>
      <c r="DM122" s="12">
        <v>1.3</v>
      </c>
      <c r="DN122" s="12">
        <v>2.5</v>
      </c>
      <c r="DO122" s="12">
        <v>5.8</v>
      </c>
      <c r="DP122" s="12">
        <v>12.1</v>
      </c>
      <c r="DQ122" s="12">
        <v>28.1</v>
      </c>
      <c r="DR122" s="31">
        <v>84.1</v>
      </c>
      <c r="DT122" s="12" t="s">
        <v>285</v>
      </c>
      <c r="DU122" s="12">
        <v>6.4</v>
      </c>
      <c r="DV122" s="12">
        <v>21.3</v>
      </c>
      <c r="DW122" s="12">
        <v>1.1000000000000001</v>
      </c>
      <c r="DX122" s="12">
        <v>0.4</v>
      </c>
      <c r="DY122" s="12">
        <v>1.2</v>
      </c>
      <c r="DZ122" s="12">
        <v>1.6</v>
      </c>
      <c r="EA122" s="12">
        <v>3.3</v>
      </c>
      <c r="EB122" s="12">
        <v>7.7</v>
      </c>
      <c r="EC122" s="12">
        <v>15.5</v>
      </c>
      <c r="ED122" s="12">
        <v>37.299999999999997</v>
      </c>
      <c r="EE122" s="31">
        <v>95.4</v>
      </c>
      <c r="EG122" s="12" t="s">
        <v>285</v>
      </c>
      <c r="EH122" s="12">
        <v>4.5999999999999996</v>
      </c>
      <c r="EI122" s="12">
        <v>17</v>
      </c>
      <c r="EJ122" s="12">
        <v>0.7</v>
      </c>
      <c r="EK122" s="12">
        <v>0.3</v>
      </c>
      <c r="EL122" s="12">
        <v>0.8</v>
      </c>
      <c r="EM122" s="12">
        <v>0.9</v>
      </c>
      <c r="EN122" s="12">
        <v>1.7</v>
      </c>
      <c r="EO122" s="12">
        <v>4.0999999999999996</v>
      </c>
      <c r="EP122" s="12">
        <v>8.9</v>
      </c>
      <c r="EQ122" s="12">
        <v>20</v>
      </c>
      <c r="ER122" s="31">
        <v>75.7</v>
      </c>
      <c r="EU122" s="12" t="s">
        <v>299</v>
      </c>
      <c r="EV122" s="12">
        <v>313810</v>
      </c>
      <c r="EW122" s="12">
        <v>26256</v>
      </c>
      <c r="EX122" s="12">
        <v>27990</v>
      </c>
      <c r="EY122" s="12">
        <v>29556</v>
      </c>
      <c r="EZ122" s="12">
        <v>28395</v>
      </c>
      <c r="FA122" s="12">
        <v>24883</v>
      </c>
      <c r="FB122" s="12">
        <v>23498</v>
      </c>
      <c r="FC122" s="12">
        <v>20954</v>
      </c>
      <c r="FD122" s="12">
        <v>20256</v>
      </c>
      <c r="FE122" s="12">
        <v>19107</v>
      </c>
      <c r="FF122" s="12">
        <v>17911</v>
      </c>
      <c r="FG122" s="12">
        <v>16398</v>
      </c>
      <c r="FH122" s="12">
        <v>14555</v>
      </c>
      <c r="FI122" s="12">
        <v>12565</v>
      </c>
      <c r="FJ122" s="12">
        <v>10447</v>
      </c>
      <c r="FK122" s="12">
        <v>8399</v>
      </c>
      <c r="FL122" s="12">
        <v>6321</v>
      </c>
      <c r="FM122" s="31">
        <v>6319</v>
      </c>
      <c r="FP122" s="12" t="s">
        <v>299</v>
      </c>
      <c r="FQ122" s="12">
        <v>157173</v>
      </c>
      <c r="FR122" s="12">
        <v>13293</v>
      </c>
      <c r="FS122" s="12">
        <v>14279</v>
      </c>
      <c r="FT122" s="12">
        <v>15054</v>
      </c>
      <c r="FU122" s="12">
        <v>14405</v>
      </c>
      <c r="FV122" s="12">
        <v>12792</v>
      </c>
      <c r="FW122" s="12">
        <v>12085</v>
      </c>
      <c r="FX122" s="12">
        <v>10600</v>
      </c>
      <c r="FY122" s="12">
        <v>10213</v>
      </c>
      <c r="FZ122" s="12">
        <v>9682</v>
      </c>
      <c r="GA122" s="12">
        <v>9116</v>
      </c>
      <c r="GB122" s="12">
        <v>8290</v>
      </c>
      <c r="GC122" s="12">
        <v>7371</v>
      </c>
      <c r="GD122" s="12">
        <v>6280</v>
      </c>
      <c r="GE122" s="12">
        <v>5046</v>
      </c>
      <c r="GF122" s="12">
        <v>3854</v>
      </c>
      <c r="GG122" s="12">
        <v>2586</v>
      </c>
      <c r="GH122" s="31">
        <v>2227</v>
      </c>
      <c r="GK122" s="12" t="s">
        <v>299</v>
      </c>
      <c r="GL122" s="12">
        <v>156637</v>
      </c>
      <c r="GM122" s="12">
        <v>12963</v>
      </c>
      <c r="GN122" s="12">
        <v>13711</v>
      </c>
      <c r="GO122" s="12">
        <v>14502</v>
      </c>
      <c r="GP122" s="12">
        <v>13990</v>
      </c>
      <c r="GQ122" s="12">
        <v>12091</v>
      </c>
      <c r="GR122" s="12">
        <v>11413</v>
      </c>
      <c r="GS122" s="12">
        <v>10354</v>
      </c>
      <c r="GT122" s="12">
        <v>10043</v>
      </c>
      <c r="GU122" s="12">
        <v>9425</v>
      </c>
      <c r="GV122" s="12">
        <v>8795</v>
      </c>
      <c r="GW122" s="12">
        <v>8108</v>
      </c>
      <c r="GX122" s="12">
        <v>7184</v>
      </c>
      <c r="GY122" s="12">
        <v>6285</v>
      </c>
      <c r="GZ122" s="12">
        <v>5401</v>
      </c>
      <c r="HA122" s="12">
        <v>4545</v>
      </c>
      <c r="HB122" s="12">
        <v>3735</v>
      </c>
      <c r="HC122" s="31">
        <v>4092</v>
      </c>
      <c r="HF122" s="54" t="s">
        <v>300</v>
      </c>
      <c r="HG122" s="55" t="s">
        <v>301</v>
      </c>
      <c r="HH122" s="55">
        <v>1</v>
      </c>
      <c r="HI122" s="56">
        <f>FE111</f>
        <v>2218592</v>
      </c>
      <c r="HJ122" s="56">
        <f>AJ111</f>
        <v>5469</v>
      </c>
      <c r="HK122" s="57">
        <f t="shared" si="49"/>
        <v>2.4650769497050382E-3</v>
      </c>
      <c r="HL122" s="58">
        <f t="shared" si="44"/>
        <v>2.4620423877354364E-3</v>
      </c>
      <c r="HN122" s="54" t="s">
        <v>300</v>
      </c>
      <c r="HO122" s="55" t="s">
        <v>301</v>
      </c>
      <c r="HP122" s="55">
        <v>1</v>
      </c>
      <c r="HQ122" s="56">
        <f>FZ111</f>
        <v>1088836</v>
      </c>
      <c r="HR122" s="56">
        <f>BO111</f>
        <v>3405</v>
      </c>
      <c r="HS122" s="57">
        <f t="shared" si="50"/>
        <v>3.1271927085438026E-3</v>
      </c>
      <c r="HT122" s="58">
        <f t="shared" si="45"/>
        <v>3.1223106749555377E-3</v>
      </c>
      <c r="HV122" s="54" t="s">
        <v>300</v>
      </c>
      <c r="HW122" s="59" t="s">
        <v>301</v>
      </c>
      <c r="HX122" s="59">
        <v>1</v>
      </c>
      <c r="HY122" s="56">
        <f>GU111</f>
        <v>1129756</v>
      </c>
      <c r="HZ122" s="60">
        <f>CT111</f>
        <v>2062</v>
      </c>
      <c r="IA122" s="57">
        <f t="shared" si="51"/>
        <v>1.8251728691859126E-3</v>
      </c>
      <c r="IB122" s="58">
        <f t="shared" si="46"/>
        <v>1.8235087598283319E-3</v>
      </c>
      <c r="IE122" s="50">
        <f t="shared" si="47"/>
        <v>0</v>
      </c>
      <c r="IF122" s="50">
        <f t="shared" si="47"/>
        <v>-2</v>
      </c>
      <c r="IH122">
        <f t="shared" ref="IH122:IM122" si="60">IH112/IH118</f>
        <v>2.4594108836744882E-2</v>
      </c>
      <c r="II122">
        <f t="shared" si="60"/>
        <v>2.3678905223879141E-2</v>
      </c>
      <c r="IJ122">
        <f t="shared" si="60"/>
        <v>2.4479312322886013E-2</v>
      </c>
      <c r="IK122">
        <f t="shared" si="60"/>
        <v>2.6386173252856051E-2</v>
      </c>
      <c r="IL122">
        <f t="shared" si="60"/>
        <v>2.8826811349596439E-2</v>
      </c>
      <c r="IM122">
        <f t="shared" si="60"/>
        <v>3.1445278548861415E-2</v>
      </c>
      <c r="IO122">
        <f>IO112/IO118</f>
        <v>1.5218992817969325E-2</v>
      </c>
      <c r="IQ122">
        <f>IQ112/IQ118</f>
        <v>2.9198286605057105E-2</v>
      </c>
      <c r="IR122" s="54" t="s">
        <v>328</v>
      </c>
      <c r="IS122" s="56">
        <v>11684</v>
      </c>
      <c r="IU122" s="79"/>
      <c r="IV122" s="79"/>
      <c r="IW122" s="79"/>
      <c r="IX122" s="79"/>
      <c r="IY122" s="79"/>
      <c r="IZ122" s="79"/>
      <c r="JA122" s="79"/>
      <c r="JB122" s="79"/>
      <c r="JC122" s="79"/>
      <c r="JD122" s="79"/>
      <c r="JE122" s="10" t="s">
        <v>301</v>
      </c>
      <c r="JF122" s="11">
        <v>2347809</v>
      </c>
      <c r="JG122" s="79"/>
      <c r="JH122" s="79"/>
      <c r="JI122" s="79"/>
      <c r="JJ122" s="79"/>
      <c r="JK122" s="79"/>
      <c r="JL122" s="79"/>
      <c r="JM122" s="79"/>
      <c r="JN122" s="79"/>
      <c r="JO122" s="79"/>
      <c r="JP122" s="79"/>
      <c r="JQ122" s="79"/>
      <c r="JR122" s="79"/>
      <c r="JS122" s="79"/>
      <c r="JT122" s="79"/>
      <c r="JU122" s="79"/>
      <c r="JV122" s="79"/>
      <c r="JW122" s="79"/>
      <c r="JX122" s="79"/>
      <c r="JY122" s="79"/>
      <c r="JZ122" s="79"/>
    </row>
    <row r="123" spans="1:286" ht="15.6" x14ac:dyDescent="0.3">
      <c r="A123" s="12" t="s">
        <v>299</v>
      </c>
      <c r="B123" s="12">
        <v>5737</v>
      </c>
      <c r="C123" s="12"/>
      <c r="D123" s="12"/>
      <c r="E123" s="12"/>
      <c r="F123" s="12">
        <v>25</v>
      </c>
      <c r="G123" s="12">
        <v>866</v>
      </c>
      <c r="H123" s="12">
        <v>1562</v>
      </c>
      <c r="I123" s="12">
        <v>1531</v>
      </c>
      <c r="J123" s="12">
        <v>1088</v>
      </c>
      <c r="K123" s="12">
        <v>479</v>
      </c>
      <c r="L123" s="12">
        <v>165</v>
      </c>
      <c r="M123" s="12">
        <v>5</v>
      </c>
      <c r="N123" s="12">
        <v>0</v>
      </c>
      <c r="O123" s="31">
        <v>16</v>
      </c>
      <c r="Q123" s="12" t="s">
        <v>299</v>
      </c>
      <c r="R123" s="12">
        <v>2386</v>
      </c>
      <c r="S123" s="12">
        <v>40</v>
      </c>
      <c r="T123" s="12">
        <v>5</v>
      </c>
      <c r="U123" s="12">
        <v>28</v>
      </c>
      <c r="V123" s="12">
        <v>73</v>
      </c>
      <c r="W123" s="12">
        <v>2</v>
      </c>
      <c r="X123" s="12">
        <v>4</v>
      </c>
      <c r="Y123" s="12">
        <v>6</v>
      </c>
      <c r="Z123" s="12">
        <v>3</v>
      </c>
      <c r="AA123" s="12">
        <v>6</v>
      </c>
      <c r="AB123" s="12">
        <v>6</v>
      </c>
      <c r="AC123" s="12">
        <v>13</v>
      </c>
      <c r="AD123" s="31">
        <v>16</v>
      </c>
      <c r="AF123" s="12" t="s">
        <v>299</v>
      </c>
      <c r="AG123" s="12">
        <v>19</v>
      </c>
      <c r="AH123" s="12">
        <v>9</v>
      </c>
      <c r="AI123" s="12">
        <v>23</v>
      </c>
      <c r="AJ123" s="12">
        <v>33</v>
      </c>
      <c r="AK123" s="12">
        <v>57</v>
      </c>
      <c r="AL123" s="12">
        <v>93</v>
      </c>
      <c r="AM123" s="12">
        <v>134</v>
      </c>
      <c r="AN123" s="12">
        <v>154</v>
      </c>
      <c r="AO123" s="12">
        <v>240</v>
      </c>
      <c r="AP123" s="12">
        <v>276</v>
      </c>
      <c r="AQ123" s="12">
        <v>316</v>
      </c>
      <c r="AR123" s="12">
        <v>373</v>
      </c>
      <c r="AS123" s="12">
        <v>528</v>
      </c>
      <c r="AT123" s="31">
        <v>2</v>
      </c>
      <c r="AV123" s="12" t="s">
        <v>299</v>
      </c>
      <c r="AW123" s="12">
        <v>1380</v>
      </c>
      <c r="AX123" s="12">
        <v>19</v>
      </c>
      <c r="AY123" s="12">
        <v>2</v>
      </c>
      <c r="AZ123" s="12">
        <v>16</v>
      </c>
      <c r="BA123" s="12">
        <v>37</v>
      </c>
      <c r="BB123" s="12">
        <v>2</v>
      </c>
      <c r="BC123" s="12">
        <v>2</v>
      </c>
      <c r="BD123" s="12">
        <v>4</v>
      </c>
      <c r="BE123" s="12">
        <v>2</v>
      </c>
      <c r="BF123" s="12">
        <v>3</v>
      </c>
      <c r="BG123" s="12">
        <v>5</v>
      </c>
      <c r="BH123" s="12">
        <v>9</v>
      </c>
      <c r="BI123" s="31">
        <v>15</v>
      </c>
      <c r="BK123" s="12" t="s">
        <v>299</v>
      </c>
      <c r="BL123" s="12">
        <v>13</v>
      </c>
      <c r="BM123" s="12">
        <v>8</v>
      </c>
      <c r="BN123" s="12">
        <v>14</v>
      </c>
      <c r="BO123" s="12">
        <v>25</v>
      </c>
      <c r="BP123" s="12">
        <v>36</v>
      </c>
      <c r="BQ123" s="12">
        <v>64</v>
      </c>
      <c r="BR123" s="12">
        <v>96</v>
      </c>
      <c r="BS123" s="12">
        <v>116</v>
      </c>
      <c r="BT123" s="12">
        <v>180</v>
      </c>
      <c r="BU123" s="12">
        <v>178</v>
      </c>
      <c r="BV123" s="12">
        <v>173</v>
      </c>
      <c r="BW123" s="12">
        <v>186</v>
      </c>
      <c r="BX123" s="12">
        <v>210</v>
      </c>
      <c r="BY123" s="31">
        <v>2</v>
      </c>
      <c r="CA123" s="12" t="s">
        <v>299</v>
      </c>
      <c r="CB123" s="12">
        <v>1006</v>
      </c>
      <c r="CC123" s="12">
        <v>21</v>
      </c>
      <c r="CD123" s="12">
        <v>3</v>
      </c>
      <c r="CE123" s="12">
        <v>12</v>
      </c>
      <c r="CF123" s="12">
        <v>36</v>
      </c>
      <c r="CG123" s="12">
        <v>0</v>
      </c>
      <c r="CH123" s="12">
        <v>2</v>
      </c>
      <c r="CI123" s="12">
        <v>2</v>
      </c>
      <c r="CJ123" s="12">
        <v>1</v>
      </c>
      <c r="CK123" s="12">
        <v>3</v>
      </c>
      <c r="CL123" s="12">
        <v>1</v>
      </c>
      <c r="CM123" s="12">
        <v>4</v>
      </c>
      <c r="CN123" s="31">
        <v>1</v>
      </c>
      <c r="CP123" s="12" t="s">
        <v>299</v>
      </c>
      <c r="CQ123" s="12">
        <v>6</v>
      </c>
      <c r="CR123" s="12">
        <v>1</v>
      </c>
      <c r="CS123" s="12">
        <v>9</v>
      </c>
      <c r="CT123" s="12">
        <v>8</v>
      </c>
      <c r="CU123" s="12">
        <v>21</v>
      </c>
      <c r="CV123" s="12">
        <v>29</v>
      </c>
      <c r="CW123" s="12">
        <v>38</v>
      </c>
      <c r="CX123" s="12">
        <v>38</v>
      </c>
      <c r="CY123" s="12">
        <v>60</v>
      </c>
      <c r="CZ123" s="12">
        <v>98</v>
      </c>
      <c r="DA123" s="12">
        <v>143</v>
      </c>
      <c r="DB123" s="12">
        <v>187</v>
      </c>
      <c r="DC123" s="12">
        <v>318</v>
      </c>
      <c r="DD123" s="31">
        <v>0</v>
      </c>
      <c r="DG123" s="12" t="s">
        <v>299</v>
      </c>
      <c r="DH123" s="12">
        <v>7.6</v>
      </c>
      <c r="DI123" s="12">
        <v>12.7</v>
      </c>
      <c r="DJ123" s="12">
        <v>0.7</v>
      </c>
      <c r="DK123" s="12">
        <v>0.2</v>
      </c>
      <c r="DL123" s="12">
        <v>0.5</v>
      </c>
      <c r="DM123" s="12">
        <v>0.6</v>
      </c>
      <c r="DN123" s="12">
        <v>1.4</v>
      </c>
      <c r="DO123" s="12">
        <v>4.4000000000000004</v>
      </c>
      <c r="DP123" s="12">
        <v>10.6</v>
      </c>
      <c r="DQ123" s="12">
        <v>27.4</v>
      </c>
      <c r="DR123" s="31">
        <v>96.3</v>
      </c>
      <c r="DT123" s="12" t="s">
        <v>299</v>
      </c>
      <c r="DU123" s="12">
        <v>8.8000000000000007</v>
      </c>
      <c r="DV123" s="12">
        <v>12.9</v>
      </c>
      <c r="DW123" s="12">
        <v>0.9</v>
      </c>
      <c r="DX123" s="12">
        <v>0.3</v>
      </c>
      <c r="DY123" s="12">
        <v>0.9</v>
      </c>
      <c r="DZ123" s="12">
        <v>0.9</v>
      </c>
      <c r="EA123" s="12">
        <v>2</v>
      </c>
      <c r="EB123" s="12">
        <v>5.7</v>
      </c>
      <c r="EC123" s="12">
        <v>15.5</v>
      </c>
      <c r="ED123" s="12">
        <v>40.200000000000003</v>
      </c>
      <c r="EE123" s="31">
        <v>118.2</v>
      </c>
      <c r="EG123" s="12" t="s">
        <v>299</v>
      </c>
      <c r="EH123" s="12">
        <v>6.4</v>
      </c>
      <c r="EI123" s="12">
        <v>12.6</v>
      </c>
      <c r="EJ123" s="12">
        <v>0.5</v>
      </c>
      <c r="EK123" s="12">
        <v>0.1</v>
      </c>
      <c r="EL123" s="12">
        <v>0.2</v>
      </c>
      <c r="EM123" s="12">
        <v>0.3</v>
      </c>
      <c r="EN123" s="12">
        <v>0.9</v>
      </c>
      <c r="EO123" s="12">
        <v>3</v>
      </c>
      <c r="EP123" s="12">
        <v>5.6</v>
      </c>
      <c r="EQ123" s="12">
        <v>15.9</v>
      </c>
      <c r="ER123" s="31">
        <v>82.8</v>
      </c>
      <c r="EU123" s="12" t="s">
        <v>312</v>
      </c>
      <c r="EV123" s="12">
        <v>307391</v>
      </c>
      <c r="EW123" s="12">
        <v>30095</v>
      </c>
      <c r="EX123" s="12">
        <v>34506</v>
      </c>
      <c r="EY123" s="12">
        <v>33059</v>
      </c>
      <c r="EZ123" s="12">
        <v>28896</v>
      </c>
      <c r="FA123" s="12">
        <v>28857</v>
      </c>
      <c r="FB123" s="12">
        <v>26749</v>
      </c>
      <c r="FC123" s="12">
        <v>21050</v>
      </c>
      <c r="FD123" s="12">
        <v>18997</v>
      </c>
      <c r="FE123" s="12">
        <v>17418</v>
      </c>
      <c r="FF123" s="12">
        <v>15496</v>
      </c>
      <c r="FG123" s="12">
        <v>13404</v>
      </c>
      <c r="FH123" s="12">
        <v>10548</v>
      </c>
      <c r="FI123" s="12">
        <v>8474</v>
      </c>
      <c r="FJ123" s="12">
        <v>6908</v>
      </c>
      <c r="FK123" s="12">
        <v>5495</v>
      </c>
      <c r="FL123" s="12">
        <v>3945</v>
      </c>
      <c r="FM123" s="31">
        <v>3494</v>
      </c>
      <c r="FP123" s="12" t="s">
        <v>312</v>
      </c>
      <c r="FQ123" s="12">
        <v>154521</v>
      </c>
      <c r="FR123" s="12">
        <v>15278</v>
      </c>
      <c r="FS123" s="12">
        <v>17532</v>
      </c>
      <c r="FT123" s="12">
        <v>16692</v>
      </c>
      <c r="FU123" s="12">
        <v>14647</v>
      </c>
      <c r="FV123" s="12">
        <v>14634</v>
      </c>
      <c r="FW123" s="12">
        <v>13523</v>
      </c>
      <c r="FX123" s="12">
        <v>10704</v>
      </c>
      <c r="FY123" s="12">
        <v>9651</v>
      </c>
      <c r="FZ123" s="12">
        <v>8801</v>
      </c>
      <c r="GA123" s="12">
        <v>7863</v>
      </c>
      <c r="GB123" s="12">
        <v>6839</v>
      </c>
      <c r="GC123" s="12">
        <v>5332</v>
      </c>
      <c r="GD123" s="12">
        <v>4153</v>
      </c>
      <c r="GE123" s="12">
        <v>3203</v>
      </c>
      <c r="GF123" s="12">
        <v>2551</v>
      </c>
      <c r="GG123" s="12">
        <v>1742</v>
      </c>
      <c r="GH123" s="31">
        <v>1376</v>
      </c>
      <c r="GK123" s="12" t="s">
        <v>312</v>
      </c>
      <c r="GL123" s="12">
        <v>152870</v>
      </c>
      <c r="GM123" s="12">
        <v>14817</v>
      </c>
      <c r="GN123" s="12">
        <v>16974</v>
      </c>
      <c r="GO123" s="12">
        <v>16367</v>
      </c>
      <c r="GP123" s="12">
        <v>14249</v>
      </c>
      <c r="GQ123" s="12">
        <v>14223</v>
      </c>
      <c r="GR123" s="12">
        <v>13226</v>
      </c>
      <c r="GS123" s="12">
        <v>10346</v>
      </c>
      <c r="GT123" s="12">
        <v>9346</v>
      </c>
      <c r="GU123" s="12">
        <v>8617</v>
      </c>
      <c r="GV123" s="12">
        <v>7633</v>
      </c>
      <c r="GW123" s="12">
        <v>6565</v>
      </c>
      <c r="GX123" s="12">
        <v>5216</v>
      </c>
      <c r="GY123" s="12">
        <v>4321</v>
      </c>
      <c r="GZ123" s="12">
        <v>3705</v>
      </c>
      <c r="HA123" s="12">
        <v>2944</v>
      </c>
      <c r="HB123" s="12">
        <v>2203</v>
      </c>
      <c r="HC123" s="31">
        <v>2118</v>
      </c>
      <c r="HF123" s="42" t="s">
        <v>313</v>
      </c>
      <c r="HG123" s="43" t="s">
        <v>314</v>
      </c>
      <c r="HH123" s="43">
        <v>1</v>
      </c>
      <c r="HI123" s="44">
        <f>FF111</f>
        <v>2086381</v>
      </c>
      <c r="HJ123" s="44">
        <f>AK111</f>
        <v>8246</v>
      </c>
      <c r="HK123" s="45">
        <f t="shared" si="49"/>
        <v>3.9522982619186048E-3</v>
      </c>
      <c r="HL123" s="46">
        <f t="shared" si="44"/>
        <v>3.9445033350809181E-3</v>
      </c>
      <c r="HN123" s="42" t="s">
        <v>313</v>
      </c>
      <c r="HO123" s="43" t="s">
        <v>314</v>
      </c>
      <c r="HP123" s="43">
        <v>1</v>
      </c>
      <c r="HQ123" s="44">
        <f>GA111</f>
        <v>1010099</v>
      </c>
      <c r="HR123" s="44">
        <f>BP111</f>
        <v>5201</v>
      </c>
      <c r="HS123" s="45">
        <f t="shared" si="50"/>
        <v>5.1490002465104908E-3</v>
      </c>
      <c r="HT123" s="46">
        <f t="shared" si="45"/>
        <v>5.1357781849403501E-3</v>
      </c>
      <c r="HV123" s="42" t="s">
        <v>313</v>
      </c>
      <c r="HW123" s="47" t="s">
        <v>314</v>
      </c>
      <c r="HX123" s="47">
        <v>1</v>
      </c>
      <c r="HY123" s="44">
        <f>GV111</f>
        <v>1076282</v>
      </c>
      <c r="HZ123" s="48">
        <f>CU111</f>
        <v>3040</v>
      </c>
      <c r="IA123" s="45">
        <f t="shared" si="51"/>
        <v>2.824538550305589E-3</v>
      </c>
      <c r="IB123" s="46">
        <f t="shared" si="46"/>
        <v>2.8205551669044961E-3</v>
      </c>
      <c r="IE123" s="50">
        <f t="shared" si="47"/>
        <v>0</v>
      </c>
      <c r="IF123" s="50">
        <f t="shared" si="47"/>
        <v>-5</v>
      </c>
      <c r="IH123">
        <f t="shared" ref="IH123:IM123" si="61">IH113/IH118</f>
        <v>3.490763854218672E-3</v>
      </c>
      <c r="II123">
        <f t="shared" si="61"/>
        <v>4.5326182627923274E-3</v>
      </c>
      <c r="IJ123">
        <f t="shared" si="61"/>
        <v>4.9928366967293154E-3</v>
      </c>
      <c r="IK123">
        <f t="shared" si="61"/>
        <v>5.1520533010975785E-3</v>
      </c>
      <c r="IL123">
        <f t="shared" si="61"/>
        <v>5.2417374026779515E-3</v>
      </c>
      <c r="IM123">
        <f t="shared" si="61"/>
        <v>5.3161462822817222E-3</v>
      </c>
      <c r="IO123">
        <f>IO113/IO118</f>
        <v>2.3859257664824419E-3</v>
      </c>
      <c r="IQ123">
        <f>IQ113/IQ118</f>
        <v>4.0333567086379939E-3</v>
      </c>
      <c r="IR123" s="42" t="s">
        <v>342</v>
      </c>
      <c r="IS123" s="44">
        <v>16749</v>
      </c>
      <c r="IU123" s="79"/>
      <c r="IV123" s="79"/>
      <c r="IW123" s="79"/>
      <c r="IX123" s="79"/>
      <c r="IY123" s="79"/>
      <c r="IZ123" s="79"/>
      <c r="JA123" s="79"/>
      <c r="JB123" s="79"/>
      <c r="JC123" s="79"/>
      <c r="JD123" s="79"/>
      <c r="JE123" s="10" t="s">
        <v>314</v>
      </c>
      <c r="JF123" s="11">
        <v>2212137</v>
      </c>
      <c r="JG123" s="79"/>
      <c r="JH123" s="79"/>
      <c r="JI123" s="79"/>
      <c r="JJ123" s="79"/>
      <c r="JK123" s="79"/>
      <c r="JL123" s="79"/>
      <c r="JM123" s="79"/>
      <c r="JN123" s="79"/>
      <c r="JO123" s="79"/>
      <c r="JP123" s="79"/>
      <c r="JQ123" s="79"/>
      <c r="JR123" s="79"/>
      <c r="JS123" s="79"/>
      <c r="JT123" s="79"/>
      <c r="JU123" s="79"/>
      <c r="JV123" s="79"/>
      <c r="JW123" s="79"/>
      <c r="JX123" s="79"/>
      <c r="JY123" s="79"/>
      <c r="JZ123" s="79"/>
    </row>
    <row r="124" spans="1:286" ht="15.6" x14ac:dyDescent="0.3">
      <c r="A124" s="12" t="s">
        <v>312</v>
      </c>
      <c r="B124" s="12">
        <v>6517</v>
      </c>
      <c r="C124" s="12"/>
      <c r="D124" s="12"/>
      <c r="E124" s="12"/>
      <c r="F124" s="12">
        <v>48</v>
      </c>
      <c r="G124" s="12">
        <v>992</v>
      </c>
      <c r="H124" s="12">
        <v>1954</v>
      </c>
      <c r="I124" s="12">
        <v>1711</v>
      </c>
      <c r="J124" s="12">
        <v>1101</v>
      </c>
      <c r="K124" s="12">
        <v>532</v>
      </c>
      <c r="L124" s="12">
        <v>150</v>
      </c>
      <c r="M124" s="12">
        <v>10</v>
      </c>
      <c r="N124" s="12">
        <v>0</v>
      </c>
      <c r="O124" s="31">
        <v>19</v>
      </c>
      <c r="Q124" s="12" t="s">
        <v>312</v>
      </c>
      <c r="R124" s="12">
        <v>1738</v>
      </c>
      <c r="S124" s="12">
        <v>50</v>
      </c>
      <c r="T124" s="12">
        <v>24</v>
      </c>
      <c r="U124" s="12">
        <v>39</v>
      </c>
      <c r="V124" s="12">
        <v>113</v>
      </c>
      <c r="W124" s="12">
        <v>10</v>
      </c>
      <c r="X124" s="12">
        <v>3</v>
      </c>
      <c r="Y124" s="12">
        <v>3</v>
      </c>
      <c r="Z124" s="12">
        <v>2</v>
      </c>
      <c r="AA124" s="12">
        <v>8</v>
      </c>
      <c r="AB124" s="12">
        <v>8</v>
      </c>
      <c r="AC124" s="12">
        <v>23</v>
      </c>
      <c r="AD124" s="31">
        <v>21</v>
      </c>
      <c r="AF124" s="12" t="s">
        <v>312</v>
      </c>
      <c r="AG124" s="12">
        <v>25</v>
      </c>
      <c r="AH124" s="12">
        <v>21</v>
      </c>
      <c r="AI124" s="12">
        <v>26</v>
      </c>
      <c r="AJ124" s="12">
        <v>35</v>
      </c>
      <c r="AK124" s="12">
        <v>47</v>
      </c>
      <c r="AL124" s="12">
        <v>83</v>
      </c>
      <c r="AM124" s="12">
        <v>119</v>
      </c>
      <c r="AN124" s="12">
        <v>142</v>
      </c>
      <c r="AO124" s="12">
        <v>149</v>
      </c>
      <c r="AP124" s="12">
        <v>209</v>
      </c>
      <c r="AQ124" s="12">
        <v>222</v>
      </c>
      <c r="AR124" s="12">
        <v>185</v>
      </c>
      <c r="AS124" s="12">
        <v>284</v>
      </c>
      <c r="AT124" s="31">
        <v>0</v>
      </c>
      <c r="AV124" s="12" t="s">
        <v>312</v>
      </c>
      <c r="AW124" s="12">
        <v>964</v>
      </c>
      <c r="AX124" s="12">
        <v>30</v>
      </c>
      <c r="AY124" s="12">
        <v>14</v>
      </c>
      <c r="AZ124" s="12">
        <v>21</v>
      </c>
      <c r="BA124" s="12">
        <v>65</v>
      </c>
      <c r="BB124" s="12">
        <v>8</v>
      </c>
      <c r="BC124" s="12">
        <v>3</v>
      </c>
      <c r="BD124" s="12">
        <v>3</v>
      </c>
      <c r="BE124" s="12">
        <v>1</v>
      </c>
      <c r="BF124" s="12">
        <v>5</v>
      </c>
      <c r="BG124" s="12">
        <v>4</v>
      </c>
      <c r="BH124" s="12">
        <v>14</v>
      </c>
      <c r="BI124" s="31">
        <v>14</v>
      </c>
      <c r="BK124" s="12" t="s">
        <v>312</v>
      </c>
      <c r="BL124" s="12">
        <v>15</v>
      </c>
      <c r="BM124" s="12">
        <v>11</v>
      </c>
      <c r="BN124" s="12">
        <v>13</v>
      </c>
      <c r="BO124" s="12">
        <v>19</v>
      </c>
      <c r="BP124" s="12">
        <v>32</v>
      </c>
      <c r="BQ124" s="12">
        <v>47</v>
      </c>
      <c r="BR124" s="12">
        <v>76</v>
      </c>
      <c r="BS124" s="12">
        <v>93</v>
      </c>
      <c r="BT124" s="12">
        <v>101</v>
      </c>
      <c r="BU124" s="12">
        <v>129</v>
      </c>
      <c r="BV124" s="12">
        <v>119</v>
      </c>
      <c r="BW124" s="12">
        <v>84</v>
      </c>
      <c r="BX124" s="12">
        <v>108</v>
      </c>
      <c r="BY124" s="31">
        <v>0</v>
      </c>
      <c r="CA124" s="12" t="s">
        <v>312</v>
      </c>
      <c r="CB124" s="12">
        <v>774</v>
      </c>
      <c r="CC124" s="12">
        <v>20</v>
      </c>
      <c r="CD124" s="12">
        <v>10</v>
      </c>
      <c r="CE124" s="12">
        <v>18</v>
      </c>
      <c r="CF124" s="12">
        <v>48</v>
      </c>
      <c r="CG124" s="12">
        <v>2</v>
      </c>
      <c r="CH124" s="12">
        <v>0</v>
      </c>
      <c r="CI124" s="12">
        <v>0</v>
      </c>
      <c r="CJ124" s="12">
        <v>1</v>
      </c>
      <c r="CK124" s="12">
        <v>3</v>
      </c>
      <c r="CL124" s="12">
        <v>4</v>
      </c>
      <c r="CM124" s="12">
        <v>9</v>
      </c>
      <c r="CN124" s="31">
        <v>7</v>
      </c>
      <c r="CP124" s="12" t="s">
        <v>312</v>
      </c>
      <c r="CQ124" s="12">
        <v>10</v>
      </c>
      <c r="CR124" s="12">
        <v>10</v>
      </c>
      <c r="CS124" s="12">
        <v>13</v>
      </c>
      <c r="CT124" s="12">
        <v>16</v>
      </c>
      <c r="CU124" s="12">
        <v>15</v>
      </c>
      <c r="CV124" s="12">
        <v>36</v>
      </c>
      <c r="CW124" s="12">
        <v>43</v>
      </c>
      <c r="CX124" s="12">
        <v>49</v>
      </c>
      <c r="CY124" s="12">
        <v>48</v>
      </c>
      <c r="CZ124" s="12">
        <v>80</v>
      </c>
      <c r="DA124" s="12">
        <v>103</v>
      </c>
      <c r="DB124" s="12">
        <v>101</v>
      </c>
      <c r="DC124" s="12">
        <v>176</v>
      </c>
      <c r="DD124" s="31">
        <v>0</v>
      </c>
      <c r="DG124" s="12" t="s">
        <v>312</v>
      </c>
      <c r="DH124" s="12">
        <v>5.7</v>
      </c>
      <c r="DI124" s="12">
        <v>17.3</v>
      </c>
      <c r="DJ124" s="12">
        <v>0.7</v>
      </c>
      <c r="DK124" s="12">
        <v>0.2</v>
      </c>
      <c r="DL124" s="12">
        <v>0.8</v>
      </c>
      <c r="DM124" s="12">
        <v>1</v>
      </c>
      <c r="DN124" s="12">
        <v>1.7</v>
      </c>
      <c r="DO124" s="12">
        <v>4.5</v>
      </c>
      <c r="DP124" s="12">
        <v>13.7</v>
      </c>
      <c r="DQ124" s="12">
        <v>28.9</v>
      </c>
      <c r="DR124" s="31">
        <v>92.9</v>
      </c>
      <c r="DT124" s="12" t="s">
        <v>312</v>
      </c>
      <c r="DU124" s="12">
        <v>6.2</v>
      </c>
      <c r="DV124" s="12">
        <v>19.600000000000001</v>
      </c>
      <c r="DW124" s="12">
        <v>1.2</v>
      </c>
      <c r="DX124" s="12">
        <v>0.3</v>
      </c>
      <c r="DY124" s="12">
        <v>1</v>
      </c>
      <c r="DZ124" s="12">
        <v>1.1000000000000001</v>
      </c>
      <c r="EA124" s="12">
        <v>1.7</v>
      </c>
      <c r="EB124" s="12">
        <v>5.4</v>
      </c>
      <c r="EC124" s="12">
        <v>17.8</v>
      </c>
      <c r="ED124" s="12">
        <v>40</v>
      </c>
      <c r="EE124" s="31">
        <v>99.7</v>
      </c>
      <c r="EG124" s="12" t="s">
        <v>312</v>
      </c>
      <c r="EH124" s="12">
        <v>5.0999999999999996</v>
      </c>
      <c r="EI124" s="12">
        <v>15</v>
      </c>
      <c r="EJ124" s="12">
        <v>0.3</v>
      </c>
      <c r="EK124" s="12">
        <v>0.2</v>
      </c>
      <c r="EL124" s="12">
        <v>0.6</v>
      </c>
      <c r="EM124" s="12">
        <v>0.8</v>
      </c>
      <c r="EN124" s="12">
        <v>1.6</v>
      </c>
      <c r="EO124" s="12">
        <v>3.6</v>
      </c>
      <c r="EP124" s="12">
        <v>9.6</v>
      </c>
      <c r="EQ124" s="12">
        <v>19.3</v>
      </c>
      <c r="ER124" s="31">
        <v>87.9</v>
      </c>
      <c r="EU124" s="12" t="s">
        <v>327</v>
      </c>
      <c r="EV124" s="12">
        <v>1640635</v>
      </c>
      <c r="EW124" s="12">
        <v>147489</v>
      </c>
      <c r="EX124" s="12">
        <v>153029</v>
      </c>
      <c r="EY124" s="12">
        <v>155042</v>
      </c>
      <c r="EZ124" s="12">
        <v>148470</v>
      </c>
      <c r="FA124" s="12">
        <v>143244</v>
      </c>
      <c r="FB124" s="12">
        <v>133284</v>
      </c>
      <c r="FC124" s="12">
        <v>108745</v>
      </c>
      <c r="FD124" s="12">
        <v>95689</v>
      </c>
      <c r="FE124" s="12">
        <v>91501</v>
      </c>
      <c r="FF124" s="12">
        <v>89797</v>
      </c>
      <c r="FG124" s="12">
        <v>84522</v>
      </c>
      <c r="FH124" s="12">
        <v>72772</v>
      </c>
      <c r="FI124" s="12">
        <v>60455</v>
      </c>
      <c r="FJ124" s="12">
        <v>50942</v>
      </c>
      <c r="FK124" s="12">
        <v>43679</v>
      </c>
      <c r="FL124" s="12">
        <v>32716</v>
      </c>
      <c r="FM124" s="31">
        <v>29259</v>
      </c>
      <c r="FP124" s="12" t="s">
        <v>327</v>
      </c>
      <c r="FQ124" s="12">
        <v>803603</v>
      </c>
      <c r="FR124" s="12">
        <v>74810</v>
      </c>
      <c r="FS124" s="12">
        <v>77900</v>
      </c>
      <c r="FT124" s="12">
        <v>79102</v>
      </c>
      <c r="FU124" s="12">
        <v>75434</v>
      </c>
      <c r="FV124" s="12">
        <v>72562</v>
      </c>
      <c r="FW124" s="12">
        <v>66963</v>
      </c>
      <c r="FX124" s="12">
        <v>53640</v>
      </c>
      <c r="FY124" s="12">
        <v>46641</v>
      </c>
      <c r="FZ124" s="12">
        <v>44030</v>
      </c>
      <c r="GA124" s="12">
        <v>42794</v>
      </c>
      <c r="GB124" s="12">
        <v>40269</v>
      </c>
      <c r="GC124" s="12">
        <v>34420</v>
      </c>
      <c r="GD124" s="12">
        <v>28320</v>
      </c>
      <c r="GE124" s="12">
        <v>23350</v>
      </c>
      <c r="GF124" s="12">
        <v>19111</v>
      </c>
      <c r="GG124" s="12">
        <v>13557</v>
      </c>
      <c r="GH124" s="31">
        <v>10700</v>
      </c>
      <c r="GK124" s="12" t="s">
        <v>327</v>
      </c>
      <c r="GL124" s="12">
        <v>837032</v>
      </c>
      <c r="GM124" s="12">
        <v>72679</v>
      </c>
      <c r="GN124" s="12">
        <v>75129</v>
      </c>
      <c r="GO124" s="12">
        <v>75940</v>
      </c>
      <c r="GP124" s="12">
        <v>73036</v>
      </c>
      <c r="GQ124" s="12">
        <v>70682</v>
      </c>
      <c r="GR124" s="12">
        <v>66321</v>
      </c>
      <c r="GS124" s="12">
        <v>55105</v>
      </c>
      <c r="GT124" s="12">
        <v>49048</v>
      </c>
      <c r="GU124" s="12">
        <v>47471</v>
      </c>
      <c r="GV124" s="12">
        <v>47003</v>
      </c>
      <c r="GW124" s="12">
        <v>44253</v>
      </c>
      <c r="GX124" s="12">
        <v>38352</v>
      </c>
      <c r="GY124" s="12">
        <v>32135</v>
      </c>
      <c r="GZ124" s="12">
        <v>27592</v>
      </c>
      <c r="HA124" s="12">
        <v>24568</v>
      </c>
      <c r="HB124" s="12">
        <v>19159</v>
      </c>
      <c r="HC124" s="31">
        <v>18559</v>
      </c>
      <c r="HF124" s="54" t="s">
        <v>328</v>
      </c>
      <c r="HG124" s="55" t="s">
        <v>329</v>
      </c>
      <c r="HH124" s="55">
        <v>1</v>
      </c>
      <c r="HI124" s="56">
        <f>FG111</f>
        <v>1909454</v>
      </c>
      <c r="HJ124" s="56">
        <f>AL111</f>
        <v>12364</v>
      </c>
      <c r="HK124" s="57">
        <f t="shared" si="49"/>
        <v>6.4751494406254349E-3</v>
      </c>
      <c r="HL124" s="58">
        <f t="shared" si="44"/>
        <v>6.4542533132599311E-3</v>
      </c>
      <c r="HN124" s="54" t="s">
        <v>328</v>
      </c>
      <c r="HO124" s="55" t="s">
        <v>329</v>
      </c>
      <c r="HP124" s="55">
        <v>1</v>
      </c>
      <c r="HQ124" s="56">
        <f>GB111</f>
        <v>923421</v>
      </c>
      <c r="HR124" s="56">
        <f>BQ111</f>
        <v>7919</v>
      </c>
      <c r="HS124" s="57">
        <f t="shared" si="50"/>
        <v>8.5757200670116881E-3</v>
      </c>
      <c r="HT124" s="58">
        <f t="shared" si="45"/>
        <v>8.5391055774841074E-3</v>
      </c>
      <c r="HV124" s="54" t="s">
        <v>328</v>
      </c>
      <c r="HW124" s="59" t="s">
        <v>329</v>
      </c>
      <c r="HX124" s="59">
        <v>1</v>
      </c>
      <c r="HY124" s="56">
        <f>GW111</f>
        <v>986033</v>
      </c>
      <c r="HZ124" s="60">
        <f>CV111</f>
        <v>4440</v>
      </c>
      <c r="IA124" s="57">
        <f t="shared" si="51"/>
        <v>4.5028918910421864E-3</v>
      </c>
      <c r="IB124" s="58">
        <f t="shared" si="46"/>
        <v>4.4927766472755452E-3</v>
      </c>
      <c r="IE124" s="50">
        <f t="shared" si="47"/>
        <v>0</v>
      </c>
      <c r="IF124" s="50">
        <f t="shared" si="47"/>
        <v>-5</v>
      </c>
      <c r="IH124">
        <f t="shared" ref="IH124:IM124" si="62">SUM(IH119:IH123)</f>
        <v>0.99999999999999989</v>
      </c>
      <c r="II124">
        <f t="shared" si="62"/>
        <v>1</v>
      </c>
      <c r="IJ124">
        <f t="shared" si="62"/>
        <v>1</v>
      </c>
      <c r="IK124">
        <f t="shared" si="62"/>
        <v>1</v>
      </c>
      <c r="IL124">
        <f t="shared" si="62"/>
        <v>0.99999999999999989</v>
      </c>
      <c r="IM124">
        <f t="shared" si="62"/>
        <v>0.99999999999999989</v>
      </c>
      <c r="IO124">
        <f>SUM(IO119:IO123)</f>
        <v>1</v>
      </c>
      <c r="IQ124">
        <f>SUM(IQ119:IQ123)</f>
        <v>1</v>
      </c>
      <c r="IR124" s="54" t="s">
        <v>357</v>
      </c>
      <c r="IS124" s="56">
        <v>21829</v>
      </c>
      <c r="JE124" s="10" t="s">
        <v>329</v>
      </c>
      <c r="JF124" s="11">
        <v>2062422</v>
      </c>
    </row>
    <row r="125" spans="1:286" ht="15.6" x14ac:dyDescent="0.3">
      <c r="A125" s="12" t="s">
        <v>327</v>
      </c>
      <c r="B125" s="12">
        <v>28677</v>
      </c>
      <c r="C125" s="12"/>
      <c r="D125" s="12"/>
      <c r="E125" s="12"/>
      <c r="F125" s="12">
        <v>110</v>
      </c>
      <c r="G125" s="12">
        <v>3907</v>
      </c>
      <c r="H125" s="12">
        <v>7792</v>
      </c>
      <c r="I125" s="12">
        <v>7517</v>
      </c>
      <c r="J125" s="12">
        <v>5603</v>
      </c>
      <c r="K125" s="12">
        <v>2712</v>
      </c>
      <c r="L125" s="12">
        <v>797</v>
      </c>
      <c r="M125" s="12">
        <v>49</v>
      </c>
      <c r="N125" s="12">
        <v>0</v>
      </c>
      <c r="O125" s="31">
        <v>190</v>
      </c>
      <c r="Q125" s="12" t="s">
        <v>327</v>
      </c>
      <c r="R125" s="12">
        <v>11905</v>
      </c>
      <c r="S125" s="12">
        <v>156</v>
      </c>
      <c r="T125" s="12">
        <v>58</v>
      </c>
      <c r="U125" s="12">
        <v>105</v>
      </c>
      <c r="V125" s="12">
        <v>319</v>
      </c>
      <c r="W125" s="12">
        <v>36</v>
      </c>
      <c r="X125" s="12">
        <v>21</v>
      </c>
      <c r="Y125" s="12">
        <v>17</v>
      </c>
      <c r="Z125" s="12">
        <v>13</v>
      </c>
      <c r="AA125" s="12">
        <v>48</v>
      </c>
      <c r="AB125" s="12">
        <v>39</v>
      </c>
      <c r="AC125" s="12">
        <v>105</v>
      </c>
      <c r="AD125" s="31">
        <v>139</v>
      </c>
      <c r="AF125" s="12" t="s">
        <v>327</v>
      </c>
      <c r="AG125" s="12">
        <v>141</v>
      </c>
      <c r="AH125" s="12">
        <v>122</v>
      </c>
      <c r="AI125" s="12">
        <v>132</v>
      </c>
      <c r="AJ125" s="12">
        <v>203</v>
      </c>
      <c r="AK125" s="12">
        <v>311</v>
      </c>
      <c r="AL125" s="12">
        <v>531</v>
      </c>
      <c r="AM125" s="12">
        <v>592</v>
      </c>
      <c r="AN125" s="12">
        <v>801</v>
      </c>
      <c r="AO125" s="12">
        <v>1122</v>
      </c>
      <c r="AP125" s="12">
        <v>1497</v>
      </c>
      <c r="AQ125" s="12">
        <v>1772</v>
      </c>
      <c r="AR125" s="12">
        <v>1715</v>
      </c>
      <c r="AS125" s="12">
        <v>2225</v>
      </c>
      <c r="AT125" s="31">
        <v>4</v>
      </c>
      <c r="AV125" s="12" t="s">
        <v>327</v>
      </c>
      <c r="AW125" s="12">
        <v>6539</v>
      </c>
      <c r="AX125" s="12">
        <v>91</v>
      </c>
      <c r="AY125" s="12">
        <v>28</v>
      </c>
      <c r="AZ125" s="12">
        <v>58</v>
      </c>
      <c r="BA125" s="12">
        <v>177</v>
      </c>
      <c r="BB125" s="12">
        <v>18</v>
      </c>
      <c r="BC125" s="12">
        <v>13</v>
      </c>
      <c r="BD125" s="12">
        <v>11</v>
      </c>
      <c r="BE125" s="12">
        <v>7</v>
      </c>
      <c r="BF125" s="12">
        <v>30</v>
      </c>
      <c r="BG125" s="12">
        <v>21</v>
      </c>
      <c r="BH125" s="12">
        <v>64</v>
      </c>
      <c r="BI125" s="31">
        <v>104</v>
      </c>
      <c r="BK125" s="12" t="s">
        <v>327</v>
      </c>
      <c r="BL125" s="12">
        <v>112</v>
      </c>
      <c r="BM125" s="12">
        <v>82</v>
      </c>
      <c r="BN125" s="12">
        <v>88</v>
      </c>
      <c r="BO125" s="12">
        <v>125</v>
      </c>
      <c r="BP125" s="12">
        <v>189</v>
      </c>
      <c r="BQ125" s="12">
        <v>349</v>
      </c>
      <c r="BR125" s="12">
        <v>380</v>
      </c>
      <c r="BS125" s="12">
        <v>513</v>
      </c>
      <c r="BT125" s="12">
        <v>713</v>
      </c>
      <c r="BU125" s="12">
        <v>894</v>
      </c>
      <c r="BV125" s="12">
        <v>982</v>
      </c>
      <c r="BW125" s="12">
        <v>844</v>
      </c>
      <c r="BX125" s="12">
        <v>821</v>
      </c>
      <c r="BY125" s="31">
        <v>2</v>
      </c>
      <c r="CA125" s="12" t="s">
        <v>327</v>
      </c>
      <c r="CB125" s="12">
        <v>5366</v>
      </c>
      <c r="CC125" s="12">
        <v>65</v>
      </c>
      <c r="CD125" s="12">
        <v>30</v>
      </c>
      <c r="CE125" s="12">
        <v>47</v>
      </c>
      <c r="CF125" s="12">
        <v>142</v>
      </c>
      <c r="CG125" s="12">
        <v>18</v>
      </c>
      <c r="CH125" s="12">
        <v>8</v>
      </c>
      <c r="CI125" s="12">
        <v>6</v>
      </c>
      <c r="CJ125" s="12">
        <v>6</v>
      </c>
      <c r="CK125" s="12">
        <v>18</v>
      </c>
      <c r="CL125" s="12">
        <v>18</v>
      </c>
      <c r="CM125" s="12">
        <v>41</v>
      </c>
      <c r="CN125" s="31">
        <v>35</v>
      </c>
      <c r="CP125" s="12" t="s">
        <v>327</v>
      </c>
      <c r="CQ125" s="12">
        <v>29</v>
      </c>
      <c r="CR125" s="12">
        <v>40</v>
      </c>
      <c r="CS125" s="12">
        <v>44</v>
      </c>
      <c r="CT125" s="12">
        <v>78</v>
      </c>
      <c r="CU125" s="12">
        <v>122</v>
      </c>
      <c r="CV125" s="12">
        <v>182</v>
      </c>
      <c r="CW125" s="12">
        <v>212</v>
      </c>
      <c r="CX125" s="12">
        <v>288</v>
      </c>
      <c r="CY125" s="12">
        <v>409</v>
      </c>
      <c r="CZ125" s="12">
        <v>603</v>
      </c>
      <c r="DA125" s="12">
        <v>790</v>
      </c>
      <c r="DB125" s="12">
        <v>871</v>
      </c>
      <c r="DC125" s="12">
        <v>1404</v>
      </c>
      <c r="DD125" s="31">
        <v>2</v>
      </c>
      <c r="DG125" s="12" t="s">
        <v>327</v>
      </c>
      <c r="DH125" s="12">
        <v>7.3</v>
      </c>
      <c r="DI125" s="12">
        <v>11.1</v>
      </c>
      <c r="DJ125" s="12">
        <v>0.7</v>
      </c>
      <c r="DK125" s="12">
        <v>0.3</v>
      </c>
      <c r="DL125" s="12">
        <v>0.8</v>
      </c>
      <c r="DM125" s="12">
        <v>1.1000000000000001</v>
      </c>
      <c r="DN125" s="12">
        <v>1.8</v>
      </c>
      <c r="DO125" s="12">
        <v>4.8</v>
      </c>
      <c r="DP125" s="12">
        <v>10.5</v>
      </c>
      <c r="DQ125" s="12">
        <v>27.7</v>
      </c>
      <c r="DR125" s="31">
        <v>92.2</v>
      </c>
      <c r="DT125" s="12" t="s">
        <v>327</v>
      </c>
      <c r="DU125" s="12">
        <v>8.1</v>
      </c>
      <c r="DV125" s="12">
        <v>12.1</v>
      </c>
      <c r="DW125" s="12">
        <v>0.8</v>
      </c>
      <c r="DX125" s="12">
        <v>0.3</v>
      </c>
      <c r="DY125" s="12">
        <v>1.1000000000000001</v>
      </c>
      <c r="DZ125" s="12">
        <v>1.6</v>
      </c>
      <c r="EA125" s="12">
        <v>2.2999999999999998</v>
      </c>
      <c r="EB125" s="12">
        <v>6.5</v>
      </c>
      <c r="EC125" s="12">
        <v>14.2</v>
      </c>
      <c r="ED125" s="12">
        <v>37.799999999999997</v>
      </c>
      <c r="EE125" s="31">
        <v>109.1</v>
      </c>
      <c r="EG125" s="12" t="s">
        <v>327</v>
      </c>
      <c r="EH125" s="12">
        <v>6.4</v>
      </c>
      <c r="EI125" s="12">
        <v>10.1</v>
      </c>
      <c r="EJ125" s="12">
        <v>0.7</v>
      </c>
      <c r="EK125" s="12">
        <v>0.2</v>
      </c>
      <c r="EL125" s="12">
        <v>0.5</v>
      </c>
      <c r="EM125" s="12">
        <v>0.6</v>
      </c>
      <c r="EN125" s="12">
        <v>1.3</v>
      </c>
      <c r="EO125" s="12">
        <v>3.3</v>
      </c>
      <c r="EP125" s="12">
        <v>7.1</v>
      </c>
      <c r="EQ125" s="12">
        <v>19.399999999999999</v>
      </c>
      <c r="ER125" s="31">
        <v>81.3</v>
      </c>
      <c r="EU125" s="12" t="s">
        <v>341</v>
      </c>
      <c r="EV125" s="12">
        <v>998667</v>
      </c>
      <c r="EW125" s="12">
        <v>120488</v>
      </c>
      <c r="EX125" s="12">
        <v>123005</v>
      </c>
      <c r="EY125" s="12">
        <v>117296</v>
      </c>
      <c r="EZ125" s="12">
        <v>104507</v>
      </c>
      <c r="FA125" s="12">
        <v>85976</v>
      </c>
      <c r="FB125" s="12">
        <v>72600</v>
      </c>
      <c r="FC125" s="12">
        <v>61639</v>
      </c>
      <c r="FD125" s="12">
        <v>58720</v>
      </c>
      <c r="FE125" s="12">
        <v>55664</v>
      </c>
      <c r="FF125" s="12">
        <v>48401</v>
      </c>
      <c r="FG125" s="12">
        <v>38927</v>
      </c>
      <c r="FH125" s="12">
        <v>30054</v>
      </c>
      <c r="FI125" s="12">
        <v>25310</v>
      </c>
      <c r="FJ125" s="12">
        <v>21051</v>
      </c>
      <c r="FK125" s="12">
        <v>15792</v>
      </c>
      <c r="FL125" s="12">
        <v>10473</v>
      </c>
      <c r="FM125" s="31">
        <v>8764</v>
      </c>
      <c r="FP125" s="12" t="s">
        <v>341</v>
      </c>
      <c r="FQ125" s="12">
        <v>503584</v>
      </c>
      <c r="FR125" s="12">
        <v>61325</v>
      </c>
      <c r="FS125" s="12">
        <v>62373</v>
      </c>
      <c r="FT125" s="12">
        <v>59773</v>
      </c>
      <c r="FU125" s="12">
        <v>53340</v>
      </c>
      <c r="FV125" s="12">
        <v>43190</v>
      </c>
      <c r="FW125" s="12">
        <v>36152</v>
      </c>
      <c r="FX125" s="12">
        <v>30622</v>
      </c>
      <c r="FY125" s="12">
        <v>29413</v>
      </c>
      <c r="FZ125" s="12">
        <v>28074</v>
      </c>
      <c r="GA125" s="12">
        <v>24640</v>
      </c>
      <c r="GB125" s="12">
        <v>20140</v>
      </c>
      <c r="GC125" s="12">
        <v>15366</v>
      </c>
      <c r="GD125" s="12">
        <v>12683</v>
      </c>
      <c r="GE125" s="12">
        <v>10386</v>
      </c>
      <c r="GF125" s="12">
        <v>7626</v>
      </c>
      <c r="GG125" s="12">
        <v>4842</v>
      </c>
      <c r="GH125" s="31">
        <v>3639</v>
      </c>
      <c r="GK125" s="12" t="s">
        <v>341</v>
      </c>
      <c r="GL125" s="12">
        <v>495083</v>
      </c>
      <c r="GM125" s="12">
        <v>59163</v>
      </c>
      <c r="GN125" s="12">
        <v>60632</v>
      </c>
      <c r="GO125" s="12">
        <v>57523</v>
      </c>
      <c r="GP125" s="12">
        <v>51167</v>
      </c>
      <c r="GQ125" s="12">
        <v>42786</v>
      </c>
      <c r="GR125" s="12">
        <v>36448</v>
      </c>
      <c r="GS125" s="12">
        <v>31017</v>
      </c>
      <c r="GT125" s="12">
        <v>29307</v>
      </c>
      <c r="GU125" s="12">
        <v>27590</v>
      </c>
      <c r="GV125" s="12">
        <v>23761</v>
      </c>
      <c r="GW125" s="12">
        <v>18787</v>
      </c>
      <c r="GX125" s="12">
        <v>14688</v>
      </c>
      <c r="GY125" s="12">
        <v>12627</v>
      </c>
      <c r="GZ125" s="12">
        <v>10665</v>
      </c>
      <c r="HA125" s="12">
        <v>8166</v>
      </c>
      <c r="HB125" s="12">
        <v>5631</v>
      </c>
      <c r="HC125" s="31">
        <v>5125</v>
      </c>
      <c r="HF125" s="42" t="s">
        <v>342</v>
      </c>
      <c r="HG125" s="43" t="s">
        <v>343</v>
      </c>
      <c r="HH125" s="43">
        <v>1</v>
      </c>
      <c r="HI125" s="44">
        <f>FH111</f>
        <v>1646923</v>
      </c>
      <c r="HJ125" s="44">
        <f>AM111</f>
        <v>16336</v>
      </c>
      <c r="HK125" s="45">
        <f t="shared" si="49"/>
        <v>9.9191036860861136E-3</v>
      </c>
      <c r="HL125" s="46">
        <f t="shared" si="44"/>
        <v>9.8701521547757808E-3</v>
      </c>
      <c r="HN125" s="42" t="s">
        <v>342</v>
      </c>
      <c r="HO125" s="43" t="s">
        <v>343</v>
      </c>
      <c r="HP125" s="43">
        <v>1</v>
      </c>
      <c r="HQ125" s="44">
        <f>GC111</f>
        <v>788707</v>
      </c>
      <c r="HR125" s="44">
        <f>BR111</f>
        <v>10659</v>
      </c>
      <c r="HS125" s="45">
        <f t="shared" si="50"/>
        <v>1.3514524405133973E-2</v>
      </c>
      <c r="HT125" s="46">
        <f t="shared" si="45"/>
        <v>1.3423816159584606E-2</v>
      </c>
      <c r="HV125" s="42" t="s">
        <v>342</v>
      </c>
      <c r="HW125" s="47" t="s">
        <v>343</v>
      </c>
      <c r="HX125" s="47">
        <v>1</v>
      </c>
      <c r="HY125" s="44">
        <f>GX111</f>
        <v>858216</v>
      </c>
      <c r="HZ125" s="48">
        <f>CW111</f>
        <v>5669</v>
      </c>
      <c r="IA125" s="45">
        <f t="shared" si="51"/>
        <v>6.6055631682466883E-3</v>
      </c>
      <c r="IB125" s="46">
        <f t="shared" si="46"/>
        <v>6.5838182545623052E-3</v>
      </c>
      <c r="IE125" s="50">
        <f t="shared" si="47"/>
        <v>0</v>
      </c>
      <c r="IF125" s="50">
        <f t="shared" si="47"/>
        <v>-8</v>
      </c>
      <c r="IH125" t="s">
        <v>15</v>
      </c>
      <c r="II125" t="s">
        <v>16</v>
      </c>
      <c r="IJ125" t="s">
        <v>12</v>
      </c>
      <c r="IR125" s="42" t="s">
        <v>367</v>
      </c>
      <c r="IS125" s="44">
        <v>26391</v>
      </c>
      <c r="JE125" s="10" t="s">
        <v>343</v>
      </c>
      <c r="JF125" s="11">
        <v>1877071</v>
      </c>
    </row>
    <row r="126" spans="1:286" ht="15.6" x14ac:dyDescent="0.3">
      <c r="A126" s="12" t="s">
        <v>341</v>
      </c>
      <c r="B126" s="12">
        <v>24064</v>
      </c>
      <c r="C126" s="12"/>
      <c r="D126" s="12"/>
      <c r="E126" s="12"/>
      <c r="F126" s="12">
        <v>179</v>
      </c>
      <c r="G126" s="12">
        <v>4377</v>
      </c>
      <c r="H126" s="12">
        <v>6908</v>
      </c>
      <c r="I126" s="12">
        <v>5738</v>
      </c>
      <c r="J126" s="12">
        <v>3792</v>
      </c>
      <c r="K126" s="12">
        <v>2132</v>
      </c>
      <c r="L126" s="12">
        <v>653</v>
      </c>
      <c r="M126" s="12">
        <v>55</v>
      </c>
      <c r="N126" s="12">
        <v>3</v>
      </c>
      <c r="O126" s="31">
        <v>227</v>
      </c>
      <c r="Q126" s="12" t="s">
        <v>341</v>
      </c>
      <c r="R126" s="12">
        <v>5527</v>
      </c>
      <c r="S126" s="12">
        <v>238</v>
      </c>
      <c r="T126" s="12">
        <v>65</v>
      </c>
      <c r="U126" s="12">
        <v>182</v>
      </c>
      <c r="V126" s="12">
        <v>485</v>
      </c>
      <c r="W126" s="12">
        <v>56</v>
      </c>
      <c r="X126" s="12">
        <v>25</v>
      </c>
      <c r="Y126" s="12">
        <v>16</v>
      </c>
      <c r="Z126" s="12">
        <v>10</v>
      </c>
      <c r="AA126" s="12">
        <v>47</v>
      </c>
      <c r="AB126" s="12">
        <v>48</v>
      </c>
      <c r="AC126" s="12">
        <v>73</v>
      </c>
      <c r="AD126" s="31">
        <v>80</v>
      </c>
      <c r="AF126" s="12" t="s">
        <v>341</v>
      </c>
      <c r="AG126" s="12">
        <v>98</v>
      </c>
      <c r="AH126" s="12">
        <v>89</v>
      </c>
      <c r="AI126" s="12">
        <v>104</v>
      </c>
      <c r="AJ126" s="12">
        <v>160</v>
      </c>
      <c r="AK126" s="12">
        <v>186</v>
      </c>
      <c r="AL126" s="12">
        <v>277</v>
      </c>
      <c r="AM126" s="12">
        <v>318</v>
      </c>
      <c r="AN126" s="12">
        <v>436</v>
      </c>
      <c r="AO126" s="12">
        <v>495</v>
      </c>
      <c r="AP126" s="12">
        <v>579</v>
      </c>
      <c r="AQ126" s="12">
        <v>629</v>
      </c>
      <c r="AR126" s="12">
        <v>532</v>
      </c>
      <c r="AS126" s="12">
        <v>632</v>
      </c>
      <c r="AT126" s="31">
        <v>152</v>
      </c>
      <c r="AV126" s="12" t="s">
        <v>341</v>
      </c>
      <c r="AW126" s="12">
        <v>3244</v>
      </c>
      <c r="AX126" s="12">
        <v>144</v>
      </c>
      <c r="AY126" s="12">
        <v>40</v>
      </c>
      <c r="AZ126" s="12">
        <v>95</v>
      </c>
      <c r="BA126" s="12">
        <v>279</v>
      </c>
      <c r="BB126" s="12">
        <v>27</v>
      </c>
      <c r="BC126" s="12">
        <v>16</v>
      </c>
      <c r="BD126" s="12">
        <v>7</v>
      </c>
      <c r="BE126" s="12">
        <v>5</v>
      </c>
      <c r="BF126" s="12">
        <v>25</v>
      </c>
      <c r="BG126" s="12">
        <v>20</v>
      </c>
      <c r="BH126" s="12">
        <v>49</v>
      </c>
      <c r="BI126" s="31">
        <v>48</v>
      </c>
      <c r="BK126" s="12" t="s">
        <v>341</v>
      </c>
      <c r="BL126" s="12">
        <v>68</v>
      </c>
      <c r="BM126" s="12">
        <v>56</v>
      </c>
      <c r="BN126" s="12">
        <v>65</v>
      </c>
      <c r="BO126" s="12">
        <v>93</v>
      </c>
      <c r="BP126" s="12">
        <v>108</v>
      </c>
      <c r="BQ126" s="12">
        <v>170</v>
      </c>
      <c r="BR126" s="12">
        <v>210</v>
      </c>
      <c r="BS126" s="12">
        <v>285</v>
      </c>
      <c r="BT126" s="12">
        <v>315</v>
      </c>
      <c r="BU126" s="12">
        <v>353</v>
      </c>
      <c r="BV126" s="12">
        <v>388</v>
      </c>
      <c r="BW126" s="12">
        <v>303</v>
      </c>
      <c r="BX126" s="12">
        <v>287</v>
      </c>
      <c r="BY126" s="31">
        <v>67</v>
      </c>
      <c r="CA126" s="12" t="s">
        <v>341</v>
      </c>
      <c r="CB126" s="12">
        <v>2223</v>
      </c>
      <c r="CC126" s="12">
        <v>93</v>
      </c>
      <c r="CD126" s="12">
        <v>25</v>
      </c>
      <c r="CE126" s="12">
        <v>86</v>
      </c>
      <c r="CF126" s="12">
        <v>204</v>
      </c>
      <c r="CG126" s="12">
        <v>29</v>
      </c>
      <c r="CH126" s="12">
        <v>9</v>
      </c>
      <c r="CI126" s="12">
        <v>9</v>
      </c>
      <c r="CJ126" s="12">
        <v>5</v>
      </c>
      <c r="CK126" s="12">
        <v>21</v>
      </c>
      <c r="CL126" s="12">
        <v>28</v>
      </c>
      <c r="CM126" s="12">
        <v>24</v>
      </c>
      <c r="CN126" s="31">
        <v>32</v>
      </c>
      <c r="CP126" s="12" t="s">
        <v>341</v>
      </c>
      <c r="CQ126" s="12">
        <v>30</v>
      </c>
      <c r="CR126" s="12">
        <v>32</v>
      </c>
      <c r="CS126" s="12">
        <v>39</v>
      </c>
      <c r="CT126" s="12">
        <v>66</v>
      </c>
      <c r="CU126" s="12">
        <v>78</v>
      </c>
      <c r="CV126" s="12">
        <v>107</v>
      </c>
      <c r="CW126" s="12">
        <v>108</v>
      </c>
      <c r="CX126" s="12">
        <v>149</v>
      </c>
      <c r="CY126" s="12">
        <v>179</v>
      </c>
      <c r="CZ126" s="12">
        <v>224</v>
      </c>
      <c r="DA126" s="12">
        <v>241</v>
      </c>
      <c r="DB126" s="12">
        <v>229</v>
      </c>
      <c r="DC126" s="12">
        <v>344</v>
      </c>
      <c r="DD126" s="31">
        <v>36</v>
      </c>
      <c r="DG126" s="12" t="s">
        <v>341</v>
      </c>
      <c r="DH126" s="12">
        <v>5.5</v>
      </c>
      <c r="DI126" s="12">
        <v>20.2</v>
      </c>
      <c r="DJ126" s="12">
        <v>1.1000000000000001</v>
      </c>
      <c r="DK126" s="12">
        <v>0.4</v>
      </c>
      <c r="DL126" s="12">
        <v>0.8</v>
      </c>
      <c r="DM126" s="12">
        <v>1.4</v>
      </c>
      <c r="DN126" s="12">
        <v>2.2999999999999998</v>
      </c>
      <c r="DO126" s="12">
        <v>5.3</v>
      </c>
      <c r="DP126" s="12">
        <v>13.6</v>
      </c>
      <c r="DQ126" s="12">
        <v>29.2</v>
      </c>
      <c r="DR126" s="31">
        <v>93.2</v>
      </c>
      <c r="DT126" s="12" t="s">
        <v>341</v>
      </c>
      <c r="DU126" s="12">
        <v>6.4</v>
      </c>
      <c r="DV126" s="12">
        <v>22.6</v>
      </c>
      <c r="DW126" s="12">
        <v>1.1000000000000001</v>
      </c>
      <c r="DX126" s="12">
        <v>0.4</v>
      </c>
      <c r="DY126" s="12">
        <v>1</v>
      </c>
      <c r="DZ126" s="12">
        <v>1.9</v>
      </c>
      <c r="EA126" s="12">
        <v>2.7</v>
      </c>
      <c r="EB126" s="12">
        <v>6.2</v>
      </c>
      <c r="EC126" s="12">
        <v>17.600000000000001</v>
      </c>
      <c r="ED126" s="12">
        <v>37.1</v>
      </c>
      <c r="EE126" s="31">
        <v>115.3</v>
      </c>
      <c r="EG126" s="12" t="s">
        <v>341</v>
      </c>
      <c r="EH126" s="12">
        <v>4.5</v>
      </c>
      <c r="EI126" s="12">
        <v>17.5</v>
      </c>
      <c r="EJ126" s="12">
        <v>1.1000000000000001</v>
      </c>
      <c r="EK126" s="12">
        <v>0.4</v>
      </c>
      <c r="EL126" s="12">
        <v>0.6</v>
      </c>
      <c r="EM126" s="12">
        <v>0.9</v>
      </c>
      <c r="EN126" s="12">
        <v>1.8</v>
      </c>
      <c r="EO126" s="12">
        <v>4.3</v>
      </c>
      <c r="EP126" s="12">
        <v>9.4</v>
      </c>
      <c r="EQ126" s="12">
        <v>21.4</v>
      </c>
      <c r="ER126" s="31">
        <v>75.7</v>
      </c>
      <c r="EU126" s="12" t="s">
        <v>356</v>
      </c>
      <c r="EV126" s="12">
        <v>504075</v>
      </c>
      <c r="EW126" s="12">
        <v>47989</v>
      </c>
      <c r="EX126" s="12">
        <v>50975</v>
      </c>
      <c r="EY126" s="12">
        <v>53236</v>
      </c>
      <c r="EZ126" s="12">
        <v>49995</v>
      </c>
      <c r="FA126" s="12">
        <v>44044</v>
      </c>
      <c r="FB126" s="12">
        <v>42347</v>
      </c>
      <c r="FC126" s="12">
        <v>38013</v>
      </c>
      <c r="FD126" s="12">
        <v>35020</v>
      </c>
      <c r="FE126" s="12">
        <v>31916</v>
      </c>
      <c r="FF126" s="12">
        <v>27986</v>
      </c>
      <c r="FG126" s="12">
        <v>23354</v>
      </c>
      <c r="FH126" s="12">
        <v>17785</v>
      </c>
      <c r="FI126" s="12">
        <v>13505</v>
      </c>
      <c r="FJ126" s="12">
        <v>10350</v>
      </c>
      <c r="FK126" s="12">
        <v>7607</v>
      </c>
      <c r="FL126" s="12">
        <v>5255</v>
      </c>
      <c r="FM126" s="31">
        <v>4698</v>
      </c>
      <c r="FP126" s="12" t="s">
        <v>356</v>
      </c>
      <c r="FQ126" s="12">
        <v>252277</v>
      </c>
      <c r="FR126" s="12">
        <v>24554</v>
      </c>
      <c r="FS126" s="12">
        <v>25936</v>
      </c>
      <c r="FT126" s="12">
        <v>27043</v>
      </c>
      <c r="FU126" s="12">
        <v>25465</v>
      </c>
      <c r="FV126" s="12">
        <v>22392</v>
      </c>
      <c r="FW126" s="12">
        <v>21092</v>
      </c>
      <c r="FX126" s="12">
        <v>18926</v>
      </c>
      <c r="FY126" s="12">
        <v>17360</v>
      </c>
      <c r="FZ126" s="12">
        <v>15851</v>
      </c>
      <c r="GA126" s="12">
        <v>13915</v>
      </c>
      <c r="GB126" s="12">
        <v>11671</v>
      </c>
      <c r="GC126" s="12">
        <v>8958</v>
      </c>
      <c r="GD126" s="12">
        <v>6758</v>
      </c>
      <c r="GE126" s="12">
        <v>4987</v>
      </c>
      <c r="GF126" s="12">
        <v>3454</v>
      </c>
      <c r="GG126" s="12">
        <v>2219</v>
      </c>
      <c r="GH126" s="31">
        <v>1696</v>
      </c>
      <c r="GK126" s="12" t="s">
        <v>356</v>
      </c>
      <c r="GL126" s="12">
        <v>251798</v>
      </c>
      <c r="GM126" s="12">
        <v>23435</v>
      </c>
      <c r="GN126" s="12">
        <v>25039</v>
      </c>
      <c r="GO126" s="12">
        <v>26193</v>
      </c>
      <c r="GP126" s="12">
        <v>24530</v>
      </c>
      <c r="GQ126" s="12">
        <v>21652</v>
      </c>
      <c r="GR126" s="12">
        <v>21255</v>
      </c>
      <c r="GS126" s="12">
        <v>19087</v>
      </c>
      <c r="GT126" s="12">
        <v>17660</v>
      </c>
      <c r="GU126" s="12">
        <v>16065</v>
      </c>
      <c r="GV126" s="12">
        <v>14071</v>
      </c>
      <c r="GW126" s="12">
        <v>11683</v>
      </c>
      <c r="GX126" s="12">
        <v>8827</v>
      </c>
      <c r="GY126" s="12">
        <v>6747</v>
      </c>
      <c r="GZ126" s="12">
        <v>5363</v>
      </c>
      <c r="HA126" s="12">
        <v>4153</v>
      </c>
      <c r="HB126" s="12">
        <v>3036</v>
      </c>
      <c r="HC126" s="31">
        <v>3002</v>
      </c>
      <c r="HF126" s="54" t="s">
        <v>357</v>
      </c>
      <c r="HG126" s="55" t="s">
        <v>358</v>
      </c>
      <c r="HH126" s="55">
        <v>1</v>
      </c>
      <c r="HI126" s="56">
        <f>FI111</f>
        <v>1396985</v>
      </c>
      <c r="HJ126" s="56">
        <f>AN111</f>
        <v>20411</v>
      </c>
      <c r="HK126" s="57">
        <f t="shared" si="49"/>
        <v>1.4610751010211276E-2</v>
      </c>
      <c r="HL126" s="58">
        <f t="shared" si="44"/>
        <v>1.4504788086616561E-2</v>
      </c>
      <c r="HN126" s="54" t="s">
        <v>357</v>
      </c>
      <c r="HO126" s="55" t="s">
        <v>358</v>
      </c>
      <c r="HP126" s="55">
        <v>1</v>
      </c>
      <c r="HQ126" s="56">
        <f>GD111</f>
        <v>654615</v>
      </c>
      <c r="HR126" s="56">
        <f>BS111</f>
        <v>13546</v>
      </c>
      <c r="HS126" s="57">
        <f t="shared" si="50"/>
        <v>2.0693079138119352E-2</v>
      </c>
      <c r="HT126" s="58">
        <f t="shared" si="45"/>
        <v>2.0481169903294284E-2</v>
      </c>
      <c r="HV126" s="54" t="s">
        <v>357</v>
      </c>
      <c r="HW126" s="59" t="s">
        <v>358</v>
      </c>
      <c r="HX126" s="59">
        <v>1</v>
      </c>
      <c r="HY126" s="56">
        <f>GY111</f>
        <v>742370</v>
      </c>
      <c r="HZ126" s="60">
        <f>CX111</f>
        <v>6856</v>
      </c>
      <c r="IA126" s="57">
        <f t="shared" si="51"/>
        <v>9.2352869862736917E-3</v>
      </c>
      <c r="IB126" s="58">
        <f t="shared" si="46"/>
        <v>9.1928377389051737E-3</v>
      </c>
      <c r="IE126" s="50">
        <f t="shared" si="47"/>
        <v>0</v>
      </c>
      <c r="IF126" s="50">
        <f t="shared" si="47"/>
        <v>-9</v>
      </c>
      <c r="IJ126" s="50"/>
      <c r="IR126" s="54" t="s">
        <v>380</v>
      </c>
      <c r="IS126" s="56">
        <v>31453</v>
      </c>
      <c r="JE126" s="10" t="s">
        <v>358</v>
      </c>
      <c r="JF126" s="11">
        <v>1628569</v>
      </c>
    </row>
    <row r="127" spans="1:286" ht="15.6" x14ac:dyDescent="0.3">
      <c r="A127" s="12" t="s">
        <v>356</v>
      </c>
      <c r="B127" s="12">
        <v>9783</v>
      </c>
      <c r="C127" s="12"/>
      <c r="D127" s="12"/>
      <c r="E127" s="12"/>
      <c r="F127" s="12">
        <v>46</v>
      </c>
      <c r="G127" s="12">
        <v>1534</v>
      </c>
      <c r="H127" s="12">
        <v>2667</v>
      </c>
      <c r="I127" s="12">
        <v>2572</v>
      </c>
      <c r="J127" s="12">
        <v>1746</v>
      </c>
      <c r="K127" s="12">
        <v>952</v>
      </c>
      <c r="L127" s="12">
        <v>229</v>
      </c>
      <c r="M127" s="12">
        <v>9</v>
      </c>
      <c r="N127" s="12">
        <v>1</v>
      </c>
      <c r="O127" s="31">
        <v>27</v>
      </c>
      <c r="Q127" s="12" t="s">
        <v>356</v>
      </c>
      <c r="R127" s="12">
        <v>2229</v>
      </c>
      <c r="S127" s="12">
        <v>60</v>
      </c>
      <c r="T127" s="12">
        <v>10</v>
      </c>
      <c r="U127" s="12">
        <v>36</v>
      </c>
      <c r="V127" s="12">
        <v>106</v>
      </c>
      <c r="W127" s="12">
        <v>16</v>
      </c>
      <c r="X127" s="12">
        <v>6</v>
      </c>
      <c r="Y127" s="12">
        <v>3</v>
      </c>
      <c r="Z127" s="12">
        <v>2</v>
      </c>
      <c r="AA127" s="12">
        <v>13</v>
      </c>
      <c r="AB127" s="12">
        <v>23</v>
      </c>
      <c r="AC127" s="12">
        <v>29</v>
      </c>
      <c r="AD127" s="31">
        <v>47</v>
      </c>
      <c r="AF127" s="12" t="s">
        <v>356</v>
      </c>
      <c r="AG127" s="12">
        <v>39</v>
      </c>
      <c r="AH127" s="12">
        <v>37</v>
      </c>
      <c r="AI127" s="12">
        <v>41</v>
      </c>
      <c r="AJ127" s="12">
        <v>62</v>
      </c>
      <c r="AK127" s="12">
        <v>97</v>
      </c>
      <c r="AL127" s="12">
        <v>132</v>
      </c>
      <c r="AM127" s="12">
        <v>141</v>
      </c>
      <c r="AN127" s="12">
        <v>200</v>
      </c>
      <c r="AO127" s="12">
        <v>207</v>
      </c>
      <c r="AP127" s="12">
        <v>229</v>
      </c>
      <c r="AQ127" s="12">
        <v>251</v>
      </c>
      <c r="AR127" s="12">
        <v>255</v>
      </c>
      <c r="AS127" s="12">
        <v>292</v>
      </c>
      <c r="AT127" s="31">
        <v>1</v>
      </c>
      <c r="AV127" s="12" t="s">
        <v>356</v>
      </c>
      <c r="AW127" s="12">
        <v>1347</v>
      </c>
      <c r="AX127" s="12">
        <v>32</v>
      </c>
      <c r="AY127" s="12">
        <v>7</v>
      </c>
      <c r="AZ127" s="12">
        <v>23</v>
      </c>
      <c r="BA127" s="12">
        <v>62</v>
      </c>
      <c r="BB127" s="12">
        <v>6</v>
      </c>
      <c r="BC127" s="12">
        <v>3</v>
      </c>
      <c r="BD127" s="12">
        <v>1</v>
      </c>
      <c r="BE127" s="12">
        <v>1</v>
      </c>
      <c r="BF127" s="12">
        <v>9</v>
      </c>
      <c r="BG127" s="12">
        <v>15</v>
      </c>
      <c r="BH127" s="12">
        <v>22</v>
      </c>
      <c r="BI127" s="31">
        <v>37</v>
      </c>
      <c r="BK127" s="12" t="s">
        <v>356</v>
      </c>
      <c r="BL127" s="12">
        <v>32</v>
      </c>
      <c r="BM127" s="12">
        <v>28</v>
      </c>
      <c r="BN127" s="12">
        <v>31</v>
      </c>
      <c r="BO127" s="12">
        <v>40</v>
      </c>
      <c r="BP127" s="12">
        <v>61</v>
      </c>
      <c r="BQ127" s="12">
        <v>90</v>
      </c>
      <c r="BR127" s="12">
        <v>96</v>
      </c>
      <c r="BS127" s="12">
        <v>135</v>
      </c>
      <c r="BT127" s="12">
        <v>142</v>
      </c>
      <c r="BU127" s="12">
        <v>143</v>
      </c>
      <c r="BV127" s="12">
        <v>156</v>
      </c>
      <c r="BW127" s="12">
        <v>127</v>
      </c>
      <c r="BX127" s="12">
        <v>109</v>
      </c>
      <c r="BY127" s="31">
        <v>1</v>
      </c>
      <c r="CA127" s="12" t="s">
        <v>356</v>
      </c>
      <c r="CB127" s="12">
        <v>882</v>
      </c>
      <c r="CC127" s="12">
        <v>28</v>
      </c>
      <c r="CD127" s="12">
        <v>3</v>
      </c>
      <c r="CE127" s="12">
        <v>13</v>
      </c>
      <c r="CF127" s="12">
        <v>44</v>
      </c>
      <c r="CG127" s="12">
        <v>10</v>
      </c>
      <c r="CH127" s="12">
        <v>3</v>
      </c>
      <c r="CI127" s="12">
        <v>2</v>
      </c>
      <c r="CJ127" s="12">
        <v>1</v>
      </c>
      <c r="CK127" s="12">
        <v>4</v>
      </c>
      <c r="CL127" s="12">
        <v>8</v>
      </c>
      <c r="CM127" s="12">
        <v>7</v>
      </c>
      <c r="CN127" s="31">
        <v>10</v>
      </c>
      <c r="CP127" s="12" t="s">
        <v>356</v>
      </c>
      <c r="CQ127" s="12">
        <v>7</v>
      </c>
      <c r="CR127" s="12">
        <v>9</v>
      </c>
      <c r="CS127" s="12">
        <v>10</v>
      </c>
      <c r="CT127" s="12">
        <v>22</v>
      </c>
      <c r="CU127" s="12">
        <v>36</v>
      </c>
      <c r="CV127" s="12">
        <v>42</v>
      </c>
      <c r="CW127" s="12">
        <v>45</v>
      </c>
      <c r="CX127" s="12">
        <v>65</v>
      </c>
      <c r="CY127" s="12">
        <v>65</v>
      </c>
      <c r="CZ127" s="12">
        <v>86</v>
      </c>
      <c r="DA127" s="12">
        <v>95</v>
      </c>
      <c r="DB127" s="12">
        <v>128</v>
      </c>
      <c r="DC127" s="12">
        <v>183</v>
      </c>
      <c r="DD127" s="31">
        <v>0</v>
      </c>
      <c r="DG127" s="12" t="s">
        <v>356</v>
      </c>
      <c r="DH127" s="12">
        <v>4.4000000000000004</v>
      </c>
      <c r="DI127" s="12">
        <v>10.8</v>
      </c>
      <c r="DJ127" s="12">
        <v>0.7</v>
      </c>
      <c r="DK127" s="12">
        <v>0.3</v>
      </c>
      <c r="DL127" s="12">
        <v>0.8</v>
      </c>
      <c r="DM127" s="12">
        <v>0.9</v>
      </c>
      <c r="DN127" s="12">
        <v>1.5</v>
      </c>
      <c r="DO127" s="12">
        <v>4.5</v>
      </c>
      <c r="DP127" s="12">
        <v>10.9</v>
      </c>
      <c r="DQ127" s="12">
        <v>24.3</v>
      </c>
      <c r="DR127" s="31">
        <v>80.2</v>
      </c>
      <c r="DT127" s="12" t="s">
        <v>356</v>
      </c>
      <c r="DU127" s="12">
        <v>5.3</v>
      </c>
      <c r="DV127" s="12">
        <v>12.5</v>
      </c>
      <c r="DW127" s="12">
        <v>0.6</v>
      </c>
      <c r="DX127" s="12">
        <v>0.5</v>
      </c>
      <c r="DY127" s="12">
        <v>1.2</v>
      </c>
      <c r="DZ127" s="12">
        <v>1.5</v>
      </c>
      <c r="EA127" s="12">
        <v>2.1</v>
      </c>
      <c r="EB127" s="12">
        <v>5.9</v>
      </c>
      <c r="EC127" s="12">
        <v>14.7</v>
      </c>
      <c r="ED127" s="12">
        <v>33.799999999999997</v>
      </c>
      <c r="EE127" s="31">
        <v>100.1</v>
      </c>
      <c r="EG127" s="12" t="s">
        <v>356</v>
      </c>
      <c r="EH127" s="12">
        <v>3.5</v>
      </c>
      <c r="EI127" s="12">
        <v>9.1</v>
      </c>
      <c r="EJ127" s="12">
        <v>0.9</v>
      </c>
      <c r="EK127" s="12">
        <v>0.2</v>
      </c>
      <c r="EL127" s="12">
        <v>0.4</v>
      </c>
      <c r="EM127" s="12">
        <v>0.4</v>
      </c>
      <c r="EN127" s="12">
        <v>0.9</v>
      </c>
      <c r="EO127" s="12">
        <v>3</v>
      </c>
      <c r="EP127" s="12">
        <v>7.1</v>
      </c>
      <c r="EQ127" s="12">
        <v>15.9</v>
      </c>
      <c r="ER127" s="31">
        <v>67.2</v>
      </c>
      <c r="EU127" s="12" t="s">
        <v>366</v>
      </c>
      <c r="EV127" s="12">
        <v>580533</v>
      </c>
      <c r="EW127" s="12">
        <v>53743</v>
      </c>
      <c r="EX127" s="12">
        <v>56924</v>
      </c>
      <c r="EY127" s="12">
        <v>59338</v>
      </c>
      <c r="EZ127" s="12">
        <v>56889</v>
      </c>
      <c r="FA127" s="12">
        <v>48035</v>
      </c>
      <c r="FB127" s="12">
        <v>43730</v>
      </c>
      <c r="FC127" s="12">
        <v>39578</v>
      </c>
      <c r="FD127" s="12">
        <v>37954</v>
      </c>
      <c r="FE127" s="12">
        <v>36245</v>
      </c>
      <c r="FF127" s="12">
        <v>32823</v>
      </c>
      <c r="FG127" s="12">
        <v>28794</v>
      </c>
      <c r="FH127" s="12">
        <v>23726</v>
      </c>
      <c r="FI127" s="12">
        <v>19354</v>
      </c>
      <c r="FJ127" s="12">
        <v>15527</v>
      </c>
      <c r="FK127" s="12">
        <v>11960</v>
      </c>
      <c r="FL127" s="12">
        <v>8479</v>
      </c>
      <c r="FM127" s="31">
        <v>7434</v>
      </c>
      <c r="FP127" s="12" t="s">
        <v>366</v>
      </c>
      <c r="FQ127" s="12">
        <v>290237</v>
      </c>
      <c r="FR127" s="12">
        <v>27545</v>
      </c>
      <c r="FS127" s="12">
        <v>28904</v>
      </c>
      <c r="FT127" s="12">
        <v>30137</v>
      </c>
      <c r="FU127" s="12">
        <v>29020</v>
      </c>
      <c r="FV127" s="12">
        <v>24341</v>
      </c>
      <c r="FW127" s="12">
        <v>21821</v>
      </c>
      <c r="FX127" s="12">
        <v>19647</v>
      </c>
      <c r="FY127" s="12">
        <v>18758</v>
      </c>
      <c r="FZ127" s="12">
        <v>17884</v>
      </c>
      <c r="GA127" s="12">
        <v>16221</v>
      </c>
      <c r="GB127" s="12">
        <v>14454</v>
      </c>
      <c r="GC127" s="12">
        <v>11957</v>
      </c>
      <c r="GD127" s="12">
        <v>9743</v>
      </c>
      <c r="GE127" s="12">
        <v>7500</v>
      </c>
      <c r="GF127" s="12">
        <v>5565</v>
      </c>
      <c r="GG127" s="12">
        <v>3799</v>
      </c>
      <c r="GH127" s="31">
        <v>2941</v>
      </c>
      <c r="GK127" s="12" t="s">
        <v>366</v>
      </c>
      <c r="GL127" s="12">
        <v>290296</v>
      </c>
      <c r="GM127" s="12">
        <v>26198</v>
      </c>
      <c r="GN127" s="12">
        <v>28020</v>
      </c>
      <c r="GO127" s="12">
        <v>29201</v>
      </c>
      <c r="GP127" s="12">
        <v>27869</v>
      </c>
      <c r="GQ127" s="12">
        <v>23694</v>
      </c>
      <c r="GR127" s="12">
        <v>21909</v>
      </c>
      <c r="GS127" s="12">
        <v>19931</v>
      </c>
      <c r="GT127" s="12">
        <v>19196</v>
      </c>
      <c r="GU127" s="12">
        <v>18361</v>
      </c>
      <c r="GV127" s="12">
        <v>16602</v>
      </c>
      <c r="GW127" s="12">
        <v>14340</v>
      </c>
      <c r="GX127" s="12">
        <v>11769</v>
      </c>
      <c r="GY127" s="12">
        <v>9611</v>
      </c>
      <c r="GZ127" s="12">
        <v>8027</v>
      </c>
      <c r="HA127" s="12">
        <v>6395</v>
      </c>
      <c r="HB127" s="12">
        <v>4680</v>
      </c>
      <c r="HC127" s="31">
        <v>4493</v>
      </c>
      <c r="HF127" s="42" t="s">
        <v>367</v>
      </c>
      <c r="HG127" s="43" t="s">
        <v>368</v>
      </c>
      <c r="HH127" s="43">
        <v>1</v>
      </c>
      <c r="HI127" s="44">
        <f>FJ111</f>
        <v>1203332</v>
      </c>
      <c r="HJ127" s="44">
        <f>AO111</f>
        <v>26135</v>
      </c>
      <c r="HK127" s="45">
        <f t="shared" si="49"/>
        <v>2.171886063031649E-2</v>
      </c>
      <c r="HL127" s="46">
        <f t="shared" si="44"/>
        <v>2.1485539906913806E-2</v>
      </c>
      <c r="HN127" s="42" t="s">
        <v>367</v>
      </c>
      <c r="HO127" s="43" t="s">
        <v>368</v>
      </c>
      <c r="HP127" s="43">
        <v>1</v>
      </c>
      <c r="HQ127" s="44">
        <f>GE111</f>
        <v>539752</v>
      </c>
      <c r="HR127" s="44">
        <f>BT111</f>
        <v>16696</v>
      </c>
      <c r="HS127" s="45">
        <f t="shared" si="50"/>
        <v>3.0932724658732157E-2</v>
      </c>
      <c r="HT127" s="46">
        <f t="shared" si="45"/>
        <v>3.0461594599525636E-2</v>
      </c>
      <c r="HV127" s="42" t="s">
        <v>367</v>
      </c>
      <c r="HW127" s="47" t="s">
        <v>368</v>
      </c>
      <c r="HX127" s="47">
        <v>1</v>
      </c>
      <c r="HY127" s="44">
        <f>GZ111</f>
        <v>663580</v>
      </c>
      <c r="HZ127" s="48">
        <f>CY111</f>
        <v>9426</v>
      </c>
      <c r="IA127" s="45">
        <f t="shared" si="51"/>
        <v>1.4204768076192772E-2</v>
      </c>
      <c r="IB127" s="46">
        <f t="shared" si="46"/>
        <v>1.4104591848186349E-2</v>
      </c>
      <c r="IE127" s="50">
        <f t="shared" si="47"/>
        <v>0</v>
      </c>
      <c r="IF127" s="50">
        <f t="shared" si="47"/>
        <v>-13</v>
      </c>
      <c r="IH127" s="50">
        <f>SUM(IS129:IS132)</f>
        <v>67157</v>
      </c>
      <c r="II127" s="50">
        <f>SUM(IS156:IS159)</f>
        <v>22937</v>
      </c>
      <c r="IJ127" s="50">
        <f>SUM(IS183:IS186)</f>
        <v>44220</v>
      </c>
      <c r="IR127" s="42" t="s">
        <v>393</v>
      </c>
      <c r="IS127" s="44">
        <v>39596</v>
      </c>
      <c r="JE127" s="10" t="s">
        <v>368</v>
      </c>
      <c r="JF127" s="11">
        <v>1304566</v>
      </c>
    </row>
    <row r="128" spans="1:286" ht="15.6" x14ac:dyDescent="0.3">
      <c r="A128" s="12" t="s">
        <v>366</v>
      </c>
      <c r="B128" s="12">
        <v>10799</v>
      </c>
      <c r="C128" s="12"/>
      <c r="D128" s="12"/>
      <c r="E128" s="12"/>
      <c r="F128" s="12">
        <v>56</v>
      </c>
      <c r="G128" s="12">
        <v>1761</v>
      </c>
      <c r="H128" s="12">
        <v>3003</v>
      </c>
      <c r="I128" s="12">
        <v>2654</v>
      </c>
      <c r="J128" s="12">
        <v>1957</v>
      </c>
      <c r="K128" s="12">
        <v>1040</v>
      </c>
      <c r="L128" s="12">
        <v>266</v>
      </c>
      <c r="M128" s="12">
        <v>9</v>
      </c>
      <c r="N128" s="12">
        <v>0</v>
      </c>
      <c r="O128" s="31">
        <v>53</v>
      </c>
      <c r="Q128" s="12" t="s">
        <v>366</v>
      </c>
      <c r="R128" s="12">
        <v>3353</v>
      </c>
      <c r="S128" s="12">
        <v>95</v>
      </c>
      <c r="T128" s="12">
        <v>24</v>
      </c>
      <c r="U128" s="12">
        <v>53</v>
      </c>
      <c r="V128" s="12">
        <v>172</v>
      </c>
      <c r="W128" s="12">
        <v>9</v>
      </c>
      <c r="X128" s="12">
        <v>2</v>
      </c>
      <c r="Y128" s="12">
        <v>5</v>
      </c>
      <c r="Z128" s="12">
        <v>4</v>
      </c>
      <c r="AA128" s="12">
        <v>14</v>
      </c>
      <c r="AB128" s="12">
        <v>16</v>
      </c>
      <c r="AC128" s="12">
        <v>38</v>
      </c>
      <c r="AD128" s="31">
        <v>41</v>
      </c>
      <c r="AF128" s="12" t="s">
        <v>366</v>
      </c>
      <c r="AG128" s="12">
        <v>37</v>
      </c>
      <c r="AH128" s="12">
        <v>39</v>
      </c>
      <c r="AI128" s="12">
        <v>60</v>
      </c>
      <c r="AJ128" s="12">
        <v>73</v>
      </c>
      <c r="AK128" s="12">
        <v>122</v>
      </c>
      <c r="AL128" s="12">
        <v>171</v>
      </c>
      <c r="AM128" s="12">
        <v>199</v>
      </c>
      <c r="AN128" s="12">
        <v>269</v>
      </c>
      <c r="AO128" s="12">
        <v>304</v>
      </c>
      <c r="AP128" s="12">
        <v>399</v>
      </c>
      <c r="AQ128" s="12">
        <v>428</v>
      </c>
      <c r="AR128" s="12">
        <v>370</v>
      </c>
      <c r="AS128" s="12">
        <v>570</v>
      </c>
      <c r="AT128" s="31">
        <v>11</v>
      </c>
      <c r="AV128" s="12" t="s">
        <v>366</v>
      </c>
      <c r="AW128" s="12">
        <v>2018</v>
      </c>
      <c r="AX128" s="12">
        <v>52</v>
      </c>
      <c r="AY128" s="12">
        <v>13</v>
      </c>
      <c r="AZ128" s="12">
        <v>30</v>
      </c>
      <c r="BA128" s="12">
        <v>95</v>
      </c>
      <c r="BB128" s="12">
        <v>7</v>
      </c>
      <c r="BC128" s="12">
        <v>1</v>
      </c>
      <c r="BD128" s="12">
        <v>3</v>
      </c>
      <c r="BE128" s="12">
        <v>2</v>
      </c>
      <c r="BF128" s="12">
        <v>7</v>
      </c>
      <c r="BG128" s="12">
        <v>11</v>
      </c>
      <c r="BH128" s="12">
        <v>25</v>
      </c>
      <c r="BI128" s="31">
        <v>37</v>
      </c>
      <c r="BK128" s="12" t="s">
        <v>366</v>
      </c>
      <c r="BL128" s="12">
        <v>27</v>
      </c>
      <c r="BM128" s="12">
        <v>27</v>
      </c>
      <c r="BN128" s="12">
        <v>42</v>
      </c>
      <c r="BO128" s="12">
        <v>53</v>
      </c>
      <c r="BP128" s="12">
        <v>85</v>
      </c>
      <c r="BQ128" s="12">
        <v>118</v>
      </c>
      <c r="BR128" s="12">
        <v>144</v>
      </c>
      <c r="BS128" s="12">
        <v>185</v>
      </c>
      <c r="BT128" s="12">
        <v>218</v>
      </c>
      <c r="BU128" s="12">
        <v>248</v>
      </c>
      <c r="BV128" s="12">
        <v>259</v>
      </c>
      <c r="BW128" s="12">
        <v>191</v>
      </c>
      <c r="BX128" s="12">
        <v>225</v>
      </c>
      <c r="BY128" s="31">
        <v>8</v>
      </c>
      <c r="CA128" s="12" t="s">
        <v>366</v>
      </c>
      <c r="CB128" s="12">
        <v>1333</v>
      </c>
      <c r="CC128" s="12">
        <v>43</v>
      </c>
      <c r="CD128" s="12">
        <v>10</v>
      </c>
      <c r="CE128" s="12">
        <v>22</v>
      </c>
      <c r="CF128" s="12">
        <v>75</v>
      </c>
      <c r="CG128" s="12">
        <v>2</v>
      </c>
      <c r="CH128" s="12">
        <v>1</v>
      </c>
      <c r="CI128" s="12">
        <v>2</v>
      </c>
      <c r="CJ128" s="12">
        <v>2</v>
      </c>
      <c r="CK128" s="12">
        <v>7</v>
      </c>
      <c r="CL128" s="12">
        <v>5</v>
      </c>
      <c r="CM128" s="12">
        <v>13</v>
      </c>
      <c r="CN128" s="31">
        <v>4</v>
      </c>
      <c r="CP128" s="12" t="s">
        <v>366</v>
      </c>
      <c r="CQ128" s="12">
        <v>10</v>
      </c>
      <c r="CR128" s="12">
        <v>12</v>
      </c>
      <c r="CS128" s="12">
        <v>18</v>
      </c>
      <c r="CT128" s="12">
        <v>20</v>
      </c>
      <c r="CU128" s="12">
        <v>37</v>
      </c>
      <c r="CV128" s="12">
        <v>53</v>
      </c>
      <c r="CW128" s="12">
        <v>55</v>
      </c>
      <c r="CX128" s="12">
        <v>84</v>
      </c>
      <c r="CY128" s="12">
        <v>86</v>
      </c>
      <c r="CZ128" s="12">
        <v>151</v>
      </c>
      <c r="DA128" s="12">
        <v>169</v>
      </c>
      <c r="DB128" s="12">
        <v>179</v>
      </c>
      <c r="DC128" s="12">
        <v>345</v>
      </c>
      <c r="DD128" s="31">
        <v>3</v>
      </c>
      <c r="DG128" s="12" t="s">
        <v>366</v>
      </c>
      <c r="DH128" s="12">
        <v>5.8</v>
      </c>
      <c r="DI128" s="12">
        <v>15.9</v>
      </c>
      <c r="DJ128" s="12">
        <v>0.5</v>
      </c>
      <c r="DK128" s="12">
        <v>0.3</v>
      </c>
      <c r="DL128" s="12">
        <v>0.8</v>
      </c>
      <c r="DM128" s="12">
        <v>0.9</v>
      </c>
      <c r="DN128" s="12">
        <v>1.8</v>
      </c>
      <c r="DO128" s="12">
        <v>4.8</v>
      </c>
      <c r="DP128" s="12">
        <v>10.9</v>
      </c>
      <c r="DQ128" s="12">
        <v>25.6</v>
      </c>
      <c r="DR128" s="31">
        <v>86</v>
      </c>
      <c r="DT128" s="12" t="s">
        <v>366</v>
      </c>
      <c r="DU128" s="12">
        <v>7</v>
      </c>
      <c r="DV128" s="12">
        <v>17.100000000000001</v>
      </c>
      <c r="DW128" s="12">
        <v>0.6</v>
      </c>
      <c r="DX128" s="12">
        <v>0.3</v>
      </c>
      <c r="DY128" s="12">
        <v>1.2</v>
      </c>
      <c r="DZ128" s="12">
        <v>1.3</v>
      </c>
      <c r="EA128" s="12">
        <v>2.6</v>
      </c>
      <c r="EB128" s="12">
        <v>6.6</v>
      </c>
      <c r="EC128" s="12">
        <v>15.2</v>
      </c>
      <c r="ED128" s="12">
        <v>35.700000000000003</v>
      </c>
      <c r="EE128" s="31">
        <v>100.1</v>
      </c>
      <c r="EG128" s="12" t="s">
        <v>366</v>
      </c>
      <c r="EH128" s="12">
        <v>4.5999999999999996</v>
      </c>
      <c r="EI128" s="12">
        <v>14.3</v>
      </c>
      <c r="EJ128" s="12">
        <v>0.3</v>
      </c>
      <c r="EK128" s="12">
        <v>0.2</v>
      </c>
      <c r="EL128" s="12">
        <v>0.3</v>
      </c>
      <c r="EM128" s="12">
        <v>0.5</v>
      </c>
      <c r="EN128" s="12">
        <v>1</v>
      </c>
      <c r="EO128" s="12">
        <v>2.9</v>
      </c>
      <c r="EP128" s="12">
        <v>6.5</v>
      </c>
      <c r="EQ128" s="12">
        <v>16.399999999999999</v>
      </c>
      <c r="ER128" s="31">
        <v>75.5</v>
      </c>
      <c r="EU128" s="12" t="s">
        <v>379</v>
      </c>
      <c r="EV128" s="12">
        <v>1122260</v>
      </c>
      <c r="EW128" s="12">
        <v>130043</v>
      </c>
      <c r="EX128" s="12">
        <v>133053</v>
      </c>
      <c r="EY128" s="12">
        <v>124343</v>
      </c>
      <c r="EZ128" s="12">
        <v>113260</v>
      </c>
      <c r="FA128" s="12">
        <v>100947</v>
      </c>
      <c r="FB128" s="12">
        <v>88771</v>
      </c>
      <c r="FC128" s="12">
        <v>73246</v>
      </c>
      <c r="FD128" s="12">
        <v>65289</v>
      </c>
      <c r="FE128" s="12">
        <v>58591</v>
      </c>
      <c r="FF128" s="12">
        <v>52842</v>
      </c>
      <c r="FG128" s="12">
        <v>46434</v>
      </c>
      <c r="FH128" s="12">
        <v>36884</v>
      </c>
      <c r="FI128" s="12">
        <v>30050</v>
      </c>
      <c r="FJ128" s="12">
        <v>24669</v>
      </c>
      <c r="FK128" s="12">
        <v>19193</v>
      </c>
      <c r="FL128" s="12">
        <v>13328</v>
      </c>
      <c r="FM128" s="31">
        <v>11317</v>
      </c>
      <c r="FP128" s="12" t="s">
        <v>379</v>
      </c>
      <c r="FQ128" s="12">
        <v>558506</v>
      </c>
      <c r="FR128" s="12">
        <v>65915</v>
      </c>
      <c r="FS128" s="12">
        <v>67386</v>
      </c>
      <c r="FT128" s="12">
        <v>63047</v>
      </c>
      <c r="FU128" s="12">
        <v>57443</v>
      </c>
      <c r="FV128" s="12">
        <v>50396</v>
      </c>
      <c r="FW128" s="12">
        <v>43609</v>
      </c>
      <c r="FX128" s="12">
        <v>36229</v>
      </c>
      <c r="FY128" s="12">
        <v>32519</v>
      </c>
      <c r="FZ128" s="12">
        <v>28932</v>
      </c>
      <c r="GA128" s="12">
        <v>26023</v>
      </c>
      <c r="GB128" s="12">
        <v>22817</v>
      </c>
      <c r="GC128" s="12">
        <v>18041</v>
      </c>
      <c r="GD128" s="12">
        <v>14737</v>
      </c>
      <c r="GE128" s="12">
        <v>11872</v>
      </c>
      <c r="GF128" s="12">
        <v>9008</v>
      </c>
      <c r="GG128" s="12">
        <v>6018</v>
      </c>
      <c r="GH128" s="31">
        <v>4514</v>
      </c>
      <c r="GK128" s="12" t="s">
        <v>379</v>
      </c>
      <c r="GL128" s="12">
        <v>563754</v>
      </c>
      <c r="GM128" s="12">
        <v>64128</v>
      </c>
      <c r="GN128" s="12">
        <v>65667</v>
      </c>
      <c r="GO128" s="12">
        <v>61296</v>
      </c>
      <c r="GP128" s="12">
        <v>55817</v>
      </c>
      <c r="GQ128" s="12">
        <v>50551</v>
      </c>
      <c r="GR128" s="12">
        <v>45162</v>
      </c>
      <c r="GS128" s="12">
        <v>37017</v>
      </c>
      <c r="GT128" s="12">
        <v>32770</v>
      </c>
      <c r="GU128" s="12">
        <v>29659</v>
      </c>
      <c r="GV128" s="12">
        <v>26819</v>
      </c>
      <c r="GW128" s="12">
        <v>23617</v>
      </c>
      <c r="GX128" s="12">
        <v>18843</v>
      </c>
      <c r="GY128" s="12">
        <v>15313</v>
      </c>
      <c r="GZ128" s="12">
        <v>12797</v>
      </c>
      <c r="HA128" s="12">
        <v>10185</v>
      </c>
      <c r="HB128" s="12">
        <v>7310</v>
      </c>
      <c r="HC128" s="31">
        <v>6803</v>
      </c>
      <c r="HF128" s="54" t="s">
        <v>380</v>
      </c>
      <c r="HG128" s="55" t="s">
        <v>381</v>
      </c>
      <c r="HH128" s="55">
        <v>1</v>
      </c>
      <c r="HI128" s="56">
        <f>FK111</f>
        <v>1028725</v>
      </c>
      <c r="HJ128" s="56">
        <f>AP111</f>
        <v>35141</v>
      </c>
      <c r="HK128" s="57">
        <f t="shared" si="49"/>
        <v>3.4159760869036916E-2</v>
      </c>
      <c r="HL128" s="58">
        <f t="shared" si="44"/>
        <v>3.3586114056688578E-2</v>
      </c>
      <c r="HN128" s="54" t="s">
        <v>380</v>
      </c>
      <c r="HO128" s="55" t="s">
        <v>381</v>
      </c>
      <c r="HP128" s="55">
        <v>1</v>
      </c>
      <c r="HQ128" s="56">
        <f>GF111</f>
        <v>436214</v>
      </c>
      <c r="HR128" s="56">
        <f>BU111</f>
        <v>21176</v>
      </c>
      <c r="HS128" s="57">
        <f t="shared" si="50"/>
        <v>4.8544980216132447E-2</v>
      </c>
      <c r="HT128" s="58">
        <f t="shared" si="45"/>
        <v>4.7394595368865852E-2</v>
      </c>
      <c r="HV128" s="54" t="s">
        <v>380</v>
      </c>
      <c r="HW128" s="59" t="s">
        <v>381</v>
      </c>
      <c r="HX128" s="59">
        <v>1</v>
      </c>
      <c r="HY128" s="56">
        <f>HA111</f>
        <v>592511</v>
      </c>
      <c r="HZ128" s="60">
        <f>CZ111</f>
        <v>13953</v>
      </c>
      <c r="IA128" s="57">
        <f t="shared" si="51"/>
        <v>2.3548929893284682E-2</v>
      </c>
      <c r="IB128" s="58">
        <f t="shared" si="46"/>
        <v>2.3274880627202406E-2</v>
      </c>
      <c r="IE128" s="50">
        <f t="shared" si="47"/>
        <v>0</v>
      </c>
      <c r="IF128" s="50">
        <f t="shared" si="47"/>
        <v>-12</v>
      </c>
      <c r="IJ128" s="64"/>
      <c r="IR128" s="54" t="s">
        <v>402</v>
      </c>
      <c r="IS128" s="56">
        <v>47969</v>
      </c>
      <c r="JE128" s="10" t="s">
        <v>381</v>
      </c>
      <c r="JF128" s="11">
        <v>1029030</v>
      </c>
    </row>
    <row r="129" spans="1:266" ht="15.6" x14ac:dyDescent="0.3">
      <c r="A129" s="12" t="s">
        <v>379</v>
      </c>
      <c r="B129" s="12">
        <v>24670</v>
      </c>
      <c r="C129" s="12"/>
      <c r="D129" s="12"/>
      <c r="E129" s="12"/>
      <c r="F129" s="12">
        <v>96</v>
      </c>
      <c r="G129" s="12">
        <v>3545</v>
      </c>
      <c r="H129" s="12">
        <v>7083</v>
      </c>
      <c r="I129" s="12">
        <v>6328</v>
      </c>
      <c r="J129" s="12">
        <v>4291</v>
      </c>
      <c r="K129" s="12">
        <v>2389</v>
      </c>
      <c r="L129" s="12">
        <v>784</v>
      </c>
      <c r="M129" s="12">
        <v>56</v>
      </c>
      <c r="N129" s="12">
        <v>9</v>
      </c>
      <c r="O129" s="31">
        <v>89</v>
      </c>
      <c r="Q129" s="12" t="s">
        <v>379</v>
      </c>
      <c r="R129" s="12">
        <v>6114</v>
      </c>
      <c r="S129" s="12">
        <v>180</v>
      </c>
      <c r="T129" s="12">
        <v>58</v>
      </c>
      <c r="U129" s="12">
        <v>179</v>
      </c>
      <c r="V129" s="12">
        <v>417</v>
      </c>
      <c r="W129" s="12">
        <v>61</v>
      </c>
      <c r="X129" s="12">
        <v>28</v>
      </c>
      <c r="Y129" s="12">
        <v>13</v>
      </c>
      <c r="Z129" s="12">
        <v>12</v>
      </c>
      <c r="AA129" s="12">
        <v>53</v>
      </c>
      <c r="AB129" s="12">
        <v>51</v>
      </c>
      <c r="AC129" s="12">
        <v>83</v>
      </c>
      <c r="AD129" s="31">
        <v>108</v>
      </c>
      <c r="AF129" s="12" t="s">
        <v>379</v>
      </c>
      <c r="AG129" s="12">
        <v>108</v>
      </c>
      <c r="AH129" s="12">
        <v>99</v>
      </c>
      <c r="AI129" s="12">
        <v>118</v>
      </c>
      <c r="AJ129" s="12">
        <v>160</v>
      </c>
      <c r="AK129" s="12">
        <v>218</v>
      </c>
      <c r="AL129" s="12">
        <v>325</v>
      </c>
      <c r="AM129" s="12">
        <v>392</v>
      </c>
      <c r="AN129" s="12">
        <v>450</v>
      </c>
      <c r="AO129" s="12">
        <v>521</v>
      </c>
      <c r="AP129" s="12">
        <v>680</v>
      </c>
      <c r="AQ129" s="12">
        <v>685</v>
      </c>
      <c r="AR129" s="12">
        <v>601</v>
      </c>
      <c r="AS129" s="12">
        <v>931</v>
      </c>
      <c r="AT129" s="31">
        <v>0</v>
      </c>
      <c r="AV129" s="12" t="s">
        <v>379</v>
      </c>
      <c r="AW129" s="12">
        <v>3432</v>
      </c>
      <c r="AX129" s="12">
        <v>103</v>
      </c>
      <c r="AY129" s="12">
        <v>32</v>
      </c>
      <c r="AZ129" s="12">
        <v>86</v>
      </c>
      <c r="BA129" s="12">
        <v>221</v>
      </c>
      <c r="BB129" s="12">
        <v>34</v>
      </c>
      <c r="BC129" s="12">
        <v>18</v>
      </c>
      <c r="BD129" s="12">
        <v>9</v>
      </c>
      <c r="BE129" s="12">
        <v>6</v>
      </c>
      <c r="BF129" s="12">
        <v>34</v>
      </c>
      <c r="BG129" s="12">
        <v>33</v>
      </c>
      <c r="BH129" s="12">
        <v>59</v>
      </c>
      <c r="BI129" s="31">
        <v>67</v>
      </c>
      <c r="BK129" s="12" t="s">
        <v>379</v>
      </c>
      <c r="BL129" s="12">
        <v>70</v>
      </c>
      <c r="BM129" s="12">
        <v>67</v>
      </c>
      <c r="BN129" s="12">
        <v>75</v>
      </c>
      <c r="BO129" s="12">
        <v>104</v>
      </c>
      <c r="BP129" s="12">
        <v>140</v>
      </c>
      <c r="BQ129" s="12">
        <v>212</v>
      </c>
      <c r="BR129" s="12">
        <v>252</v>
      </c>
      <c r="BS129" s="12">
        <v>286</v>
      </c>
      <c r="BT129" s="12">
        <v>296</v>
      </c>
      <c r="BU129" s="12">
        <v>392</v>
      </c>
      <c r="BV129" s="12">
        <v>385</v>
      </c>
      <c r="BW129" s="12">
        <v>294</v>
      </c>
      <c r="BX129" s="12">
        <v>378</v>
      </c>
      <c r="BY129" s="31">
        <v>0</v>
      </c>
      <c r="CA129" s="12" t="s">
        <v>379</v>
      </c>
      <c r="CB129" s="12">
        <v>2676</v>
      </c>
      <c r="CC129" s="12">
        <v>76</v>
      </c>
      <c r="CD129" s="12">
        <v>26</v>
      </c>
      <c r="CE129" s="12">
        <v>92</v>
      </c>
      <c r="CF129" s="12">
        <v>194</v>
      </c>
      <c r="CG129" s="12">
        <v>27</v>
      </c>
      <c r="CH129" s="12">
        <v>10</v>
      </c>
      <c r="CI129" s="12">
        <v>4</v>
      </c>
      <c r="CJ129" s="12">
        <v>6</v>
      </c>
      <c r="CK129" s="12">
        <v>19</v>
      </c>
      <c r="CL129" s="12">
        <v>18</v>
      </c>
      <c r="CM129" s="12">
        <v>24</v>
      </c>
      <c r="CN129" s="31">
        <v>41</v>
      </c>
      <c r="CP129" s="12" t="s">
        <v>379</v>
      </c>
      <c r="CQ129" s="12">
        <v>37</v>
      </c>
      <c r="CR129" s="12">
        <v>32</v>
      </c>
      <c r="CS129" s="12">
        <v>43</v>
      </c>
      <c r="CT129" s="12">
        <v>56</v>
      </c>
      <c r="CU129" s="12">
        <v>78</v>
      </c>
      <c r="CV129" s="12">
        <v>113</v>
      </c>
      <c r="CW129" s="12">
        <v>140</v>
      </c>
      <c r="CX129" s="12">
        <v>163</v>
      </c>
      <c r="CY129" s="12">
        <v>224</v>
      </c>
      <c r="CZ129" s="12">
        <v>288</v>
      </c>
      <c r="DA129" s="12">
        <v>299</v>
      </c>
      <c r="DB129" s="12">
        <v>307</v>
      </c>
      <c r="DC129" s="12">
        <v>553</v>
      </c>
      <c r="DD129" s="31">
        <v>0</v>
      </c>
      <c r="DG129" s="12" t="s">
        <v>379</v>
      </c>
      <c r="DH129" s="12">
        <v>5.4</v>
      </c>
      <c r="DI129" s="12">
        <v>16.899999999999999</v>
      </c>
      <c r="DJ129" s="12">
        <v>1.1000000000000001</v>
      </c>
      <c r="DK129" s="12">
        <v>0.4</v>
      </c>
      <c r="DL129" s="12">
        <v>0.9</v>
      </c>
      <c r="DM129" s="12">
        <v>1.3</v>
      </c>
      <c r="DN129" s="12">
        <v>2.2000000000000002</v>
      </c>
      <c r="DO129" s="12">
        <v>5.5</v>
      </c>
      <c r="DP129" s="12">
        <v>12.6</v>
      </c>
      <c r="DQ129" s="12">
        <v>27.4</v>
      </c>
      <c r="DR129" s="31">
        <v>90</v>
      </c>
      <c r="DT129" s="12" t="s">
        <v>379</v>
      </c>
      <c r="DU129" s="12">
        <v>6.1</v>
      </c>
      <c r="DV129" s="12">
        <v>17.5</v>
      </c>
      <c r="DW129" s="12">
        <v>1.3</v>
      </c>
      <c r="DX129" s="12">
        <v>0.5</v>
      </c>
      <c r="DY129" s="12">
        <v>1.2</v>
      </c>
      <c r="DZ129" s="12">
        <v>1.7</v>
      </c>
      <c r="EA129" s="12">
        <v>2.9</v>
      </c>
      <c r="EB129" s="12">
        <v>7.2</v>
      </c>
      <c r="EC129" s="12">
        <v>16.399999999999999</v>
      </c>
      <c r="ED129" s="12">
        <v>33</v>
      </c>
      <c r="EE129" s="31">
        <v>100.4</v>
      </c>
      <c r="EG129" s="12" t="s">
        <v>379</v>
      </c>
      <c r="EH129" s="12">
        <v>4.7</v>
      </c>
      <c r="EI129" s="12">
        <v>16.100000000000001</v>
      </c>
      <c r="EJ129" s="12">
        <v>0.9</v>
      </c>
      <c r="EK129" s="12">
        <v>0.3</v>
      </c>
      <c r="EL129" s="12">
        <v>0.6</v>
      </c>
      <c r="EM129" s="12">
        <v>0.8</v>
      </c>
      <c r="EN129" s="12">
        <v>1.6</v>
      </c>
      <c r="EO129" s="12">
        <v>3.8</v>
      </c>
      <c r="EP129" s="12">
        <v>8.9</v>
      </c>
      <c r="EQ129" s="12">
        <v>22.3</v>
      </c>
      <c r="ER129" s="31">
        <v>82.1</v>
      </c>
      <c r="EU129" s="12" t="s">
        <v>392</v>
      </c>
      <c r="EV129" s="12">
        <v>647156</v>
      </c>
      <c r="EW129" s="12">
        <v>66481</v>
      </c>
      <c r="EX129" s="12">
        <v>65613</v>
      </c>
      <c r="EY129" s="12">
        <v>62458</v>
      </c>
      <c r="EZ129" s="12">
        <v>58937</v>
      </c>
      <c r="FA129" s="12">
        <v>56340</v>
      </c>
      <c r="FB129" s="12">
        <v>53272</v>
      </c>
      <c r="FC129" s="12">
        <v>43890</v>
      </c>
      <c r="FD129" s="12">
        <v>37609</v>
      </c>
      <c r="FE129" s="12">
        <v>35392</v>
      </c>
      <c r="FF129" s="12">
        <v>33955</v>
      </c>
      <c r="FG129" s="12">
        <v>32053</v>
      </c>
      <c r="FH129" s="12">
        <v>27265</v>
      </c>
      <c r="FI129" s="12">
        <v>21890</v>
      </c>
      <c r="FJ129" s="12">
        <v>17830</v>
      </c>
      <c r="FK129" s="12">
        <v>14750</v>
      </c>
      <c r="FL129" s="12">
        <v>10691</v>
      </c>
      <c r="FM129" s="31">
        <v>8730</v>
      </c>
      <c r="FP129" s="12" t="s">
        <v>392</v>
      </c>
      <c r="FQ129" s="12">
        <v>318000</v>
      </c>
      <c r="FR129" s="12">
        <v>33798</v>
      </c>
      <c r="FS129" s="12">
        <v>33206</v>
      </c>
      <c r="FT129" s="12">
        <v>31755</v>
      </c>
      <c r="FU129" s="12">
        <v>29902</v>
      </c>
      <c r="FV129" s="12">
        <v>28513</v>
      </c>
      <c r="FW129" s="12">
        <v>26817</v>
      </c>
      <c r="FX129" s="12">
        <v>21668</v>
      </c>
      <c r="FY129" s="12">
        <v>18502</v>
      </c>
      <c r="FZ129" s="12">
        <v>16986</v>
      </c>
      <c r="GA129" s="12">
        <v>16006</v>
      </c>
      <c r="GB129" s="12">
        <v>15282</v>
      </c>
      <c r="GC129" s="12">
        <v>13008</v>
      </c>
      <c r="GD129" s="12">
        <v>10175</v>
      </c>
      <c r="GE129" s="12">
        <v>8041</v>
      </c>
      <c r="GF129" s="12">
        <v>6500</v>
      </c>
      <c r="GG129" s="12">
        <v>4537</v>
      </c>
      <c r="GH129" s="31">
        <v>3304</v>
      </c>
      <c r="GK129" s="12" t="s">
        <v>392</v>
      </c>
      <c r="GL129" s="12">
        <v>329156</v>
      </c>
      <c r="GM129" s="12">
        <v>32683</v>
      </c>
      <c r="GN129" s="12">
        <v>32407</v>
      </c>
      <c r="GO129" s="12">
        <v>30703</v>
      </c>
      <c r="GP129" s="12">
        <v>29035</v>
      </c>
      <c r="GQ129" s="12">
        <v>27827</v>
      </c>
      <c r="GR129" s="12">
        <v>26455</v>
      </c>
      <c r="GS129" s="12">
        <v>22222</v>
      </c>
      <c r="GT129" s="12">
        <v>19107</v>
      </c>
      <c r="GU129" s="12">
        <v>18406</v>
      </c>
      <c r="GV129" s="12">
        <v>17949</v>
      </c>
      <c r="GW129" s="12">
        <v>16771</v>
      </c>
      <c r="GX129" s="12">
        <v>14257</v>
      </c>
      <c r="GY129" s="12">
        <v>11715</v>
      </c>
      <c r="GZ129" s="12">
        <v>9789</v>
      </c>
      <c r="HA129" s="12">
        <v>8250</v>
      </c>
      <c r="HB129" s="12">
        <v>6154</v>
      </c>
      <c r="HC129" s="31">
        <v>5426</v>
      </c>
      <c r="HF129" s="42" t="s">
        <v>393</v>
      </c>
      <c r="HG129" s="43" t="s">
        <v>394</v>
      </c>
      <c r="HH129" s="43">
        <v>1</v>
      </c>
      <c r="HI129" s="44">
        <f>FL111</f>
        <v>785043</v>
      </c>
      <c r="HJ129" s="44">
        <f>AQ111</f>
        <v>41706</v>
      </c>
      <c r="HK129" s="45">
        <f t="shared" si="49"/>
        <v>5.3125752347323647E-2</v>
      </c>
      <c r="HL129" s="46">
        <f t="shared" si="44"/>
        <v>5.1751094434021261E-2</v>
      </c>
      <c r="HN129" s="42" t="s">
        <v>393</v>
      </c>
      <c r="HO129" s="43" t="s">
        <v>394</v>
      </c>
      <c r="HP129" s="43">
        <v>1</v>
      </c>
      <c r="HQ129" s="44">
        <f>GG111</f>
        <v>307545</v>
      </c>
      <c r="HR129" s="44">
        <f>BV111</f>
        <v>22702</v>
      </c>
      <c r="HS129" s="45">
        <f t="shared" si="50"/>
        <v>7.3816839812060026E-2</v>
      </c>
      <c r="HT129" s="46">
        <f t="shared" si="45"/>
        <v>7.1189353268777275E-2</v>
      </c>
      <c r="HV129" s="42" t="s">
        <v>393</v>
      </c>
      <c r="HW129" s="47" t="s">
        <v>394</v>
      </c>
      <c r="HX129" s="47">
        <v>1</v>
      </c>
      <c r="HY129" s="44">
        <f>HB111</f>
        <v>477498</v>
      </c>
      <c r="HZ129" s="48">
        <f>DA111</f>
        <v>18995</v>
      </c>
      <c r="IA129" s="45">
        <f t="shared" si="51"/>
        <v>3.9780271330979396E-2</v>
      </c>
      <c r="IB129" s="46">
        <f t="shared" si="46"/>
        <v>3.9004467187068466E-2</v>
      </c>
      <c r="IE129" s="50">
        <f t="shared" si="47"/>
        <v>0</v>
      </c>
      <c r="IF129" s="50">
        <f t="shared" si="47"/>
        <v>-9</v>
      </c>
      <c r="IH129">
        <f>IS129/IH127</f>
        <v>0.58576172253078607</v>
      </c>
      <c r="II129">
        <f>IS156/II127</f>
        <v>0.65701704669311589</v>
      </c>
      <c r="IJ129">
        <f>IS183/IJ127</f>
        <v>0.54880144730891001</v>
      </c>
      <c r="IR129" s="42" t="s">
        <v>415</v>
      </c>
      <c r="IS129" s="44">
        <v>39338</v>
      </c>
      <c r="JE129" s="10" t="s">
        <v>394</v>
      </c>
      <c r="JF129" s="11">
        <v>808031</v>
      </c>
    </row>
    <row r="130" spans="1:266" ht="15.6" x14ac:dyDescent="0.3">
      <c r="A130" s="12" t="s">
        <v>392</v>
      </c>
      <c r="B130" s="12">
        <v>14362</v>
      </c>
      <c r="C130" s="12"/>
      <c r="D130" s="12"/>
      <c r="E130" s="12"/>
      <c r="F130" s="12">
        <v>60</v>
      </c>
      <c r="G130" s="12">
        <v>1826</v>
      </c>
      <c r="H130" s="12">
        <v>4093</v>
      </c>
      <c r="I130" s="12">
        <v>3913</v>
      </c>
      <c r="J130" s="12">
        <v>2741</v>
      </c>
      <c r="K130" s="12">
        <v>1316</v>
      </c>
      <c r="L130" s="12">
        <v>373</v>
      </c>
      <c r="M130" s="12">
        <v>21</v>
      </c>
      <c r="N130" s="12">
        <v>0</v>
      </c>
      <c r="O130" s="31">
        <v>19</v>
      </c>
      <c r="Q130" s="12" t="s">
        <v>392</v>
      </c>
      <c r="R130" s="12">
        <v>4530</v>
      </c>
      <c r="S130" s="12">
        <v>119</v>
      </c>
      <c r="T130" s="12">
        <v>54</v>
      </c>
      <c r="U130" s="12">
        <v>109</v>
      </c>
      <c r="V130" s="12">
        <v>282</v>
      </c>
      <c r="W130" s="12">
        <v>28</v>
      </c>
      <c r="X130" s="12">
        <v>11</v>
      </c>
      <c r="Y130" s="12">
        <v>9</v>
      </c>
      <c r="Z130" s="12">
        <v>6</v>
      </c>
      <c r="AA130" s="12">
        <v>21</v>
      </c>
      <c r="AB130" s="12">
        <v>18</v>
      </c>
      <c r="AC130" s="12">
        <v>41</v>
      </c>
      <c r="AD130" s="31">
        <v>36</v>
      </c>
      <c r="AF130" s="12" t="s">
        <v>392</v>
      </c>
      <c r="AG130" s="12">
        <v>42</v>
      </c>
      <c r="AH130" s="12">
        <v>51</v>
      </c>
      <c r="AI130" s="12">
        <v>53</v>
      </c>
      <c r="AJ130" s="12">
        <v>82</v>
      </c>
      <c r="AK130" s="12">
        <v>135</v>
      </c>
      <c r="AL130" s="12">
        <v>197</v>
      </c>
      <c r="AM130" s="12">
        <v>246</v>
      </c>
      <c r="AN130" s="12">
        <v>320</v>
      </c>
      <c r="AO130" s="12">
        <v>428</v>
      </c>
      <c r="AP130" s="12">
        <v>554</v>
      </c>
      <c r="AQ130" s="12">
        <v>680</v>
      </c>
      <c r="AR130" s="12">
        <v>567</v>
      </c>
      <c r="AS130" s="12">
        <v>723</v>
      </c>
      <c r="AT130" s="31">
        <v>0</v>
      </c>
      <c r="AV130" s="12" t="s">
        <v>392</v>
      </c>
      <c r="AW130" s="12">
        <v>2426</v>
      </c>
      <c r="AX130" s="12">
        <v>68</v>
      </c>
      <c r="AY130" s="12">
        <v>28</v>
      </c>
      <c r="AZ130" s="12">
        <v>52</v>
      </c>
      <c r="BA130" s="12">
        <v>148</v>
      </c>
      <c r="BB130" s="12">
        <v>14</v>
      </c>
      <c r="BC130" s="12">
        <v>7</v>
      </c>
      <c r="BD130" s="12">
        <v>5</v>
      </c>
      <c r="BE130" s="12">
        <v>4</v>
      </c>
      <c r="BF130" s="12">
        <v>12</v>
      </c>
      <c r="BG130" s="12">
        <v>11</v>
      </c>
      <c r="BH130" s="12">
        <v>25</v>
      </c>
      <c r="BI130" s="31">
        <v>27</v>
      </c>
      <c r="BK130" s="12" t="s">
        <v>392</v>
      </c>
      <c r="BL130" s="12">
        <v>31</v>
      </c>
      <c r="BM130" s="12">
        <v>38</v>
      </c>
      <c r="BN130" s="12">
        <v>28</v>
      </c>
      <c r="BO130" s="12">
        <v>50</v>
      </c>
      <c r="BP130" s="12">
        <v>75</v>
      </c>
      <c r="BQ130" s="12">
        <v>118</v>
      </c>
      <c r="BR130" s="12">
        <v>148</v>
      </c>
      <c r="BS130" s="12">
        <v>209</v>
      </c>
      <c r="BT130" s="12">
        <v>260</v>
      </c>
      <c r="BU130" s="12">
        <v>316</v>
      </c>
      <c r="BV130" s="12">
        <v>374</v>
      </c>
      <c r="BW130" s="12">
        <v>276</v>
      </c>
      <c r="BX130" s="12">
        <v>250</v>
      </c>
      <c r="BY130" s="31">
        <v>0</v>
      </c>
      <c r="CA130" s="12" t="s">
        <v>392</v>
      </c>
      <c r="CB130" s="12">
        <v>2104</v>
      </c>
      <c r="CC130" s="12">
        <v>51</v>
      </c>
      <c r="CD130" s="12">
        <v>26</v>
      </c>
      <c r="CE130" s="12">
        <v>57</v>
      </c>
      <c r="CF130" s="12">
        <v>134</v>
      </c>
      <c r="CG130" s="12">
        <v>14</v>
      </c>
      <c r="CH130" s="12">
        <v>4</v>
      </c>
      <c r="CI130" s="12">
        <v>4</v>
      </c>
      <c r="CJ130" s="12">
        <v>2</v>
      </c>
      <c r="CK130" s="12">
        <v>9</v>
      </c>
      <c r="CL130" s="12">
        <v>7</v>
      </c>
      <c r="CM130" s="12">
        <v>16</v>
      </c>
      <c r="CN130" s="31">
        <v>9</v>
      </c>
      <c r="CP130" s="12" t="s">
        <v>392</v>
      </c>
      <c r="CQ130" s="12">
        <v>11</v>
      </c>
      <c r="CR130" s="12">
        <v>13</v>
      </c>
      <c r="CS130" s="12">
        <v>25</v>
      </c>
      <c r="CT130" s="12">
        <v>32</v>
      </c>
      <c r="CU130" s="12">
        <v>60</v>
      </c>
      <c r="CV130" s="12">
        <v>79</v>
      </c>
      <c r="CW130" s="12">
        <v>98</v>
      </c>
      <c r="CX130" s="12">
        <v>111</v>
      </c>
      <c r="CY130" s="12">
        <v>168</v>
      </c>
      <c r="CZ130" s="12">
        <v>238</v>
      </c>
      <c r="DA130" s="12">
        <v>306</v>
      </c>
      <c r="DB130" s="12">
        <v>291</v>
      </c>
      <c r="DC130" s="12">
        <v>473</v>
      </c>
      <c r="DD130" s="31">
        <v>0</v>
      </c>
      <c r="DG130" s="12" t="s">
        <v>392</v>
      </c>
      <c r="DH130" s="12">
        <v>7</v>
      </c>
      <c r="DI130" s="12">
        <v>19.600000000000001</v>
      </c>
      <c r="DJ130" s="12">
        <v>1</v>
      </c>
      <c r="DK130" s="12">
        <v>0.3</v>
      </c>
      <c r="DL130" s="12">
        <v>0.7</v>
      </c>
      <c r="DM130" s="12">
        <v>1</v>
      </c>
      <c r="DN130" s="12">
        <v>1.8</v>
      </c>
      <c r="DO130" s="12">
        <v>5</v>
      </c>
      <c r="DP130" s="12">
        <v>11.5</v>
      </c>
      <c r="DQ130" s="12">
        <v>30.1</v>
      </c>
      <c r="DR130" s="31">
        <v>101.4</v>
      </c>
      <c r="DT130" s="12" t="s">
        <v>392</v>
      </c>
      <c r="DU130" s="12">
        <v>7.6</v>
      </c>
      <c r="DV130" s="12">
        <v>20</v>
      </c>
      <c r="DW130" s="12">
        <v>1.1000000000000001</v>
      </c>
      <c r="DX130" s="12">
        <v>0.4</v>
      </c>
      <c r="DY130" s="12">
        <v>0.9</v>
      </c>
      <c r="DZ130" s="12">
        <v>1.4</v>
      </c>
      <c r="EA130" s="12">
        <v>2.2000000000000002</v>
      </c>
      <c r="EB130" s="12">
        <v>6.2</v>
      </c>
      <c r="EC130" s="12">
        <v>15.4</v>
      </c>
      <c r="ED130" s="12">
        <v>39.6</v>
      </c>
      <c r="EE130" s="31">
        <v>114.8</v>
      </c>
      <c r="EG130" s="12" t="s">
        <v>392</v>
      </c>
      <c r="EH130" s="12">
        <v>6.4</v>
      </c>
      <c r="EI130" s="12">
        <v>19.2</v>
      </c>
      <c r="EJ130" s="12">
        <v>0.9</v>
      </c>
      <c r="EK130" s="12">
        <v>0.3</v>
      </c>
      <c r="EL130" s="12">
        <v>0.4</v>
      </c>
      <c r="EM130" s="12">
        <v>0.5</v>
      </c>
      <c r="EN130" s="12">
        <v>1.5</v>
      </c>
      <c r="EO130" s="12">
        <v>4</v>
      </c>
      <c r="EP130" s="12">
        <v>8</v>
      </c>
      <c r="EQ130" s="12">
        <v>22.5</v>
      </c>
      <c r="ER130" s="31">
        <v>92.4</v>
      </c>
      <c r="EU130" s="12" t="s">
        <v>401</v>
      </c>
      <c r="EV130" s="12">
        <v>390918</v>
      </c>
      <c r="EW130" s="12">
        <v>40508</v>
      </c>
      <c r="EX130" s="12">
        <v>39989</v>
      </c>
      <c r="EY130" s="12">
        <v>38255</v>
      </c>
      <c r="EZ130" s="12">
        <v>34323</v>
      </c>
      <c r="FA130" s="12">
        <v>33206</v>
      </c>
      <c r="FB130" s="12">
        <v>31518</v>
      </c>
      <c r="FC130" s="12">
        <v>26736</v>
      </c>
      <c r="FD130" s="12">
        <v>24746</v>
      </c>
      <c r="FE130" s="12">
        <v>22722</v>
      </c>
      <c r="FF130" s="12">
        <v>20802</v>
      </c>
      <c r="FG130" s="12">
        <v>18737</v>
      </c>
      <c r="FH130" s="12">
        <v>15971</v>
      </c>
      <c r="FI130" s="12">
        <v>13080</v>
      </c>
      <c r="FJ130" s="12">
        <v>10609</v>
      </c>
      <c r="FK130" s="12">
        <v>8468</v>
      </c>
      <c r="FL130" s="12">
        <v>5827</v>
      </c>
      <c r="FM130" s="31">
        <v>5421</v>
      </c>
      <c r="FP130" s="12" t="s">
        <v>401</v>
      </c>
      <c r="FQ130" s="12">
        <v>196061</v>
      </c>
      <c r="FR130" s="12">
        <v>20689</v>
      </c>
      <c r="FS130" s="12">
        <v>20334</v>
      </c>
      <c r="FT130" s="12">
        <v>19391</v>
      </c>
      <c r="FU130" s="12">
        <v>17460</v>
      </c>
      <c r="FV130" s="12">
        <v>16840</v>
      </c>
      <c r="FW130" s="12">
        <v>15933</v>
      </c>
      <c r="FX130" s="12">
        <v>13705</v>
      </c>
      <c r="FY130" s="12">
        <v>12691</v>
      </c>
      <c r="FZ130" s="12">
        <v>11434</v>
      </c>
      <c r="GA130" s="12">
        <v>10352</v>
      </c>
      <c r="GB130" s="12">
        <v>9491</v>
      </c>
      <c r="GC130" s="12">
        <v>7987</v>
      </c>
      <c r="GD130" s="12">
        <v>6394</v>
      </c>
      <c r="GE130" s="12">
        <v>5101</v>
      </c>
      <c r="GF130" s="12">
        <v>3826</v>
      </c>
      <c r="GG130" s="12">
        <v>2428</v>
      </c>
      <c r="GH130" s="31">
        <v>2005</v>
      </c>
      <c r="GK130" s="12" t="s">
        <v>401</v>
      </c>
      <c r="GL130" s="12">
        <v>194857</v>
      </c>
      <c r="GM130" s="12">
        <v>19819</v>
      </c>
      <c r="GN130" s="12">
        <v>19655</v>
      </c>
      <c r="GO130" s="12">
        <v>18864</v>
      </c>
      <c r="GP130" s="12">
        <v>16863</v>
      </c>
      <c r="GQ130" s="12">
        <v>16366</v>
      </c>
      <c r="GR130" s="12">
        <v>15585</v>
      </c>
      <c r="GS130" s="12">
        <v>13031</v>
      </c>
      <c r="GT130" s="12">
        <v>12055</v>
      </c>
      <c r="GU130" s="12">
        <v>11288</v>
      </c>
      <c r="GV130" s="12">
        <v>10450</v>
      </c>
      <c r="GW130" s="12">
        <v>9246</v>
      </c>
      <c r="GX130" s="12">
        <v>7984</v>
      </c>
      <c r="GY130" s="12">
        <v>6686</v>
      </c>
      <c r="GZ130" s="12">
        <v>5508</v>
      </c>
      <c r="HA130" s="12">
        <v>4642</v>
      </c>
      <c r="HB130" s="12">
        <v>3399</v>
      </c>
      <c r="HC130" s="31">
        <v>3416</v>
      </c>
      <c r="HF130" s="54" t="s">
        <v>402</v>
      </c>
      <c r="HG130" s="55" t="s">
        <v>17</v>
      </c>
      <c r="HH130" s="55">
        <v>1</v>
      </c>
      <c r="HI130" s="56">
        <f>FM111*IH119</f>
        <v>422741.236465302</v>
      </c>
      <c r="HJ130" s="56">
        <f>AR111</f>
        <v>41966</v>
      </c>
      <c r="HK130" s="57">
        <f t="shared" si="49"/>
        <v>9.9271129428710247E-2</v>
      </c>
      <c r="HL130" s="58">
        <f t="shared" si="44"/>
        <v>9.4576758606426989E-2</v>
      </c>
      <c r="HN130" s="54" t="s">
        <v>402</v>
      </c>
      <c r="HO130" s="55" t="s">
        <v>17</v>
      </c>
      <c r="HP130" s="55">
        <v>1</v>
      </c>
      <c r="HQ130" s="56">
        <f>GH111*IO119</f>
        <v>151418.90539364744</v>
      </c>
      <c r="HR130" s="56">
        <f>BW111</f>
        <v>19658</v>
      </c>
      <c r="HS130" s="57">
        <f t="shared" si="50"/>
        <v>0.12982526817833359</v>
      </c>
      <c r="HT130" s="58">
        <f t="shared" si="45"/>
        <v>0.12191166112830916</v>
      </c>
      <c r="HV130" s="54" t="s">
        <v>402</v>
      </c>
      <c r="HW130" s="59" t="s">
        <v>17</v>
      </c>
      <c r="HX130" s="59">
        <v>1</v>
      </c>
      <c r="HY130" s="56">
        <f>HC111*IQ119</f>
        <v>271404.87104276189</v>
      </c>
      <c r="HZ130" s="60">
        <f>DB111</f>
        <v>22298</v>
      </c>
      <c r="IA130" s="57">
        <f t="shared" si="51"/>
        <v>8.2157700097014036E-2</v>
      </c>
      <c r="IB130" s="58">
        <f t="shared" si="46"/>
        <v>7.8915924661408746E-2</v>
      </c>
      <c r="IE130" s="50">
        <f t="shared" si="47"/>
        <v>82.539971107325982</v>
      </c>
      <c r="IF130" s="50">
        <f t="shared" si="47"/>
        <v>-10</v>
      </c>
      <c r="IH130">
        <f>IS130/IH127</f>
        <v>0.29368494721324656</v>
      </c>
      <c r="II130">
        <f>IS157/II127</f>
        <v>0.26232724419060904</v>
      </c>
      <c r="IJ130">
        <f>IS184/IJ127</f>
        <v>0.3099502487562189</v>
      </c>
      <c r="IR130" s="54">
        <v>90</v>
      </c>
      <c r="IS130" s="56">
        <v>19723</v>
      </c>
      <c r="JE130" s="10" t="s">
        <v>17</v>
      </c>
      <c r="JF130" s="11">
        <v>567436</v>
      </c>
    </row>
    <row r="131" spans="1:266" ht="15.6" x14ac:dyDescent="0.3">
      <c r="A131" s="12" t="s">
        <v>401</v>
      </c>
      <c r="B131" s="12">
        <v>8497</v>
      </c>
      <c r="C131" s="12"/>
      <c r="D131" s="12"/>
      <c r="E131" s="12"/>
      <c r="F131" s="12">
        <v>32</v>
      </c>
      <c r="G131" s="12">
        <v>1210</v>
      </c>
      <c r="H131" s="12">
        <v>2434</v>
      </c>
      <c r="I131" s="12">
        <v>2172</v>
      </c>
      <c r="J131" s="12">
        <v>1584</v>
      </c>
      <c r="K131" s="12">
        <v>787</v>
      </c>
      <c r="L131" s="12">
        <v>237</v>
      </c>
      <c r="M131" s="12">
        <v>11</v>
      </c>
      <c r="N131" s="12">
        <v>1</v>
      </c>
      <c r="O131" s="31">
        <v>29</v>
      </c>
      <c r="Q131" s="12" t="s">
        <v>401</v>
      </c>
      <c r="R131" s="12">
        <v>2587</v>
      </c>
      <c r="S131" s="12">
        <v>73</v>
      </c>
      <c r="T131" s="12">
        <v>26</v>
      </c>
      <c r="U131" s="12">
        <v>49</v>
      </c>
      <c r="V131" s="12">
        <v>148</v>
      </c>
      <c r="W131" s="12">
        <v>11</v>
      </c>
      <c r="X131" s="12">
        <v>9</v>
      </c>
      <c r="Y131" s="12">
        <v>2</v>
      </c>
      <c r="Z131" s="12">
        <v>2</v>
      </c>
      <c r="AA131" s="12">
        <v>11</v>
      </c>
      <c r="AB131" s="12">
        <v>9</v>
      </c>
      <c r="AC131" s="12">
        <v>23</v>
      </c>
      <c r="AD131" s="31">
        <v>37</v>
      </c>
      <c r="AF131" s="12" t="s">
        <v>401</v>
      </c>
      <c r="AG131" s="12">
        <v>28</v>
      </c>
      <c r="AH131" s="12">
        <v>30</v>
      </c>
      <c r="AI131" s="12">
        <v>33</v>
      </c>
      <c r="AJ131" s="12">
        <v>56</v>
      </c>
      <c r="AK131" s="12">
        <v>55</v>
      </c>
      <c r="AL131" s="12">
        <v>116</v>
      </c>
      <c r="AM131" s="12">
        <v>163</v>
      </c>
      <c r="AN131" s="12">
        <v>188</v>
      </c>
      <c r="AO131" s="12">
        <v>269</v>
      </c>
      <c r="AP131" s="12">
        <v>316</v>
      </c>
      <c r="AQ131" s="12">
        <v>354</v>
      </c>
      <c r="AR131" s="12">
        <v>287</v>
      </c>
      <c r="AS131" s="12">
        <v>432</v>
      </c>
      <c r="AT131" s="31">
        <v>8</v>
      </c>
      <c r="AV131" s="12" t="s">
        <v>401</v>
      </c>
      <c r="AW131" s="12">
        <v>1517</v>
      </c>
      <c r="AX131" s="12">
        <v>50</v>
      </c>
      <c r="AY131" s="12">
        <v>16</v>
      </c>
      <c r="AZ131" s="12">
        <v>30</v>
      </c>
      <c r="BA131" s="12">
        <v>96</v>
      </c>
      <c r="BB131" s="12">
        <v>5</v>
      </c>
      <c r="BC131" s="12">
        <v>5</v>
      </c>
      <c r="BD131" s="12">
        <v>0</v>
      </c>
      <c r="BE131" s="12">
        <v>0</v>
      </c>
      <c r="BF131" s="12">
        <v>8</v>
      </c>
      <c r="BG131" s="12">
        <v>4</v>
      </c>
      <c r="BH131" s="12">
        <v>16</v>
      </c>
      <c r="BI131" s="31">
        <v>27</v>
      </c>
      <c r="BK131" s="12" t="s">
        <v>401</v>
      </c>
      <c r="BL131" s="12">
        <v>15</v>
      </c>
      <c r="BM131" s="12">
        <v>15</v>
      </c>
      <c r="BN131" s="12">
        <v>18</v>
      </c>
      <c r="BO131" s="12">
        <v>35</v>
      </c>
      <c r="BP131" s="12">
        <v>33</v>
      </c>
      <c r="BQ131" s="12">
        <v>71</v>
      </c>
      <c r="BR131" s="12">
        <v>111</v>
      </c>
      <c r="BS131" s="12">
        <v>134</v>
      </c>
      <c r="BT131" s="12">
        <v>182</v>
      </c>
      <c r="BU131" s="12">
        <v>202</v>
      </c>
      <c r="BV131" s="12">
        <v>204</v>
      </c>
      <c r="BW131" s="12">
        <v>162</v>
      </c>
      <c r="BX131" s="12">
        <v>166</v>
      </c>
      <c r="BY131" s="31">
        <v>8</v>
      </c>
      <c r="CA131" s="12" t="s">
        <v>401</v>
      </c>
      <c r="CB131" s="12">
        <v>1070</v>
      </c>
      <c r="CC131" s="12">
        <v>23</v>
      </c>
      <c r="CD131" s="12">
        <v>10</v>
      </c>
      <c r="CE131" s="12">
        <v>19</v>
      </c>
      <c r="CF131" s="12">
        <v>52</v>
      </c>
      <c r="CG131" s="12">
        <v>6</v>
      </c>
      <c r="CH131" s="12">
        <v>4</v>
      </c>
      <c r="CI131" s="12">
        <v>2</v>
      </c>
      <c r="CJ131" s="12">
        <v>2</v>
      </c>
      <c r="CK131" s="12">
        <v>3</v>
      </c>
      <c r="CL131" s="12">
        <v>5</v>
      </c>
      <c r="CM131" s="12">
        <v>7</v>
      </c>
      <c r="CN131" s="31">
        <v>10</v>
      </c>
      <c r="CP131" s="12" t="s">
        <v>401</v>
      </c>
      <c r="CQ131" s="12">
        <v>13</v>
      </c>
      <c r="CR131" s="12">
        <v>15</v>
      </c>
      <c r="CS131" s="12">
        <v>15</v>
      </c>
      <c r="CT131" s="12">
        <v>21</v>
      </c>
      <c r="CU131" s="12">
        <v>22</v>
      </c>
      <c r="CV131" s="12">
        <v>45</v>
      </c>
      <c r="CW131" s="12">
        <v>52</v>
      </c>
      <c r="CX131" s="12">
        <v>54</v>
      </c>
      <c r="CY131" s="12">
        <v>87</v>
      </c>
      <c r="CZ131" s="12">
        <v>114</v>
      </c>
      <c r="DA131" s="12">
        <v>150</v>
      </c>
      <c r="DB131" s="12">
        <v>125</v>
      </c>
      <c r="DC131" s="12">
        <v>266</v>
      </c>
      <c r="DD131" s="31">
        <v>0</v>
      </c>
      <c r="DG131" s="12" t="s">
        <v>401</v>
      </c>
      <c r="DH131" s="12">
        <v>6.6</v>
      </c>
      <c r="DI131" s="12">
        <v>17.399999999999999</v>
      </c>
      <c r="DJ131" s="12">
        <v>0.7</v>
      </c>
      <c r="DK131" s="12">
        <v>0.3</v>
      </c>
      <c r="DL131" s="12">
        <v>0.9</v>
      </c>
      <c r="DM131" s="12">
        <v>1</v>
      </c>
      <c r="DN131" s="12">
        <v>1.9</v>
      </c>
      <c r="DO131" s="12">
        <v>4.3</v>
      </c>
      <c r="DP131" s="12">
        <v>12.1</v>
      </c>
      <c r="DQ131" s="12">
        <v>30.7</v>
      </c>
      <c r="DR131" s="31">
        <v>95.4</v>
      </c>
      <c r="DT131" s="12" t="s">
        <v>401</v>
      </c>
      <c r="DU131" s="12">
        <v>7.7</v>
      </c>
      <c r="DV131" s="12">
        <v>22</v>
      </c>
      <c r="DW131" s="12">
        <v>0.6</v>
      </c>
      <c r="DX131" s="12">
        <v>0.3</v>
      </c>
      <c r="DY131" s="12">
        <v>1.3</v>
      </c>
      <c r="DZ131" s="12">
        <v>1</v>
      </c>
      <c r="EA131" s="12">
        <v>2.2000000000000002</v>
      </c>
      <c r="EB131" s="12">
        <v>5.2</v>
      </c>
      <c r="EC131" s="12">
        <v>17</v>
      </c>
      <c r="ED131" s="12">
        <v>43</v>
      </c>
      <c r="EE131" s="31">
        <v>120</v>
      </c>
      <c r="EG131" s="12" t="s">
        <v>401</v>
      </c>
      <c r="EH131" s="12">
        <v>5.5</v>
      </c>
      <c r="EI131" s="12">
        <v>12.6</v>
      </c>
      <c r="EJ131" s="12">
        <v>0.9</v>
      </c>
      <c r="EK131" s="12">
        <v>0.2</v>
      </c>
      <c r="EL131" s="12">
        <v>0.5</v>
      </c>
      <c r="EM131" s="12">
        <v>1</v>
      </c>
      <c r="EN131" s="12">
        <v>1.5</v>
      </c>
      <c r="EO131" s="12">
        <v>3.4</v>
      </c>
      <c r="EP131" s="12">
        <v>7.2</v>
      </c>
      <c r="EQ131" s="12">
        <v>19.8</v>
      </c>
      <c r="ER131" s="31">
        <v>79.400000000000006</v>
      </c>
      <c r="EU131" s="12" t="s">
        <v>414</v>
      </c>
      <c r="EV131" s="12">
        <v>205953</v>
      </c>
      <c r="EW131" s="12">
        <v>20699</v>
      </c>
      <c r="EX131" s="12">
        <v>21381</v>
      </c>
      <c r="EY131" s="12">
        <v>21403</v>
      </c>
      <c r="EZ131" s="12">
        <v>18929</v>
      </c>
      <c r="FA131" s="12">
        <v>16085</v>
      </c>
      <c r="FB131" s="12">
        <v>16863</v>
      </c>
      <c r="FC131" s="12">
        <v>16108</v>
      </c>
      <c r="FD131" s="12">
        <v>15159</v>
      </c>
      <c r="FE131" s="12">
        <v>13996</v>
      </c>
      <c r="FF131" s="12">
        <v>11949</v>
      </c>
      <c r="FG131" s="12">
        <v>9455</v>
      </c>
      <c r="FH131" s="12">
        <v>7065</v>
      </c>
      <c r="FI131" s="12">
        <v>5736</v>
      </c>
      <c r="FJ131" s="12">
        <v>4525</v>
      </c>
      <c r="FK131" s="12">
        <v>3159</v>
      </c>
      <c r="FL131" s="12">
        <v>1935</v>
      </c>
      <c r="FM131" s="31">
        <v>1506</v>
      </c>
      <c r="FP131" s="12" t="s">
        <v>414</v>
      </c>
      <c r="FQ131" s="12">
        <v>105386</v>
      </c>
      <c r="FR131" s="12">
        <v>10580</v>
      </c>
      <c r="FS131" s="12">
        <v>10824</v>
      </c>
      <c r="FT131" s="12">
        <v>10801</v>
      </c>
      <c r="FU131" s="12">
        <v>9627</v>
      </c>
      <c r="FV131" s="12">
        <v>8389</v>
      </c>
      <c r="FW131" s="12">
        <v>8710</v>
      </c>
      <c r="FX131" s="12">
        <v>8159</v>
      </c>
      <c r="FY131" s="12">
        <v>7701</v>
      </c>
      <c r="FZ131" s="12">
        <v>7322</v>
      </c>
      <c r="GA131" s="12">
        <v>6252</v>
      </c>
      <c r="GB131" s="12">
        <v>4990</v>
      </c>
      <c r="GC131" s="12">
        <v>3704</v>
      </c>
      <c r="GD131" s="12">
        <v>2997</v>
      </c>
      <c r="GE131" s="12">
        <v>2285</v>
      </c>
      <c r="GF131" s="12">
        <v>1562</v>
      </c>
      <c r="GG131" s="12">
        <v>899</v>
      </c>
      <c r="GH131" s="31">
        <v>584</v>
      </c>
      <c r="GK131" s="12" t="s">
        <v>414</v>
      </c>
      <c r="GL131" s="12">
        <v>100567</v>
      </c>
      <c r="GM131" s="12">
        <v>10119</v>
      </c>
      <c r="GN131" s="12">
        <v>10557</v>
      </c>
      <c r="GO131" s="12">
        <v>10602</v>
      </c>
      <c r="GP131" s="12">
        <v>9302</v>
      </c>
      <c r="GQ131" s="12">
        <v>7696</v>
      </c>
      <c r="GR131" s="12">
        <v>8153</v>
      </c>
      <c r="GS131" s="12">
        <v>7949</v>
      </c>
      <c r="GT131" s="12">
        <v>7458</v>
      </c>
      <c r="GU131" s="12">
        <v>6674</v>
      </c>
      <c r="GV131" s="12">
        <v>5697</v>
      </c>
      <c r="GW131" s="12">
        <v>4465</v>
      </c>
      <c r="GX131" s="12">
        <v>3361</v>
      </c>
      <c r="GY131" s="12">
        <v>2739</v>
      </c>
      <c r="GZ131" s="12">
        <v>2240</v>
      </c>
      <c r="HA131" s="12">
        <v>1597</v>
      </c>
      <c r="HB131" s="12">
        <v>1036</v>
      </c>
      <c r="HC131" s="31">
        <v>922</v>
      </c>
      <c r="HF131" s="42" t="s">
        <v>415</v>
      </c>
      <c r="HG131" s="43" t="s">
        <v>56</v>
      </c>
      <c r="HH131" s="43">
        <v>1</v>
      </c>
      <c r="HI131" s="44">
        <f>FM111*IH120</f>
        <v>224212.22626060911</v>
      </c>
      <c r="HJ131" s="44">
        <f>AS111*IH129</f>
        <v>36608.350373006535</v>
      </c>
      <c r="HK131" s="45">
        <f t="shared" si="49"/>
        <v>0.16327544212711873</v>
      </c>
      <c r="HL131" s="46">
        <f t="shared" si="44"/>
        <v>0.15095205996197347</v>
      </c>
      <c r="HN131" s="42" t="s">
        <v>415</v>
      </c>
      <c r="HO131" s="43" t="s">
        <v>56</v>
      </c>
      <c r="HP131" s="43">
        <v>1</v>
      </c>
      <c r="HQ131" s="44">
        <f>GH111*IO120</f>
        <v>70592.386177395252</v>
      </c>
      <c r="HR131" s="44">
        <f>BX111*II129</f>
        <v>13903.137725073026</v>
      </c>
      <c r="HS131" s="45">
        <f t="shared" si="50"/>
        <v>0.19694953631592949</v>
      </c>
      <c r="HT131" s="46">
        <f t="shared" si="45"/>
        <v>0.17929363698193512</v>
      </c>
      <c r="HV131" s="42" t="s">
        <v>415</v>
      </c>
      <c r="HW131" s="47" t="s">
        <v>56</v>
      </c>
      <c r="HX131" s="47">
        <v>1</v>
      </c>
      <c r="HY131" s="44">
        <f>HC111*IQ120</f>
        <v>153593.95846342362</v>
      </c>
      <c r="HZ131" s="48">
        <f>DC111*IJ129</f>
        <v>22675.927001356853</v>
      </c>
      <c r="IA131" s="45">
        <f t="shared" si="51"/>
        <v>0.14763554001869694</v>
      </c>
      <c r="IB131" s="46">
        <f t="shared" si="46"/>
        <v>0.13748658677664799</v>
      </c>
      <c r="IE131" s="50">
        <f t="shared" si="47"/>
        <v>-25.881619790219702</v>
      </c>
      <c r="IF131" s="50">
        <f t="shared" si="47"/>
        <v>-29.285646576659929</v>
      </c>
      <c r="IH131">
        <f>IS131/IH127</f>
        <v>0.10237205354616793</v>
      </c>
      <c r="II131">
        <f>IS158/II127</f>
        <v>6.7837991018877802E-2</v>
      </c>
      <c r="IJ131">
        <f>IS185/IJ127</f>
        <v>0.12028493894165536</v>
      </c>
      <c r="IR131" s="42">
        <v>95</v>
      </c>
      <c r="IS131" s="44">
        <v>6875</v>
      </c>
      <c r="JE131" s="10" t="s">
        <v>56</v>
      </c>
      <c r="JF131" s="11">
        <v>300955</v>
      </c>
    </row>
    <row r="132" spans="1:266" ht="15.6" x14ac:dyDescent="0.3">
      <c r="A132" s="12" t="s">
        <v>414</v>
      </c>
      <c r="B132" s="12">
        <v>4512</v>
      </c>
      <c r="C132" s="12"/>
      <c r="D132" s="12"/>
      <c r="E132" s="12"/>
      <c r="F132" s="12">
        <v>16</v>
      </c>
      <c r="G132" s="12">
        <v>674</v>
      </c>
      <c r="H132" s="12">
        <v>1280</v>
      </c>
      <c r="I132" s="12">
        <v>1193</v>
      </c>
      <c r="J132" s="12">
        <v>801</v>
      </c>
      <c r="K132" s="12">
        <v>444</v>
      </c>
      <c r="L132" s="12">
        <v>93</v>
      </c>
      <c r="M132" s="12">
        <v>3</v>
      </c>
      <c r="N132" s="12">
        <v>0</v>
      </c>
      <c r="O132" s="31">
        <v>8</v>
      </c>
      <c r="Q132" s="12" t="s">
        <v>414</v>
      </c>
      <c r="R132" s="12">
        <v>1019</v>
      </c>
      <c r="S132" s="12">
        <v>29</v>
      </c>
      <c r="T132" s="12">
        <v>17</v>
      </c>
      <c r="U132" s="12">
        <v>24</v>
      </c>
      <c r="V132" s="12">
        <v>70</v>
      </c>
      <c r="W132" s="12">
        <v>1</v>
      </c>
      <c r="X132" s="12">
        <v>2</v>
      </c>
      <c r="Y132" s="12">
        <v>3</v>
      </c>
      <c r="Z132" s="12">
        <v>2</v>
      </c>
      <c r="AA132" s="12">
        <v>4</v>
      </c>
      <c r="AB132" s="12">
        <v>6</v>
      </c>
      <c r="AC132" s="12">
        <v>9</v>
      </c>
      <c r="AD132" s="31">
        <v>15</v>
      </c>
      <c r="AF132" s="12" t="s">
        <v>414</v>
      </c>
      <c r="AG132" s="12">
        <v>22</v>
      </c>
      <c r="AH132" s="12">
        <v>21</v>
      </c>
      <c r="AI132" s="12">
        <v>20</v>
      </c>
      <c r="AJ132" s="12">
        <v>44</v>
      </c>
      <c r="AK132" s="12">
        <v>54</v>
      </c>
      <c r="AL132" s="12">
        <v>55</v>
      </c>
      <c r="AM132" s="12">
        <v>69</v>
      </c>
      <c r="AN132" s="12">
        <v>99</v>
      </c>
      <c r="AO132" s="12">
        <v>99</v>
      </c>
      <c r="AP132" s="12">
        <v>102</v>
      </c>
      <c r="AQ132" s="12">
        <v>107</v>
      </c>
      <c r="AR132" s="12">
        <v>108</v>
      </c>
      <c r="AS132" s="12">
        <v>106</v>
      </c>
      <c r="AT132" s="31">
        <v>1</v>
      </c>
      <c r="AV132" s="12" t="s">
        <v>414</v>
      </c>
      <c r="AW132" s="12">
        <v>649</v>
      </c>
      <c r="AX132" s="12">
        <v>13</v>
      </c>
      <c r="AY132" s="12">
        <v>15</v>
      </c>
      <c r="AZ132" s="12">
        <v>16</v>
      </c>
      <c r="BA132" s="12">
        <v>44</v>
      </c>
      <c r="BB132" s="12">
        <v>1</v>
      </c>
      <c r="BC132" s="12">
        <v>0</v>
      </c>
      <c r="BD132" s="12">
        <v>3</v>
      </c>
      <c r="BE132" s="12">
        <v>2</v>
      </c>
      <c r="BF132" s="12">
        <v>3</v>
      </c>
      <c r="BG132" s="12">
        <v>6</v>
      </c>
      <c r="BH132" s="12">
        <v>8</v>
      </c>
      <c r="BI132" s="31">
        <v>11</v>
      </c>
      <c r="BK132" s="12" t="s">
        <v>414</v>
      </c>
      <c r="BL132" s="12">
        <v>17</v>
      </c>
      <c r="BM132" s="12">
        <v>11</v>
      </c>
      <c r="BN132" s="12">
        <v>9</v>
      </c>
      <c r="BO132" s="12">
        <v>30</v>
      </c>
      <c r="BP132" s="12">
        <v>42</v>
      </c>
      <c r="BQ132" s="12">
        <v>37</v>
      </c>
      <c r="BR132" s="12">
        <v>42</v>
      </c>
      <c r="BS132" s="12">
        <v>76</v>
      </c>
      <c r="BT132" s="12">
        <v>69</v>
      </c>
      <c r="BU132" s="12">
        <v>58</v>
      </c>
      <c r="BV132" s="12">
        <v>64</v>
      </c>
      <c r="BW132" s="12">
        <v>68</v>
      </c>
      <c r="BX132" s="12">
        <v>47</v>
      </c>
      <c r="BY132" s="31">
        <v>1</v>
      </c>
      <c r="CA132" s="12" t="s">
        <v>414</v>
      </c>
      <c r="CB132" s="12">
        <v>370</v>
      </c>
      <c r="CC132" s="12">
        <v>16</v>
      </c>
      <c r="CD132" s="12">
        <v>2</v>
      </c>
      <c r="CE132" s="12">
        <v>8</v>
      </c>
      <c r="CF132" s="12">
        <v>26</v>
      </c>
      <c r="CG132" s="12">
        <v>0</v>
      </c>
      <c r="CH132" s="12">
        <v>2</v>
      </c>
      <c r="CI132" s="12">
        <v>0</v>
      </c>
      <c r="CJ132" s="12">
        <v>0</v>
      </c>
      <c r="CK132" s="12">
        <v>1</v>
      </c>
      <c r="CL132" s="12">
        <v>0</v>
      </c>
      <c r="CM132" s="12">
        <v>1</v>
      </c>
      <c r="CN132" s="31">
        <v>4</v>
      </c>
      <c r="CP132" s="12" t="s">
        <v>414</v>
      </c>
      <c r="CQ132" s="12">
        <v>5</v>
      </c>
      <c r="CR132" s="12">
        <v>10</v>
      </c>
      <c r="CS132" s="12">
        <v>11</v>
      </c>
      <c r="CT132" s="12">
        <v>14</v>
      </c>
      <c r="CU132" s="12">
        <v>12</v>
      </c>
      <c r="CV132" s="12">
        <v>18</v>
      </c>
      <c r="CW132" s="12">
        <v>27</v>
      </c>
      <c r="CX132" s="12">
        <v>23</v>
      </c>
      <c r="CY132" s="12">
        <v>30</v>
      </c>
      <c r="CZ132" s="12">
        <v>44</v>
      </c>
      <c r="DA132" s="12">
        <v>43</v>
      </c>
      <c r="DB132" s="12">
        <v>40</v>
      </c>
      <c r="DC132" s="12">
        <v>59</v>
      </c>
      <c r="DD132" s="31">
        <v>0</v>
      </c>
      <c r="DG132" s="12" t="s">
        <v>414</v>
      </c>
      <c r="DH132" s="12">
        <v>4.9000000000000004</v>
      </c>
      <c r="DI132" s="12">
        <v>15.5</v>
      </c>
      <c r="DJ132" s="12">
        <v>0.5</v>
      </c>
      <c r="DK132" s="12">
        <v>0.2</v>
      </c>
      <c r="DL132" s="12">
        <v>0.7</v>
      </c>
      <c r="DM132" s="12">
        <v>1.3</v>
      </c>
      <c r="DN132" s="12">
        <v>2.2000000000000002</v>
      </c>
      <c r="DO132" s="12">
        <v>5.0999999999999996</v>
      </c>
      <c r="DP132" s="12">
        <v>13.1</v>
      </c>
      <c r="DQ132" s="12">
        <v>26.2</v>
      </c>
      <c r="DR132" s="31">
        <v>93.3</v>
      </c>
      <c r="DT132" s="12" t="s">
        <v>414</v>
      </c>
      <c r="DU132" s="12">
        <v>6.2</v>
      </c>
      <c r="DV132" s="12">
        <v>18.899999999999999</v>
      </c>
      <c r="DW132" s="12">
        <v>0.7</v>
      </c>
      <c r="DX132" s="12">
        <v>0.4</v>
      </c>
      <c r="DY132" s="12">
        <v>1.1000000000000001</v>
      </c>
      <c r="DZ132" s="12">
        <v>1.7</v>
      </c>
      <c r="EA132" s="12">
        <v>2.6</v>
      </c>
      <c r="EB132" s="12">
        <v>7</v>
      </c>
      <c r="EC132" s="12">
        <v>17.600000000000001</v>
      </c>
      <c r="ED132" s="12">
        <v>33</v>
      </c>
      <c r="EE132" s="31">
        <v>120.7</v>
      </c>
      <c r="EG132" s="12" t="s">
        <v>414</v>
      </c>
      <c r="EH132" s="12">
        <v>3.7</v>
      </c>
      <c r="EI132" s="12">
        <v>11.9</v>
      </c>
      <c r="EJ132" s="12">
        <v>0.2</v>
      </c>
      <c r="EK132" s="12">
        <v>0</v>
      </c>
      <c r="EL132" s="12">
        <v>0.3</v>
      </c>
      <c r="EM132" s="12">
        <v>0.9</v>
      </c>
      <c r="EN132" s="12">
        <v>1.8</v>
      </c>
      <c r="EO132" s="12">
        <v>3</v>
      </c>
      <c r="EP132" s="12">
        <v>8.1999999999999993</v>
      </c>
      <c r="EQ132" s="12">
        <v>19.3</v>
      </c>
      <c r="ER132" s="31">
        <v>72.5</v>
      </c>
      <c r="EU132" s="12" t="s">
        <v>422</v>
      </c>
      <c r="EV132" s="12">
        <v>3135972</v>
      </c>
      <c r="EW132" s="12">
        <v>251864</v>
      </c>
      <c r="EX132" s="12">
        <v>263282</v>
      </c>
      <c r="EY132" s="12">
        <v>273182</v>
      </c>
      <c r="EZ132" s="12">
        <v>275419</v>
      </c>
      <c r="FA132" s="12">
        <v>276651</v>
      </c>
      <c r="FB132" s="12">
        <v>250612</v>
      </c>
      <c r="FC132" s="12">
        <v>201650</v>
      </c>
      <c r="FD132" s="12">
        <v>189352</v>
      </c>
      <c r="FE132" s="12">
        <v>184548</v>
      </c>
      <c r="FF132" s="12">
        <v>175595</v>
      </c>
      <c r="FG132" s="12">
        <v>162458</v>
      </c>
      <c r="FH132" s="12">
        <v>143019</v>
      </c>
      <c r="FI132" s="12">
        <v>126395</v>
      </c>
      <c r="FJ132" s="12">
        <v>112786</v>
      </c>
      <c r="FK132" s="12">
        <v>97669</v>
      </c>
      <c r="FL132" s="12">
        <v>76311</v>
      </c>
      <c r="FM132" s="31">
        <v>75179</v>
      </c>
      <c r="FP132" s="12" t="s">
        <v>422</v>
      </c>
      <c r="FQ132" s="12">
        <v>1530199</v>
      </c>
      <c r="FR132" s="12">
        <v>128035</v>
      </c>
      <c r="FS132" s="12">
        <v>133707</v>
      </c>
      <c r="FT132" s="12">
        <v>138643</v>
      </c>
      <c r="FU132" s="12">
        <v>140016</v>
      </c>
      <c r="FV132" s="12">
        <v>140203</v>
      </c>
      <c r="FW132" s="12">
        <v>126511</v>
      </c>
      <c r="FX132" s="12">
        <v>101315</v>
      </c>
      <c r="FY132" s="12">
        <v>94807</v>
      </c>
      <c r="FZ132" s="12">
        <v>90936</v>
      </c>
      <c r="GA132" s="12">
        <v>85562</v>
      </c>
      <c r="GB132" s="12">
        <v>78994</v>
      </c>
      <c r="GC132" s="12">
        <v>68515</v>
      </c>
      <c r="GD132" s="12">
        <v>59240</v>
      </c>
      <c r="GE132" s="12">
        <v>50301</v>
      </c>
      <c r="GF132" s="12">
        <v>40672</v>
      </c>
      <c r="GG132" s="12">
        <v>29007</v>
      </c>
      <c r="GH132" s="31">
        <v>23735</v>
      </c>
      <c r="GK132" s="12" t="s">
        <v>422</v>
      </c>
      <c r="GL132" s="12">
        <v>1605773</v>
      </c>
      <c r="GM132" s="12">
        <v>123829</v>
      </c>
      <c r="GN132" s="12">
        <v>129575</v>
      </c>
      <c r="GO132" s="12">
        <v>134539</v>
      </c>
      <c r="GP132" s="12">
        <v>135403</v>
      </c>
      <c r="GQ132" s="12">
        <v>136448</v>
      </c>
      <c r="GR132" s="12">
        <v>124101</v>
      </c>
      <c r="GS132" s="12">
        <v>100335</v>
      </c>
      <c r="GT132" s="12">
        <v>94545</v>
      </c>
      <c r="GU132" s="12">
        <v>93612</v>
      </c>
      <c r="GV132" s="12">
        <v>90033</v>
      </c>
      <c r="GW132" s="12">
        <v>83464</v>
      </c>
      <c r="GX132" s="12">
        <v>74504</v>
      </c>
      <c r="GY132" s="12">
        <v>67155</v>
      </c>
      <c r="GZ132" s="12">
        <v>62485</v>
      </c>
      <c r="HA132" s="12">
        <v>56997</v>
      </c>
      <c r="HB132" s="12">
        <v>47304</v>
      </c>
      <c r="HC132" s="31">
        <v>51444</v>
      </c>
      <c r="HF132" s="54">
        <v>90</v>
      </c>
      <c r="HG132" s="55" t="s">
        <v>77</v>
      </c>
      <c r="HH132" s="55">
        <v>1</v>
      </c>
      <c r="HI132" s="56">
        <f>FM111*IH121</f>
        <v>78211.85206190715</v>
      </c>
      <c r="HJ132" s="56">
        <f>AS111*IH130</f>
        <v>18354.428145986269</v>
      </c>
      <c r="HK132" s="57">
        <f t="shared" si="49"/>
        <v>0.23467578969307823</v>
      </c>
      <c r="HL132" s="58">
        <f t="shared" si="44"/>
        <v>0.21003117389597692</v>
      </c>
      <c r="HN132" s="54">
        <v>90</v>
      </c>
      <c r="HO132" s="55" t="s">
        <v>77</v>
      </c>
      <c r="HP132" s="55">
        <v>1</v>
      </c>
      <c r="HQ132" s="56">
        <f>GH111*IO121</f>
        <v>20568.578697654393</v>
      </c>
      <c r="HR132" s="56">
        <f>BX111*II130</f>
        <v>5551.106814317478</v>
      </c>
      <c r="HS132" s="57">
        <f t="shared" si="50"/>
        <v>0.26988285850545995</v>
      </c>
      <c r="HT132" s="58">
        <f t="shared" si="45"/>
        <v>0.23779452538194562</v>
      </c>
      <c r="HV132" s="54" t="s">
        <v>423</v>
      </c>
      <c r="HW132" s="59" t="s">
        <v>77</v>
      </c>
      <c r="HX132" s="59">
        <v>1</v>
      </c>
      <c r="HY132" s="56">
        <f>HC111*IQ121</f>
        <v>57605.166773121084</v>
      </c>
      <c r="HZ132" s="60">
        <f>DC111*IJ130</f>
        <v>12806.834328358209</v>
      </c>
      <c r="IA132" s="57">
        <f t="shared" si="51"/>
        <v>0.22232093136364209</v>
      </c>
      <c r="IB132" s="58">
        <f t="shared" si="46"/>
        <v>0.20007995085320407</v>
      </c>
      <c r="IE132" s="50">
        <f t="shared" si="47"/>
        <v>-38.10659113166912</v>
      </c>
      <c r="IF132" s="50">
        <f t="shared" si="47"/>
        <v>3.5129966894164681</v>
      </c>
      <c r="IH132" s="90">
        <f>IS132/IH127</f>
        <v>1.8181276709799424E-2</v>
      </c>
      <c r="II132" s="91">
        <f>IS159/II127</f>
        <v>1.2817718097397219E-2</v>
      </c>
      <c r="IJ132">
        <f>IS186/IJ127</f>
        <v>2.0963364993215741E-2</v>
      </c>
      <c r="IR132" s="65" t="s">
        <v>442</v>
      </c>
      <c r="IS132" s="67">
        <v>1221</v>
      </c>
      <c r="JE132" s="10" t="s">
        <v>77</v>
      </c>
      <c r="JF132" s="11">
        <v>104982</v>
      </c>
    </row>
    <row r="133" spans="1:266" ht="15.6" x14ac:dyDescent="0.3">
      <c r="A133" s="12" t="s">
        <v>422</v>
      </c>
      <c r="B133" s="12">
        <v>54175</v>
      </c>
      <c r="C133" s="12"/>
      <c r="D133" s="12"/>
      <c r="E133" s="12"/>
      <c r="F133" s="12">
        <v>401</v>
      </c>
      <c r="G133" s="12">
        <v>8683</v>
      </c>
      <c r="H133" s="12">
        <v>14470</v>
      </c>
      <c r="I133" s="12">
        <v>13598</v>
      </c>
      <c r="J133" s="12">
        <v>10383</v>
      </c>
      <c r="K133" s="12">
        <v>5063</v>
      </c>
      <c r="L133" s="12">
        <v>1295</v>
      </c>
      <c r="M133" s="12">
        <v>69</v>
      </c>
      <c r="N133" s="12">
        <v>9</v>
      </c>
      <c r="O133" s="31">
        <v>204</v>
      </c>
      <c r="Q133" s="12" t="s">
        <v>422</v>
      </c>
      <c r="R133" s="12">
        <v>28652</v>
      </c>
      <c r="S133" s="12">
        <v>320</v>
      </c>
      <c r="T133" s="12">
        <v>151</v>
      </c>
      <c r="U133" s="12">
        <v>281</v>
      </c>
      <c r="V133" s="12">
        <v>752</v>
      </c>
      <c r="W133" s="12">
        <v>52</v>
      </c>
      <c r="X133" s="12">
        <v>24</v>
      </c>
      <c r="Y133" s="12">
        <v>28</v>
      </c>
      <c r="Z133" s="12">
        <v>16</v>
      </c>
      <c r="AA133" s="12">
        <v>58</v>
      </c>
      <c r="AB133" s="12">
        <v>90</v>
      </c>
      <c r="AC133" s="12">
        <v>219</v>
      </c>
      <c r="AD133" s="31">
        <v>268</v>
      </c>
      <c r="AF133" s="12" t="s">
        <v>422</v>
      </c>
      <c r="AG133" s="12">
        <v>241</v>
      </c>
      <c r="AH133" s="12">
        <v>240</v>
      </c>
      <c r="AI133" s="12">
        <v>296</v>
      </c>
      <c r="AJ133" s="12">
        <v>442</v>
      </c>
      <c r="AK133" s="12">
        <v>659</v>
      </c>
      <c r="AL133" s="12">
        <v>1060</v>
      </c>
      <c r="AM133" s="12">
        <v>1543</v>
      </c>
      <c r="AN133" s="12">
        <v>1880</v>
      </c>
      <c r="AO133" s="12">
        <v>2462</v>
      </c>
      <c r="AP133" s="12">
        <v>3428</v>
      </c>
      <c r="AQ133" s="12">
        <v>4204</v>
      </c>
      <c r="AR133" s="12">
        <v>4369</v>
      </c>
      <c r="AS133" s="12">
        <v>6306</v>
      </c>
      <c r="AT133" s="31">
        <v>15</v>
      </c>
      <c r="AV133" s="12" t="s">
        <v>422</v>
      </c>
      <c r="AW133" s="12">
        <v>15084</v>
      </c>
      <c r="AX133" s="12">
        <v>193</v>
      </c>
      <c r="AY133" s="12">
        <v>85</v>
      </c>
      <c r="AZ133" s="12">
        <v>149</v>
      </c>
      <c r="BA133" s="12">
        <v>427</v>
      </c>
      <c r="BB133" s="12">
        <v>26</v>
      </c>
      <c r="BC133" s="12">
        <v>19</v>
      </c>
      <c r="BD133" s="12">
        <v>17</v>
      </c>
      <c r="BE133" s="12">
        <v>7</v>
      </c>
      <c r="BF133" s="12">
        <v>42</v>
      </c>
      <c r="BG133" s="12">
        <v>50</v>
      </c>
      <c r="BH133" s="12">
        <v>162</v>
      </c>
      <c r="BI133" s="31">
        <v>203</v>
      </c>
      <c r="BK133" s="12" t="s">
        <v>422</v>
      </c>
      <c r="BL133" s="12">
        <v>183</v>
      </c>
      <c r="BM133" s="12">
        <v>159</v>
      </c>
      <c r="BN133" s="12">
        <v>208</v>
      </c>
      <c r="BO133" s="12">
        <v>269</v>
      </c>
      <c r="BP133" s="12">
        <v>418</v>
      </c>
      <c r="BQ133" s="12">
        <v>688</v>
      </c>
      <c r="BR133" s="12">
        <v>1039</v>
      </c>
      <c r="BS133" s="12">
        <v>1284</v>
      </c>
      <c r="BT133" s="12">
        <v>1561</v>
      </c>
      <c r="BU133" s="12">
        <v>2039</v>
      </c>
      <c r="BV133" s="12">
        <v>2232</v>
      </c>
      <c r="BW133" s="12">
        <v>1999</v>
      </c>
      <c r="BX133" s="12">
        <v>2044</v>
      </c>
      <c r="BY133" s="31">
        <v>8</v>
      </c>
      <c r="CA133" s="12" t="s">
        <v>422</v>
      </c>
      <c r="CB133" s="12">
        <v>13551</v>
      </c>
      <c r="CC133" s="12">
        <v>127</v>
      </c>
      <c r="CD133" s="12">
        <v>66</v>
      </c>
      <c r="CE133" s="12">
        <v>132</v>
      </c>
      <c r="CF133" s="12">
        <v>325</v>
      </c>
      <c r="CG133" s="12">
        <v>26</v>
      </c>
      <c r="CH133" s="12">
        <v>5</v>
      </c>
      <c r="CI133" s="12">
        <v>11</v>
      </c>
      <c r="CJ133" s="12">
        <v>9</v>
      </c>
      <c r="CK133" s="12">
        <v>16</v>
      </c>
      <c r="CL133" s="12">
        <v>40</v>
      </c>
      <c r="CM133" s="12">
        <v>57</v>
      </c>
      <c r="CN133" s="31">
        <v>65</v>
      </c>
      <c r="CP133" s="12" t="s">
        <v>422</v>
      </c>
      <c r="CQ133" s="12">
        <v>58</v>
      </c>
      <c r="CR133" s="12">
        <v>81</v>
      </c>
      <c r="CS133" s="12">
        <v>88</v>
      </c>
      <c r="CT133" s="12">
        <v>173</v>
      </c>
      <c r="CU133" s="12">
        <v>240</v>
      </c>
      <c r="CV133" s="12">
        <v>371</v>
      </c>
      <c r="CW133" s="12">
        <v>502</v>
      </c>
      <c r="CX133" s="12">
        <v>596</v>
      </c>
      <c r="CY133" s="12">
        <v>900</v>
      </c>
      <c r="CZ133" s="12">
        <v>1386</v>
      </c>
      <c r="DA133" s="12">
        <v>1972</v>
      </c>
      <c r="DB133" s="12">
        <v>2368</v>
      </c>
      <c r="DC133" s="12">
        <v>4256</v>
      </c>
      <c r="DD133" s="31">
        <v>6</v>
      </c>
      <c r="DG133" s="12" t="s">
        <v>422</v>
      </c>
      <c r="DH133" s="12">
        <v>9.1</v>
      </c>
      <c r="DI133" s="12">
        <v>13.9</v>
      </c>
      <c r="DJ133" s="12">
        <v>0.6</v>
      </c>
      <c r="DK133" s="12">
        <v>0.3</v>
      </c>
      <c r="DL133" s="12">
        <v>0.9</v>
      </c>
      <c r="DM133" s="12">
        <v>1.1000000000000001</v>
      </c>
      <c r="DN133" s="12">
        <v>2</v>
      </c>
      <c r="DO133" s="12">
        <v>5.0999999999999996</v>
      </c>
      <c r="DP133" s="12">
        <v>12.7</v>
      </c>
      <c r="DQ133" s="12">
        <v>28</v>
      </c>
      <c r="DR133" s="31">
        <v>98.2</v>
      </c>
      <c r="DT133" s="12" t="s">
        <v>422</v>
      </c>
      <c r="DU133" s="12">
        <v>9.9</v>
      </c>
      <c r="DV133" s="12">
        <v>15.4</v>
      </c>
      <c r="DW133" s="12">
        <v>0.7</v>
      </c>
      <c r="DX133" s="12">
        <v>0.3</v>
      </c>
      <c r="DY133" s="12">
        <v>1.3</v>
      </c>
      <c r="DZ133" s="12">
        <v>1.5</v>
      </c>
      <c r="EA133" s="12">
        <v>2.6</v>
      </c>
      <c r="EB133" s="12">
        <v>6.7</v>
      </c>
      <c r="EC133" s="12">
        <v>18.2</v>
      </c>
      <c r="ED133" s="12">
        <v>39.6</v>
      </c>
      <c r="EE133" s="31">
        <v>119</v>
      </c>
      <c r="EG133" s="12" t="s">
        <v>422</v>
      </c>
      <c r="EH133" s="12">
        <v>8.4</v>
      </c>
      <c r="EI133" s="12">
        <v>12.3</v>
      </c>
      <c r="EJ133" s="12">
        <v>0.5</v>
      </c>
      <c r="EK133" s="12">
        <v>0.2</v>
      </c>
      <c r="EL133" s="12">
        <v>0.4</v>
      </c>
      <c r="EM133" s="12">
        <v>0.6</v>
      </c>
      <c r="EN133" s="12">
        <v>1.4</v>
      </c>
      <c r="EO133" s="12">
        <v>3.5</v>
      </c>
      <c r="EP133" s="12">
        <v>7.8</v>
      </c>
      <c r="EQ133" s="12">
        <v>19.100000000000001</v>
      </c>
      <c r="ER133" s="31">
        <v>87</v>
      </c>
      <c r="EU133" s="12" t="s">
        <v>432</v>
      </c>
      <c r="EV133" s="12">
        <v>823817</v>
      </c>
      <c r="EW133" s="12">
        <v>87807</v>
      </c>
      <c r="EX133" s="12">
        <v>98008</v>
      </c>
      <c r="EY133" s="12">
        <v>92397</v>
      </c>
      <c r="EZ133" s="12">
        <v>83520</v>
      </c>
      <c r="FA133" s="12">
        <v>75417</v>
      </c>
      <c r="FB133" s="12">
        <v>65111</v>
      </c>
      <c r="FC133" s="12">
        <v>51360</v>
      </c>
      <c r="FD133" s="12">
        <v>44666</v>
      </c>
      <c r="FE133" s="12">
        <v>41948</v>
      </c>
      <c r="FF133" s="12">
        <v>38988</v>
      </c>
      <c r="FG133" s="12">
        <v>34808</v>
      </c>
      <c r="FH133" s="12">
        <v>28149</v>
      </c>
      <c r="FI133" s="12">
        <v>23885</v>
      </c>
      <c r="FJ133" s="12">
        <v>20034</v>
      </c>
      <c r="FK133" s="12">
        <v>15995</v>
      </c>
      <c r="FL133" s="12">
        <v>11280</v>
      </c>
      <c r="FM133" s="31">
        <v>10444</v>
      </c>
      <c r="FP133" s="12" t="s">
        <v>432</v>
      </c>
      <c r="FQ133" s="12">
        <v>415264</v>
      </c>
      <c r="FR133" s="12">
        <v>44396</v>
      </c>
      <c r="FS133" s="12">
        <v>49734</v>
      </c>
      <c r="FT133" s="12">
        <v>46924</v>
      </c>
      <c r="FU133" s="12">
        <v>42823</v>
      </c>
      <c r="FV133" s="12">
        <v>38739</v>
      </c>
      <c r="FW133" s="12">
        <v>32982</v>
      </c>
      <c r="FX133" s="12">
        <v>26149</v>
      </c>
      <c r="FY133" s="12">
        <v>22804</v>
      </c>
      <c r="FZ133" s="12">
        <v>21071</v>
      </c>
      <c r="GA133" s="12">
        <v>19730</v>
      </c>
      <c r="GB133" s="12">
        <v>18048</v>
      </c>
      <c r="GC133" s="12">
        <v>14318</v>
      </c>
      <c r="GD133" s="12">
        <v>11704</v>
      </c>
      <c r="GE133" s="12">
        <v>9498</v>
      </c>
      <c r="GF133" s="12">
        <v>7316</v>
      </c>
      <c r="GG133" s="12">
        <v>4845</v>
      </c>
      <c r="GH133" s="31">
        <v>4183</v>
      </c>
      <c r="GK133" s="12" t="s">
        <v>432</v>
      </c>
      <c r="GL133" s="12">
        <v>408553</v>
      </c>
      <c r="GM133" s="12">
        <v>43411</v>
      </c>
      <c r="GN133" s="12">
        <v>48274</v>
      </c>
      <c r="GO133" s="12">
        <v>45473</v>
      </c>
      <c r="GP133" s="12">
        <v>40697</v>
      </c>
      <c r="GQ133" s="12">
        <v>36678</v>
      </c>
      <c r="GR133" s="12">
        <v>32129</v>
      </c>
      <c r="GS133" s="12">
        <v>25211</v>
      </c>
      <c r="GT133" s="12">
        <v>21862</v>
      </c>
      <c r="GU133" s="12">
        <v>20877</v>
      </c>
      <c r="GV133" s="12">
        <v>19258</v>
      </c>
      <c r="GW133" s="12">
        <v>16760</v>
      </c>
      <c r="GX133" s="12">
        <v>13831</v>
      </c>
      <c r="GY133" s="12">
        <v>12181</v>
      </c>
      <c r="GZ133" s="12">
        <v>10536</v>
      </c>
      <c r="HA133" s="12">
        <v>8679</v>
      </c>
      <c r="HB133" s="12">
        <v>6435</v>
      </c>
      <c r="HC133" s="31">
        <v>6261</v>
      </c>
      <c r="HF133" s="42">
        <v>95</v>
      </c>
      <c r="HG133" s="43" t="s">
        <v>121</v>
      </c>
      <c r="HH133" s="43">
        <v>1</v>
      </c>
      <c r="HI133" s="44">
        <f>FM111*IH122</f>
        <v>18350.156485272091</v>
      </c>
      <c r="HJ133" s="44">
        <f>AS111*IH131</f>
        <v>6397.9462304748577</v>
      </c>
      <c r="HK133" s="45">
        <f t="shared" si="49"/>
        <v>0.34865894662042118</v>
      </c>
      <c r="HL133" s="46">
        <f t="shared" si="44"/>
        <v>0.29690044791060061</v>
      </c>
      <c r="HN133" s="42">
        <v>95</v>
      </c>
      <c r="HO133" s="43" t="s">
        <v>121</v>
      </c>
      <c r="HP133" s="43">
        <v>1</v>
      </c>
      <c r="HQ133" s="44">
        <f>GH111*IO122</f>
        <v>3757.9802395627116</v>
      </c>
      <c r="HR133" s="44">
        <f>BX111*II131</f>
        <v>1435.5197279504732</v>
      </c>
      <c r="HS133" s="45">
        <f t="shared" si="50"/>
        <v>0.38199235664887743</v>
      </c>
      <c r="HT133" s="46">
        <f t="shared" si="45"/>
        <v>0.32073348647204397</v>
      </c>
      <c r="HV133" s="42" t="s">
        <v>433</v>
      </c>
      <c r="HW133" s="47" t="s">
        <v>121</v>
      </c>
      <c r="HX133" s="47">
        <v>1</v>
      </c>
      <c r="HY133" s="44">
        <f>HC111*IQ122</f>
        <v>14575.580285238271</v>
      </c>
      <c r="HZ133" s="48">
        <f>DC111*IJ131</f>
        <v>4970.0533921302576</v>
      </c>
      <c r="IA133" s="45">
        <f t="shared" si="51"/>
        <v>0.34098494158505543</v>
      </c>
      <c r="IB133" s="46">
        <f t="shared" si="46"/>
        <v>0.29131750104652809</v>
      </c>
      <c r="IE133" s="50">
        <f t="shared" si="47"/>
        <v>-16.59596047110972</v>
      </c>
      <c r="IF133" s="50">
        <f t="shared" si="47"/>
        <v>7.6268896058736573</v>
      </c>
      <c r="IH133">
        <f>SUM(IH128:IH132)</f>
        <v>1</v>
      </c>
      <c r="II133">
        <f>SUM(II128:II132)</f>
        <v>0.99999999999999989</v>
      </c>
      <c r="IJ133">
        <f>SUM(IJ128:IJ132)</f>
        <v>1</v>
      </c>
      <c r="JE133" s="38" t="s">
        <v>121</v>
      </c>
      <c r="JF133" s="39">
        <v>24631</v>
      </c>
    </row>
    <row r="134" spans="1:266" ht="15.6" x14ac:dyDescent="0.3">
      <c r="A134" s="12" t="s">
        <v>434</v>
      </c>
      <c r="B134" s="12">
        <v>14624</v>
      </c>
      <c r="C134" s="12"/>
      <c r="D134" s="12"/>
      <c r="E134" s="12"/>
      <c r="F134" s="12">
        <v>88</v>
      </c>
      <c r="G134" s="12">
        <v>2418</v>
      </c>
      <c r="H134" s="12">
        <v>4304</v>
      </c>
      <c r="I134" s="12">
        <v>3562</v>
      </c>
      <c r="J134" s="12">
        <v>2298</v>
      </c>
      <c r="K134" s="12">
        <v>1221</v>
      </c>
      <c r="L134" s="12">
        <v>365</v>
      </c>
      <c r="M134" s="12">
        <v>44</v>
      </c>
      <c r="N134" s="12">
        <v>4</v>
      </c>
      <c r="O134" s="31">
        <v>320</v>
      </c>
      <c r="Q134" s="12" t="s">
        <v>434</v>
      </c>
      <c r="R134" s="12">
        <v>4549</v>
      </c>
      <c r="S134" s="12">
        <v>88</v>
      </c>
      <c r="T134" s="12">
        <v>32</v>
      </c>
      <c r="U134" s="12">
        <v>88</v>
      </c>
      <c r="V134" s="12">
        <v>208</v>
      </c>
      <c r="W134" s="12">
        <v>19</v>
      </c>
      <c r="X134" s="12">
        <v>13</v>
      </c>
      <c r="Y134" s="12">
        <v>15</v>
      </c>
      <c r="Z134" s="12">
        <v>8</v>
      </c>
      <c r="AA134" s="12">
        <v>20</v>
      </c>
      <c r="AB134" s="12">
        <v>19</v>
      </c>
      <c r="AC134" s="12">
        <v>54</v>
      </c>
      <c r="AD134" s="31">
        <v>55</v>
      </c>
      <c r="AF134" s="12" t="s">
        <v>434</v>
      </c>
      <c r="AG134" s="12">
        <v>57</v>
      </c>
      <c r="AH134" s="12">
        <v>60</v>
      </c>
      <c r="AI134" s="12">
        <v>79</v>
      </c>
      <c r="AJ134" s="12">
        <v>89</v>
      </c>
      <c r="AK134" s="12">
        <v>144</v>
      </c>
      <c r="AL134" s="12">
        <v>194</v>
      </c>
      <c r="AM134" s="12">
        <v>267</v>
      </c>
      <c r="AN134" s="12">
        <v>340</v>
      </c>
      <c r="AO134" s="12">
        <v>398</v>
      </c>
      <c r="AP134" s="12">
        <v>534</v>
      </c>
      <c r="AQ134" s="12">
        <v>595</v>
      </c>
      <c r="AR134" s="12">
        <v>539</v>
      </c>
      <c r="AS134" s="12">
        <v>778</v>
      </c>
      <c r="AT134" s="31">
        <v>64</v>
      </c>
      <c r="AV134" s="12" t="s">
        <v>434</v>
      </c>
      <c r="AW134" s="12">
        <v>2482</v>
      </c>
      <c r="AX134" s="12">
        <v>44</v>
      </c>
      <c r="AY134" s="12">
        <v>17</v>
      </c>
      <c r="AZ134" s="12">
        <v>49</v>
      </c>
      <c r="BA134" s="12">
        <v>110</v>
      </c>
      <c r="BB134" s="12">
        <v>12</v>
      </c>
      <c r="BC134" s="12">
        <v>7</v>
      </c>
      <c r="BD134" s="12">
        <v>9</v>
      </c>
      <c r="BE134" s="12">
        <v>5</v>
      </c>
      <c r="BF134" s="12">
        <v>11</v>
      </c>
      <c r="BG134" s="12">
        <v>9</v>
      </c>
      <c r="BH134" s="12">
        <v>33</v>
      </c>
      <c r="BI134" s="31">
        <v>41</v>
      </c>
      <c r="BK134" s="12" t="s">
        <v>434</v>
      </c>
      <c r="BL134" s="12">
        <v>33</v>
      </c>
      <c r="BM134" s="12">
        <v>37</v>
      </c>
      <c r="BN134" s="12">
        <v>57</v>
      </c>
      <c r="BO134" s="12">
        <v>56</v>
      </c>
      <c r="BP134" s="12">
        <v>92</v>
      </c>
      <c r="BQ134" s="12">
        <v>132</v>
      </c>
      <c r="BR134" s="12">
        <v>160</v>
      </c>
      <c r="BS134" s="12">
        <v>213</v>
      </c>
      <c r="BT134" s="12">
        <v>252</v>
      </c>
      <c r="BU134" s="12">
        <v>317</v>
      </c>
      <c r="BV134" s="12">
        <v>313</v>
      </c>
      <c r="BW134" s="12">
        <v>277</v>
      </c>
      <c r="BX134" s="12">
        <v>286</v>
      </c>
      <c r="BY134" s="31">
        <v>20</v>
      </c>
      <c r="CA134" s="12" t="s">
        <v>434</v>
      </c>
      <c r="CB134" s="12">
        <v>2005</v>
      </c>
      <c r="CC134" s="12">
        <v>43</v>
      </c>
      <c r="CD134" s="12">
        <v>15</v>
      </c>
      <c r="CE134" s="12">
        <v>38</v>
      </c>
      <c r="CF134" s="12">
        <v>96</v>
      </c>
      <c r="CG134" s="12">
        <v>7</v>
      </c>
      <c r="CH134" s="12">
        <v>6</v>
      </c>
      <c r="CI134" s="12">
        <v>6</v>
      </c>
      <c r="CJ134" s="12">
        <v>3</v>
      </c>
      <c r="CK134" s="12">
        <v>9</v>
      </c>
      <c r="CL134" s="12">
        <v>9</v>
      </c>
      <c r="CM134" s="12">
        <v>21</v>
      </c>
      <c r="CN134" s="31">
        <v>14</v>
      </c>
      <c r="CP134" s="12" t="s">
        <v>434</v>
      </c>
      <c r="CQ134" s="12">
        <v>24</v>
      </c>
      <c r="CR134" s="12">
        <v>23</v>
      </c>
      <c r="CS134" s="12">
        <v>21</v>
      </c>
      <c r="CT134" s="12">
        <v>33</v>
      </c>
      <c r="CU134" s="12">
        <v>52</v>
      </c>
      <c r="CV134" s="12">
        <v>61</v>
      </c>
      <c r="CW134" s="12">
        <v>102</v>
      </c>
      <c r="CX134" s="12">
        <v>126</v>
      </c>
      <c r="CY134" s="12">
        <v>139</v>
      </c>
      <c r="CZ134" s="12">
        <v>212</v>
      </c>
      <c r="DA134" s="12">
        <v>276</v>
      </c>
      <c r="DB134" s="12">
        <v>260</v>
      </c>
      <c r="DC134" s="12">
        <v>488</v>
      </c>
      <c r="DD134" s="31">
        <v>17</v>
      </c>
      <c r="DG134" s="12" t="s">
        <v>434</v>
      </c>
      <c r="DH134" s="12">
        <v>5.5</v>
      </c>
      <c r="DI134" s="12">
        <v>14.2</v>
      </c>
      <c r="DJ134" s="12">
        <v>0.8</v>
      </c>
      <c r="DK134" s="12">
        <v>0.2</v>
      </c>
      <c r="DL134" s="12">
        <v>0.7</v>
      </c>
      <c r="DM134" s="12">
        <v>1</v>
      </c>
      <c r="DN134" s="12">
        <v>1.9</v>
      </c>
      <c r="DO134" s="12">
        <v>4.5999999999999996</v>
      </c>
      <c r="DP134" s="12">
        <v>11.7</v>
      </c>
      <c r="DQ134" s="12">
        <v>25.9</v>
      </c>
      <c r="DR134" s="31">
        <v>88</v>
      </c>
      <c r="DT134" s="12" t="s">
        <v>434</v>
      </c>
      <c r="DU134" s="12">
        <v>6</v>
      </c>
      <c r="DV134" s="12">
        <v>14.9</v>
      </c>
      <c r="DW134" s="12">
        <v>0.9</v>
      </c>
      <c r="DX134" s="12">
        <v>0.2</v>
      </c>
      <c r="DY134" s="12">
        <v>0.9</v>
      </c>
      <c r="DZ134" s="12">
        <v>1.2</v>
      </c>
      <c r="EA134" s="12">
        <v>2.6</v>
      </c>
      <c r="EB134" s="12">
        <v>5.9</v>
      </c>
      <c r="EC134" s="12">
        <v>14.3</v>
      </c>
      <c r="ED134" s="12">
        <v>33.799999999999997</v>
      </c>
      <c r="EE134" s="31">
        <v>97</v>
      </c>
      <c r="EG134" s="12" t="s">
        <v>434</v>
      </c>
      <c r="EH134" s="12">
        <v>4.9000000000000004</v>
      </c>
      <c r="EI134" s="12">
        <v>13.3</v>
      </c>
      <c r="EJ134" s="12">
        <v>0.6</v>
      </c>
      <c r="EK134" s="12">
        <v>0.2</v>
      </c>
      <c r="EL134" s="12">
        <v>0.5</v>
      </c>
      <c r="EM134" s="12">
        <v>0.8</v>
      </c>
      <c r="EN134" s="12">
        <v>1.3</v>
      </c>
      <c r="EO134" s="12">
        <v>3.1</v>
      </c>
      <c r="EP134" s="12">
        <v>8.8000000000000007</v>
      </c>
      <c r="EQ134" s="12">
        <v>18.3</v>
      </c>
      <c r="ER134" s="31">
        <v>80.7</v>
      </c>
      <c r="EU134" s="12" t="s">
        <v>441</v>
      </c>
      <c r="EV134" s="12">
        <v>1387220</v>
      </c>
      <c r="EW134" s="12">
        <v>141346</v>
      </c>
      <c r="EX134" s="12">
        <v>146083</v>
      </c>
      <c r="EY134" s="12">
        <v>137020</v>
      </c>
      <c r="EZ134" s="12">
        <v>126841</v>
      </c>
      <c r="FA134" s="12">
        <v>134182</v>
      </c>
      <c r="FB134" s="12">
        <v>119494</v>
      </c>
      <c r="FC134" s="12">
        <v>88374</v>
      </c>
      <c r="FD134" s="12">
        <v>78734</v>
      </c>
      <c r="FE134" s="12">
        <v>76438</v>
      </c>
      <c r="FF134" s="12">
        <v>75252</v>
      </c>
      <c r="FG134" s="12">
        <v>67490</v>
      </c>
      <c r="FH134" s="12">
        <v>51327</v>
      </c>
      <c r="FI134" s="12">
        <v>40802</v>
      </c>
      <c r="FJ134" s="12">
        <v>35468</v>
      </c>
      <c r="FK134" s="12">
        <v>29677</v>
      </c>
      <c r="FL134" s="12">
        <v>21173</v>
      </c>
      <c r="FM134" s="31">
        <v>17519</v>
      </c>
      <c r="FP134" s="12" t="s">
        <v>441</v>
      </c>
      <c r="FQ134" s="12">
        <v>685388</v>
      </c>
      <c r="FR134" s="12">
        <v>71598</v>
      </c>
      <c r="FS134" s="12">
        <v>73873</v>
      </c>
      <c r="FT134" s="12">
        <v>69559</v>
      </c>
      <c r="FU134" s="12">
        <v>64147</v>
      </c>
      <c r="FV134" s="12">
        <v>67351</v>
      </c>
      <c r="FW134" s="12">
        <v>59863</v>
      </c>
      <c r="FX134" s="12">
        <v>44121</v>
      </c>
      <c r="FY134" s="12">
        <v>39022</v>
      </c>
      <c r="FZ134" s="12">
        <v>37171</v>
      </c>
      <c r="GA134" s="12">
        <v>36522</v>
      </c>
      <c r="GB134" s="12">
        <v>33418</v>
      </c>
      <c r="GC134" s="12">
        <v>25179</v>
      </c>
      <c r="GD134" s="12">
        <v>19414</v>
      </c>
      <c r="GE134" s="12">
        <v>16047</v>
      </c>
      <c r="GF134" s="12">
        <v>12925</v>
      </c>
      <c r="GG134" s="12">
        <v>8758</v>
      </c>
      <c r="GH134" s="31">
        <v>6420</v>
      </c>
      <c r="GK134" s="12" t="s">
        <v>441</v>
      </c>
      <c r="GL134" s="12">
        <v>701832</v>
      </c>
      <c r="GM134" s="12">
        <v>69748</v>
      </c>
      <c r="GN134" s="12">
        <v>72210</v>
      </c>
      <c r="GO134" s="12">
        <v>67461</v>
      </c>
      <c r="GP134" s="12">
        <v>62694</v>
      </c>
      <c r="GQ134" s="12">
        <v>66831</v>
      </c>
      <c r="GR134" s="12">
        <v>59631</v>
      </c>
      <c r="GS134" s="12">
        <v>44253</v>
      </c>
      <c r="GT134" s="12">
        <v>39712</v>
      </c>
      <c r="GU134" s="12">
        <v>39267</v>
      </c>
      <c r="GV134" s="12">
        <v>38730</v>
      </c>
      <c r="GW134" s="12">
        <v>34072</v>
      </c>
      <c r="GX134" s="12">
        <v>26148</v>
      </c>
      <c r="GY134" s="12">
        <v>21388</v>
      </c>
      <c r="GZ134" s="12">
        <v>19421</v>
      </c>
      <c r="HA134" s="12">
        <v>16752</v>
      </c>
      <c r="HB134" s="12">
        <v>12415</v>
      </c>
      <c r="HC134" s="31">
        <v>11099</v>
      </c>
      <c r="HF134" s="65" t="s">
        <v>442</v>
      </c>
      <c r="HG134" s="66" t="s">
        <v>443</v>
      </c>
      <c r="HH134" s="66">
        <v>1</v>
      </c>
      <c r="HI134" s="67">
        <f>FM111*IH123</f>
        <v>2604.5287269096357</v>
      </c>
      <c r="HJ134" s="67">
        <f>AS111*IH132</f>
        <v>1136.2752505323347</v>
      </c>
      <c r="HK134" s="68">
        <f t="shared" si="49"/>
        <v>0.43626904122519122</v>
      </c>
      <c r="HL134" s="69">
        <f t="shared" si="44"/>
        <v>0.35814520797406929</v>
      </c>
      <c r="HN134" s="65" t="s">
        <v>442</v>
      </c>
      <c r="HO134" s="66" t="s">
        <v>443</v>
      </c>
      <c r="HP134" s="66">
        <v>1</v>
      </c>
      <c r="HQ134" s="67">
        <f>GH111*IO123</f>
        <v>589.1494917402099</v>
      </c>
      <c r="HR134" s="67">
        <f>BX111*II132</f>
        <v>271.23573265902257</v>
      </c>
      <c r="HS134" s="68">
        <f t="shared" si="50"/>
        <v>0.46038524425754085</v>
      </c>
      <c r="HT134" s="69">
        <f t="shared" si="45"/>
        <v>0.37423833957065467</v>
      </c>
      <c r="HV134" s="65" t="s">
        <v>442</v>
      </c>
      <c r="HW134" s="66" t="s">
        <v>443</v>
      </c>
      <c r="HX134" s="66">
        <v>1</v>
      </c>
      <c r="HY134" s="67">
        <f>HC111*IQ123</f>
        <v>2013.4234354551261</v>
      </c>
      <c r="HZ134" s="70">
        <f>DC111*IJ132</f>
        <v>866.18527815468121</v>
      </c>
      <c r="IA134" s="68">
        <f t="shared" si="51"/>
        <v>0.43020522305527031</v>
      </c>
      <c r="IB134" s="69">
        <f t="shared" si="46"/>
        <v>0.35404847209933443</v>
      </c>
      <c r="IE134" s="50">
        <f t="shared" si="47"/>
        <v>-1.955799714299701</v>
      </c>
      <c r="IF134" s="50">
        <f t="shared" si="47"/>
        <v>1.145760281369121</v>
      </c>
      <c r="IS134" s="9"/>
      <c r="JE134" s="51" t="s">
        <v>144</v>
      </c>
      <c r="JF134" s="52">
        <v>3496</v>
      </c>
    </row>
    <row r="135" spans="1:266" x14ac:dyDescent="0.3">
      <c r="A135" s="12" t="s">
        <v>441</v>
      </c>
      <c r="B135" s="12">
        <v>30217</v>
      </c>
      <c r="C135" s="12"/>
      <c r="D135" s="12"/>
      <c r="E135" s="12"/>
      <c r="F135" s="12">
        <v>122</v>
      </c>
      <c r="G135" s="12">
        <v>4266</v>
      </c>
      <c r="H135" s="12">
        <v>8757</v>
      </c>
      <c r="I135" s="12">
        <v>7861</v>
      </c>
      <c r="J135" s="12">
        <v>5226</v>
      </c>
      <c r="K135" s="12">
        <v>2653</v>
      </c>
      <c r="L135" s="12">
        <v>752</v>
      </c>
      <c r="M135" s="12">
        <v>48</v>
      </c>
      <c r="N135" s="12">
        <v>9</v>
      </c>
      <c r="O135" s="31">
        <v>523</v>
      </c>
      <c r="Q135" s="12" t="s">
        <v>441</v>
      </c>
      <c r="R135" s="12">
        <v>9043</v>
      </c>
      <c r="S135" s="12">
        <v>418</v>
      </c>
      <c r="T135" s="12">
        <v>82</v>
      </c>
      <c r="U135" s="12">
        <v>194</v>
      </c>
      <c r="V135" s="12">
        <v>694</v>
      </c>
      <c r="W135" s="12">
        <v>30</v>
      </c>
      <c r="X135" s="12">
        <v>13</v>
      </c>
      <c r="Y135" s="12">
        <v>11</v>
      </c>
      <c r="Z135" s="12">
        <v>11</v>
      </c>
      <c r="AA135" s="12">
        <v>33</v>
      </c>
      <c r="AB135" s="12">
        <v>43</v>
      </c>
      <c r="AC135" s="12">
        <v>75</v>
      </c>
      <c r="AD135" s="31">
        <v>112</v>
      </c>
      <c r="AF135" s="12" t="s">
        <v>441</v>
      </c>
      <c r="AG135" s="12">
        <v>117</v>
      </c>
      <c r="AH135" s="12">
        <v>96</v>
      </c>
      <c r="AI135" s="12">
        <v>126</v>
      </c>
      <c r="AJ135" s="12">
        <v>157</v>
      </c>
      <c r="AK135" s="12">
        <v>268</v>
      </c>
      <c r="AL135" s="12">
        <v>470</v>
      </c>
      <c r="AM135" s="12">
        <v>522</v>
      </c>
      <c r="AN135" s="12">
        <v>637</v>
      </c>
      <c r="AO135" s="12">
        <v>824</v>
      </c>
      <c r="AP135" s="12">
        <v>1088</v>
      </c>
      <c r="AQ135" s="12">
        <v>1181</v>
      </c>
      <c r="AR135" s="12">
        <v>1131</v>
      </c>
      <c r="AS135" s="12">
        <v>1321</v>
      </c>
      <c r="AT135" s="31">
        <v>83</v>
      </c>
      <c r="AV135" s="12" t="s">
        <v>441</v>
      </c>
      <c r="AW135" s="12">
        <v>4996</v>
      </c>
      <c r="AX135" s="12">
        <v>237</v>
      </c>
      <c r="AY135" s="12">
        <v>46</v>
      </c>
      <c r="AZ135" s="12">
        <v>124</v>
      </c>
      <c r="BA135" s="12">
        <v>407</v>
      </c>
      <c r="BB135" s="12">
        <v>16</v>
      </c>
      <c r="BC135" s="12">
        <v>7</v>
      </c>
      <c r="BD135" s="12">
        <v>3</v>
      </c>
      <c r="BE135" s="12">
        <v>5</v>
      </c>
      <c r="BF135" s="12">
        <v>23</v>
      </c>
      <c r="BG135" s="12">
        <v>32</v>
      </c>
      <c r="BH135" s="12">
        <v>48</v>
      </c>
      <c r="BI135" s="31">
        <v>85</v>
      </c>
      <c r="BK135" s="12" t="s">
        <v>441</v>
      </c>
      <c r="BL135" s="12">
        <v>77</v>
      </c>
      <c r="BM135" s="12">
        <v>57</v>
      </c>
      <c r="BN135" s="12">
        <v>68</v>
      </c>
      <c r="BO135" s="12">
        <v>95</v>
      </c>
      <c r="BP135" s="12">
        <v>163</v>
      </c>
      <c r="BQ135" s="12">
        <v>290</v>
      </c>
      <c r="BR135" s="12">
        <v>327</v>
      </c>
      <c r="BS135" s="12">
        <v>408</v>
      </c>
      <c r="BT135" s="12">
        <v>495</v>
      </c>
      <c r="BU135" s="12">
        <v>655</v>
      </c>
      <c r="BV135" s="12">
        <v>649</v>
      </c>
      <c r="BW135" s="12">
        <v>529</v>
      </c>
      <c r="BX135" s="12">
        <v>492</v>
      </c>
      <c r="BY135" s="31">
        <v>65</v>
      </c>
      <c r="CA135" s="12" t="s">
        <v>441</v>
      </c>
      <c r="CB135" s="12">
        <v>4045</v>
      </c>
      <c r="CC135" s="12">
        <v>181</v>
      </c>
      <c r="CD135" s="12">
        <v>36</v>
      </c>
      <c r="CE135" s="12">
        <v>69</v>
      </c>
      <c r="CF135" s="12">
        <v>286</v>
      </c>
      <c r="CG135" s="12">
        <v>14</v>
      </c>
      <c r="CH135" s="12">
        <v>6</v>
      </c>
      <c r="CI135" s="12">
        <v>8</v>
      </c>
      <c r="CJ135" s="12">
        <v>6</v>
      </c>
      <c r="CK135" s="12">
        <v>10</v>
      </c>
      <c r="CL135" s="12">
        <v>11</v>
      </c>
      <c r="CM135" s="12">
        <v>27</v>
      </c>
      <c r="CN135" s="31">
        <v>27</v>
      </c>
      <c r="CP135" s="12" t="s">
        <v>441</v>
      </c>
      <c r="CQ135" s="12">
        <v>40</v>
      </c>
      <c r="CR135" s="12">
        <v>39</v>
      </c>
      <c r="CS135" s="12">
        <v>58</v>
      </c>
      <c r="CT135" s="12">
        <v>62</v>
      </c>
      <c r="CU135" s="12">
        <v>105</v>
      </c>
      <c r="CV135" s="12">
        <v>180</v>
      </c>
      <c r="CW135" s="12">
        <v>195</v>
      </c>
      <c r="CX135" s="12">
        <v>229</v>
      </c>
      <c r="CY135" s="12">
        <v>329</v>
      </c>
      <c r="CZ135" s="12">
        <v>433</v>
      </c>
      <c r="DA135" s="12">
        <v>532</v>
      </c>
      <c r="DB135" s="12">
        <v>602</v>
      </c>
      <c r="DC135" s="12">
        <v>829</v>
      </c>
      <c r="DD135" s="31">
        <v>17</v>
      </c>
      <c r="DG135" s="12" t="s">
        <v>441</v>
      </c>
      <c r="DH135" s="12">
        <v>6.5</v>
      </c>
      <c r="DI135" s="12">
        <v>23</v>
      </c>
      <c r="DJ135" s="12">
        <v>0.6</v>
      </c>
      <c r="DK135" s="12">
        <v>0.3</v>
      </c>
      <c r="DL135" s="12">
        <v>0.7</v>
      </c>
      <c r="DM135" s="12">
        <v>1</v>
      </c>
      <c r="DN135" s="12">
        <v>1.8</v>
      </c>
      <c r="DO135" s="12">
        <v>5.2</v>
      </c>
      <c r="DP135" s="12">
        <v>12.6</v>
      </c>
      <c r="DQ135" s="12">
        <v>29.3</v>
      </c>
      <c r="DR135" s="31">
        <v>93.9</v>
      </c>
      <c r="DT135" s="12" t="s">
        <v>441</v>
      </c>
      <c r="DU135" s="12">
        <v>7.3</v>
      </c>
      <c r="DV135" s="12">
        <v>26.4</v>
      </c>
      <c r="DW135" s="12">
        <v>0.5</v>
      </c>
      <c r="DX135" s="12">
        <v>0.4</v>
      </c>
      <c r="DY135" s="12">
        <v>1</v>
      </c>
      <c r="DZ135" s="12">
        <v>1.3</v>
      </c>
      <c r="EA135" s="12">
        <v>2.1</v>
      </c>
      <c r="EB135" s="12">
        <v>6.5</v>
      </c>
      <c r="EC135" s="12">
        <v>16.5</v>
      </c>
      <c r="ED135" s="12">
        <v>39.700000000000003</v>
      </c>
      <c r="EE135" s="31">
        <v>110</v>
      </c>
      <c r="EG135" s="12" t="s">
        <v>441</v>
      </c>
      <c r="EH135" s="12">
        <v>5.8</v>
      </c>
      <c r="EI135" s="12">
        <v>19.399999999999999</v>
      </c>
      <c r="EJ135" s="12">
        <v>0.6</v>
      </c>
      <c r="EK135" s="12">
        <v>0.2</v>
      </c>
      <c r="EL135" s="12">
        <v>0.4</v>
      </c>
      <c r="EM135" s="12">
        <v>0.8</v>
      </c>
      <c r="EN135" s="12">
        <v>1.5</v>
      </c>
      <c r="EO135" s="12">
        <v>3.9</v>
      </c>
      <c r="EP135" s="12">
        <v>8.9</v>
      </c>
      <c r="EQ135" s="12">
        <v>21.1</v>
      </c>
      <c r="ER135" s="31">
        <v>83.5</v>
      </c>
      <c r="EU135" s="13" t="s">
        <v>454</v>
      </c>
      <c r="EV135" s="13">
        <v>108210</v>
      </c>
      <c r="EW135" s="13">
        <v>10799</v>
      </c>
      <c r="EX135" s="13">
        <v>11661</v>
      </c>
      <c r="EY135" s="13">
        <v>12151</v>
      </c>
      <c r="EZ135" s="13">
        <v>10058</v>
      </c>
      <c r="FA135" s="13">
        <v>7836</v>
      </c>
      <c r="FB135" s="13">
        <v>8520</v>
      </c>
      <c r="FC135" s="13">
        <v>8555</v>
      </c>
      <c r="FD135" s="13">
        <v>9239</v>
      </c>
      <c r="FE135" s="13">
        <v>9188</v>
      </c>
      <c r="FF135" s="13">
        <v>6944</v>
      </c>
      <c r="FG135" s="13">
        <v>4706</v>
      </c>
      <c r="FH135" s="13">
        <v>3053</v>
      </c>
      <c r="FI135" s="13">
        <v>2069</v>
      </c>
      <c r="FJ135" s="13">
        <v>1459</v>
      </c>
      <c r="FK135" s="13">
        <v>974</v>
      </c>
      <c r="FL135" s="13">
        <v>613</v>
      </c>
      <c r="FM135" s="14">
        <v>385</v>
      </c>
      <c r="FP135" s="13" t="s">
        <v>454</v>
      </c>
      <c r="FQ135" s="13">
        <v>55511</v>
      </c>
      <c r="FR135" s="13">
        <v>5515</v>
      </c>
      <c r="FS135" s="13">
        <v>5916</v>
      </c>
      <c r="FT135" s="13">
        <v>6157</v>
      </c>
      <c r="FU135" s="13">
        <v>5199</v>
      </c>
      <c r="FV135" s="13">
        <v>4064</v>
      </c>
      <c r="FW135" s="13">
        <v>4255</v>
      </c>
      <c r="FX135" s="13">
        <v>4243</v>
      </c>
      <c r="FY135" s="13">
        <v>4724</v>
      </c>
      <c r="FZ135" s="13">
        <v>4923</v>
      </c>
      <c r="GA135" s="13">
        <v>3706</v>
      </c>
      <c r="GB135" s="13">
        <v>2539</v>
      </c>
      <c r="GC135" s="13">
        <v>1649</v>
      </c>
      <c r="GD135" s="13">
        <v>1043</v>
      </c>
      <c r="GE135" s="13">
        <v>709</v>
      </c>
      <c r="GF135" s="13">
        <v>451</v>
      </c>
      <c r="GG135" s="13">
        <v>261</v>
      </c>
      <c r="GH135" s="14">
        <v>157</v>
      </c>
      <c r="GK135" s="13" t="s">
        <v>454</v>
      </c>
      <c r="GL135" s="13">
        <v>52699</v>
      </c>
      <c r="GM135" s="13">
        <v>5284</v>
      </c>
      <c r="GN135" s="13">
        <v>5745</v>
      </c>
      <c r="GO135" s="13">
        <v>5994</v>
      </c>
      <c r="GP135" s="13">
        <v>4859</v>
      </c>
      <c r="GQ135" s="13">
        <v>3772</v>
      </c>
      <c r="GR135" s="13">
        <v>4265</v>
      </c>
      <c r="GS135" s="13">
        <v>4312</v>
      </c>
      <c r="GT135" s="13">
        <v>4515</v>
      </c>
      <c r="GU135" s="13">
        <v>4265</v>
      </c>
      <c r="GV135" s="13">
        <v>3238</v>
      </c>
      <c r="GW135" s="13">
        <v>2167</v>
      </c>
      <c r="GX135" s="13">
        <v>1404</v>
      </c>
      <c r="GY135" s="13">
        <v>1026</v>
      </c>
      <c r="GZ135" s="13">
        <v>750</v>
      </c>
      <c r="HA135" s="13">
        <v>523</v>
      </c>
      <c r="HB135" s="13">
        <v>352</v>
      </c>
      <c r="HC135" s="14">
        <v>228</v>
      </c>
      <c r="IS135" s="23"/>
      <c r="JE135" s="38"/>
      <c r="JF135" s="39"/>
    </row>
    <row r="136" spans="1:266" ht="40.200000000000003" x14ac:dyDescent="0.3">
      <c r="A136" s="12" t="s">
        <v>454</v>
      </c>
      <c r="B136" s="12">
        <v>2255</v>
      </c>
      <c r="C136" s="12"/>
      <c r="D136" s="12"/>
      <c r="E136" s="12"/>
      <c r="F136" s="12">
        <v>5</v>
      </c>
      <c r="G136" s="12">
        <v>254</v>
      </c>
      <c r="H136" s="12">
        <v>542</v>
      </c>
      <c r="I136" s="12">
        <v>645</v>
      </c>
      <c r="J136" s="12">
        <v>438</v>
      </c>
      <c r="K136" s="12">
        <v>282</v>
      </c>
      <c r="L136" s="12">
        <v>81</v>
      </c>
      <c r="M136" s="12">
        <v>1</v>
      </c>
      <c r="N136" s="12">
        <v>0</v>
      </c>
      <c r="O136" s="31">
        <v>7</v>
      </c>
      <c r="Q136" s="12" t="s">
        <v>454</v>
      </c>
      <c r="R136" s="12">
        <v>316</v>
      </c>
      <c r="S136" s="12">
        <v>9</v>
      </c>
      <c r="T136" s="12">
        <v>3</v>
      </c>
      <c r="U136" s="12">
        <v>7</v>
      </c>
      <c r="V136" s="12">
        <v>19</v>
      </c>
      <c r="W136" s="12">
        <v>0</v>
      </c>
      <c r="X136" s="12">
        <v>0</v>
      </c>
      <c r="Y136" s="12">
        <v>0</v>
      </c>
      <c r="Z136" s="12">
        <v>0</v>
      </c>
      <c r="AA136" s="12">
        <v>2</v>
      </c>
      <c r="AB136" s="12">
        <v>3</v>
      </c>
      <c r="AC136" s="12">
        <v>3</v>
      </c>
      <c r="AD136" s="31">
        <v>6</v>
      </c>
      <c r="AF136" s="12" t="s">
        <v>454</v>
      </c>
      <c r="AG136" s="12">
        <v>5</v>
      </c>
      <c r="AH136" s="12">
        <v>7</v>
      </c>
      <c r="AI136" s="12">
        <v>9</v>
      </c>
      <c r="AJ136" s="12">
        <v>9</v>
      </c>
      <c r="AK136" s="12">
        <v>20</v>
      </c>
      <c r="AL136" s="12">
        <v>32</v>
      </c>
      <c r="AM136" s="12">
        <v>24</v>
      </c>
      <c r="AN136" s="12">
        <v>25</v>
      </c>
      <c r="AO136" s="12">
        <v>46</v>
      </c>
      <c r="AP136" s="12">
        <v>29</v>
      </c>
      <c r="AQ136" s="12">
        <v>25</v>
      </c>
      <c r="AR136" s="12">
        <v>25</v>
      </c>
      <c r="AS136" s="12">
        <v>27</v>
      </c>
      <c r="AT136" s="31">
        <v>0</v>
      </c>
      <c r="AV136" s="12" t="s">
        <v>454</v>
      </c>
      <c r="AW136" s="12">
        <v>194</v>
      </c>
      <c r="AX136" s="12">
        <v>5</v>
      </c>
      <c r="AY136" s="12">
        <v>1</v>
      </c>
      <c r="AZ136" s="12">
        <v>2</v>
      </c>
      <c r="BA136" s="12">
        <v>8</v>
      </c>
      <c r="BB136" s="12">
        <v>0</v>
      </c>
      <c r="BC136" s="12">
        <v>0</v>
      </c>
      <c r="BD136" s="12">
        <v>0</v>
      </c>
      <c r="BE136" s="12">
        <v>0</v>
      </c>
      <c r="BF136" s="12">
        <v>0</v>
      </c>
      <c r="BG136" s="12">
        <v>2</v>
      </c>
      <c r="BH136" s="12">
        <v>2</v>
      </c>
      <c r="BI136" s="31">
        <v>5</v>
      </c>
      <c r="BK136" s="12" t="s">
        <v>454</v>
      </c>
      <c r="BL136" s="12">
        <v>5</v>
      </c>
      <c r="BM136" s="12">
        <v>6</v>
      </c>
      <c r="BN136" s="12">
        <v>7</v>
      </c>
      <c r="BO136" s="12">
        <v>4</v>
      </c>
      <c r="BP136" s="12">
        <v>14</v>
      </c>
      <c r="BQ136" s="12">
        <v>21</v>
      </c>
      <c r="BR136" s="12">
        <v>17</v>
      </c>
      <c r="BS136" s="12">
        <v>16</v>
      </c>
      <c r="BT136" s="12">
        <v>29</v>
      </c>
      <c r="BU136" s="12">
        <v>18</v>
      </c>
      <c r="BV136" s="12">
        <v>15</v>
      </c>
      <c r="BW136" s="12">
        <v>15</v>
      </c>
      <c r="BX136" s="12">
        <v>10</v>
      </c>
      <c r="BY136" s="31">
        <v>0</v>
      </c>
      <c r="CA136" s="12" t="s">
        <v>454</v>
      </c>
      <c r="CB136" s="12">
        <v>122</v>
      </c>
      <c r="CC136" s="12">
        <v>4</v>
      </c>
      <c r="CD136" s="12">
        <v>2</v>
      </c>
      <c r="CE136" s="12">
        <v>5</v>
      </c>
      <c r="CF136" s="12">
        <v>11</v>
      </c>
      <c r="CG136" s="12">
        <v>0</v>
      </c>
      <c r="CH136" s="12">
        <v>0</v>
      </c>
      <c r="CI136" s="12">
        <v>0</v>
      </c>
      <c r="CJ136" s="12">
        <v>0</v>
      </c>
      <c r="CK136" s="12">
        <v>2</v>
      </c>
      <c r="CL136" s="12">
        <v>1</v>
      </c>
      <c r="CM136" s="12">
        <v>1</v>
      </c>
      <c r="CN136" s="31">
        <v>1</v>
      </c>
      <c r="CP136" s="12" t="s">
        <v>454</v>
      </c>
      <c r="CQ136" s="12">
        <v>0</v>
      </c>
      <c r="CR136" s="12">
        <v>1</v>
      </c>
      <c r="CS136" s="12">
        <v>2</v>
      </c>
      <c r="CT136" s="12">
        <v>5</v>
      </c>
      <c r="CU136" s="12">
        <v>6</v>
      </c>
      <c r="CV136" s="12">
        <v>11</v>
      </c>
      <c r="CW136" s="12">
        <v>7</v>
      </c>
      <c r="CX136" s="12">
        <v>9</v>
      </c>
      <c r="CY136" s="12">
        <v>17</v>
      </c>
      <c r="CZ136" s="12">
        <v>11</v>
      </c>
      <c r="DA136" s="12">
        <v>10</v>
      </c>
      <c r="DB136" s="12">
        <v>10</v>
      </c>
      <c r="DC136" s="12">
        <v>17</v>
      </c>
      <c r="DD136" s="31">
        <v>0</v>
      </c>
      <c r="DG136" s="13" t="s">
        <v>454</v>
      </c>
      <c r="DH136" s="13">
        <v>2.9</v>
      </c>
      <c r="DI136" s="13">
        <v>8.4</v>
      </c>
      <c r="DJ136" s="13">
        <v>0</v>
      </c>
      <c r="DK136" s="13">
        <v>0.2</v>
      </c>
      <c r="DL136" s="13">
        <v>0.5</v>
      </c>
      <c r="DM136" s="13">
        <v>0.7</v>
      </c>
      <c r="DN136" s="13">
        <v>1</v>
      </c>
      <c r="DO136" s="13">
        <v>4.5</v>
      </c>
      <c r="DP136" s="13">
        <v>9.6</v>
      </c>
      <c r="DQ136" s="13">
        <v>30.8</v>
      </c>
      <c r="DR136" s="14">
        <v>77.2</v>
      </c>
      <c r="DT136" s="13" t="s">
        <v>454</v>
      </c>
      <c r="DU136" s="13">
        <v>3.5</v>
      </c>
      <c r="DV136" s="13">
        <v>6.8</v>
      </c>
      <c r="DW136" s="13">
        <v>0</v>
      </c>
      <c r="DX136" s="13">
        <v>0.2</v>
      </c>
      <c r="DY136" s="13">
        <v>0.8</v>
      </c>
      <c r="DZ136" s="13">
        <v>1.3</v>
      </c>
      <c r="EA136" s="13">
        <v>1.1000000000000001</v>
      </c>
      <c r="EB136" s="13">
        <v>5.6</v>
      </c>
      <c r="EC136" s="13">
        <v>12.3</v>
      </c>
      <c r="ED136" s="13">
        <v>40.5</v>
      </c>
      <c r="EE136" s="14">
        <v>95.7</v>
      </c>
      <c r="EG136" s="13" t="s">
        <v>454</v>
      </c>
      <c r="EH136" s="13">
        <v>2.2999999999999998</v>
      </c>
      <c r="EI136" s="13">
        <v>10.199999999999999</v>
      </c>
      <c r="EJ136" s="13">
        <v>0</v>
      </c>
      <c r="EK136" s="13">
        <v>0.3</v>
      </c>
      <c r="EL136" s="13">
        <v>0.2</v>
      </c>
      <c r="EM136" s="13">
        <v>0.1</v>
      </c>
      <c r="EN136" s="13">
        <v>0.8</v>
      </c>
      <c r="EO136" s="13">
        <v>3.1</v>
      </c>
      <c r="EP136" s="13">
        <v>6.6</v>
      </c>
      <c r="EQ136" s="13">
        <v>22</v>
      </c>
      <c r="ER136" s="14">
        <v>63.8</v>
      </c>
      <c r="IR136" s="20" t="s">
        <v>70</v>
      </c>
      <c r="IS136" s="23" t="s">
        <v>469</v>
      </c>
      <c r="JE136" s="92" t="s">
        <v>11</v>
      </c>
    </row>
    <row r="137" spans="1:266" ht="15.9" customHeight="1" x14ac:dyDescent="0.3">
      <c r="A137" s="12" t="s">
        <v>460</v>
      </c>
      <c r="B137" s="12">
        <v>179</v>
      </c>
      <c r="C137" s="12"/>
      <c r="D137" s="12"/>
      <c r="E137" s="12"/>
      <c r="F137" s="12">
        <v>1</v>
      </c>
      <c r="G137" s="12">
        <v>24</v>
      </c>
      <c r="H137" s="12">
        <v>50</v>
      </c>
      <c r="I137" s="12">
        <v>31</v>
      </c>
      <c r="J137" s="12">
        <v>43</v>
      </c>
      <c r="K137" s="12">
        <v>20</v>
      </c>
      <c r="L137" s="12">
        <v>5</v>
      </c>
      <c r="M137" s="12">
        <v>0</v>
      </c>
      <c r="N137" s="12">
        <v>0</v>
      </c>
      <c r="O137" s="31">
        <v>5</v>
      </c>
      <c r="Q137" s="12" t="s">
        <v>460</v>
      </c>
      <c r="R137" s="12">
        <v>194</v>
      </c>
      <c r="S137" s="12">
        <v>2</v>
      </c>
      <c r="T137" s="12">
        <v>1</v>
      </c>
      <c r="U137" s="12">
        <v>3</v>
      </c>
      <c r="V137" s="12">
        <v>6</v>
      </c>
      <c r="W137" s="12">
        <v>2</v>
      </c>
      <c r="X137" s="12">
        <v>0</v>
      </c>
      <c r="Y137" s="12">
        <v>0</v>
      </c>
      <c r="Z137" s="12">
        <v>1</v>
      </c>
      <c r="AA137" s="12">
        <v>0</v>
      </c>
      <c r="AB137" s="12">
        <v>1</v>
      </c>
      <c r="AC137" s="12">
        <v>5</v>
      </c>
      <c r="AD137" s="31">
        <v>8</v>
      </c>
      <c r="AF137" s="12" t="s">
        <v>460</v>
      </c>
      <c r="AG137" s="12">
        <v>10</v>
      </c>
      <c r="AH137" s="12">
        <v>7</v>
      </c>
      <c r="AI137" s="12">
        <v>7</v>
      </c>
      <c r="AJ137" s="12">
        <v>12</v>
      </c>
      <c r="AK137" s="12">
        <v>8</v>
      </c>
      <c r="AL137" s="12">
        <v>16</v>
      </c>
      <c r="AM137" s="12">
        <v>14</v>
      </c>
      <c r="AN137" s="12">
        <v>12</v>
      </c>
      <c r="AO137" s="12">
        <v>18</v>
      </c>
      <c r="AP137" s="12">
        <v>25</v>
      </c>
      <c r="AQ137" s="12">
        <v>22</v>
      </c>
      <c r="AR137" s="12">
        <v>7</v>
      </c>
      <c r="AS137" s="12">
        <v>12</v>
      </c>
      <c r="AT137" s="31">
        <v>1</v>
      </c>
      <c r="AV137" s="12" t="s">
        <v>460</v>
      </c>
      <c r="AW137" s="12">
        <v>120</v>
      </c>
      <c r="AX137" s="12">
        <v>1</v>
      </c>
      <c r="AY137" s="12">
        <v>1</v>
      </c>
      <c r="AZ137" s="12">
        <v>1</v>
      </c>
      <c r="BA137" s="12">
        <v>3</v>
      </c>
      <c r="BB137" s="12">
        <v>1</v>
      </c>
      <c r="BC137" s="12">
        <v>0</v>
      </c>
      <c r="BD137" s="12">
        <v>0</v>
      </c>
      <c r="BE137" s="12">
        <v>0</v>
      </c>
      <c r="BF137" s="12">
        <v>0</v>
      </c>
      <c r="BG137" s="12">
        <v>0</v>
      </c>
      <c r="BH137" s="12">
        <v>4</v>
      </c>
      <c r="BI137" s="31">
        <v>5</v>
      </c>
      <c r="BK137" s="12" t="s">
        <v>460</v>
      </c>
      <c r="BL137" s="12">
        <v>6</v>
      </c>
      <c r="BM137" s="12">
        <v>6</v>
      </c>
      <c r="BN137" s="12">
        <v>5</v>
      </c>
      <c r="BO137" s="12">
        <v>9</v>
      </c>
      <c r="BP137" s="12">
        <v>7</v>
      </c>
      <c r="BQ137" s="12">
        <v>12</v>
      </c>
      <c r="BR137" s="12">
        <v>6</v>
      </c>
      <c r="BS137" s="12">
        <v>8</v>
      </c>
      <c r="BT137" s="12">
        <v>11</v>
      </c>
      <c r="BU137" s="12">
        <v>16</v>
      </c>
      <c r="BV137" s="12">
        <v>12</v>
      </c>
      <c r="BW137" s="12">
        <v>2</v>
      </c>
      <c r="BX137" s="12">
        <v>7</v>
      </c>
      <c r="BY137" s="31">
        <v>0</v>
      </c>
      <c r="CA137" s="12" t="s">
        <v>460</v>
      </c>
      <c r="CB137" s="12">
        <v>74</v>
      </c>
      <c r="CC137" s="12">
        <v>1</v>
      </c>
      <c r="CD137" s="12">
        <v>0</v>
      </c>
      <c r="CE137" s="12">
        <v>2</v>
      </c>
      <c r="CF137" s="12">
        <v>3</v>
      </c>
      <c r="CG137" s="12">
        <v>1</v>
      </c>
      <c r="CH137" s="12">
        <v>0</v>
      </c>
      <c r="CI137" s="12">
        <v>0</v>
      </c>
      <c r="CJ137" s="12">
        <v>1</v>
      </c>
      <c r="CK137" s="12">
        <v>0</v>
      </c>
      <c r="CL137" s="12">
        <v>1</v>
      </c>
      <c r="CM137" s="12">
        <v>1</v>
      </c>
      <c r="CN137" s="31">
        <v>3</v>
      </c>
      <c r="CP137" s="12" t="s">
        <v>460</v>
      </c>
      <c r="CQ137" s="12">
        <v>4</v>
      </c>
      <c r="CR137" s="12">
        <v>1</v>
      </c>
      <c r="CS137" s="12">
        <v>2</v>
      </c>
      <c r="CT137" s="12">
        <v>3</v>
      </c>
      <c r="CU137" s="12">
        <v>1</v>
      </c>
      <c r="CV137" s="12">
        <v>4</v>
      </c>
      <c r="CW137" s="12">
        <v>8</v>
      </c>
      <c r="CX137" s="12">
        <v>4</v>
      </c>
      <c r="CY137" s="12">
        <v>7</v>
      </c>
      <c r="CZ137" s="12">
        <v>9</v>
      </c>
      <c r="DA137" s="12">
        <v>10</v>
      </c>
      <c r="DB137" s="12">
        <v>5</v>
      </c>
      <c r="DC137" s="12">
        <v>5</v>
      </c>
      <c r="DD137" s="31">
        <v>1</v>
      </c>
      <c r="DG137" s="6" t="s">
        <v>461</v>
      </c>
      <c r="DT137" s="6" t="s">
        <v>461</v>
      </c>
      <c r="EG137" s="6" t="s">
        <v>461</v>
      </c>
      <c r="IR137" s="34" t="s">
        <v>113</v>
      </c>
      <c r="IS137" s="35" t="s">
        <v>117</v>
      </c>
      <c r="JE137" s="209" t="s">
        <v>468</v>
      </c>
    </row>
    <row r="138" spans="1:266" ht="15.6" x14ac:dyDescent="0.3">
      <c r="A138" s="13" t="s">
        <v>462</v>
      </c>
      <c r="B138" s="13">
        <v>2724</v>
      </c>
      <c r="C138" s="13"/>
      <c r="D138" s="13"/>
      <c r="E138" s="13"/>
      <c r="F138" s="13">
        <v>5</v>
      </c>
      <c r="G138" s="13">
        <v>191</v>
      </c>
      <c r="H138" s="13">
        <v>427</v>
      </c>
      <c r="I138" s="13">
        <v>452</v>
      </c>
      <c r="J138" s="13">
        <v>450</v>
      </c>
      <c r="K138" s="13">
        <v>235</v>
      </c>
      <c r="L138" s="13">
        <v>56</v>
      </c>
      <c r="M138" s="13">
        <v>5</v>
      </c>
      <c r="N138" s="13">
        <v>1</v>
      </c>
      <c r="O138" s="14">
        <v>902</v>
      </c>
      <c r="Q138" s="13" t="s">
        <v>462</v>
      </c>
      <c r="R138" s="13">
        <v>994</v>
      </c>
      <c r="S138" s="13">
        <v>27</v>
      </c>
      <c r="T138" s="13">
        <v>3</v>
      </c>
      <c r="U138" s="13">
        <v>9</v>
      </c>
      <c r="V138" s="13">
        <v>39</v>
      </c>
      <c r="W138" s="13">
        <v>3</v>
      </c>
      <c r="X138" s="13">
        <v>1</v>
      </c>
      <c r="Y138" s="13">
        <v>1</v>
      </c>
      <c r="Z138" s="13">
        <v>0</v>
      </c>
      <c r="AA138" s="13">
        <v>4</v>
      </c>
      <c r="AB138" s="13">
        <v>4</v>
      </c>
      <c r="AC138" s="13">
        <v>7</v>
      </c>
      <c r="AD138" s="14">
        <v>14</v>
      </c>
      <c r="AF138" s="13" t="s">
        <v>462</v>
      </c>
      <c r="AG138" s="13">
        <v>13</v>
      </c>
      <c r="AH138" s="13">
        <v>26</v>
      </c>
      <c r="AI138" s="13">
        <v>26</v>
      </c>
      <c r="AJ138" s="13">
        <v>34</v>
      </c>
      <c r="AK138" s="13">
        <v>39</v>
      </c>
      <c r="AL138" s="13">
        <v>67</v>
      </c>
      <c r="AM138" s="13">
        <v>69</v>
      </c>
      <c r="AN138" s="13">
        <v>85</v>
      </c>
      <c r="AO138" s="13">
        <v>75</v>
      </c>
      <c r="AP138" s="13">
        <v>83</v>
      </c>
      <c r="AQ138" s="13">
        <v>86</v>
      </c>
      <c r="AR138" s="13">
        <v>72</v>
      </c>
      <c r="AS138" s="13">
        <v>115</v>
      </c>
      <c r="AT138" s="14">
        <v>131</v>
      </c>
      <c r="AV138" s="13" t="s">
        <v>462</v>
      </c>
      <c r="AW138" s="13">
        <v>647</v>
      </c>
      <c r="AX138" s="13">
        <v>16</v>
      </c>
      <c r="AY138" s="13">
        <v>1</v>
      </c>
      <c r="AZ138" s="13">
        <v>4</v>
      </c>
      <c r="BA138" s="13">
        <v>21</v>
      </c>
      <c r="BB138" s="13">
        <v>2</v>
      </c>
      <c r="BC138" s="13">
        <v>0</v>
      </c>
      <c r="BD138" s="13">
        <v>1</v>
      </c>
      <c r="BE138" s="13">
        <v>0</v>
      </c>
      <c r="BF138" s="13">
        <v>2</v>
      </c>
      <c r="BG138" s="13">
        <v>2</v>
      </c>
      <c r="BH138" s="13">
        <v>5</v>
      </c>
      <c r="BI138" s="14">
        <v>12</v>
      </c>
      <c r="BK138" s="13" t="s">
        <v>462</v>
      </c>
      <c r="BL138" s="13">
        <v>10</v>
      </c>
      <c r="BM138" s="13">
        <v>20</v>
      </c>
      <c r="BN138" s="13">
        <v>21</v>
      </c>
      <c r="BO138" s="13">
        <v>28</v>
      </c>
      <c r="BP138" s="13">
        <v>30</v>
      </c>
      <c r="BQ138" s="13">
        <v>43</v>
      </c>
      <c r="BR138" s="13">
        <v>54</v>
      </c>
      <c r="BS138" s="13">
        <v>67</v>
      </c>
      <c r="BT138" s="13">
        <v>59</v>
      </c>
      <c r="BU138" s="13">
        <v>64</v>
      </c>
      <c r="BV138" s="13">
        <v>53</v>
      </c>
      <c r="BW138" s="13">
        <v>40</v>
      </c>
      <c r="BX138" s="13">
        <v>52</v>
      </c>
      <c r="BY138" s="14">
        <v>61</v>
      </c>
      <c r="CA138" s="13" t="s">
        <v>462</v>
      </c>
      <c r="CB138" s="13">
        <v>301</v>
      </c>
      <c r="CC138" s="13">
        <v>11</v>
      </c>
      <c r="CD138" s="13">
        <v>2</v>
      </c>
      <c r="CE138" s="13">
        <v>5</v>
      </c>
      <c r="CF138" s="13">
        <v>18</v>
      </c>
      <c r="CG138" s="13">
        <v>1</v>
      </c>
      <c r="CH138" s="13">
        <v>1</v>
      </c>
      <c r="CI138" s="13">
        <v>0</v>
      </c>
      <c r="CJ138" s="13">
        <v>0</v>
      </c>
      <c r="CK138" s="13">
        <v>2</v>
      </c>
      <c r="CL138" s="13">
        <v>2</v>
      </c>
      <c r="CM138" s="13">
        <v>2</v>
      </c>
      <c r="CN138" s="14">
        <v>2</v>
      </c>
      <c r="CP138" s="13" t="s">
        <v>462</v>
      </c>
      <c r="CQ138" s="13">
        <v>3</v>
      </c>
      <c r="CR138" s="13">
        <v>6</v>
      </c>
      <c r="CS138" s="13">
        <v>5</v>
      </c>
      <c r="CT138" s="13">
        <v>6</v>
      </c>
      <c r="CU138" s="13">
        <v>9</v>
      </c>
      <c r="CV138" s="13">
        <v>23</v>
      </c>
      <c r="CW138" s="13">
        <v>15</v>
      </c>
      <c r="CX138" s="13">
        <v>16</v>
      </c>
      <c r="CY138" s="13">
        <v>16</v>
      </c>
      <c r="CZ138" s="13">
        <v>19</v>
      </c>
      <c r="DA138" s="13">
        <v>33</v>
      </c>
      <c r="DB138" s="13">
        <v>32</v>
      </c>
      <c r="DC138" s="13">
        <v>63</v>
      </c>
      <c r="DD138" s="14">
        <v>27</v>
      </c>
      <c r="DG138" s="6" t="s">
        <v>463</v>
      </c>
      <c r="DT138" s="6" t="s">
        <v>463</v>
      </c>
      <c r="EG138" s="6" t="s">
        <v>463</v>
      </c>
      <c r="HW138" s="50"/>
      <c r="IR138" s="42" t="s">
        <v>143</v>
      </c>
      <c r="IS138" s="44">
        <v>4920</v>
      </c>
      <c r="JE138" s="209"/>
      <c r="JF138" s="80"/>
    </row>
    <row r="139" spans="1:266" ht="15.6" x14ac:dyDescent="0.3">
      <c r="DG139" s="6" t="s">
        <v>464</v>
      </c>
      <c r="DT139" s="6" t="s">
        <v>464</v>
      </c>
      <c r="EG139" s="6" t="s">
        <v>464</v>
      </c>
      <c r="IR139" s="54" t="s">
        <v>167</v>
      </c>
      <c r="IS139" s="56">
        <v>805</v>
      </c>
      <c r="JE139" s="209"/>
      <c r="JF139" s="210">
        <v>2010</v>
      </c>
    </row>
    <row r="140" spans="1:266" ht="15.6" x14ac:dyDescent="0.3">
      <c r="DG140" s="6" t="s">
        <v>465</v>
      </c>
      <c r="IR140" s="42" t="s">
        <v>185</v>
      </c>
      <c r="IS140" s="44">
        <v>439</v>
      </c>
      <c r="JE140" s="209"/>
      <c r="JF140" s="210"/>
    </row>
    <row r="141" spans="1:266" ht="15.6" x14ac:dyDescent="0.3">
      <c r="A141" s="1">
        <v>2004</v>
      </c>
      <c r="B141" s="1">
        <v>2004</v>
      </c>
      <c r="C141" s="1"/>
      <c r="D141" s="1"/>
      <c r="E141" s="1"/>
      <c r="F141" s="1">
        <v>2004</v>
      </c>
      <c r="G141" s="1">
        <v>2004</v>
      </c>
      <c r="H141" s="1">
        <v>2004</v>
      </c>
      <c r="I141" s="1">
        <v>2004</v>
      </c>
      <c r="J141" s="1">
        <v>2004</v>
      </c>
      <c r="K141" s="1">
        <v>2004</v>
      </c>
      <c r="L141" s="1">
        <v>2004</v>
      </c>
      <c r="M141" s="1">
        <v>2004</v>
      </c>
      <c r="N141" s="1">
        <v>2004</v>
      </c>
      <c r="O141" s="1">
        <v>2004</v>
      </c>
      <c r="P141" s="1">
        <v>2004</v>
      </c>
      <c r="Q141" s="1">
        <v>2004</v>
      </c>
      <c r="R141" s="1">
        <v>2004</v>
      </c>
      <c r="S141" s="1">
        <v>2004</v>
      </c>
      <c r="T141" s="1">
        <v>2004</v>
      </c>
      <c r="U141" s="1">
        <v>2004</v>
      </c>
      <c r="V141" s="1">
        <v>2004</v>
      </c>
      <c r="W141" s="1">
        <v>2004</v>
      </c>
      <c r="X141" s="1">
        <v>2004</v>
      </c>
      <c r="Y141" s="1">
        <v>2004</v>
      </c>
      <c r="Z141" s="1">
        <v>2004</v>
      </c>
      <c r="AA141" s="1">
        <v>2004</v>
      </c>
      <c r="AB141" s="1">
        <v>2004</v>
      </c>
      <c r="AC141" s="1">
        <v>2004</v>
      </c>
      <c r="AD141" s="1">
        <v>2004</v>
      </c>
      <c r="AE141" s="1">
        <v>2004</v>
      </c>
      <c r="AF141" s="1">
        <v>2004</v>
      </c>
      <c r="AG141" s="1">
        <v>2004</v>
      </c>
      <c r="AH141" s="1">
        <v>2004</v>
      </c>
      <c r="AI141" s="1">
        <v>2004</v>
      </c>
      <c r="AJ141" s="1">
        <v>2004</v>
      </c>
      <c r="AK141" s="1">
        <v>2004</v>
      </c>
      <c r="AL141" s="1">
        <v>2004</v>
      </c>
      <c r="AM141" s="1">
        <v>2004</v>
      </c>
      <c r="AN141" s="1">
        <v>2004</v>
      </c>
      <c r="AO141" s="1">
        <v>2004</v>
      </c>
      <c r="AP141" s="1">
        <v>2004</v>
      </c>
      <c r="AQ141" s="1">
        <v>2004</v>
      </c>
      <c r="AR141" s="1">
        <v>2004</v>
      </c>
      <c r="AS141" s="1">
        <v>2004</v>
      </c>
      <c r="AT141" s="1">
        <v>2004</v>
      </c>
      <c r="AU141" s="1">
        <v>2004</v>
      </c>
      <c r="AV141" s="1">
        <v>2004</v>
      </c>
      <c r="AW141" s="1">
        <v>2004</v>
      </c>
      <c r="AX141" s="1">
        <v>2004</v>
      </c>
      <c r="AY141" s="1">
        <v>2004</v>
      </c>
      <c r="AZ141" s="1">
        <v>2004</v>
      </c>
      <c r="BA141" s="1">
        <v>2004</v>
      </c>
      <c r="BB141" s="1">
        <v>2004</v>
      </c>
      <c r="BC141" s="1">
        <v>2004</v>
      </c>
      <c r="BD141" s="1">
        <v>2004</v>
      </c>
      <c r="BE141" s="1">
        <v>2004</v>
      </c>
      <c r="BF141" s="1">
        <v>2004</v>
      </c>
      <c r="BG141" s="1">
        <v>2004</v>
      </c>
      <c r="BH141" s="1">
        <v>2004</v>
      </c>
      <c r="BI141" s="1">
        <v>2004</v>
      </c>
      <c r="BJ141" s="1">
        <v>2004</v>
      </c>
      <c r="BK141" s="1">
        <v>2004</v>
      </c>
      <c r="BL141" s="1">
        <v>2004</v>
      </c>
      <c r="BM141" s="1">
        <v>2004</v>
      </c>
      <c r="BN141" s="1">
        <v>2004</v>
      </c>
      <c r="BO141" s="1">
        <v>2004</v>
      </c>
      <c r="BP141" s="1">
        <v>2004</v>
      </c>
      <c r="BQ141" s="1">
        <v>2004</v>
      </c>
      <c r="BR141" s="1">
        <v>2004</v>
      </c>
      <c r="BS141" s="1">
        <v>2004</v>
      </c>
      <c r="BT141" s="1">
        <v>2004</v>
      </c>
      <c r="BU141" s="1">
        <v>2004</v>
      </c>
      <c r="BV141" s="1">
        <v>2004</v>
      </c>
      <c r="BW141" s="1">
        <v>2004</v>
      </c>
      <c r="BX141" s="1">
        <v>2004</v>
      </c>
      <c r="BY141" s="1">
        <v>2004</v>
      </c>
      <c r="BZ141" s="1">
        <v>2004</v>
      </c>
      <c r="CA141" s="1">
        <v>2004</v>
      </c>
      <c r="CB141" s="1">
        <v>2004</v>
      </c>
      <c r="CC141" s="1">
        <v>2004</v>
      </c>
      <c r="CD141" s="1">
        <v>2004</v>
      </c>
      <c r="CE141" s="1">
        <v>2004</v>
      </c>
      <c r="CF141" s="1">
        <v>2004</v>
      </c>
      <c r="CG141" s="1">
        <v>2004</v>
      </c>
      <c r="CH141" s="1">
        <v>2004</v>
      </c>
      <c r="CI141" s="1">
        <v>2004</v>
      </c>
      <c r="CJ141" s="1">
        <v>2004</v>
      </c>
      <c r="CK141" s="1">
        <v>2004</v>
      </c>
      <c r="CL141" s="1">
        <v>2004</v>
      </c>
      <c r="CM141" s="1">
        <v>2004</v>
      </c>
      <c r="CN141" s="1">
        <v>2004</v>
      </c>
      <c r="CO141" s="1">
        <v>2004</v>
      </c>
      <c r="CP141" s="1">
        <v>2004</v>
      </c>
      <c r="CQ141" s="1">
        <v>2004</v>
      </c>
      <c r="CR141" s="1">
        <v>2004</v>
      </c>
      <c r="CS141" s="1">
        <v>2004</v>
      </c>
      <c r="CT141" s="1">
        <v>2004</v>
      </c>
      <c r="CU141" s="1">
        <v>2004</v>
      </c>
      <c r="CV141" s="1">
        <v>2004</v>
      </c>
      <c r="CW141" s="1">
        <v>2004</v>
      </c>
      <c r="CX141" s="1">
        <v>2004</v>
      </c>
      <c r="CY141" s="1">
        <v>2004</v>
      </c>
      <c r="CZ141" s="1">
        <v>2004</v>
      </c>
      <c r="DA141" s="1">
        <v>2004</v>
      </c>
      <c r="DB141" s="1">
        <v>2004</v>
      </c>
      <c r="DC141" s="1">
        <v>2004</v>
      </c>
      <c r="DD141" s="1">
        <v>2004</v>
      </c>
      <c r="DE141" s="1">
        <v>2004</v>
      </c>
      <c r="DF141" s="1">
        <v>2004</v>
      </c>
      <c r="DG141" s="1">
        <v>2004</v>
      </c>
      <c r="DH141" s="1">
        <v>2004</v>
      </c>
      <c r="DI141" s="1">
        <v>2004</v>
      </c>
      <c r="DJ141" s="1">
        <v>2004</v>
      </c>
      <c r="DK141" s="1">
        <v>2004</v>
      </c>
      <c r="DL141" s="1">
        <v>2004</v>
      </c>
      <c r="DM141" s="1">
        <v>2004</v>
      </c>
      <c r="DN141" s="1">
        <v>2004</v>
      </c>
      <c r="DO141" s="1">
        <v>2004</v>
      </c>
      <c r="DP141" s="1">
        <v>2004</v>
      </c>
      <c r="DQ141" s="1">
        <v>2004</v>
      </c>
      <c r="DR141" s="1">
        <v>2004</v>
      </c>
      <c r="DS141" s="1">
        <v>2004</v>
      </c>
      <c r="DT141" s="1">
        <v>2004</v>
      </c>
      <c r="DU141" s="1">
        <v>2004</v>
      </c>
      <c r="DV141" s="1">
        <v>2004</v>
      </c>
      <c r="DW141" s="1">
        <v>2004</v>
      </c>
      <c r="DX141" s="1">
        <v>2004</v>
      </c>
      <c r="DY141" s="1">
        <v>2004</v>
      </c>
      <c r="DZ141" s="1">
        <v>2004</v>
      </c>
      <c r="EA141" s="1">
        <v>2004</v>
      </c>
      <c r="EB141" s="1">
        <v>2004</v>
      </c>
      <c r="EC141" s="1">
        <v>2004</v>
      </c>
      <c r="ED141" s="1">
        <v>2004</v>
      </c>
      <c r="EE141" s="1">
        <v>2004</v>
      </c>
      <c r="EF141" s="1">
        <v>2004</v>
      </c>
      <c r="EG141" s="1">
        <v>2004</v>
      </c>
      <c r="EH141" s="1">
        <v>2004</v>
      </c>
      <c r="EI141" s="1">
        <v>2004</v>
      </c>
      <c r="EJ141" s="1">
        <v>2004</v>
      </c>
      <c r="EK141" s="1">
        <v>2004</v>
      </c>
      <c r="EL141" s="1">
        <v>2004</v>
      </c>
      <c r="EM141" s="1">
        <v>2004</v>
      </c>
      <c r="EN141" s="1">
        <v>2004</v>
      </c>
      <c r="EO141" s="1">
        <v>2004</v>
      </c>
      <c r="EP141" s="1">
        <v>2004</v>
      </c>
      <c r="EQ141" s="1">
        <v>2004</v>
      </c>
      <c r="ER141" s="1">
        <v>2004</v>
      </c>
      <c r="ES141" s="1">
        <v>2004</v>
      </c>
      <c r="ET141" s="1">
        <v>2004</v>
      </c>
      <c r="EU141" s="1">
        <v>2004</v>
      </c>
      <c r="EV141" s="1">
        <v>2004</v>
      </c>
      <c r="EW141" s="1">
        <v>2004</v>
      </c>
      <c r="EX141" s="1">
        <v>2004</v>
      </c>
      <c r="EY141" s="1">
        <v>2004</v>
      </c>
      <c r="EZ141" s="1">
        <v>2004</v>
      </c>
      <c r="FA141" s="1">
        <v>2004</v>
      </c>
      <c r="FB141" s="1">
        <v>2004</v>
      </c>
      <c r="FC141" s="1">
        <v>2004</v>
      </c>
      <c r="FD141" s="1">
        <v>2004</v>
      </c>
      <c r="FE141" s="1">
        <v>2004</v>
      </c>
      <c r="FF141" s="1">
        <v>2004</v>
      </c>
      <c r="FG141" s="1">
        <v>2004</v>
      </c>
      <c r="FH141" s="1">
        <v>2004</v>
      </c>
      <c r="FI141" s="1">
        <v>2004</v>
      </c>
      <c r="FJ141" s="1">
        <v>2004</v>
      </c>
      <c r="FK141" s="1">
        <v>2004</v>
      </c>
      <c r="FL141" s="1">
        <v>2004</v>
      </c>
      <c r="FM141" s="1">
        <v>2004</v>
      </c>
      <c r="FN141" s="1">
        <v>2004</v>
      </c>
      <c r="FO141" s="1">
        <v>2004</v>
      </c>
      <c r="FP141" s="1">
        <v>2004</v>
      </c>
      <c r="FQ141" s="1">
        <v>2004</v>
      </c>
      <c r="FR141" s="1">
        <v>2004</v>
      </c>
      <c r="FS141" s="1">
        <v>2004</v>
      </c>
      <c r="FT141" s="1">
        <v>2004</v>
      </c>
      <c r="FU141" s="1">
        <v>2004</v>
      </c>
      <c r="FV141" s="1">
        <v>2004</v>
      </c>
      <c r="FW141" s="1">
        <v>2004</v>
      </c>
      <c r="FX141" s="1">
        <v>2004</v>
      </c>
      <c r="FY141" s="1">
        <v>2004</v>
      </c>
      <c r="FZ141" s="1">
        <v>2004</v>
      </c>
      <c r="GA141" s="1">
        <v>2004</v>
      </c>
      <c r="GB141" s="1">
        <v>2004</v>
      </c>
      <c r="GC141" s="1">
        <v>2004</v>
      </c>
      <c r="GD141" s="1">
        <v>2004</v>
      </c>
      <c r="GE141" s="1">
        <v>2004</v>
      </c>
      <c r="GF141" s="1">
        <v>2004</v>
      </c>
      <c r="GG141" s="1">
        <v>2004</v>
      </c>
      <c r="GH141" s="1">
        <v>2004</v>
      </c>
      <c r="GI141" s="1">
        <v>2004</v>
      </c>
      <c r="GJ141" s="1">
        <v>2004</v>
      </c>
      <c r="GK141" s="1">
        <v>2004</v>
      </c>
      <c r="GL141" s="1">
        <v>2004</v>
      </c>
      <c r="GM141" s="1">
        <v>2004</v>
      </c>
      <c r="GN141" s="1">
        <v>2004</v>
      </c>
      <c r="GO141" s="1">
        <v>2004</v>
      </c>
      <c r="GP141" s="1">
        <v>2004</v>
      </c>
      <c r="GQ141" s="1">
        <v>2004</v>
      </c>
      <c r="GR141" s="1">
        <v>2004</v>
      </c>
      <c r="GS141" s="1">
        <v>2004</v>
      </c>
      <c r="GT141" s="1">
        <v>2004</v>
      </c>
      <c r="GU141" s="1">
        <v>2004</v>
      </c>
      <c r="GV141" s="1">
        <v>2004</v>
      </c>
      <c r="GW141" s="1">
        <v>2004</v>
      </c>
      <c r="GX141" s="1">
        <v>2004</v>
      </c>
      <c r="GY141" s="1">
        <v>2004</v>
      </c>
      <c r="GZ141" s="1">
        <v>2004</v>
      </c>
      <c r="HA141" s="1">
        <v>2004</v>
      </c>
      <c r="HB141" s="1">
        <v>2004</v>
      </c>
      <c r="HC141" s="1">
        <v>2004</v>
      </c>
      <c r="HD141" s="1">
        <v>2004</v>
      </c>
      <c r="HE141" s="1">
        <v>2004</v>
      </c>
      <c r="HF141" s="1">
        <v>2004</v>
      </c>
      <c r="HG141" s="1">
        <v>2004</v>
      </c>
      <c r="HH141" s="1">
        <v>2004</v>
      </c>
      <c r="HI141" s="1">
        <v>2004</v>
      </c>
      <c r="HJ141" s="1">
        <v>2004</v>
      </c>
      <c r="HK141" s="1">
        <v>2004</v>
      </c>
      <c r="HL141" s="1">
        <v>2004</v>
      </c>
      <c r="IR141" s="54" t="s">
        <v>201</v>
      </c>
      <c r="IS141" s="56">
        <v>575</v>
      </c>
    </row>
    <row r="142" spans="1:266" ht="15.6" x14ac:dyDescent="0.3">
      <c r="T142" t="s">
        <v>472</v>
      </c>
      <c r="IR142" s="42" t="s">
        <v>219</v>
      </c>
      <c r="IS142" s="44">
        <v>1833</v>
      </c>
      <c r="JE142" s="87" t="s">
        <v>470</v>
      </c>
      <c r="JF142" s="88">
        <v>19940704</v>
      </c>
    </row>
    <row r="143" spans="1:266" ht="28.8" x14ac:dyDescent="0.3">
      <c r="A143" s="3" t="s">
        <v>4</v>
      </c>
      <c r="B143" s="3" t="s">
        <v>5</v>
      </c>
      <c r="C143" s="7" t="s">
        <v>6</v>
      </c>
      <c r="D143" s="7" t="s">
        <v>7</v>
      </c>
      <c r="E143" s="73" t="s">
        <v>8</v>
      </c>
      <c r="F143" s="15" t="s">
        <v>9</v>
      </c>
      <c r="AY143" t="s">
        <v>11</v>
      </c>
      <c r="CC143" t="s">
        <v>12</v>
      </c>
      <c r="DM143" t="s">
        <v>13</v>
      </c>
      <c r="DW143" t="s">
        <v>11</v>
      </c>
      <c r="EM143" t="s">
        <v>12</v>
      </c>
      <c r="EU143" s="6" t="s">
        <v>473</v>
      </c>
      <c r="EW143" t="s">
        <v>474</v>
      </c>
      <c r="FP143" s="6" t="s">
        <v>6</v>
      </c>
      <c r="FR143" t="s">
        <v>474</v>
      </c>
      <c r="GK143" s="6" t="s">
        <v>7</v>
      </c>
      <c r="GN143" t="s">
        <v>474</v>
      </c>
      <c r="HF143" s="7"/>
      <c r="HG143" s="8"/>
      <c r="HH143" s="8"/>
      <c r="HI143" s="8"/>
      <c r="HJ143" s="9"/>
      <c r="HK143" s="9" t="s">
        <v>15</v>
      </c>
      <c r="HL143" s="8"/>
      <c r="HN143" s="7"/>
      <c r="HO143" s="8"/>
      <c r="HP143" s="8"/>
      <c r="HQ143" s="8"/>
      <c r="HR143" s="9"/>
      <c r="HS143" s="9" t="s">
        <v>16</v>
      </c>
      <c r="HT143" s="8"/>
      <c r="HV143" s="7"/>
      <c r="HW143" s="8"/>
      <c r="HX143" s="8"/>
      <c r="HY143" s="8"/>
      <c r="HZ143" s="9"/>
      <c r="IA143" s="9" t="s">
        <v>12</v>
      </c>
      <c r="IB143" s="9"/>
      <c r="IG143" s="10" t="s">
        <v>17</v>
      </c>
      <c r="IH143" s="11">
        <v>567436</v>
      </c>
      <c r="II143" s="11">
        <v>571682</v>
      </c>
      <c r="IJ143" s="11">
        <v>575646</v>
      </c>
      <c r="IK143" s="11">
        <v>579982</v>
      </c>
      <c r="IL143" s="11">
        <v>585184</v>
      </c>
      <c r="IM143" s="11">
        <v>591455</v>
      </c>
      <c r="IN143" s="10" t="s">
        <v>17</v>
      </c>
      <c r="IO143" s="11">
        <v>202269</v>
      </c>
      <c r="IP143" s="10" t="s">
        <v>17</v>
      </c>
      <c r="IQ143" s="11">
        <v>365167</v>
      </c>
      <c r="IR143" s="54" t="s">
        <v>237</v>
      </c>
      <c r="IS143" s="56">
        <v>2444</v>
      </c>
    </row>
    <row r="144" spans="1:266" ht="28.8" x14ac:dyDescent="0.3">
      <c r="A144" s="12"/>
      <c r="B144" s="12"/>
      <c r="C144" s="74"/>
      <c r="D144" s="74"/>
      <c r="E144" s="75"/>
      <c r="F144" s="3" t="s">
        <v>475</v>
      </c>
      <c r="G144" s="3" t="s">
        <v>476</v>
      </c>
      <c r="H144" s="3" t="s">
        <v>477</v>
      </c>
      <c r="I144" s="3" t="s">
        <v>478</v>
      </c>
      <c r="J144" s="3" t="s">
        <v>479</v>
      </c>
      <c r="K144" s="3" t="s">
        <v>480</v>
      </c>
      <c r="L144" s="3" t="s">
        <v>481</v>
      </c>
      <c r="M144" s="3" t="s">
        <v>482</v>
      </c>
      <c r="N144" s="3" t="s">
        <v>483</v>
      </c>
      <c r="O144" s="15" t="s">
        <v>484</v>
      </c>
      <c r="Q144" s="3" t="s">
        <v>28</v>
      </c>
      <c r="R144" s="3" t="s">
        <v>5</v>
      </c>
      <c r="S144" s="3" t="s">
        <v>29</v>
      </c>
      <c r="T144" s="16" t="s">
        <v>30</v>
      </c>
      <c r="U144" s="3" t="s">
        <v>31</v>
      </c>
      <c r="V144" s="3" t="s">
        <v>32</v>
      </c>
      <c r="W144" s="3">
        <v>1</v>
      </c>
      <c r="X144" s="3">
        <v>2</v>
      </c>
      <c r="Y144" s="3">
        <v>3</v>
      </c>
      <c r="Z144" s="3">
        <v>4</v>
      </c>
      <c r="AA144" s="3" t="s">
        <v>33</v>
      </c>
      <c r="AB144" s="3" t="s">
        <v>34</v>
      </c>
      <c r="AC144" s="3" t="s">
        <v>35</v>
      </c>
      <c r="AD144" s="15" t="s">
        <v>36</v>
      </c>
      <c r="AF144" s="3" t="s">
        <v>28</v>
      </c>
      <c r="AG144" s="3" t="s">
        <v>37</v>
      </c>
      <c r="AH144" s="3" t="s">
        <v>38</v>
      </c>
      <c r="AI144" s="3" t="s">
        <v>39</v>
      </c>
      <c r="AJ144" s="3" t="s">
        <v>40</v>
      </c>
      <c r="AK144" s="3" t="s">
        <v>41</v>
      </c>
      <c r="AL144" s="3" t="s">
        <v>42</v>
      </c>
      <c r="AM144" s="3" t="s">
        <v>43</v>
      </c>
      <c r="AN144" s="3" t="s">
        <v>44</v>
      </c>
      <c r="AO144" s="3" t="s">
        <v>45</v>
      </c>
      <c r="AP144" s="3" t="s">
        <v>46</v>
      </c>
      <c r="AQ144" s="3" t="s">
        <v>47</v>
      </c>
      <c r="AR144" s="3" t="s">
        <v>48</v>
      </c>
      <c r="AS144" s="3" t="s">
        <v>49</v>
      </c>
      <c r="AT144" s="15" t="s">
        <v>485</v>
      </c>
      <c r="AV144" s="3" t="s">
        <v>28</v>
      </c>
      <c r="AW144" s="3" t="s">
        <v>5</v>
      </c>
      <c r="AX144" s="3" t="s">
        <v>29</v>
      </c>
      <c r="AY144" s="16" t="s">
        <v>30</v>
      </c>
      <c r="AZ144" s="3" t="s">
        <v>31</v>
      </c>
      <c r="BA144" s="3" t="s">
        <v>32</v>
      </c>
      <c r="BB144" s="3">
        <v>1</v>
      </c>
      <c r="BC144" s="3">
        <v>2</v>
      </c>
      <c r="BD144" s="3">
        <v>3</v>
      </c>
      <c r="BE144" s="3">
        <v>4</v>
      </c>
      <c r="BF144" s="3" t="s">
        <v>33</v>
      </c>
      <c r="BG144" s="3" t="s">
        <v>34</v>
      </c>
      <c r="BH144" s="3" t="s">
        <v>35</v>
      </c>
      <c r="BI144" s="15" t="s">
        <v>36</v>
      </c>
      <c r="BK144" s="3" t="s">
        <v>28</v>
      </c>
      <c r="BL144" s="3" t="s">
        <v>37</v>
      </c>
      <c r="BM144" s="3" t="s">
        <v>38</v>
      </c>
      <c r="BN144" s="3" t="s">
        <v>39</v>
      </c>
      <c r="BO144" s="3" t="s">
        <v>40</v>
      </c>
      <c r="BP144" s="3" t="s">
        <v>41</v>
      </c>
      <c r="BQ144" s="3" t="s">
        <v>42</v>
      </c>
      <c r="BR144" s="3" t="s">
        <v>43</v>
      </c>
      <c r="BS144" s="3" t="s">
        <v>44</v>
      </c>
      <c r="BT144" s="3" t="s">
        <v>45</v>
      </c>
      <c r="BU144" s="3" t="s">
        <v>46</v>
      </c>
      <c r="BV144" s="3" t="s">
        <v>47</v>
      </c>
      <c r="BW144" s="3" t="s">
        <v>48</v>
      </c>
      <c r="BX144" s="3" t="s">
        <v>49</v>
      </c>
      <c r="BY144" s="15" t="s">
        <v>485</v>
      </c>
      <c r="CA144" s="3" t="s">
        <v>28</v>
      </c>
      <c r="CB144" s="3" t="s">
        <v>5</v>
      </c>
      <c r="CC144" s="3" t="s">
        <v>29</v>
      </c>
      <c r="CD144" s="16" t="s">
        <v>30</v>
      </c>
      <c r="CE144" s="3" t="s">
        <v>31</v>
      </c>
      <c r="CF144" s="3" t="s">
        <v>32</v>
      </c>
      <c r="CG144" s="3">
        <v>1</v>
      </c>
      <c r="CH144" s="3">
        <v>2</v>
      </c>
      <c r="CI144" s="3">
        <v>3</v>
      </c>
      <c r="CJ144" s="3">
        <v>4</v>
      </c>
      <c r="CK144" s="3" t="s">
        <v>33</v>
      </c>
      <c r="CL144" s="3" t="s">
        <v>34</v>
      </c>
      <c r="CM144" s="3" t="s">
        <v>35</v>
      </c>
      <c r="CN144" s="15" t="s">
        <v>36</v>
      </c>
      <c r="CP144" s="3" t="s">
        <v>28</v>
      </c>
      <c r="CQ144" s="3" t="s">
        <v>37</v>
      </c>
      <c r="CR144" s="3" t="s">
        <v>38</v>
      </c>
      <c r="CS144" s="3" t="s">
        <v>39</v>
      </c>
      <c r="CT144" s="3" t="s">
        <v>40</v>
      </c>
      <c r="CU144" s="3" t="s">
        <v>41</v>
      </c>
      <c r="CV144" s="3" t="s">
        <v>42</v>
      </c>
      <c r="CW144" s="3" t="s">
        <v>43</v>
      </c>
      <c r="CX144" s="3" t="s">
        <v>44</v>
      </c>
      <c r="CY144" s="3" t="s">
        <v>45</v>
      </c>
      <c r="CZ144" s="3" t="s">
        <v>46</v>
      </c>
      <c r="DA144" s="3" t="s">
        <v>47</v>
      </c>
      <c r="DB144" s="3" t="s">
        <v>48</v>
      </c>
      <c r="DC144" s="3" t="s">
        <v>49</v>
      </c>
      <c r="DD144" s="15" t="s">
        <v>485</v>
      </c>
      <c r="DG144" s="3" t="s">
        <v>28</v>
      </c>
      <c r="DH144" s="3" t="s">
        <v>5</v>
      </c>
      <c r="DI144" s="3"/>
      <c r="DJ144" s="17"/>
      <c r="DK144" s="17"/>
      <c r="DL144" s="17"/>
      <c r="DM144" s="17" t="s">
        <v>51</v>
      </c>
      <c r="DN144" s="17" t="s">
        <v>52</v>
      </c>
      <c r="DO144" s="17"/>
      <c r="DP144" s="17"/>
      <c r="DQ144" s="17"/>
      <c r="DR144" s="18"/>
      <c r="DT144" s="3" t="s">
        <v>28</v>
      </c>
      <c r="DU144" s="3" t="s">
        <v>5</v>
      </c>
      <c r="DV144" s="3"/>
      <c r="DW144" s="17"/>
      <c r="DX144" s="17"/>
      <c r="DY144" s="17"/>
      <c r="DZ144" s="17" t="s">
        <v>51</v>
      </c>
      <c r="EA144" s="17" t="s">
        <v>52</v>
      </c>
      <c r="EB144" s="17"/>
      <c r="EC144" s="17"/>
      <c r="ED144" s="17"/>
      <c r="EE144" s="18"/>
      <c r="EG144" s="3" t="s">
        <v>28</v>
      </c>
      <c r="EH144" s="3" t="s">
        <v>5</v>
      </c>
      <c r="EI144" s="3"/>
      <c r="EJ144" s="17"/>
      <c r="EK144" s="17"/>
      <c r="EL144" s="17"/>
      <c r="EM144" s="17" t="s">
        <v>51</v>
      </c>
      <c r="EN144" s="17" t="s">
        <v>52</v>
      </c>
      <c r="EO144" s="17"/>
      <c r="EP144" s="17"/>
      <c r="EQ144" s="17"/>
      <c r="ER144" s="18"/>
      <c r="EU144" s="3" t="s">
        <v>53</v>
      </c>
      <c r="EV144" s="3" t="s">
        <v>5</v>
      </c>
      <c r="EW144" s="3" t="s">
        <v>54</v>
      </c>
      <c r="EX144" s="3" t="s">
        <v>33</v>
      </c>
      <c r="EY144" s="3" t="s">
        <v>34</v>
      </c>
      <c r="EZ144" s="3" t="s">
        <v>35</v>
      </c>
      <c r="FA144" s="3" t="s">
        <v>36</v>
      </c>
      <c r="FB144" s="3" t="s">
        <v>37</v>
      </c>
      <c r="FC144" s="3" t="s">
        <v>38</v>
      </c>
      <c r="FD144" s="3" t="s">
        <v>39</v>
      </c>
      <c r="FE144" s="3" t="s">
        <v>40</v>
      </c>
      <c r="FF144" s="3" t="s">
        <v>41</v>
      </c>
      <c r="FG144" s="3" t="s">
        <v>42</v>
      </c>
      <c r="FH144" s="3" t="s">
        <v>43</v>
      </c>
      <c r="FI144" s="3" t="s">
        <v>44</v>
      </c>
      <c r="FJ144" s="3" t="s">
        <v>45</v>
      </c>
      <c r="FK144" s="3" t="s">
        <v>46</v>
      </c>
      <c r="FL144" s="3" t="s">
        <v>47</v>
      </c>
      <c r="FM144" s="15" t="s">
        <v>55</v>
      </c>
      <c r="FP144" s="3" t="s">
        <v>53</v>
      </c>
      <c r="FQ144" s="3" t="s">
        <v>5</v>
      </c>
      <c r="FR144" s="3" t="s">
        <v>54</v>
      </c>
      <c r="FS144" s="3" t="s">
        <v>33</v>
      </c>
      <c r="FT144" s="3" t="s">
        <v>34</v>
      </c>
      <c r="FU144" s="3" t="s">
        <v>35</v>
      </c>
      <c r="FV144" s="3" t="s">
        <v>36</v>
      </c>
      <c r="FW144" s="3" t="s">
        <v>37</v>
      </c>
      <c r="FX144" s="3" t="s">
        <v>38</v>
      </c>
      <c r="FY144" s="3" t="s">
        <v>39</v>
      </c>
      <c r="FZ144" s="3" t="s">
        <v>40</v>
      </c>
      <c r="GA144" s="3" t="s">
        <v>41</v>
      </c>
      <c r="GB144" s="3" t="s">
        <v>42</v>
      </c>
      <c r="GC144" s="3" t="s">
        <v>43</v>
      </c>
      <c r="GD144" s="3" t="s">
        <v>44</v>
      </c>
      <c r="GE144" s="3" t="s">
        <v>45</v>
      </c>
      <c r="GF144" s="3" t="s">
        <v>46</v>
      </c>
      <c r="GG144" s="3" t="s">
        <v>47</v>
      </c>
      <c r="GH144" s="15" t="s">
        <v>55</v>
      </c>
      <c r="GK144" s="3" t="s">
        <v>53</v>
      </c>
      <c r="GL144" s="3" t="s">
        <v>5</v>
      </c>
      <c r="GM144" s="3" t="s">
        <v>54</v>
      </c>
      <c r="GN144" s="3" t="s">
        <v>33</v>
      </c>
      <c r="GO144" s="3" t="s">
        <v>34</v>
      </c>
      <c r="GP144" s="3" t="s">
        <v>35</v>
      </c>
      <c r="GQ144" s="3" t="s">
        <v>36</v>
      </c>
      <c r="GR144" s="3" t="s">
        <v>37</v>
      </c>
      <c r="GS144" s="3" t="s">
        <v>38</v>
      </c>
      <c r="GT144" s="3" t="s">
        <v>39</v>
      </c>
      <c r="GU144" s="3" t="s">
        <v>40</v>
      </c>
      <c r="GV144" s="3" t="s">
        <v>41</v>
      </c>
      <c r="GW144" s="3" t="s">
        <v>42</v>
      </c>
      <c r="GX144" s="3" t="s">
        <v>43</v>
      </c>
      <c r="GY144" s="3" t="s">
        <v>44</v>
      </c>
      <c r="GZ144" s="3" t="s">
        <v>45</v>
      </c>
      <c r="HA144" s="3" t="s">
        <v>46</v>
      </c>
      <c r="HB144" s="3" t="s">
        <v>47</v>
      </c>
      <c r="HC144" s="15" t="s">
        <v>55</v>
      </c>
      <c r="HF144" s="20"/>
      <c r="HG144" s="21"/>
      <c r="HH144" s="22"/>
      <c r="HI144" s="23"/>
      <c r="HJ144" s="23"/>
      <c r="HK144" s="23"/>
      <c r="HL144" s="23"/>
      <c r="HN144" s="20"/>
      <c r="HO144" s="21"/>
      <c r="HP144" s="22"/>
      <c r="HQ144" s="23"/>
      <c r="HR144" s="23"/>
      <c r="HS144" s="23"/>
      <c r="HT144" s="23"/>
      <c r="HV144" s="20"/>
      <c r="HW144" s="24"/>
      <c r="HX144" s="25"/>
      <c r="HY144" s="26"/>
      <c r="HZ144" s="26"/>
      <c r="IA144" s="26"/>
      <c r="IB144" s="26"/>
      <c r="IG144" s="10" t="s">
        <v>56</v>
      </c>
      <c r="IH144" s="11">
        <v>300955</v>
      </c>
      <c r="II144" s="11">
        <v>310367</v>
      </c>
      <c r="IJ144" s="11">
        <v>319518</v>
      </c>
      <c r="IK144" s="11">
        <v>328030</v>
      </c>
      <c r="IL144" s="11">
        <v>335449</v>
      </c>
      <c r="IM144" s="11">
        <v>341806</v>
      </c>
      <c r="IN144" s="10" t="s">
        <v>56</v>
      </c>
      <c r="IO144" s="11">
        <v>94299</v>
      </c>
      <c r="IP144" s="10" t="s">
        <v>56</v>
      </c>
      <c r="IQ144" s="11">
        <v>206656</v>
      </c>
      <c r="IR144" s="42" t="s">
        <v>255</v>
      </c>
      <c r="IS144" s="44">
        <v>2417</v>
      </c>
      <c r="JE144" s="10" t="s">
        <v>471</v>
      </c>
      <c r="JF144" s="11">
        <v>1838771</v>
      </c>
    </row>
    <row r="145" spans="1:266" ht="53.4" x14ac:dyDescent="0.3">
      <c r="A145" s="27" t="s">
        <v>57</v>
      </c>
      <c r="B145" s="27">
        <v>736261</v>
      </c>
      <c r="C145" s="76">
        <v>376762</v>
      </c>
      <c r="D145" s="76">
        <v>359239</v>
      </c>
      <c r="E145" s="27">
        <f>B145-C145-D145</f>
        <v>260</v>
      </c>
      <c r="F145" s="27">
        <v>2629</v>
      </c>
      <c r="G145" s="27">
        <v>103809</v>
      </c>
      <c r="H145" s="27">
        <v>191218</v>
      </c>
      <c r="I145" s="27">
        <v>189560</v>
      </c>
      <c r="J145" s="27">
        <v>144983</v>
      </c>
      <c r="K145" s="27">
        <v>74936</v>
      </c>
      <c r="L145" s="27">
        <v>21997</v>
      </c>
      <c r="M145" s="27">
        <v>1392</v>
      </c>
      <c r="N145" s="27">
        <v>102</v>
      </c>
      <c r="O145" s="28">
        <v>5635</v>
      </c>
      <c r="Q145" s="27" t="s">
        <v>58</v>
      </c>
      <c r="R145" s="3">
        <v>294051</v>
      </c>
      <c r="S145" s="3">
        <v>5321</v>
      </c>
      <c r="T145" s="3">
        <v>1851</v>
      </c>
      <c r="U145" s="3">
        <v>3402</v>
      </c>
      <c r="V145" s="3">
        <v>10576</v>
      </c>
      <c r="W145" s="3">
        <v>662</v>
      </c>
      <c r="X145" s="3">
        <v>430</v>
      </c>
      <c r="Y145" s="3">
        <v>301</v>
      </c>
      <c r="Z145" s="3">
        <v>253</v>
      </c>
      <c r="AA145" s="3">
        <v>831</v>
      </c>
      <c r="AB145" s="3">
        <v>1003</v>
      </c>
      <c r="AC145" s="3">
        <v>2246</v>
      </c>
      <c r="AD145" s="15">
        <v>2909</v>
      </c>
      <c r="AF145" s="27" t="s">
        <v>58</v>
      </c>
      <c r="AG145" s="3">
        <v>2918</v>
      </c>
      <c r="AH145" s="3">
        <v>3152</v>
      </c>
      <c r="AI145" s="3">
        <v>3716</v>
      </c>
      <c r="AJ145" s="3">
        <v>5214</v>
      </c>
      <c r="AK145" s="3">
        <v>7885</v>
      </c>
      <c r="AL145" s="3">
        <v>11984</v>
      </c>
      <c r="AM145" s="3">
        <v>16008</v>
      </c>
      <c r="AN145" s="3">
        <v>20192</v>
      </c>
      <c r="AO145" s="3">
        <v>25166</v>
      </c>
      <c r="AP145" s="3">
        <v>33648</v>
      </c>
      <c r="AQ145" s="3">
        <v>40558</v>
      </c>
      <c r="AR145" s="3">
        <v>42207</v>
      </c>
      <c r="AS145" s="3">
        <v>61496</v>
      </c>
      <c r="AT145" s="15">
        <v>696</v>
      </c>
      <c r="AV145" s="27" t="s">
        <v>58</v>
      </c>
      <c r="AW145" s="3">
        <v>155813</v>
      </c>
      <c r="AX145" s="3">
        <v>2987</v>
      </c>
      <c r="AY145" s="3">
        <v>1029</v>
      </c>
      <c r="AZ145" s="3">
        <v>1886</v>
      </c>
      <c r="BA145" s="3">
        <v>5902</v>
      </c>
      <c r="BB145" s="3">
        <v>344</v>
      </c>
      <c r="BC145" s="3">
        <v>241</v>
      </c>
      <c r="BD145" s="3">
        <v>180</v>
      </c>
      <c r="BE145" s="3">
        <v>141</v>
      </c>
      <c r="BF145" s="3">
        <v>478</v>
      </c>
      <c r="BG145" s="3">
        <v>606</v>
      </c>
      <c r="BH145" s="3">
        <v>1599</v>
      </c>
      <c r="BI145" s="15">
        <v>2178</v>
      </c>
      <c r="BK145" s="27" t="s">
        <v>58</v>
      </c>
      <c r="BL145" s="3">
        <v>2023</v>
      </c>
      <c r="BM145" s="3">
        <v>2084</v>
      </c>
      <c r="BN145" s="3">
        <v>2332</v>
      </c>
      <c r="BO145" s="3">
        <v>3203</v>
      </c>
      <c r="BP145" s="3">
        <v>4959</v>
      </c>
      <c r="BQ145" s="3">
        <v>7653</v>
      </c>
      <c r="BR145" s="3">
        <v>10388</v>
      </c>
      <c r="BS145" s="3">
        <v>13095</v>
      </c>
      <c r="BT145" s="3">
        <v>15920</v>
      </c>
      <c r="BU145" s="3">
        <v>20207</v>
      </c>
      <c r="BV145" s="3">
        <v>22020</v>
      </c>
      <c r="BW145" s="3">
        <v>19396</v>
      </c>
      <c r="BX145" s="3">
        <v>20461</v>
      </c>
      <c r="BY145" s="15">
        <v>403</v>
      </c>
      <c r="CA145" s="27" t="s">
        <v>58</v>
      </c>
      <c r="CB145" s="3">
        <v>138028</v>
      </c>
      <c r="CC145" s="3">
        <v>2317</v>
      </c>
      <c r="CD145" s="3">
        <v>820</v>
      </c>
      <c r="CE145" s="3">
        <v>1514</v>
      </c>
      <c r="CF145" s="3">
        <v>4651</v>
      </c>
      <c r="CG145" s="3">
        <v>318</v>
      </c>
      <c r="CH145" s="3">
        <v>188</v>
      </c>
      <c r="CI145" s="3">
        <v>121</v>
      </c>
      <c r="CJ145" s="3">
        <v>112</v>
      </c>
      <c r="CK145" s="3">
        <v>352</v>
      </c>
      <c r="CL145" s="3">
        <v>395</v>
      </c>
      <c r="CM145" s="3">
        <v>645</v>
      </c>
      <c r="CN145" s="15">
        <v>730</v>
      </c>
      <c r="CP145" s="27" t="s">
        <v>58</v>
      </c>
      <c r="CQ145" s="3">
        <v>893</v>
      </c>
      <c r="CR145" s="3">
        <v>1068</v>
      </c>
      <c r="CS145" s="3">
        <v>1381</v>
      </c>
      <c r="CT145" s="3">
        <v>2008</v>
      </c>
      <c r="CU145" s="3">
        <v>2926</v>
      </c>
      <c r="CV145" s="3">
        <v>4323</v>
      </c>
      <c r="CW145" s="3">
        <v>5617</v>
      </c>
      <c r="CX145" s="3">
        <v>7089</v>
      </c>
      <c r="CY145" s="3">
        <v>9240</v>
      </c>
      <c r="CZ145" s="3">
        <v>13429</v>
      </c>
      <c r="DA145" s="3">
        <v>18532</v>
      </c>
      <c r="DB145" s="3">
        <v>22797</v>
      </c>
      <c r="DC145" s="3">
        <v>41018</v>
      </c>
      <c r="DD145" s="15">
        <v>195</v>
      </c>
      <c r="DG145" s="12"/>
      <c r="DH145" s="12"/>
      <c r="DI145" s="3" t="s">
        <v>59</v>
      </c>
      <c r="DJ145" s="3" t="s">
        <v>60</v>
      </c>
      <c r="DK145" s="3" t="s">
        <v>61</v>
      </c>
      <c r="DL145" s="3" t="s">
        <v>62</v>
      </c>
      <c r="DM145" s="3" t="s">
        <v>63</v>
      </c>
      <c r="DN145" s="3" t="s">
        <v>64</v>
      </c>
      <c r="DO145" s="3" t="s">
        <v>65</v>
      </c>
      <c r="DP145" s="3" t="s">
        <v>66</v>
      </c>
      <c r="DQ145" s="3" t="s">
        <v>67</v>
      </c>
      <c r="DR145" s="15" t="s">
        <v>68</v>
      </c>
      <c r="DT145" s="12"/>
      <c r="DU145" s="12"/>
      <c r="DV145" s="3" t="s">
        <v>59</v>
      </c>
      <c r="DW145" s="3" t="s">
        <v>60</v>
      </c>
      <c r="DX145" s="3" t="s">
        <v>61</v>
      </c>
      <c r="DY145" s="3" t="s">
        <v>62</v>
      </c>
      <c r="DZ145" s="3" t="s">
        <v>63</v>
      </c>
      <c r="EA145" s="3" t="s">
        <v>64</v>
      </c>
      <c r="EB145" s="3" t="s">
        <v>65</v>
      </c>
      <c r="EC145" s="3" t="s">
        <v>66</v>
      </c>
      <c r="ED145" s="3" t="s">
        <v>67</v>
      </c>
      <c r="EE145" s="15" t="s">
        <v>68</v>
      </c>
      <c r="EG145" s="12"/>
      <c r="EH145" s="12"/>
      <c r="EI145" s="3" t="s">
        <v>59</v>
      </c>
      <c r="EJ145" s="3" t="s">
        <v>60</v>
      </c>
      <c r="EK145" s="3" t="s">
        <v>61</v>
      </c>
      <c r="EL145" s="3" t="s">
        <v>62</v>
      </c>
      <c r="EM145" s="3" t="s">
        <v>63</v>
      </c>
      <c r="EN145" s="3" t="s">
        <v>64</v>
      </c>
      <c r="EO145" s="3" t="s">
        <v>65</v>
      </c>
      <c r="EP145" s="3" t="s">
        <v>66</v>
      </c>
      <c r="EQ145" s="3" t="s">
        <v>67</v>
      </c>
      <c r="ER145" s="15" t="s">
        <v>68</v>
      </c>
      <c r="EU145" s="3" t="s">
        <v>69</v>
      </c>
      <c r="EV145" s="3">
        <v>38226051</v>
      </c>
      <c r="EW145" s="3">
        <v>3340537</v>
      </c>
      <c r="EX145" s="3">
        <v>3435613</v>
      </c>
      <c r="EY145" s="3">
        <v>3448828</v>
      </c>
      <c r="EZ145" s="3">
        <v>3337388</v>
      </c>
      <c r="FA145" s="3">
        <v>3236097</v>
      </c>
      <c r="FB145" s="3">
        <v>3199256</v>
      </c>
      <c r="FC145" s="3">
        <v>2654627</v>
      </c>
      <c r="FD145" s="3">
        <v>2363915</v>
      </c>
      <c r="FE145" s="3">
        <v>2239826</v>
      </c>
      <c r="FF145" s="3">
        <v>2101474</v>
      </c>
      <c r="FG145" s="3">
        <v>1944934</v>
      </c>
      <c r="FH145" s="3">
        <v>1685240</v>
      </c>
      <c r="FI145" s="3">
        <v>1421891</v>
      </c>
      <c r="FJ145" s="3">
        <v>1210171</v>
      </c>
      <c r="FK145" s="3">
        <v>1031131</v>
      </c>
      <c r="FL145" s="3">
        <v>800697</v>
      </c>
      <c r="FM145" s="15">
        <v>774426</v>
      </c>
      <c r="FP145" s="3" t="s">
        <v>69</v>
      </c>
      <c r="FQ145" s="3">
        <v>18719869</v>
      </c>
      <c r="FR145" s="3">
        <v>1699138</v>
      </c>
      <c r="FS145" s="3">
        <v>1746348</v>
      </c>
      <c r="FT145" s="3">
        <v>1752043</v>
      </c>
      <c r="FU145" s="3">
        <v>1693201</v>
      </c>
      <c r="FV145" s="3">
        <v>1634163</v>
      </c>
      <c r="FW145" s="3">
        <v>1606690</v>
      </c>
      <c r="FX145" s="3">
        <v>1328527</v>
      </c>
      <c r="FY145" s="3">
        <v>1177920</v>
      </c>
      <c r="FZ145" s="3">
        <v>1103394</v>
      </c>
      <c r="GA145" s="3">
        <v>1015946</v>
      </c>
      <c r="GB145" s="3">
        <v>939933</v>
      </c>
      <c r="GC145" s="3">
        <v>805839</v>
      </c>
      <c r="GD145" s="3">
        <v>667183</v>
      </c>
      <c r="GE145" s="3">
        <v>543376</v>
      </c>
      <c r="GF145" s="3">
        <v>437005</v>
      </c>
      <c r="GG145" s="3">
        <v>313741</v>
      </c>
      <c r="GH145" s="15">
        <v>255422</v>
      </c>
      <c r="GK145" s="3" t="s">
        <v>69</v>
      </c>
      <c r="GL145" s="3">
        <v>19506182</v>
      </c>
      <c r="GM145" s="3">
        <v>1641399</v>
      </c>
      <c r="GN145" s="3">
        <v>1689265</v>
      </c>
      <c r="GO145" s="3">
        <v>1696785</v>
      </c>
      <c r="GP145" s="3">
        <v>1644187</v>
      </c>
      <c r="GQ145" s="3">
        <v>1601934</v>
      </c>
      <c r="GR145" s="3">
        <v>1592566</v>
      </c>
      <c r="GS145" s="3">
        <v>1326100</v>
      </c>
      <c r="GT145" s="3">
        <v>1185995</v>
      </c>
      <c r="GU145" s="3">
        <v>1136432</v>
      </c>
      <c r="GV145" s="3">
        <v>1085528</v>
      </c>
      <c r="GW145" s="3">
        <v>1005001</v>
      </c>
      <c r="GX145" s="3">
        <v>879401</v>
      </c>
      <c r="GY145" s="3">
        <v>754708</v>
      </c>
      <c r="GZ145" s="3">
        <v>666795</v>
      </c>
      <c r="HA145" s="3">
        <v>594126</v>
      </c>
      <c r="HB145" s="3">
        <v>486956</v>
      </c>
      <c r="HC145" s="15">
        <v>519004</v>
      </c>
      <c r="HF145" s="20" t="s">
        <v>70</v>
      </c>
      <c r="HG145" s="23" t="s">
        <v>71</v>
      </c>
      <c r="HH145" s="22" t="s">
        <v>72</v>
      </c>
      <c r="HI145" s="23" t="s">
        <v>73</v>
      </c>
      <c r="HJ145" s="23" t="s">
        <v>74</v>
      </c>
      <c r="HK145" s="23" t="s">
        <v>75</v>
      </c>
      <c r="HL145" s="23" t="s">
        <v>76</v>
      </c>
      <c r="HN145" s="20" t="s">
        <v>70</v>
      </c>
      <c r="HO145" s="23" t="s">
        <v>71</v>
      </c>
      <c r="HP145" s="22" t="s">
        <v>72</v>
      </c>
      <c r="HQ145" s="23" t="s">
        <v>73</v>
      </c>
      <c r="HR145" s="23" t="s">
        <v>74</v>
      </c>
      <c r="HS145" s="23" t="s">
        <v>75</v>
      </c>
      <c r="HT145" s="23" t="s">
        <v>76</v>
      </c>
      <c r="HV145" s="20" t="s">
        <v>70</v>
      </c>
      <c r="HW145" s="26" t="s">
        <v>71</v>
      </c>
      <c r="HX145" s="25" t="s">
        <v>72</v>
      </c>
      <c r="HY145" s="26" t="s">
        <v>73</v>
      </c>
      <c r="HZ145" s="26" t="s">
        <v>74</v>
      </c>
      <c r="IA145" s="26" t="s">
        <v>75</v>
      </c>
      <c r="IB145" s="26" t="s">
        <v>76</v>
      </c>
      <c r="IG145" s="10" t="s">
        <v>77</v>
      </c>
      <c r="IH145" s="11">
        <v>104982</v>
      </c>
      <c r="II145" s="11">
        <v>113834</v>
      </c>
      <c r="IJ145" s="11">
        <v>121659</v>
      </c>
      <c r="IK145" s="11">
        <v>128675</v>
      </c>
      <c r="IL145" s="11">
        <v>135274</v>
      </c>
      <c r="IM145" s="11">
        <v>141746</v>
      </c>
      <c r="IN145" s="10" t="s">
        <v>77</v>
      </c>
      <c r="IO145" s="11">
        <v>27476</v>
      </c>
      <c r="IP145" s="10" t="s">
        <v>77</v>
      </c>
      <c r="IQ145" s="11">
        <v>77506</v>
      </c>
      <c r="IR145" s="54" t="s">
        <v>269</v>
      </c>
      <c r="IS145" s="56">
        <v>2425</v>
      </c>
      <c r="JE145" s="89" t="s">
        <v>186</v>
      </c>
      <c r="JF145" s="11">
        <v>1794531</v>
      </c>
    </row>
    <row r="146" spans="1:266" ht="15.6" x14ac:dyDescent="0.3">
      <c r="A146" s="12" t="s">
        <v>78</v>
      </c>
      <c r="B146" s="12">
        <v>44742</v>
      </c>
      <c r="C146" s="77">
        <v>0.51340261399999998</v>
      </c>
      <c r="D146" s="77">
        <v>0.48640077100000001</v>
      </c>
      <c r="E146" s="78"/>
      <c r="F146" s="12">
        <v>40</v>
      </c>
      <c r="G146" s="12">
        <v>2741</v>
      </c>
      <c r="H146" s="12">
        <v>7545</v>
      </c>
      <c r="I146" s="12">
        <v>12391</v>
      </c>
      <c r="J146" s="12">
        <v>13344</v>
      </c>
      <c r="K146" s="12">
        <v>6918</v>
      </c>
      <c r="L146" s="12">
        <v>1577</v>
      </c>
      <c r="M146" s="12">
        <v>99</v>
      </c>
      <c r="N146" s="12">
        <v>7</v>
      </c>
      <c r="O146" s="31">
        <v>80</v>
      </c>
      <c r="Q146" s="12" t="s">
        <v>79</v>
      </c>
      <c r="R146" s="12">
        <v>34760</v>
      </c>
      <c r="S146" s="12">
        <v>178</v>
      </c>
      <c r="T146" s="12">
        <v>85</v>
      </c>
      <c r="U146" s="12">
        <v>128</v>
      </c>
      <c r="V146" s="12">
        <v>391</v>
      </c>
      <c r="W146" s="12">
        <v>25</v>
      </c>
      <c r="X146" s="12">
        <v>15</v>
      </c>
      <c r="Y146" s="12">
        <v>11</v>
      </c>
      <c r="Z146" s="12">
        <v>9</v>
      </c>
      <c r="AA146" s="12">
        <v>31</v>
      </c>
      <c r="AB146" s="12">
        <v>54</v>
      </c>
      <c r="AC146" s="12">
        <v>74</v>
      </c>
      <c r="AD146" s="31">
        <v>135</v>
      </c>
      <c r="AF146" s="12" t="s">
        <v>79</v>
      </c>
      <c r="AG146" s="12">
        <v>182</v>
      </c>
      <c r="AH146" s="12">
        <v>260</v>
      </c>
      <c r="AI146" s="12">
        <v>317</v>
      </c>
      <c r="AJ146" s="12">
        <v>414</v>
      </c>
      <c r="AK146" s="12">
        <v>618</v>
      </c>
      <c r="AL146" s="12">
        <v>971</v>
      </c>
      <c r="AM146" s="12">
        <v>1412</v>
      </c>
      <c r="AN146" s="12">
        <v>1863</v>
      </c>
      <c r="AO146" s="12">
        <v>2511</v>
      </c>
      <c r="AP146" s="12">
        <v>3606</v>
      </c>
      <c r="AQ146" s="12">
        <v>5019</v>
      </c>
      <c r="AR146" s="12">
        <v>6044</v>
      </c>
      <c r="AS146" s="12">
        <v>10777</v>
      </c>
      <c r="AT146" s="31">
        <v>21</v>
      </c>
      <c r="AV146" s="12" t="s">
        <v>79</v>
      </c>
      <c r="AW146" s="12">
        <v>15985</v>
      </c>
      <c r="AX146" s="12">
        <v>109</v>
      </c>
      <c r="AY146" s="12">
        <v>42</v>
      </c>
      <c r="AZ146" s="12">
        <v>80</v>
      </c>
      <c r="BA146" s="12">
        <v>231</v>
      </c>
      <c r="BB146" s="12">
        <v>13</v>
      </c>
      <c r="BC146" s="12">
        <v>9</v>
      </c>
      <c r="BD146" s="12">
        <v>2</v>
      </c>
      <c r="BE146" s="12">
        <v>2</v>
      </c>
      <c r="BF146" s="12">
        <v>25</v>
      </c>
      <c r="BG146" s="12">
        <v>31</v>
      </c>
      <c r="BH146" s="12">
        <v>50</v>
      </c>
      <c r="BI146" s="31">
        <v>102</v>
      </c>
      <c r="BK146" s="12" t="s">
        <v>79</v>
      </c>
      <c r="BL146" s="12">
        <v>134</v>
      </c>
      <c r="BM146" s="12">
        <v>174</v>
      </c>
      <c r="BN146" s="12">
        <v>204</v>
      </c>
      <c r="BO146" s="12">
        <v>259</v>
      </c>
      <c r="BP146" s="12">
        <v>378</v>
      </c>
      <c r="BQ146" s="12">
        <v>584</v>
      </c>
      <c r="BR146" s="12">
        <v>867</v>
      </c>
      <c r="BS146" s="12">
        <v>1151</v>
      </c>
      <c r="BT146" s="12">
        <v>1505</v>
      </c>
      <c r="BU146" s="12">
        <v>2064</v>
      </c>
      <c r="BV146" s="12">
        <v>2580</v>
      </c>
      <c r="BW146" s="12">
        <v>2601</v>
      </c>
      <c r="BX146" s="12">
        <v>3005</v>
      </c>
      <c r="BY146" s="31">
        <v>14</v>
      </c>
      <c r="CA146" s="12" t="s">
        <v>79</v>
      </c>
      <c r="CB146" s="12">
        <v>18774</v>
      </c>
      <c r="CC146" s="12">
        <v>69</v>
      </c>
      <c r="CD146" s="12">
        <v>43</v>
      </c>
      <c r="CE146" s="12">
        <v>48</v>
      </c>
      <c r="CF146" s="12">
        <v>160</v>
      </c>
      <c r="CG146" s="12">
        <v>12</v>
      </c>
      <c r="CH146" s="12">
        <v>6</v>
      </c>
      <c r="CI146" s="12">
        <v>9</v>
      </c>
      <c r="CJ146" s="12">
        <v>7</v>
      </c>
      <c r="CK146" s="12">
        <v>6</v>
      </c>
      <c r="CL146" s="12">
        <v>23</v>
      </c>
      <c r="CM146" s="12">
        <v>24</v>
      </c>
      <c r="CN146" s="31">
        <v>33</v>
      </c>
      <c r="CP146" s="12" t="s">
        <v>79</v>
      </c>
      <c r="CQ146" s="12">
        <v>48</v>
      </c>
      <c r="CR146" s="12">
        <v>86</v>
      </c>
      <c r="CS146" s="12">
        <v>112</v>
      </c>
      <c r="CT146" s="12">
        <v>155</v>
      </c>
      <c r="CU146" s="12">
        <v>240</v>
      </c>
      <c r="CV146" s="12">
        <v>387</v>
      </c>
      <c r="CW146" s="12">
        <v>545</v>
      </c>
      <c r="CX146" s="12">
        <v>712</v>
      </c>
      <c r="CY146" s="12">
        <v>1006</v>
      </c>
      <c r="CZ146" s="12">
        <v>1542</v>
      </c>
      <c r="DA146" s="12">
        <v>2439</v>
      </c>
      <c r="DB146" s="12">
        <v>3443</v>
      </c>
      <c r="DC146" s="12">
        <v>7772</v>
      </c>
      <c r="DD146" s="31">
        <v>7</v>
      </c>
      <c r="DG146" s="27" t="s">
        <v>57</v>
      </c>
      <c r="DH146" s="3">
        <v>7.7</v>
      </c>
      <c r="DI146" s="3">
        <v>14.4</v>
      </c>
      <c r="DJ146" s="3">
        <v>0.6</v>
      </c>
      <c r="DK146" s="3">
        <v>0.3</v>
      </c>
      <c r="DL146" s="3">
        <v>0.8</v>
      </c>
      <c r="DM146" s="3">
        <v>1</v>
      </c>
      <c r="DN146" s="3">
        <v>1.9</v>
      </c>
      <c r="DO146" s="3">
        <v>4.9000000000000004</v>
      </c>
      <c r="DP146" s="3">
        <v>11.7</v>
      </c>
      <c r="DQ146" s="3">
        <v>26.2</v>
      </c>
      <c r="DR146" s="15">
        <v>91.6</v>
      </c>
      <c r="DT146" s="27" t="s">
        <v>57</v>
      </c>
      <c r="DU146" s="3">
        <v>8.3000000000000007</v>
      </c>
      <c r="DV146" s="3">
        <v>15.7</v>
      </c>
      <c r="DW146" s="3">
        <v>0.7</v>
      </c>
      <c r="DX146" s="3">
        <v>0.3</v>
      </c>
      <c r="DY146" s="3">
        <v>1.1000000000000001</v>
      </c>
      <c r="DZ146" s="3">
        <v>1.4</v>
      </c>
      <c r="EA146" s="3">
        <v>2.4</v>
      </c>
      <c r="EB146" s="3">
        <v>6.4</v>
      </c>
      <c r="EC146" s="3">
        <v>15.9</v>
      </c>
      <c r="ED146" s="3">
        <v>36.799999999999997</v>
      </c>
      <c r="EE146" s="15">
        <v>108.7</v>
      </c>
      <c r="EG146" s="27" t="s">
        <v>57</v>
      </c>
      <c r="EH146" s="3">
        <v>7.1</v>
      </c>
      <c r="EI146" s="3">
        <v>12.9</v>
      </c>
      <c r="EJ146" s="3">
        <v>0.6</v>
      </c>
      <c r="EK146" s="3">
        <v>0.2</v>
      </c>
      <c r="EL146" s="3">
        <v>0.4</v>
      </c>
      <c r="EM146" s="3">
        <v>0.7</v>
      </c>
      <c r="EN146" s="3">
        <v>1.5</v>
      </c>
      <c r="EO146" s="3">
        <v>3.5</v>
      </c>
      <c r="EP146" s="3">
        <v>7.8</v>
      </c>
      <c r="EQ146" s="3">
        <v>18</v>
      </c>
      <c r="ER146" s="15">
        <v>81.900000000000006</v>
      </c>
      <c r="EU146" s="12" t="s">
        <v>112</v>
      </c>
      <c r="EV146" s="12">
        <v>3011694</v>
      </c>
      <c r="EW146" s="12">
        <v>193751</v>
      </c>
      <c r="EX146" s="12">
        <v>170956</v>
      </c>
      <c r="EY146" s="12">
        <v>174735</v>
      </c>
      <c r="EZ146" s="12">
        <v>192493</v>
      </c>
      <c r="FA146" s="12">
        <v>223380</v>
      </c>
      <c r="FB146" s="12">
        <v>252455</v>
      </c>
      <c r="FC146" s="12">
        <v>228050</v>
      </c>
      <c r="FD146" s="12">
        <v>200969</v>
      </c>
      <c r="FE146" s="12">
        <v>188782</v>
      </c>
      <c r="FF146" s="12">
        <v>182108</v>
      </c>
      <c r="FG146" s="12">
        <v>176008</v>
      </c>
      <c r="FH146" s="12">
        <v>165837</v>
      </c>
      <c r="FI146" s="12">
        <v>151463</v>
      </c>
      <c r="FJ146" s="12">
        <v>136121</v>
      </c>
      <c r="FK146" s="12">
        <v>125681</v>
      </c>
      <c r="FL146" s="12">
        <v>112862</v>
      </c>
      <c r="FM146" s="31">
        <v>136043</v>
      </c>
      <c r="FP146" s="12" t="s">
        <v>112</v>
      </c>
      <c r="FQ146" s="12">
        <v>1382850</v>
      </c>
      <c r="FR146" s="12">
        <v>98652</v>
      </c>
      <c r="FS146" s="12">
        <v>86548</v>
      </c>
      <c r="FT146" s="12">
        <v>88309</v>
      </c>
      <c r="FU146" s="12">
        <v>96263</v>
      </c>
      <c r="FV146" s="12">
        <v>108715</v>
      </c>
      <c r="FW146" s="12">
        <v>121892</v>
      </c>
      <c r="FX146" s="12">
        <v>110896</v>
      </c>
      <c r="FY146" s="12">
        <v>98373</v>
      </c>
      <c r="FZ146" s="12">
        <v>90438</v>
      </c>
      <c r="GA146" s="12">
        <v>84953</v>
      </c>
      <c r="GB146" s="12">
        <v>80283</v>
      </c>
      <c r="GC146" s="12">
        <v>72976</v>
      </c>
      <c r="GD146" s="12">
        <v>63784</v>
      </c>
      <c r="GE146" s="12">
        <v>54802</v>
      </c>
      <c r="GF146" s="12">
        <v>48574</v>
      </c>
      <c r="GG146" s="12">
        <v>38844</v>
      </c>
      <c r="GH146" s="31">
        <v>38548</v>
      </c>
      <c r="GK146" s="12" t="s">
        <v>112</v>
      </c>
      <c r="GL146" s="12">
        <v>1628844</v>
      </c>
      <c r="GM146" s="12">
        <v>95099</v>
      </c>
      <c r="GN146" s="12">
        <v>84408</v>
      </c>
      <c r="GO146" s="12">
        <v>86426</v>
      </c>
      <c r="GP146" s="12">
        <v>96230</v>
      </c>
      <c r="GQ146" s="12">
        <v>114665</v>
      </c>
      <c r="GR146" s="12">
        <v>130563</v>
      </c>
      <c r="GS146" s="12">
        <v>117154</v>
      </c>
      <c r="GT146" s="12">
        <v>102596</v>
      </c>
      <c r="GU146" s="12">
        <v>98344</v>
      </c>
      <c r="GV146" s="12">
        <v>97155</v>
      </c>
      <c r="GW146" s="12">
        <v>95725</v>
      </c>
      <c r="GX146" s="12">
        <v>92861</v>
      </c>
      <c r="GY146" s="12">
        <v>87679</v>
      </c>
      <c r="GZ146" s="12">
        <v>81319</v>
      </c>
      <c r="HA146" s="12">
        <v>77107</v>
      </c>
      <c r="HB146" s="12">
        <v>74018</v>
      </c>
      <c r="HC146" s="31">
        <v>97495</v>
      </c>
      <c r="HF146" s="34" t="s">
        <v>113</v>
      </c>
      <c r="HG146" s="35" t="s">
        <v>114</v>
      </c>
      <c r="HH146" s="36" t="s">
        <v>115</v>
      </c>
      <c r="HI146" s="35" t="s">
        <v>116</v>
      </c>
      <c r="HJ146" s="35" t="s">
        <v>117</v>
      </c>
      <c r="HK146" s="35" t="s">
        <v>118</v>
      </c>
      <c r="HL146" s="35" t="s">
        <v>119</v>
      </c>
      <c r="HN146" s="34" t="s">
        <v>113</v>
      </c>
      <c r="HO146" s="35" t="s">
        <v>114</v>
      </c>
      <c r="HP146" s="36" t="s">
        <v>115</v>
      </c>
      <c r="HQ146" s="35" t="s">
        <v>116</v>
      </c>
      <c r="HR146" s="35" t="s">
        <v>117</v>
      </c>
      <c r="HS146" s="35" t="s">
        <v>118</v>
      </c>
      <c r="HT146" s="35" t="s">
        <v>119</v>
      </c>
      <c r="HV146" s="34" t="s">
        <v>113</v>
      </c>
      <c r="HW146" s="35" t="s">
        <v>114</v>
      </c>
      <c r="HX146" s="36" t="s">
        <v>115</v>
      </c>
      <c r="HY146" s="35" t="s">
        <v>116</v>
      </c>
      <c r="HZ146" s="35" t="s">
        <v>117</v>
      </c>
      <c r="IA146" s="35" t="s">
        <v>118</v>
      </c>
      <c r="IB146" s="35" t="s">
        <v>119</v>
      </c>
      <c r="IC146" s="37" t="s">
        <v>120</v>
      </c>
      <c r="IG146" s="38" t="s">
        <v>121</v>
      </c>
      <c r="IH146" s="39">
        <v>24631</v>
      </c>
      <c r="II146" s="39">
        <v>24266</v>
      </c>
      <c r="IJ146" s="39">
        <v>25647</v>
      </c>
      <c r="IK146" s="39">
        <v>28245</v>
      </c>
      <c r="IL146" s="39">
        <v>31512</v>
      </c>
      <c r="IM146" s="39">
        <v>35094</v>
      </c>
      <c r="IN146" s="38" t="s">
        <v>121</v>
      </c>
      <c r="IO146" s="39">
        <v>5020</v>
      </c>
      <c r="IP146" s="38" t="s">
        <v>121</v>
      </c>
      <c r="IQ146" s="39">
        <v>19611</v>
      </c>
      <c r="IR146" s="42" t="s">
        <v>286</v>
      </c>
      <c r="IS146" s="44">
        <v>2604</v>
      </c>
      <c r="JE146" s="89" t="s">
        <v>202</v>
      </c>
      <c r="JF146" s="11">
        <v>1801750</v>
      </c>
    </row>
    <row r="147" spans="1:266" ht="15.6" x14ac:dyDescent="0.3">
      <c r="A147" s="12" t="s">
        <v>122</v>
      </c>
      <c r="B147" s="12">
        <v>268281</v>
      </c>
      <c r="C147" s="12"/>
      <c r="D147" s="12"/>
      <c r="E147" s="12"/>
      <c r="F147" s="12">
        <v>374</v>
      </c>
      <c r="G147" s="12">
        <v>31939</v>
      </c>
      <c r="H147" s="12">
        <v>67050</v>
      </c>
      <c r="I147" s="12">
        <v>70571</v>
      </c>
      <c r="J147" s="12">
        <v>56674</v>
      </c>
      <c r="K147" s="12">
        <v>29678</v>
      </c>
      <c r="L147" s="12">
        <v>9318</v>
      </c>
      <c r="M147" s="12">
        <v>633</v>
      </c>
      <c r="N147" s="12">
        <v>44</v>
      </c>
      <c r="O147" s="31">
        <v>2000</v>
      </c>
      <c r="Q147" s="12" t="s">
        <v>122</v>
      </c>
      <c r="R147" s="12">
        <v>119640</v>
      </c>
      <c r="S147" s="12">
        <v>1653</v>
      </c>
      <c r="T147" s="12">
        <v>639</v>
      </c>
      <c r="U147" s="12">
        <v>1208</v>
      </c>
      <c r="V147" s="12">
        <v>3500</v>
      </c>
      <c r="W147" s="12">
        <v>165</v>
      </c>
      <c r="X147" s="12">
        <v>145</v>
      </c>
      <c r="Y147" s="12">
        <v>106</v>
      </c>
      <c r="Z147" s="12">
        <v>83</v>
      </c>
      <c r="AA147" s="12">
        <v>268</v>
      </c>
      <c r="AB147" s="12">
        <v>357</v>
      </c>
      <c r="AC147" s="12">
        <v>817</v>
      </c>
      <c r="AD147" s="31">
        <v>1116</v>
      </c>
      <c r="AF147" s="12" t="s">
        <v>122</v>
      </c>
      <c r="AG147" s="12">
        <v>1199</v>
      </c>
      <c r="AH147" s="12">
        <v>1392</v>
      </c>
      <c r="AI147" s="12">
        <v>1563</v>
      </c>
      <c r="AJ147" s="12">
        <v>2115</v>
      </c>
      <c r="AK147" s="12">
        <v>3158</v>
      </c>
      <c r="AL147" s="12">
        <v>4860</v>
      </c>
      <c r="AM147" s="12">
        <v>6417</v>
      </c>
      <c r="AN147" s="12">
        <v>8107</v>
      </c>
      <c r="AO147" s="12">
        <v>10427</v>
      </c>
      <c r="AP147" s="12">
        <v>13994</v>
      </c>
      <c r="AQ147" s="12">
        <v>16979</v>
      </c>
      <c r="AR147" s="12">
        <v>17562</v>
      </c>
      <c r="AS147" s="12">
        <v>25136</v>
      </c>
      <c r="AT147" s="31">
        <v>174</v>
      </c>
      <c r="AV147" s="12" t="s">
        <v>122</v>
      </c>
      <c r="AW147" s="12">
        <v>63767</v>
      </c>
      <c r="AX147" s="12">
        <v>919</v>
      </c>
      <c r="AY147" s="12">
        <v>339</v>
      </c>
      <c r="AZ147" s="12">
        <v>661</v>
      </c>
      <c r="BA147" s="12">
        <v>1919</v>
      </c>
      <c r="BB147" s="12">
        <v>86</v>
      </c>
      <c r="BC147" s="12">
        <v>91</v>
      </c>
      <c r="BD147" s="12">
        <v>60</v>
      </c>
      <c r="BE147" s="12">
        <v>47</v>
      </c>
      <c r="BF147" s="12">
        <v>149</v>
      </c>
      <c r="BG147" s="12">
        <v>216</v>
      </c>
      <c r="BH147" s="12">
        <v>599</v>
      </c>
      <c r="BI147" s="31">
        <v>848</v>
      </c>
      <c r="BK147" s="12" t="s">
        <v>122</v>
      </c>
      <c r="BL147" s="12">
        <v>841</v>
      </c>
      <c r="BM147" s="12">
        <v>953</v>
      </c>
      <c r="BN147" s="12">
        <v>1006</v>
      </c>
      <c r="BO147" s="12">
        <v>1310</v>
      </c>
      <c r="BP147" s="12">
        <v>1990</v>
      </c>
      <c r="BQ147" s="12">
        <v>3136</v>
      </c>
      <c r="BR147" s="12">
        <v>4233</v>
      </c>
      <c r="BS147" s="12">
        <v>5304</v>
      </c>
      <c r="BT147" s="12">
        <v>6694</v>
      </c>
      <c r="BU147" s="12">
        <v>8426</v>
      </c>
      <c r="BV147" s="12">
        <v>9290</v>
      </c>
      <c r="BW147" s="12">
        <v>8154</v>
      </c>
      <c r="BX147" s="12">
        <v>8321</v>
      </c>
      <c r="BY147" s="31">
        <v>94</v>
      </c>
      <c r="CA147" s="12" t="s">
        <v>122</v>
      </c>
      <c r="CB147" s="12">
        <v>55853</v>
      </c>
      <c r="CC147" s="12">
        <v>734</v>
      </c>
      <c r="CD147" s="12">
        <v>300</v>
      </c>
      <c r="CE147" s="12">
        <v>547</v>
      </c>
      <c r="CF147" s="12">
        <v>1581</v>
      </c>
      <c r="CG147" s="12">
        <v>79</v>
      </c>
      <c r="CH147" s="12">
        <v>54</v>
      </c>
      <c r="CI147" s="12">
        <v>46</v>
      </c>
      <c r="CJ147" s="12">
        <v>36</v>
      </c>
      <c r="CK147" s="12">
        <v>119</v>
      </c>
      <c r="CL147" s="12">
        <v>140</v>
      </c>
      <c r="CM147" s="12">
        <v>218</v>
      </c>
      <c r="CN147" s="31">
        <v>268</v>
      </c>
      <c r="CP147" s="12" t="s">
        <v>122</v>
      </c>
      <c r="CQ147" s="12">
        <v>357</v>
      </c>
      <c r="CR147" s="12">
        <v>439</v>
      </c>
      <c r="CS147" s="12">
        <v>557</v>
      </c>
      <c r="CT147" s="12">
        <v>805</v>
      </c>
      <c r="CU147" s="12">
        <v>1168</v>
      </c>
      <c r="CV147" s="12">
        <v>1722</v>
      </c>
      <c r="CW147" s="12">
        <v>2183</v>
      </c>
      <c r="CX147" s="12">
        <v>2801</v>
      </c>
      <c r="CY147" s="12">
        <v>3733</v>
      </c>
      <c r="CZ147" s="12">
        <v>5566</v>
      </c>
      <c r="DA147" s="12">
        <v>7688</v>
      </c>
      <c r="DB147" s="12">
        <v>9406</v>
      </c>
      <c r="DC147" s="12">
        <v>16811</v>
      </c>
      <c r="DD147" s="31">
        <v>76</v>
      </c>
      <c r="DG147" s="12" t="s">
        <v>78</v>
      </c>
      <c r="DH147" s="12">
        <v>11.5</v>
      </c>
      <c r="DI147" s="12">
        <v>8.6999999999999993</v>
      </c>
      <c r="DJ147" s="12">
        <v>0.4</v>
      </c>
      <c r="DK147" s="12">
        <v>0.2</v>
      </c>
      <c r="DL147" s="12">
        <v>0.5</v>
      </c>
      <c r="DM147" s="12">
        <v>0.9</v>
      </c>
      <c r="DN147" s="12">
        <v>1.9</v>
      </c>
      <c r="DO147" s="12">
        <v>4.4000000000000004</v>
      </c>
      <c r="DP147" s="12">
        <v>10.3</v>
      </c>
      <c r="DQ147" s="12">
        <v>23.4</v>
      </c>
      <c r="DR147" s="31">
        <v>87.7</v>
      </c>
      <c r="DT147" s="12" t="s">
        <v>78</v>
      </c>
      <c r="DU147" s="12">
        <v>11.6</v>
      </c>
      <c r="DV147" s="12">
        <v>10.1</v>
      </c>
      <c r="DW147" s="12">
        <v>0.3</v>
      </c>
      <c r="DX147" s="12">
        <v>0.3</v>
      </c>
      <c r="DY147" s="12">
        <v>0.7</v>
      </c>
      <c r="DZ147" s="12">
        <v>1.3</v>
      </c>
      <c r="EA147" s="12">
        <v>2.5</v>
      </c>
      <c r="EB147" s="12">
        <v>5.8</v>
      </c>
      <c r="EC147" s="12">
        <v>14.8</v>
      </c>
      <c r="ED147" s="12">
        <v>34.5</v>
      </c>
      <c r="EE147" s="31">
        <v>105.8</v>
      </c>
      <c r="EG147" s="12" t="s">
        <v>78</v>
      </c>
      <c r="EH147" s="12">
        <v>11.5</v>
      </c>
      <c r="EI147" s="12">
        <v>7.3</v>
      </c>
      <c r="EJ147" s="12">
        <v>0.4</v>
      </c>
      <c r="EK147" s="12">
        <v>0.2</v>
      </c>
      <c r="EL147" s="12">
        <v>0.3</v>
      </c>
      <c r="EM147" s="12">
        <v>0.5</v>
      </c>
      <c r="EN147" s="12">
        <v>1.3</v>
      </c>
      <c r="EO147" s="12">
        <v>3.3</v>
      </c>
      <c r="EP147" s="12">
        <v>7</v>
      </c>
      <c r="EQ147" s="12">
        <v>16.100000000000001</v>
      </c>
      <c r="ER147" s="31">
        <v>79.599999999999994</v>
      </c>
      <c r="EU147" s="12" t="s">
        <v>122</v>
      </c>
      <c r="EV147" s="12">
        <v>14530996</v>
      </c>
      <c r="EW147" s="12">
        <v>1205041</v>
      </c>
      <c r="EX147" s="12">
        <v>1218865</v>
      </c>
      <c r="EY147" s="12">
        <v>1229128</v>
      </c>
      <c r="EZ147" s="12">
        <v>1211665</v>
      </c>
      <c r="FA147" s="12">
        <v>1203251</v>
      </c>
      <c r="FB147" s="12">
        <v>1244568</v>
      </c>
      <c r="FC147" s="12">
        <v>1052826</v>
      </c>
      <c r="FD147" s="12">
        <v>926797</v>
      </c>
      <c r="FE147" s="12">
        <v>865968</v>
      </c>
      <c r="FF147" s="12">
        <v>821526</v>
      </c>
      <c r="FG147" s="12">
        <v>766601</v>
      </c>
      <c r="FH147" s="12">
        <v>678808</v>
      </c>
      <c r="FI147" s="12">
        <v>572241</v>
      </c>
      <c r="FJ147" s="12">
        <v>483051</v>
      </c>
      <c r="FK147" s="12">
        <v>420803</v>
      </c>
      <c r="FL147" s="12">
        <v>326764</v>
      </c>
      <c r="FM147" s="31">
        <v>303093</v>
      </c>
      <c r="FP147" s="12" t="s">
        <v>122</v>
      </c>
      <c r="FQ147" s="12">
        <v>7102367</v>
      </c>
      <c r="FR147" s="12">
        <v>614437</v>
      </c>
      <c r="FS147" s="12">
        <v>620709</v>
      </c>
      <c r="FT147" s="12">
        <v>625510</v>
      </c>
      <c r="FU147" s="12">
        <v>614155</v>
      </c>
      <c r="FV147" s="12">
        <v>608803</v>
      </c>
      <c r="FW147" s="12">
        <v>629245</v>
      </c>
      <c r="FX147" s="12">
        <v>530282</v>
      </c>
      <c r="FY147" s="12">
        <v>462271</v>
      </c>
      <c r="FZ147" s="12">
        <v>425357</v>
      </c>
      <c r="GA147" s="12">
        <v>393635</v>
      </c>
      <c r="GB147" s="12">
        <v>364947</v>
      </c>
      <c r="GC147" s="12">
        <v>322320</v>
      </c>
      <c r="GD147" s="12">
        <v>269293</v>
      </c>
      <c r="GE147" s="12">
        <v>216631</v>
      </c>
      <c r="GF147" s="12">
        <v>176799</v>
      </c>
      <c r="GG147" s="12">
        <v>127856</v>
      </c>
      <c r="GH147" s="31">
        <v>100117</v>
      </c>
      <c r="GK147" s="12" t="s">
        <v>122</v>
      </c>
      <c r="GL147" s="12">
        <v>7428629</v>
      </c>
      <c r="GM147" s="12">
        <v>590604</v>
      </c>
      <c r="GN147" s="12">
        <v>598156</v>
      </c>
      <c r="GO147" s="12">
        <v>603618</v>
      </c>
      <c r="GP147" s="12">
        <v>597510</v>
      </c>
      <c r="GQ147" s="12">
        <v>594448</v>
      </c>
      <c r="GR147" s="12">
        <v>615323</v>
      </c>
      <c r="GS147" s="12">
        <v>522544</v>
      </c>
      <c r="GT147" s="12">
        <v>464526</v>
      </c>
      <c r="GU147" s="12">
        <v>440611</v>
      </c>
      <c r="GV147" s="12">
        <v>427891</v>
      </c>
      <c r="GW147" s="12">
        <v>401654</v>
      </c>
      <c r="GX147" s="12">
        <v>356488</v>
      </c>
      <c r="GY147" s="12">
        <v>302948</v>
      </c>
      <c r="GZ147" s="12">
        <v>266420</v>
      </c>
      <c r="HA147" s="12">
        <v>244004</v>
      </c>
      <c r="HB147" s="12">
        <v>198908</v>
      </c>
      <c r="HC147" s="31">
        <v>202976</v>
      </c>
      <c r="HF147" s="42" t="s">
        <v>143</v>
      </c>
      <c r="HG147" s="43" t="s">
        <v>143</v>
      </c>
      <c r="HH147" s="43">
        <v>1</v>
      </c>
      <c r="HI147" s="44">
        <f>B145-(V145-U145*6/11)</f>
        <v>727540.63636363635</v>
      </c>
      <c r="HJ147" s="44">
        <f>V145</f>
        <v>10576</v>
      </c>
      <c r="HK147" s="45">
        <f>HJ147/(B145)</f>
        <v>1.4364471294826155E-2</v>
      </c>
      <c r="HL147" s="46">
        <f t="shared" ref="HL147:HL168" si="63">2*HH147*HK147/(2+HH147*HK147)</f>
        <v>1.4262037977261111E-2</v>
      </c>
      <c r="HN147" s="42" t="s">
        <v>143</v>
      </c>
      <c r="HO147" s="43" t="s">
        <v>143</v>
      </c>
      <c r="HP147" s="43">
        <v>1</v>
      </c>
      <c r="HQ147" s="44">
        <f>B145*0.51-(BA145-AZ145*6/11)</f>
        <v>370619.83727272728</v>
      </c>
      <c r="HR147" s="44">
        <f>BA145</f>
        <v>5902</v>
      </c>
      <c r="HS147" s="45">
        <f>HR147/C145</f>
        <v>1.5665061763128978E-2</v>
      </c>
      <c r="HT147" s="46">
        <f t="shared" ref="HT147:HT168" si="64">2*HP147*HS147/(2+HP147*HS147)</f>
        <v>1.5543318242988782E-2</v>
      </c>
      <c r="HV147" s="42" t="s">
        <v>143</v>
      </c>
      <c r="HW147" s="47">
        <v>0</v>
      </c>
      <c r="HX147" s="47">
        <v>1</v>
      </c>
      <c r="HY147" s="48">
        <f>B145*0.49-(CF145-CE145*6/11)</f>
        <v>356942.70818181819</v>
      </c>
      <c r="HZ147" s="48">
        <f>CF145</f>
        <v>4651</v>
      </c>
      <c r="IA147" s="45">
        <f>HZ147/D145</f>
        <v>1.2946812567677785E-2</v>
      </c>
      <c r="IB147" s="46">
        <f t="shared" ref="IB147:IB168" si="65">2*HX147*IA147/(2+HX147*IA147)</f>
        <v>1.2863541636416185E-2</v>
      </c>
      <c r="IC147" s="49"/>
      <c r="IE147" s="50">
        <f t="shared" ref="IE147:IF168" si="66">HY147+HQ147-HI147</f>
        <v>21.909090909059159</v>
      </c>
      <c r="IF147" s="50">
        <f t="shared" si="66"/>
        <v>-23</v>
      </c>
      <c r="IG147" s="51" t="s">
        <v>144</v>
      </c>
      <c r="IH147" s="52">
        <v>3496</v>
      </c>
      <c r="II147" s="52">
        <v>4645</v>
      </c>
      <c r="IJ147" s="52">
        <v>5231</v>
      </c>
      <c r="IK147" s="52">
        <v>5515</v>
      </c>
      <c r="IL147" s="52">
        <v>5730</v>
      </c>
      <c r="IM147" s="52">
        <v>5933</v>
      </c>
      <c r="IN147" s="51" t="s">
        <v>144</v>
      </c>
      <c r="IO147" s="52">
        <v>787</v>
      </c>
      <c r="IP147" s="51" t="s">
        <v>144</v>
      </c>
      <c r="IQ147" s="52">
        <v>2709</v>
      </c>
      <c r="IR147" s="54" t="s">
        <v>300</v>
      </c>
      <c r="IS147" s="56">
        <v>3267</v>
      </c>
      <c r="JE147" s="10" t="s">
        <v>220</v>
      </c>
      <c r="JF147" s="11">
        <v>1797164</v>
      </c>
    </row>
    <row r="148" spans="1:266" ht="15.6" x14ac:dyDescent="0.3">
      <c r="A148" s="12" t="s">
        <v>486</v>
      </c>
      <c r="B148" s="12">
        <v>186114</v>
      </c>
      <c r="C148" s="12"/>
      <c r="D148" s="12"/>
      <c r="E148" s="12"/>
      <c r="F148" s="12">
        <v>226</v>
      </c>
      <c r="G148" s="12">
        <v>21915</v>
      </c>
      <c r="H148" s="12">
        <v>46826</v>
      </c>
      <c r="I148" s="12">
        <v>48974</v>
      </c>
      <c r="J148" s="12">
        <v>39013</v>
      </c>
      <c r="K148" s="12">
        <v>20714</v>
      </c>
      <c r="L148" s="12">
        <v>6742</v>
      </c>
      <c r="M148" s="12">
        <v>465</v>
      </c>
      <c r="N148" s="12">
        <v>29</v>
      </c>
      <c r="O148" s="31">
        <v>1210</v>
      </c>
      <c r="Q148" s="12" t="s">
        <v>486</v>
      </c>
      <c r="R148" s="12">
        <v>75224</v>
      </c>
      <c r="S148" s="12">
        <v>1177</v>
      </c>
      <c r="T148" s="12">
        <v>482</v>
      </c>
      <c r="U148" s="12">
        <v>864</v>
      </c>
      <c r="V148" s="12">
        <v>2523</v>
      </c>
      <c r="W148" s="12">
        <v>117</v>
      </c>
      <c r="X148" s="12">
        <v>107</v>
      </c>
      <c r="Y148" s="12">
        <v>73</v>
      </c>
      <c r="Z148" s="12">
        <v>53</v>
      </c>
      <c r="AA148" s="12">
        <v>177</v>
      </c>
      <c r="AB148" s="12">
        <v>240</v>
      </c>
      <c r="AC148" s="12">
        <v>573</v>
      </c>
      <c r="AD148" s="31">
        <v>780</v>
      </c>
      <c r="AF148" s="12" t="s">
        <v>486</v>
      </c>
      <c r="AG148" s="12">
        <v>825</v>
      </c>
      <c r="AH148" s="12">
        <v>987</v>
      </c>
      <c r="AI148" s="12">
        <v>1077</v>
      </c>
      <c r="AJ148" s="12">
        <v>1436</v>
      </c>
      <c r="AK148" s="12">
        <v>2068</v>
      </c>
      <c r="AL148" s="12">
        <v>3199</v>
      </c>
      <c r="AM148" s="12">
        <v>4192</v>
      </c>
      <c r="AN148" s="12">
        <v>5259</v>
      </c>
      <c r="AO148" s="12">
        <v>6743</v>
      </c>
      <c r="AP148" s="12">
        <v>8818</v>
      </c>
      <c r="AQ148" s="12">
        <v>10731</v>
      </c>
      <c r="AR148" s="12">
        <v>10822</v>
      </c>
      <c r="AS148" s="12">
        <v>14325</v>
      </c>
      <c r="AT148" s="31">
        <v>99</v>
      </c>
      <c r="AV148" s="12" t="s">
        <v>486</v>
      </c>
      <c r="AW148" s="12">
        <v>39971</v>
      </c>
      <c r="AX148" s="12">
        <v>655</v>
      </c>
      <c r="AY148" s="12">
        <v>248</v>
      </c>
      <c r="AZ148" s="12">
        <v>470</v>
      </c>
      <c r="BA148" s="12">
        <v>1373</v>
      </c>
      <c r="BB148" s="12">
        <v>58</v>
      </c>
      <c r="BC148" s="12">
        <v>70</v>
      </c>
      <c r="BD148" s="12">
        <v>44</v>
      </c>
      <c r="BE148" s="12">
        <v>24</v>
      </c>
      <c r="BF148" s="12">
        <v>99</v>
      </c>
      <c r="BG148" s="12">
        <v>152</v>
      </c>
      <c r="BH148" s="12">
        <v>427</v>
      </c>
      <c r="BI148" s="31">
        <v>584</v>
      </c>
      <c r="BK148" s="12" t="s">
        <v>486</v>
      </c>
      <c r="BL148" s="12">
        <v>588</v>
      </c>
      <c r="BM148" s="12">
        <v>675</v>
      </c>
      <c r="BN148" s="12">
        <v>689</v>
      </c>
      <c r="BO148" s="12">
        <v>892</v>
      </c>
      <c r="BP148" s="12">
        <v>1274</v>
      </c>
      <c r="BQ148" s="12">
        <v>2019</v>
      </c>
      <c r="BR148" s="12">
        <v>2752</v>
      </c>
      <c r="BS148" s="12">
        <v>3382</v>
      </c>
      <c r="BT148" s="12">
        <v>4248</v>
      </c>
      <c r="BU148" s="12">
        <v>5198</v>
      </c>
      <c r="BV148" s="12">
        <v>5762</v>
      </c>
      <c r="BW148" s="12">
        <v>4988</v>
      </c>
      <c r="BX148" s="12">
        <v>4618</v>
      </c>
      <c r="BY148" s="31">
        <v>55</v>
      </c>
      <c r="CA148" s="12" t="s">
        <v>486</v>
      </c>
      <c r="CB148" s="12">
        <v>35244</v>
      </c>
      <c r="CC148" s="12">
        <v>522</v>
      </c>
      <c r="CD148" s="12">
        <v>234</v>
      </c>
      <c r="CE148" s="12">
        <v>394</v>
      </c>
      <c r="CF148" s="12">
        <v>1150</v>
      </c>
      <c r="CG148" s="12">
        <v>59</v>
      </c>
      <c r="CH148" s="12">
        <v>37</v>
      </c>
      <c r="CI148" s="12">
        <v>29</v>
      </c>
      <c r="CJ148" s="12">
        <v>29</v>
      </c>
      <c r="CK148" s="12">
        <v>78</v>
      </c>
      <c r="CL148" s="12">
        <v>87</v>
      </c>
      <c r="CM148" s="12">
        <v>146</v>
      </c>
      <c r="CN148" s="31">
        <v>196</v>
      </c>
      <c r="CP148" s="12" t="s">
        <v>486</v>
      </c>
      <c r="CQ148" s="12">
        <v>236</v>
      </c>
      <c r="CR148" s="12">
        <v>312</v>
      </c>
      <c r="CS148" s="12">
        <v>388</v>
      </c>
      <c r="CT148" s="12">
        <v>544</v>
      </c>
      <c r="CU148" s="12">
        <v>794</v>
      </c>
      <c r="CV148" s="12">
        <v>1180</v>
      </c>
      <c r="CW148" s="12">
        <v>1440</v>
      </c>
      <c r="CX148" s="12">
        <v>1877</v>
      </c>
      <c r="CY148" s="12">
        <v>2495</v>
      </c>
      <c r="CZ148" s="12">
        <v>3619</v>
      </c>
      <c r="DA148" s="12">
        <v>4969</v>
      </c>
      <c r="DB148" s="12">
        <v>5832</v>
      </c>
      <c r="DC148" s="12">
        <v>9705</v>
      </c>
      <c r="DD148" s="31">
        <v>42</v>
      </c>
      <c r="DG148" s="12" t="s">
        <v>122</v>
      </c>
      <c r="DH148" s="12">
        <v>8.1999999999999993</v>
      </c>
      <c r="DI148" s="12">
        <v>13</v>
      </c>
      <c r="DJ148" s="12">
        <v>0.5</v>
      </c>
      <c r="DK148" s="12">
        <v>0.3</v>
      </c>
      <c r="DL148" s="12">
        <v>0.8</v>
      </c>
      <c r="DM148" s="12">
        <v>1.1000000000000001</v>
      </c>
      <c r="DN148" s="12">
        <v>2.1</v>
      </c>
      <c r="DO148" s="12">
        <v>5</v>
      </c>
      <c r="DP148" s="12">
        <v>11.6</v>
      </c>
      <c r="DQ148" s="12">
        <v>27</v>
      </c>
      <c r="DR148" s="31">
        <v>94.7</v>
      </c>
      <c r="DT148" s="12" t="s">
        <v>122</v>
      </c>
      <c r="DU148" s="12">
        <v>9</v>
      </c>
      <c r="DV148" s="12">
        <v>14</v>
      </c>
      <c r="DW148" s="12">
        <v>0.6</v>
      </c>
      <c r="DX148" s="12">
        <v>0.3</v>
      </c>
      <c r="DY148" s="12">
        <v>1.2</v>
      </c>
      <c r="DZ148" s="12">
        <v>1.5</v>
      </c>
      <c r="EA148" s="12">
        <v>2.6</v>
      </c>
      <c r="EB148" s="12">
        <v>6.8</v>
      </c>
      <c r="EC148" s="12">
        <v>16.100000000000001</v>
      </c>
      <c r="ED148" s="12">
        <v>38.4</v>
      </c>
      <c r="EE148" s="31">
        <v>113</v>
      </c>
      <c r="EG148" s="12" t="s">
        <v>122</v>
      </c>
      <c r="EH148" s="12">
        <v>7.5</v>
      </c>
      <c r="EI148" s="12">
        <v>12.1</v>
      </c>
      <c r="EJ148" s="12">
        <v>0.5</v>
      </c>
      <c r="EK148" s="12">
        <v>0.2</v>
      </c>
      <c r="EL148" s="12">
        <v>0.4</v>
      </c>
      <c r="EM148" s="12">
        <v>0.7</v>
      </c>
      <c r="EN148" s="12">
        <v>1.5</v>
      </c>
      <c r="EO148" s="12">
        <v>3.5</v>
      </c>
      <c r="EP148" s="12">
        <v>7.6</v>
      </c>
      <c r="EQ148" s="12">
        <v>18.2</v>
      </c>
      <c r="ER148" s="31">
        <v>84.4</v>
      </c>
      <c r="EU148" s="12" t="s">
        <v>166</v>
      </c>
      <c r="EV148" s="12">
        <v>357804</v>
      </c>
      <c r="EW148" s="12">
        <v>39582</v>
      </c>
      <c r="EX148" s="12">
        <v>39070</v>
      </c>
      <c r="EY148" s="12">
        <v>37579</v>
      </c>
      <c r="EZ148" s="12">
        <v>34000</v>
      </c>
      <c r="FA148" s="12">
        <v>31014</v>
      </c>
      <c r="FB148" s="12">
        <v>29523</v>
      </c>
      <c r="FC148" s="12">
        <v>24378</v>
      </c>
      <c r="FD148" s="12">
        <v>20907</v>
      </c>
      <c r="FE148" s="12">
        <v>19276</v>
      </c>
      <c r="FF148" s="12">
        <v>17950</v>
      </c>
      <c r="FG148" s="12">
        <v>16065</v>
      </c>
      <c r="FH148" s="12">
        <v>12863</v>
      </c>
      <c r="FI148" s="12">
        <v>10092</v>
      </c>
      <c r="FJ148" s="12">
        <v>8433</v>
      </c>
      <c r="FK148" s="12">
        <v>7058</v>
      </c>
      <c r="FL148" s="12">
        <v>5227</v>
      </c>
      <c r="FM148" s="31">
        <v>4787</v>
      </c>
      <c r="FP148" s="12" t="s">
        <v>166</v>
      </c>
      <c r="FQ148" s="12">
        <v>179272</v>
      </c>
      <c r="FR148" s="12">
        <v>19999</v>
      </c>
      <c r="FS148" s="12">
        <v>19759</v>
      </c>
      <c r="FT148" s="12">
        <v>19073</v>
      </c>
      <c r="FU148" s="12">
        <v>17320</v>
      </c>
      <c r="FV148" s="12">
        <v>15789</v>
      </c>
      <c r="FW148" s="12">
        <v>15045</v>
      </c>
      <c r="FX148" s="12">
        <v>12409</v>
      </c>
      <c r="FY148" s="12">
        <v>10627</v>
      </c>
      <c r="FZ148" s="12">
        <v>9841</v>
      </c>
      <c r="GA148" s="12">
        <v>9079</v>
      </c>
      <c r="GB148" s="12">
        <v>8118</v>
      </c>
      <c r="GC148" s="12">
        <v>6443</v>
      </c>
      <c r="GD148" s="12">
        <v>4833</v>
      </c>
      <c r="GE148" s="12">
        <v>3890</v>
      </c>
      <c r="GF148" s="12">
        <v>3106</v>
      </c>
      <c r="GG148" s="12">
        <v>2152</v>
      </c>
      <c r="GH148" s="31">
        <v>1789</v>
      </c>
      <c r="GK148" s="12" t="s">
        <v>166</v>
      </c>
      <c r="GL148" s="12">
        <v>178532</v>
      </c>
      <c r="GM148" s="12">
        <v>19583</v>
      </c>
      <c r="GN148" s="12">
        <v>19311</v>
      </c>
      <c r="GO148" s="12">
        <v>18506</v>
      </c>
      <c r="GP148" s="12">
        <v>16680</v>
      </c>
      <c r="GQ148" s="12">
        <v>15225</v>
      </c>
      <c r="GR148" s="12">
        <v>14478</v>
      </c>
      <c r="GS148" s="12">
        <v>11969</v>
      </c>
      <c r="GT148" s="12">
        <v>10280</v>
      </c>
      <c r="GU148" s="12">
        <v>9435</v>
      </c>
      <c r="GV148" s="12">
        <v>8871</v>
      </c>
      <c r="GW148" s="12">
        <v>7947</v>
      </c>
      <c r="GX148" s="12">
        <v>6420</v>
      </c>
      <c r="GY148" s="12">
        <v>5259</v>
      </c>
      <c r="GZ148" s="12">
        <v>4543</v>
      </c>
      <c r="HA148" s="12">
        <v>3952</v>
      </c>
      <c r="HB148" s="12">
        <v>3075</v>
      </c>
      <c r="HC148" s="31">
        <v>2998</v>
      </c>
      <c r="HF148" s="54" t="s">
        <v>167</v>
      </c>
      <c r="HG148" s="55" t="s">
        <v>168</v>
      </c>
      <c r="HH148" s="55">
        <v>1</v>
      </c>
      <c r="HI148" s="56">
        <f>EW145-HI147</f>
        <v>2612996.3636363638</v>
      </c>
      <c r="HJ148" s="56">
        <f>W145+X145+Y145+Z145</f>
        <v>1646</v>
      </c>
      <c r="HK148" s="57">
        <f t="shared" ref="HK148:HK168" si="67">HJ148/HI148</f>
        <v>6.2992816327893852E-4</v>
      </c>
      <c r="HL148" s="58">
        <f t="shared" si="63"/>
        <v>6.2972982100418487E-4</v>
      </c>
      <c r="HN148" s="54" t="s">
        <v>167</v>
      </c>
      <c r="HO148" s="55" t="s">
        <v>168</v>
      </c>
      <c r="HP148" s="55">
        <v>1</v>
      </c>
      <c r="HQ148" s="56">
        <f>FR145-HQ147</f>
        <v>1328518.1627272726</v>
      </c>
      <c r="HR148" s="56">
        <f>BB145+BC145+BD145+BE145</f>
        <v>906</v>
      </c>
      <c r="HS148" s="57">
        <f t="shared" ref="HS148:HS168" si="68">HR148/HQ148</f>
        <v>6.8196282551388039E-4</v>
      </c>
      <c r="HT148" s="58">
        <f t="shared" si="64"/>
        <v>6.8173036812983626E-4</v>
      </c>
      <c r="HV148" s="54" t="s">
        <v>167</v>
      </c>
      <c r="HW148" s="59">
        <v>41730</v>
      </c>
      <c r="HX148" s="59">
        <v>1</v>
      </c>
      <c r="HY148" s="56">
        <f>GM145-HY147</f>
        <v>1284456.2918181818</v>
      </c>
      <c r="HZ148" s="60">
        <f>CG145+CH145+CI145+CJ145</f>
        <v>739</v>
      </c>
      <c r="IA148" s="57">
        <f t="shared" ref="IA148:IA168" si="69">HZ148/HY148</f>
        <v>5.7534071397161049E-4</v>
      </c>
      <c r="IB148" s="58">
        <f t="shared" si="65"/>
        <v>5.7517525310122144E-4</v>
      </c>
      <c r="IC148" s="49">
        <f>S145+T145+U145*5/11</f>
        <v>8718.363636363636</v>
      </c>
      <c r="IE148" s="50">
        <f t="shared" si="66"/>
        <v>-21.909090909641236</v>
      </c>
      <c r="IF148" s="50">
        <f t="shared" si="66"/>
        <v>-1</v>
      </c>
      <c r="IR148" s="42" t="s">
        <v>313</v>
      </c>
      <c r="IS148" s="44">
        <v>4707</v>
      </c>
      <c r="JE148" s="10" t="s">
        <v>238</v>
      </c>
      <c r="JF148" s="11">
        <v>1674870</v>
      </c>
    </row>
    <row r="149" spans="1:266" ht="15.6" x14ac:dyDescent="0.3">
      <c r="A149" s="12" t="s">
        <v>166</v>
      </c>
      <c r="B149" s="12">
        <v>7372</v>
      </c>
      <c r="C149" s="12"/>
      <c r="D149" s="12"/>
      <c r="E149" s="12"/>
      <c r="F149" s="12">
        <v>36</v>
      </c>
      <c r="G149" s="12">
        <v>1358</v>
      </c>
      <c r="H149" s="12">
        <v>2181</v>
      </c>
      <c r="I149" s="12">
        <v>1803</v>
      </c>
      <c r="J149" s="12">
        <v>1128</v>
      </c>
      <c r="K149" s="12">
        <v>610</v>
      </c>
      <c r="L149" s="12">
        <v>181</v>
      </c>
      <c r="M149" s="12">
        <v>13</v>
      </c>
      <c r="N149" s="12">
        <v>0</v>
      </c>
      <c r="O149" s="31">
        <v>62</v>
      </c>
      <c r="Q149" s="12" t="s">
        <v>166</v>
      </c>
      <c r="R149" s="12">
        <v>1947</v>
      </c>
      <c r="S149" s="12">
        <v>88</v>
      </c>
      <c r="T149" s="12">
        <v>20</v>
      </c>
      <c r="U149" s="12">
        <v>52</v>
      </c>
      <c r="V149" s="12">
        <v>161</v>
      </c>
      <c r="W149" s="12">
        <v>7</v>
      </c>
      <c r="X149" s="12">
        <v>4</v>
      </c>
      <c r="Y149" s="12">
        <v>4</v>
      </c>
      <c r="Z149" s="12">
        <v>5</v>
      </c>
      <c r="AA149" s="12">
        <v>8</v>
      </c>
      <c r="AB149" s="12">
        <v>19</v>
      </c>
      <c r="AC149" s="12">
        <v>20</v>
      </c>
      <c r="AD149" s="31">
        <v>20</v>
      </c>
      <c r="AF149" s="12" t="s">
        <v>166</v>
      </c>
      <c r="AG149" s="12">
        <v>23</v>
      </c>
      <c r="AH149" s="12">
        <v>28</v>
      </c>
      <c r="AI149" s="12">
        <v>28</v>
      </c>
      <c r="AJ149" s="12">
        <v>49</v>
      </c>
      <c r="AK149" s="12">
        <v>68</v>
      </c>
      <c r="AL149" s="12">
        <v>74</v>
      </c>
      <c r="AM149" s="12">
        <v>132</v>
      </c>
      <c r="AN149" s="12">
        <v>128</v>
      </c>
      <c r="AO149" s="12">
        <v>143</v>
      </c>
      <c r="AP149" s="12">
        <v>218</v>
      </c>
      <c r="AQ149" s="12">
        <v>246</v>
      </c>
      <c r="AR149" s="12">
        <v>225</v>
      </c>
      <c r="AS149" s="12">
        <v>333</v>
      </c>
      <c r="AT149" s="31">
        <v>4</v>
      </c>
      <c r="AV149" s="12" t="s">
        <v>166</v>
      </c>
      <c r="AW149" s="12">
        <v>1085</v>
      </c>
      <c r="AX149" s="12">
        <v>47</v>
      </c>
      <c r="AY149" s="12">
        <v>13</v>
      </c>
      <c r="AZ149" s="12">
        <v>27</v>
      </c>
      <c r="BA149" s="12">
        <v>87</v>
      </c>
      <c r="BB149" s="12">
        <v>2</v>
      </c>
      <c r="BC149" s="12">
        <v>1</v>
      </c>
      <c r="BD149" s="12">
        <v>2</v>
      </c>
      <c r="BE149" s="12">
        <v>3</v>
      </c>
      <c r="BF149" s="12">
        <v>5</v>
      </c>
      <c r="BG149" s="12">
        <v>13</v>
      </c>
      <c r="BH149" s="12">
        <v>10</v>
      </c>
      <c r="BI149" s="31">
        <v>12</v>
      </c>
      <c r="BK149" s="12" t="s">
        <v>166</v>
      </c>
      <c r="BL149" s="12">
        <v>14</v>
      </c>
      <c r="BM149" s="12">
        <v>18</v>
      </c>
      <c r="BN149" s="12">
        <v>14</v>
      </c>
      <c r="BO149" s="12">
        <v>29</v>
      </c>
      <c r="BP149" s="12">
        <v>43</v>
      </c>
      <c r="BQ149" s="12">
        <v>51</v>
      </c>
      <c r="BR149" s="12">
        <v>82</v>
      </c>
      <c r="BS149" s="12">
        <v>81</v>
      </c>
      <c r="BT149" s="12">
        <v>82</v>
      </c>
      <c r="BU149" s="12">
        <v>137</v>
      </c>
      <c r="BV149" s="12">
        <v>130</v>
      </c>
      <c r="BW149" s="12">
        <v>113</v>
      </c>
      <c r="BX149" s="12">
        <v>153</v>
      </c>
      <c r="BY149" s="31">
        <v>3</v>
      </c>
      <c r="CA149" s="12" t="s">
        <v>166</v>
      </c>
      <c r="CB149" s="12">
        <v>859</v>
      </c>
      <c r="CC149" s="12">
        <v>41</v>
      </c>
      <c r="CD149" s="12">
        <v>7</v>
      </c>
      <c r="CE149" s="12">
        <v>25</v>
      </c>
      <c r="CF149" s="12">
        <v>73</v>
      </c>
      <c r="CG149" s="12">
        <v>5</v>
      </c>
      <c r="CH149" s="12">
        <v>3</v>
      </c>
      <c r="CI149" s="12">
        <v>2</v>
      </c>
      <c r="CJ149" s="12">
        <v>2</v>
      </c>
      <c r="CK149" s="12">
        <v>3</v>
      </c>
      <c r="CL149" s="12">
        <v>6</v>
      </c>
      <c r="CM149" s="12">
        <v>10</v>
      </c>
      <c r="CN149" s="31">
        <v>8</v>
      </c>
      <c r="CP149" s="12" t="s">
        <v>166</v>
      </c>
      <c r="CQ149" s="12">
        <v>9</v>
      </c>
      <c r="CR149" s="12">
        <v>10</v>
      </c>
      <c r="CS149" s="12">
        <v>13</v>
      </c>
      <c r="CT149" s="12">
        <v>20</v>
      </c>
      <c r="CU149" s="12">
        <v>25</v>
      </c>
      <c r="CV149" s="12">
        <v>23</v>
      </c>
      <c r="CW149" s="12">
        <v>50</v>
      </c>
      <c r="CX149" s="12">
        <v>47</v>
      </c>
      <c r="CY149" s="12">
        <v>61</v>
      </c>
      <c r="CZ149" s="12">
        <v>81</v>
      </c>
      <c r="DA149" s="12">
        <v>116</v>
      </c>
      <c r="DB149" s="12">
        <v>112</v>
      </c>
      <c r="DC149" s="12">
        <v>180</v>
      </c>
      <c r="DD149" s="31">
        <v>0</v>
      </c>
      <c r="DG149" s="12" t="s">
        <v>166</v>
      </c>
      <c r="DH149" s="12">
        <v>5.4</v>
      </c>
      <c r="DI149" s="12">
        <v>21.8</v>
      </c>
      <c r="DJ149" s="12">
        <v>0.6</v>
      </c>
      <c r="DK149" s="12">
        <v>0.4</v>
      </c>
      <c r="DL149" s="12">
        <v>0.6</v>
      </c>
      <c r="DM149" s="12">
        <v>0.9</v>
      </c>
      <c r="DN149" s="12">
        <v>1.9</v>
      </c>
      <c r="DO149" s="12">
        <v>4.2</v>
      </c>
      <c r="DP149" s="12">
        <v>11.3</v>
      </c>
      <c r="DQ149" s="12">
        <v>23.3</v>
      </c>
      <c r="DR149" s="31">
        <v>80.3</v>
      </c>
      <c r="DT149" s="12" t="s">
        <v>166</v>
      </c>
      <c r="DU149" s="12">
        <v>6.1</v>
      </c>
      <c r="DV149" s="12">
        <v>23.1</v>
      </c>
      <c r="DW149" s="12">
        <v>0.5</v>
      </c>
      <c r="DX149" s="12">
        <v>0.5</v>
      </c>
      <c r="DY149" s="12">
        <v>0.7</v>
      </c>
      <c r="DZ149" s="12">
        <v>1.2</v>
      </c>
      <c r="EA149" s="12">
        <v>2.1</v>
      </c>
      <c r="EB149" s="12">
        <v>5.5</v>
      </c>
      <c r="EC149" s="12">
        <v>14.5</v>
      </c>
      <c r="ED149" s="12">
        <v>31.3</v>
      </c>
      <c r="EE149" s="31">
        <v>100.5</v>
      </c>
      <c r="EG149" s="12" t="s">
        <v>166</v>
      </c>
      <c r="EH149" s="12">
        <v>4.8</v>
      </c>
      <c r="EI149" s="12">
        <v>20.2</v>
      </c>
      <c r="EJ149" s="12">
        <v>0.8</v>
      </c>
      <c r="EK149" s="12">
        <v>0.2</v>
      </c>
      <c r="EL149" s="12">
        <v>0.6</v>
      </c>
      <c r="EM149" s="12">
        <v>0.7</v>
      </c>
      <c r="EN149" s="12">
        <v>1.7</v>
      </c>
      <c r="EO149" s="12">
        <v>2.9</v>
      </c>
      <c r="EP149" s="12">
        <v>8.3000000000000007</v>
      </c>
      <c r="EQ149" s="12">
        <v>16.7</v>
      </c>
      <c r="ER149" s="31">
        <v>67.2</v>
      </c>
      <c r="EU149" s="12" t="s">
        <v>184</v>
      </c>
      <c r="EV149" s="12">
        <v>3226504</v>
      </c>
      <c r="EW149" s="12">
        <v>254249</v>
      </c>
      <c r="EX149" s="12">
        <v>277161</v>
      </c>
      <c r="EY149" s="12">
        <v>275112</v>
      </c>
      <c r="EZ149" s="12">
        <v>271132</v>
      </c>
      <c r="FA149" s="12">
        <v>281862</v>
      </c>
      <c r="FB149" s="12">
        <v>282349</v>
      </c>
      <c r="FC149" s="12">
        <v>219275</v>
      </c>
      <c r="FD149" s="12">
        <v>195676</v>
      </c>
      <c r="FE149" s="12">
        <v>188975</v>
      </c>
      <c r="FF149" s="12">
        <v>177495</v>
      </c>
      <c r="FG149" s="12">
        <v>169188</v>
      </c>
      <c r="FH149" s="12">
        <v>152071</v>
      </c>
      <c r="FI149" s="12">
        <v>130422</v>
      </c>
      <c r="FJ149" s="12">
        <v>112458</v>
      </c>
      <c r="FK149" s="12">
        <v>95787</v>
      </c>
      <c r="FL149" s="12">
        <v>73127</v>
      </c>
      <c r="FM149" s="31">
        <v>70165</v>
      </c>
      <c r="FP149" s="12" t="s">
        <v>184</v>
      </c>
      <c r="FQ149" s="12">
        <v>1575550</v>
      </c>
      <c r="FR149" s="12">
        <v>129192</v>
      </c>
      <c r="FS149" s="12">
        <v>140716</v>
      </c>
      <c r="FT149" s="12">
        <v>139607</v>
      </c>
      <c r="FU149" s="12">
        <v>137321</v>
      </c>
      <c r="FV149" s="12">
        <v>142282</v>
      </c>
      <c r="FW149" s="12">
        <v>142291</v>
      </c>
      <c r="FX149" s="12">
        <v>110720</v>
      </c>
      <c r="FY149" s="12">
        <v>97971</v>
      </c>
      <c r="FZ149" s="12">
        <v>93129</v>
      </c>
      <c r="GA149" s="12">
        <v>85603</v>
      </c>
      <c r="GB149" s="12">
        <v>81440</v>
      </c>
      <c r="GC149" s="12">
        <v>72165</v>
      </c>
      <c r="GD149" s="12">
        <v>60825</v>
      </c>
      <c r="GE149" s="12">
        <v>50506</v>
      </c>
      <c r="GF149" s="12">
        <v>40687</v>
      </c>
      <c r="GG149" s="12">
        <v>28536</v>
      </c>
      <c r="GH149" s="31">
        <v>22559</v>
      </c>
      <c r="GK149" s="12" t="s">
        <v>184</v>
      </c>
      <c r="GL149" s="12">
        <v>1650954</v>
      </c>
      <c r="GM149" s="12">
        <v>125057</v>
      </c>
      <c r="GN149" s="12">
        <v>136445</v>
      </c>
      <c r="GO149" s="12">
        <v>135505</v>
      </c>
      <c r="GP149" s="12">
        <v>133811</v>
      </c>
      <c r="GQ149" s="12">
        <v>139580</v>
      </c>
      <c r="GR149" s="12">
        <v>140058</v>
      </c>
      <c r="GS149" s="12">
        <v>108555</v>
      </c>
      <c r="GT149" s="12">
        <v>97705</v>
      </c>
      <c r="GU149" s="12">
        <v>95846</v>
      </c>
      <c r="GV149" s="12">
        <v>91892</v>
      </c>
      <c r="GW149" s="12">
        <v>87748</v>
      </c>
      <c r="GX149" s="12">
        <v>79906</v>
      </c>
      <c r="GY149" s="12">
        <v>69597</v>
      </c>
      <c r="GZ149" s="12">
        <v>61952</v>
      </c>
      <c r="HA149" s="12">
        <v>55100</v>
      </c>
      <c r="HB149" s="12">
        <v>44591</v>
      </c>
      <c r="HC149" s="31">
        <v>47606</v>
      </c>
      <c r="HF149" s="42" t="s">
        <v>185</v>
      </c>
      <c r="HG149" s="43" t="s">
        <v>186</v>
      </c>
      <c r="HH149" s="43">
        <v>1</v>
      </c>
      <c r="HI149" s="44">
        <f>EX145</f>
        <v>3435613</v>
      </c>
      <c r="HJ149" s="44">
        <f>AA145</f>
        <v>831</v>
      </c>
      <c r="HK149" s="45">
        <f t="shared" si="67"/>
        <v>2.4187823250173987E-4</v>
      </c>
      <c r="HL149" s="46">
        <f t="shared" si="63"/>
        <v>2.4184898349940927E-4</v>
      </c>
      <c r="HN149" s="42" t="s">
        <v>185</v>
      </c>
      <c r="HO149" s="43" t="s">
        <v>186</v>
      </c>
      <c r="HP149" s="43">
        <v>1</v>
      </c>
      <c r="HQ149" s="44">
        <f>FS145</f>
        <v>1746348</v>
      </c>
      <c r="HR149" s="44">
        <f>BF145</f>
        <v>478</v>
      </c>
      <c r="HS149" s="45">
        <f t="shared" si="68"/>
        <v>2.7371405928257141E-4</v>
      </c>
      <c r="HT149" s="46">
        <f t="shared" si="64"/>
        <v>2.7367660471536772E-4</v>
      </c>
      <c r="HV149" s="42" t="s">
        <v>185</v>
      </c>
      <c r="HW149" s="47">
        <v>41887</v>
      </c>
      <c r="HX149" s="47">
        <v>1</v>
      </c>
      <c r="HY149" s="44">
        <f>GN145</f>
        <v>1689265</v>
      </c>
      <c r="HZ149" s="48">
        <f>CK145</f>
        <v>352</v>
      </c>
      <c r="IA149" s="45">
        <f t="shared" si="69"/>
        <v>2.0837464814579121E-4</v>
      </c>
      <c r="IB149" s="46">
        <f t="shared" si="65"/>
        <v>2.0835294041046714E-4</v>
      </c>
      <c r="IC149" s="49">
        <f>U145*6/11</f>
        <v>1855.6363636363637</v>
      </c>
      <c r="IE149" s="50">
        <f t="shared" si="66"/>
        <v>0</v>
      </c>
      <c r="IF149" s="50">
        <f t="shared" si="66"/>
        <v>-1</v>
      </c>
      <c r="IR149" s="54" t="s">
        <v>328</v>
      </c>
      <c r="IS149" s="56">
        <v>7397</v>
      </c>
      <c r="JE149" s="10" t="s">
        <v>256</v>
      </c>
      <c r="JF149" s="11">
        <v>1575889</v>
      </c>
    </row>
    <row r="150" spans="1:266" ht="15.6" x14ac:dyDescent="0.3">
      <c r="A150" s="12" t="s">
        <v>184</v>
      </c>
      <c r="B150" s="12">
        <v>57567</v>
      </c>
      <c r="C150" s="12"/>
      <c r="D150" s="12"/>
      <c r="E150" s="12"/>
      <c r="F150" s="12">
        <v>153</v>
      </c>
      <c r="G150" s="12">
        <v>7604</v>
      </c>
      <c r="H150" s="12">
        <v>14819</v>
      </c>
      <c r="I150" s="12">
        <v>15352</v>
      </c>
      <c r="J150" s="12">
        <v>11366</v>
      </c>
      <c r="K150" s="12">
        <v>5698</v>
      </c>
      <c r="L150" s="12">
        <v>1577</v>
      </c>
      <c r="M150" s="12">
        <v>71</v>
      </c>
      <c r="N150" s="12">
        <v>9</v>
      </c>
      <c r="O150" s="31">
        <v>918</v>
      </c>
      <c r="Q150" s="12" t="s">
        <v>184</v>
      </c>
      <c r="R150" s="12">
        <v>25556</v>
      </c>
      <c r="S150" s="12">
        <v>369</v>
      </c>
      <c r="T150" s="12">
        <v>144</v>
      </c>
      <c r="U150" s="12">
        <v>218</v>
      </c>
      <c r="V150" s="12">
        <v>731</v>
      </c>
      <c r="W150" s="12">
        <v>26</v>
      </c>
      <c r="X150" s="12">
        <v>35</v>
      </c>
      <c r="Y150" s="12">
        <v>25</v>
      </c>
      <c r="Z150" s="12">
        <v>13</v>
      </c>
      <c r="AA150" s="12">
        <v>63</v>
      </c>
      <c r="AB150" s="12">
        <v>67</v>
      </c>
      <c r="AC150" s="12">
        <v>173</v>
      </c>
      <c r="AD150" s="31">
        <v>219</v>
      </c>
      <c r="AF150" s="12" t="s">
        <v>184</v>
      </c>
      <c r="AG150" s="12">
        <v>208</v>
      </c>
      <c r="AH150" s="12">
        <v>211</v>
      </c>
      <c r="AI150" s="12">
        <v>224</v>
      </c>
      <c r="AJ150" s="12">
        <v>382</v>
      </c>
      <c r="AK150" s="12">
        <v>600</v>
      </c>
      <c r="AL150" s="12">
        <v>954</v>
      </c>
      <c r="AM150" s="12">
        <v>1399</v>
      </c>
      <c r="AN150" s="12">
        <v>1856</v>
      </c>
      <c r="AO150" s="12">
        <v>2222</v>
      </c>
      <c r="AP150" s="12">
        <v>3056</v>
      </c>
      <c r="AQ150" s="12">
        <v>3609</v>
      </c>
      <c r="AR150" s="12">
        <v>3889</v>
      </c>
      <c r="AS150" s="12">
        <v>5594</v>
      </c>
      <c r="AT150" s="31">
        <v>0</v>
      </c>
      <c r="AV150" s="12" t="s">
        <v>184</v>
      </c>
      <c r="AW150" s="12">
        <v>13380</v>
      </c>
      <c r="AX150" s="12">
        <v>209</v>
      </c>
      <c r="AY150" s="12">
        <v>85</v>
      </c>
      <c r="AZ150" s="12">
        <v>118</v>
      </c>
      <c r="BA150" s="12">
        <v>412</v>
      </c>
      <c r="BB150" s="12">
        <v>13</v>
      </c>
      <c r="BC150" s="12">
        <v>18</v>
      </c>
      <c r="BD150" s="12">
        <v>14</v>
      </c>
      <c r="BE150" s="12">
        <v>10</v>
      </c>
      <c r="BF150" s="12">
        <v>38</v>
      </c>
      <c r="BG150" s="12">
        <v>37</v>
      </c>
      <c r="BH150" s="12">
        <v>120</v>
      </c>
      <c r="BI150" s="31">
        <v>160</v>
      </c>
      <c r="BK150" s="12" t="s">
        <v>184</v>
      </c>
      <c r="BL150" s="12">
        <v>153</v>
      </c>
      <c r="BM150" s="12">
        <v>144</v>
      </c>
      <c r="BN150" s="12">
        <v>134</v>
      </c>
      <c r="BO150" s="12">
        <v>215</v>
      </c>
      <c r="BP150" s="12">
        <v>364</v>
      </c>
      <c r="BQ150" s="12">
        <v>612</v>
      </c>
      <c r="BR150" s="12">
        <v>897</v>
      </c>
      <c r="BS150" s="12">
        <v>1220</v>
      </c>
      <c r="BT150" s="12">
        <v>1429</v>
      </c>
      <c r="BU150" s="12">
        <v>1853</v>
      </c>
      <c r="BV150" s="12">
        <v>1988</v>
      </c>
      <c r="BW150" s="12">
        <v>1761</v>
      </c>
      <c r="BX150" s="12">
        <v>1788</v>
      </c>
      <c r="BY150" s="31">
        <v>0</v>
      </c>
      <c r="CA150" s="12" t="s">
        <v>184</v>
      </c>
      <c r="CB150" s="12">
        <v>12176</v>
      </c>
      <c r="CC150" s="12">
        <v>160</v>
      </c>
      <c r="CD150" s="12">
        <v>59</v>
      </c>
      <c r="CE150" s="12">
        <v>100</v>
      </c>
      <c r="CF150" s="12">
        <v>319</v>
      </c>
      <c r="CG150" s="12">
        <v>13</v>
      </c>
      <c r="CH150" s="12">
        <v>17</v>
      </c>
      <c r="CI150" s="12">
        <v>11</v>
      </c>
      <c r="CJ150" s="12">
        <v>3</v>
      </c>
      <c r="CK150" s="12">
        <v>25</v>
      </c>
      <c r="CL150" s="12">
        <v>30</v>
      </c>
      <c r="CM150" s="12">
        <v>53</v>
      </c>
      <c r="CN150" s="31">
        <v>59</v>
      </c>
      <c r="CP150" s="12" t="s">
        <v>184</v>
      </c>
      <c r="CQ150" s="12">
        <v>55</v>
      </c>
      <c r="CR150" s="12">
        <v>67</v>
      </c>
      <c r="CS150" s="12">
        <v>90</v>
      </c>
      <c r="CT150" s="12">
        <v>167</v>
      </c>
      <c r="CU150" s="12">
        <v>236</v>
      </c>
      <c r="CV150" s="12">
        <v>342</v>
      </c>
      <c r="CW150" s="12">
        <v>502</v>
      </c>
      <c r="CX150" s="12">
        <v>636</v>
      </c>
      <c r="CY150" s="12">
        <v>793</v>
      </c>
      <c r="CZ150" s="12">
        <v>1203</v>
      </c>
      <c r="DA150" s="12">
        <v>1621</v>
      </c>
      <c r="DB150" s="12">
        <v>2128</v>
      </c>
      <c r="DC150" s="12">
        <v>3806</v>
      </c>
      <c r="DD150" s="31">
        <v>0</v>
      </c>
      <c r="DG150" s="12" t="s">
        <v>184</v>
      </c>
      <c r="DH150" s="12">
        <v>7.9</v>
      </c>
      <c r="DI150" s="12">
        <v>12.7</v>
      </c>
      <c r="DJ150" s="12">
        <v>0.5</v>
      </c>
      <c r="DK150" s="12">
        <v>0.2</v>
      </c>
      <c r="DL150" s="12">
        <v>0.7</v>
      </c>
      <c r="DM150" s="12">
        <v>0.8</v>
      </c>
      <c r="DN150" s="12">
        <v>1.6</v>
      </c>
      <c r="DO150" s="12">
        <v>4.5</v>
      </c>
      <c r="DP150" s="12">
        <v>11.5</v>
      </c>
      <c r="DQ150" s="12">
        <v>25.3</v>
      </c>
      <c r="DR150" s="31">
        <v>91.4</v>
      </c>
      <c r="DT150" s="12" t="s">
        <v>184</v>
      </c>
      <c r="DU150" s="12">
        <v>8.5</v>
      </c>
      <c r="DV150" s="12">
        <v>14</v>
      </c>
      <c r="DW150" s="12">
        <v>0.5</v>
      </c>
      <c r="DX150" s="12">
        <v>0.3</v>
      </c>
      <c r="DY150" s="12">
        <v>1</v>
      </c>
      <c r="DZ150" s="12">
        <v>1.2</v>
      </c>
      <c r="EA150" s="12">
        <v>1.8</v>
      </c>
      <c r="EB150" s="12">
        <v>5.8</v>
      </c>
      <c r="EC150" s="12">
        <v>15.9</v>
      </c>
      <c r="ED150" s="12">
        <v>36</v>
      </c>
      <c r="EE150" s="31">
        <v>108.4</v>
      </c>
      <c r="EG150" s="12" t="s">
        <v>184</v>
      </c>
      <c r="EH150" s="12">
        <v>7.4</v>
      </c>
      <c r="EI150" s="12">
        <v>11.4</v>
      </c>
      <c r="EJ150" s="12">
        <v>0.4</v>
      </c>
      <c r="EK150" s="12">
        <v>0.2</v>
      </c>
      <c r="EL150" s="12">
        <v>0.4</v>
      </c>
      <c r="EM150" s="12">
        <v>0.5</v>
      </c>
      <c r="EN150" s="12">
        <v>1.3</v>
      </c>
      <c r="EO150" s="12">
        <v>3.2</v>
      </c>
      <c r="EP150" s="12">
        <v>7.6</v>
      </c>
      <c r="EQ150" s="12">
        <v>17.100000000000001</v>
      </c>
      <c r="ER150" s="31">
        <v>81.900000000000006</v>
      </c>
      <c r="EU150" s="12" t="s">
        <v>200</v>
      </c>
      <c r="EV150" s="12">
        <v>970173</v>
      </c>
      <c r="EW150" s="12">
        <v>100640</v>
      </c>
      <c r="EX150" s="12">
        <v>106484</v>
      </c>
      <c r="EY150" s="12">
        <v>105647</v>
      </c>
      <c r="EZ150" s="12">
        <v>98438</v>
      </c>
      <c r="FA150" s="12">
        <v>87019</v>
      </c>
      <c r="FB150" s="12">
        <v>76831</v>
      </c>
      <c r="FC150" s="12">
        <v>59793</v>
      </c>
      <c r="FD150" s="12">
        <v>55703</v>
      </c>
      <c r="FE150" s="12">
        <v>54549</v>
      </c>
      <c r="FF150" s="12">
        <v>49302</v>
      </c>
      <c r="FG150" s="12">
        <v>43659</v>
      </c>
      <c r="FH150" s="12">
        <v>35002</v>
      </c>
      <c r="FI150" s="12">
        <v>28399</v>
      </c>
      <c r="FJ150" s="12">
        <v>23844</v>
      </c>
      <c r="FK150" s="12">
        <v>18685</v>
      </c>
      <c r="FL150" s="12">
        <v>13217</v>
      </c>
      <c r="FM150" s="31">
        <v>12961</v>
      </c>
      <c r="FP150" s="12" t="s">
        <v>200</v>
      </c>
      <c r="FQ150" s="12">
        <v>481163</v>
      </c>
      <c r="FR150" s="12">
        <v>50776</v>
      </c>
      <c r="FS150" s="12">
        <v>53919</v>
      </c>
      <c r="FT150" s="12">
        <v>53552</v>
      </c>
      <c r="FU150" s="12">
        <v>50220</v>
      </c>
      <c r="FV150" s="12">
        <v>44140</v>
      </c>
      <c r="FW150" s="12">
        <v>37920</v>
      </c>
      <c r="FX150" s="12">
        <v>29493</v>
      </c>
      <c r="FY150" s="12">
        <v>27560</v>
      </c>
      <c r="FZ150" s="12">
        <v>26934</v>
      </c>
      <c r="GA150" s="12">
        <v>24308</v>
      </c>
      <c r="GB150" s="12">
        <v>22099</v>
      </c>
      <c r="GC150" s="12">
        <v>17471</v>
      </c>
      <c r="GD150" s="12">
        <v>13541</v>
      </c>
      <c r="GE150" s="12">
        <v>10769</v>
      </c>
      <c r="GF150" s="12">
        <v>8187</v>
      </c>
      <c r="GG150" s="12">
        <v>5535</v>
      </c>
      <c r="GH150" s="31">
        <v>4739</v>
      </c>
      <c r="GK150" s="12" t="s">
        <v>200</v>
      </c>
      <c r="GL150" s="12">
        <v>489010</v>
      </c>
      <c r="GM150" s="12">
        <v>49864</v>
      </c>
      <c r="GN150" s="12">
        <v>52565</v>
      </c>
      <c r="GO150" s="12">
        <v>52095</v>
      </c>
      <c r="GP150" s="12">
        <v>48218</v>
      </c>
      <c r="GQ150" s="12">
        <v>42879</v>
      </c>
      <c r="GR150" s="12">
        <v>38911</v>
      </c>
      <c r="GS150" s="12">
        <v>30300</v>
      </c>
      <c r="GT150" s="12">
        <v>28143</v>
      </c>
      <c r="GU150" s="12">
        <v>27615</v>
      </c>
      <c r="GV150" s="12">
        <v>24994</v>
      </c>
      <c r="GW150" s="12">
        <v>21560</v>
      </c>
      <c r="GX150" s="12">
        <v>17531</v>
      </c>
      <c r="GY150" s="12">
        <v>14858</v>
      </c>
      <c r="GZ150" s="12">
        <v>13075</v>
      </c>
      <c r="HA150" s="12">
        <v>10498</v>
      </c>
      <c r="HB150" s="12">
        <v>7682</v>
      </c>
      <c r="HC150" s="31">
        <v>8222</v>
      </c>
      <c r="HF150" s="54" t="s">
        <v>201</v>
      </c>
      <c r="HG150" s="55" t="s">
        <v>202</v>
      </c>
      <c r="HH150" s="55">
        <v>1</v>
      </c>
      <c r="HI150" s="56">
        <f>EY145</f>
        <v>3448828</v>
      </c>
      <c r="HJ150" s="56">
        <f>AB145</f>
        <v>1003</v>
      </c>
      <c r="HK150" s="57">
        <f t="shared" si="67"/>
        <v>2.9082343335185169E-4</v>
      </c>
      <c r="HL150" s="58">
        <f t="shared" si="63"/>
        <v>2.9078115036560001E-4</v>
      </c>
      <c r="HN150" s="54" t="s">
        <v>201</v>
      </c>
      <c r="HO150" s="55" t="s">
        <v>202</v>
      </c>
      <c r="HP150" s="55">
        <v>1</v>
      </c>
      <c r="HQ150" s="56">
        <f>FT145</f>
        <v>1752043</v>
      </c>
      <c r="HR150" s="56">
        <f>BG145</f>
        <v>606</v>
      </c>
      <c r="HS150" s="57">
        <f t="shared" si="68"/>
        <v>3.4588192184780851E-4</v>
      </c>
      <c r="HT150" s="58">
        <f t="shared" si="64"/>
        <v>3.4582211503892497E-4</v>
      </c>
      <c r="HV150" s="54" t="s">
        <v>201</v>
      </c>
      <c r="HW150" s="59">
        <v>41913</v>
      </c>
      <c r="HX150" s="59">
        <v>1</v>
      </c>
      <c r="HY150" s="56">
        <f>GO145</f>
        <v>1696785</v>
      </c>
      <c r="HZ150" s="60">
        <f>CL145</f>
        <v>395</v>
      </c>
      <c r="IA150" s="57">
        <f t="shared" si="69"/>
        <v>2.3279319418783169E-4</v>
      </c>
      <c r="IB150" s="58">
        <f t="shared" si="65"/>
        <v>2.3276610100575582E-4</v>
      </c>
      <c r="IC150" s="61">
        <f>IC148/(IC148+IC149)</f>
        <v>0.82450951734099076</v>
      </c>
      <c r="IE150" s="50">
        <f t="shared" si="66"/>
        <v>0</v>
      </c>
      <c r="IF150" s="50">
        <f t="shared" si="66"/>
        <v>-2</v>
      </c>
      <c r="IH150" t="s">
        <v>203</v>
      </c>
      <c r="IO150" t="s">
        <v>16</v>
      </c>
      <c r="IQ150" t="s">
        <v>12</v>
      </c>
      <c r="IR150" s="42" t="s">
        <v>342</v>
      </c>
      <c r="IS150" s="44">
        <v>10737</v>
      </c>
      <c r="JE150" s="10" t="s">
        <v>270</v>
      </c>
      <c r="JF150" s="11">
        <v>1540513</v>
      </c>
    </row>
    <row r="151" spans="1:266" ht="15.6" x14ac:dyDescent="0.3">
      <c r="A151" s="12" t="s">
        <v>200</v>
      </c>
      <c r="B151" s="12">
        <v>22020</v>
      </c>
      <c r="C151" s="12"/>
      <c r="D151" s="12"/>
      <c r="E151" s="12"/>
      <c r="F151" s="12">
        <v>146</v>
      </c>
      <c r="G151" s="12">
        <v>3888</v>
      </c>
      <c r="H151" s="12">
        <v>6033</v>
      </c>
      <c r="I151" s="12">
        <v>5319</v>
      </c>
      <c r="J151" s="12">
        <v>3726</v>
      </c>
      <c r="K151" s="12">
        <v>2085</v>
      </c>
      <c r="L151" s="12">
        <v>662</v>
      </c>
      <c r="M151" s="12">
        <v>26</v>
      </c>
      <c r="N151" s="12">
        <v>0</v>
      </c>
      <c r="O151" s="31">
        <v>135</v>
      </c>
      <c r="Q151" s="12" t="s">
        <v>200</v>
      </c>
      <c r="R151" s="12">
        <v>5909</v>
      </c>
      <c r="S151" s="12">
        <v>244</v>
      </c>
      <c r="T151" s="12">
        <v>66</v>
      </c>
      <c r="U151" s="12">
        <v>116</v>
      </c>
      <c r="V151" s="12">
        <v>426</v>
      </c>
      <c r="W151" s="12">
        <v>26</v>
      </c>
      <c r="X151" s="12">
        <v>12</v>
      </c>
      <c r="Y151" s="12">
        <v>9</v>
      </c>
      <c r="Z151" s="12">
        <v>9</v>
      </c>
      <c r="AA151" s="12">
        <v>29</v>
      </c>
      <c r="AB151" s="12">
        <v>40</v>
      </c>
      <c r="AC151" s="12">
        <v>75</v>
      </c>
      <c r="AD151" s="31">
        <v>83</v>
      </c>
      <c r="AF151" s="12" t="s">
        <v>200</v>
      </c>
      <c r="AG151" s="12">
        <v>67</v>
      </c>
      <c r="AH151" s="12">
        <v>79</v>
      </c>
      <c r="AI151" s="12">
        <v>95</v>
      </c>
      <c r="AJ151" s="12">
        <v>140</v>
      </c>
      <c r="AK151" s="12">
        <v>207</v>
      </c>
      <c r="AL151" s="12">
        <v>293</v>
      </c>
      <c r="AM151" s="12">
        <v>352</v>
      </c>
      <c r="AN151" s="12">
        <v>436</v>
      </c>
      <c r="AO151" s="12">
        <v>518</v>
      </c>
      <c r="AP151" s="12">
        <v>633</v>
      </c>
      <c r="AQ151" s="12">
        <v>727</v>
      </c>
      <c r="AR151" s="12">
        <v>675</v>
      </c>
      <c r="AS151" s="12">
        <v>951</v>
      </c>
      <c r="AT151" s="31">
        <v>27</v>
      </c>
      <c r="AV151" s="12" t="s">
        <v>200</v>
      </c>
      <c r="AW151" s="12">
        <v>3219</v>
      </c>
      <c r="AX151" s="12">
        <v>137</v>
      </c>
      <c r="AY151" s="12">
        <v>42</v>
      </c>
      <c r="AZ151" s="12">
        <v>72</v>
      </c>
      <c r="BA151" s="12">
        <v>251</v>
      </c>
      <c r="BB151" s="12">
        <v>12</v>
      </c>
      <c r="BC151" s="12">
        <v>6</v>
      </c>
      <c r="BD151" s="12">
        <v>7</v>
      </c>
      <c r="BE151" s="12">
        <v>2</v>
      </c>
      <c r="BF151" s="12">
        <v>16</v>
      </c>
      <c r="BG151" s="12">
        <v>22</v>
      </c>
      <c r="BH151" s="12">
        <v>57</v>
      </c>
      <c r="BI151" s="31">
        <v>53</v>
      </c>
      <c r="BK151" s="12" t="s">
        <v>200</v>
      </c>
      <c r="BL151" s="12">
        <v>40</v>
      </c>
      <c r="BM151" s="12">
        <v>47</v>
      </c>
      <c r="BN151" s="12">
        <v>51</v>
      </c>
      <c r="BO151" s="12">
        <v>76</v>
      </c>
      <c r="BP151" s="12">
        <v>128</v>
      </c>
      <c r="BQ151" s="12">
        <v>184</v>
      </c>
      <c r="BR151" s="12">
        <v>212</v>
      </c>
      <c r="BS151" s="12">
        <v>281</v>
      </c>
      <c r="BT151" s="12">
        <v>309</v>
      </c>
      <c r="BU151" s="12">
        <v>383</v>
      </c>
      <c r="BV151" s="12">
        <v>383</v>
      </c>
      <c r="BW151" s="12">
        <v>319</v>
      </c>
      <c r="BX151" s="12">
        <v>366</v>
      </c>
      <c r="BY151" s="31">
        <v>14</v>
      </c>
      <c r="CA151" s="12" t="s">
        <v>200</v>
      </c>
      <c r="CB151" s="12">
        <v>2682</v>
      </c>
      <c r="CC151" s="12">
        <v>107</v>
      </c>
      <c r="CD151" s="12">
        <v>24</v>
      </c>
      <c r="CE151" s="12">
        <v>44</v>
      </c>
      <c r="CF151" s="12">
        <v>175</v>
      </c>
      <c r="CG151" s="12">
        <v>14</v>
      </c>
      <c r="CH151" s="12">
        <v>5</v>
      </c>
      <c r="CI151" s="12">
        <v>2</v>
      </c>
      <c r="CJ151" s="12">
        <v>7</v>
      </c>
      <c r="CK151" s="12">
        <v>12</v>
      </c>
      <c r="CL151" s="12">
        <v>18</v>
      </c>
      <c r="CM151" s="12">
        <v>17</v>
      </c>
      <c r="CN151" s="31">
        <v>30</v>
      </c>
      <c r="CP151" s="12" t="s">
        <v>200</v>
      </c>
      <c r="CQ151" s="12">
        <v>27</v>
      </c>
      <c r="CR151" s="12">
        <v>32</v>
      </c>
      <c r="CS151" s="12">
        <v>44</v>
      </c>
      <c r="CT151" s="12">
        <v>63</v>
      </c>
      <c r="CU151" s="12">
        <v>79</v>
      </c>
      <c r="CV151" s="12">
        <v>109</v>
      </c>
      <c r="CW151" s="12">
        <v>140</v>
      </c>
      <c r="CX151" s="12">
        <v>155</v>
      </c>
      <c r="CY151" s="12">
        <v>209</v>
      </c>
      <c r="CZ151" s="12">
        <v>250</v>
      </c>
      <c r="DA151" s="12">
        <v>344</v>
      </c>
      <c r="DB151" s="12">
        <v>356</v>
      </c>
      <c r="DC151" s="12">
        <v>585</v>
      </c>
      <c r="DD151" s="31">
        <v>9</v>
      </c>
      <c r="DG151" s="12" t="s">
        <v>200</v>
      </c>
      <c r="DH151" s="12">
        <v>6.1</v>
      </c>
      <c r="DI151" s="12">
        <v>19.3</v>
      </c>
      <c r="DJ151" s="12">
        <v>0.7</v>
      </c>
      <c r="DK151" s="12">
        <v>0.3</v>
      </c>
      <c r="DL151" s="12">
        <v>0.9</v>
      </c>
      <c r="DM151" s="12">
        <v>1.1000000000000001</v>
      </c>
      <c r="DN151" s="12">
        <v>2.1</v>
      </c>
      <c r="DO151" s="12">
        <v>5.4</v>
      </c>
      <c r="DP151" s="12">
        <v>12.4</v>
      </c>
      <c r="DQ151" s="12">
        <v>27.1</v>
      </c>
      <c r="DR151" s="31">
        <v>89.9</v>
      </c>
      <c r="DT151" s="12" t="s">
        <v>200</v>
      </c>
      <c r="DU151" s="12">
        <v>6.7</v>
      </c>
      <c r="DV151" s="12">
        <v>22</v>
      </c>
      <c r="DW151" s="12">
        <v>0.7</v>
      </c>
      <c r="DX151" s="12">
        <v>0.4</v>
      </c>
      <c r="DY151" s="12">
        <v>1.2</v>
      </c>
      <c r="DZ151" s="12">
        <v>1.3</v>
      </c>
      <c r="EA151" s="12">
        <v>2.2999999999999998</v>
      </c>
      <c r="EB151" s="12">
        <v>6.7</v>
      </c>
      <c r="EC151" s="12">
        <v>15.9</v>
      </c>
      <c r="ED151" s="12">
        <v>36.5</v>
      </c>
      <c r="EE151" s="31">
        <v>104</v>
      </c>
      <c r="EG151" s="12" t="s">
        <v>200</v>
      </c>
      <c r="EH151" s="12">
        <v>5.5</v>
      </c>
      <c r="EI151" s="12">
        <v>16.5</v>
      </c>
      <c r="EJ151" s="12">
        <v>0.7</v>
      </c>
      <c r="EK151" s="12">
        <v>0.3</v>
      </c>
      <c r="EL151" s="12">
        <v>0.5</v>
      </c>
      <c r="EM151" s="12">
        <v>0.9</v>
      </c>
      <c r="EN151" s="12">
        <v>1.9</v>
      </c>
      <c r="EO151" s="12">
        <v>4</v>
      </c>
      <c r="EP151" s="12">
        <v>9.1</v>
      </c>
      <c r="EQ151" s="12">
        <v>19.5</v>
      </c>
      <c r="ER151" s="31">
        <v>80.8</v>
      </c>
      <c r="EU151" s="12" t="s">
        <v>218</v>
      </c>
      <c r="EV151" s="12">
        <v>1016209</v>
      </c>
      <c r="EW151" s="12">
        <v>104974</v>
      </c>
      <c r="EX151" s="12">
        <v>119453</v>
      </c>
      <c r="EY151" s="12">
        <v>116945</v>
      </c>
      <c r="EZ151" s="12">
        <v>105902</v>
      </c>
      <c r="FA151" s="12">
        <v>91979</v>
      </c>
      <c r="FB151" s="12">
        <v>78792</v>
      </c>
      <c r="FC151" s="12">
        <v>62159</v>
      </c>
      <c r="FD151" s="12">
        <v>57777</v>
      </c>
      <c r="FE151" s="12">
        <v>56845</v>
      </c>
      <c r="FF151" s="12">
        <v>51584</v>
      </c>
      <c r="FG151" s="12">
        <v>43979</v>
      </c>
      <c r="FH151" s="12">
        <v>34034</v>
      </c>
      <c r="FI151" s="12">
        <v>27810</v>
      </c>
      <c r="FJ151" s="12">
        <v>23692</v>
      </c>
      <c r="FK151" s="12">
        <v>18299</v>
      </c>
      <c r="FL151" s="12">
        <v>12314</v>
      </c>
      <c r="FM151" s="31">
        <v>9671</v>
      </c>
      <c r="FP151" s="12" t="s">
        <v>218</v>
      </c>
      <c r="FQ151" s="12">
        <v>508972</v>
      </c>
      <c r="FR151" s="12">
        <v>53437</v>
      </c>
      <c r="FS151" s="12">
        <v>60775</v>
      </c>
      <c r="FT151" s="12">
        <v>59491</v>
      </c>
      <c r="FU151" s="12">
        <v>54030</v>
      </c>
      <c r="FV151" s="12">
        <v>46603</v>
      </c>
      <c r="FW151" s="12">
        <v>39443</v>
      </c>
      <c r="FX151" s="12">
        <v>30795</v>
      </c>
      <c r="FY151" s="12">
        <v>28733</v>
      </c>
      <c r="FZ151" s="12">
        <v>28430</v>
      </c>
      <c r="GA151" s="12">
        <v>25800</v>
      </c>
      <c r="GB151" s="12">
        <v>22537</v>
      </c>
      <c r="GC151" s="12">
        <v>17331</v>
      </c>
      <c r="GD151" s="12">
        <v>13439</v>
      </c>
      <c r="GE151" s="12">
        <v>10923</v>
      </c>
      <c r="GF151" s="12">
        <v>8162</v>
      </c>
      <c r="GG151" s="12">
        <v>5250</v>
      </c>
      <c r="GH151" s="31">
        <v>3793</v>
      </c>
      <c r="GK151" s="12" t="s">
        <v>218</v>
      </c>
      <c r="GL151" s="12">
        <v>507237</v>
      </c>
      <c r="GM151" s="12">
        <v>51537</v>
      </c>
      <c r="GN151" s="12">
        <v>58678</v>
      </c>
      <c r="GO151" s="12">
        <v>57454</v>
      </c>
      <c r="GP151" s="12">
        <v>51872</v>
      </c>
      <c r="GQ151" s="12">
        <v>45376</v>
      </c>
      <c r="GR151" s="12">
        <v>39349</v>
      </c>
      <c r="GS151" s="12">
        <v>31364</v>
      </c>
      <c r="GT151" s="12">
        <v>29044</v>
      </c>
      <c r="GU151" s="12">
        <v>28415</v>
      </c>
      <c r="GV151" s="12">
        <v>25784</v>
      </c>
      <c r="GW151" s="12">
        <v>21442</v>
      </c>
      <c r="GX151" s="12">
        <v>16703</v>
      </c>
      <c r="GY151" s="12">
        <v>14371</v>
      </c>
      <c r="GZ151" s="12">
        <v>12769</v>
      </c>
      <c r="HA151" s="12">
        <v>10137</v>
      </c>
      <c r="HB151" s="12">
        <v>7064</v>
      </c>
      <c r="HC151" s="31">
        <v>5878</v>
      </c>
      <c r="HF151" s="42" t="s">
        <v>219</v>
      </c>
      <c r="HG151" s="43" t="s">
        <v>220</v>
      </c>
      <c r="HH151" s="43">
        <v>1</v>
      </c>
      <c r="HI151" s="44">
        <f>EZ145</f>
        <v>3337388</v>
      </c>
      <c r="HJ151" s="44">
        <f>AC145</f>
        <v>2246</v>
      </c>
      <c r="HK151" s="45">
        <f t="shared" si="67"/>
        <v>6.7298138544274739E-4</v>
      </c>
      <c r="HL151" s="46">
        <f t="shared" si="63"/>
        <v>6.7275500964352061E-4</v>
      </c>
      <c r="HN151" s="42" t="s">
        <v>219</v>
      </c>
      <c r="HO151" s="43" t="s">
        <v>220</v>
      </c>
      <c r="HP151" s="43">
        <v>1</v>
      </c>
      <c r="HQ151" s="44">
        <f>FU145</f>
        <v>1693201</v>
      </c>
      <c r="HR151" s="44">
        <f>BH145</f>
        <v>1599</v>
      </c>
      <c r="HS151" s="45">
        <f t="shared" si="68"/>
        <v>9.4436514034659791E-4</v>
      </c>
      <c r="HT151" s="46">
        <f t="shared" si="64"/>
        <v>9.4391943804030757E-4</v>
      </c>
      <c r="HV151" s="42" t="s">
        <v>219</v>
      </c>
      <c r="HW151" s="47" t="s">
        <v>220</v>
      </c>
      <c r="HX151" s="47">
        <v>1</v>
      </c>
      <c r="HY151" s="44">
        <f>GP145</f>
        <v>1644187</v>
      </c>
      <c r="HZ151" s="48">
        <f>CM145</f>
        <v>645</v>
      </c>
      <c r="IA151" s="45">
        <f t="shared" si="69"/>
        <v>3.922911444987705E-4</v>
      </c>
      <c r="IB151" s="46">
        <f t="shared" si="65"/>
        <v>3.9221421341743536E-4</v>
      </c>
      <c r="IE151" s="50">
        <f t="shared" si="66"/>
        <v>0</v>
      </c>
      <c r="IF151" s="50">
        <f t="shared" si="66"/>
        <v>-2</v>
      </c>
      <c r="IR151" s="54" t="s">
        <v>357</v>
      </c>
      <c r="IS151" s="56">
        <v>13986</v>
      </c>
      <c r="JE151" s="10" t="s">
        <v>287</v>
      </c>
      <c r="JF151" s="11">
        <v>1334655</v>
      </c>
    </row>
    <row r="152" spans="1:266" ht="15.6" x14ac:dyDescent="0.3">
      <c r="A152" s="12" t="s">
        <v>218</v>
      </c>
      <c r="B152" s="12">
        <v>25543</v>
      </c>
      <c r="C152" s="12"/>
      <c r="D152" s="12"/>
      <c r="E152" s="12"/>
      <c r="F152" s="12">
        <v>278</v>
      </c>
      <c r="G152" s="12">
        <v>5832</v>
      </c>
      <c r="H152" s="12">
        <v>7628</v>
      </c>
      <c r="I152" s="12">
        <v>5547</v>
      </c>
      <c r="J152" s="12">
        <v>3518</v>
      </c>
      <c r="K152" s="12">
        <v>1924</v>
      </c>
      <c r="L152" s="12">
        <v>524</v>
      </c>
      <c r="M152" s="12">
        <v>32</v>
      </c>
      <c r="N152" s="12">
        <v>8</v>
      </c>
      <c r="O152" s="31">
        <v>252</v>
      </c>
      <c r="Q152" s="12" t="s">
        <v>218</v>
      </c>
      <c r="R152" s="12">
        <v>6269</v>
      </c>
      <c r="S152" s="12">
        <v>266</v>
      </c>
      <c r="T152" s="12">
        <v>95</v>
      </c>
      <c r="U152" s="12">
        <v>183</v>
      </c>
      <c r="V152" s="12">
        <v>544</v>
      </c>
      <c r="W152" s="12">
        <v>44</v>
      </c>
      <c r="X152" s="12">
        <v>25</v>
      </c>
      <c r="Y152" s="12">
        <v>10</v>
      </c>
      <c r="Z152" s="12">
        <v>18</v>
      </c>
      <c r="AA152" s="12">
        <v>36</v>
      </c>
      <c r="AB152" s="12">
        <v>33</v>
      </c>
      <c r="AC152" s="12">
        <v>80</v>
      </c>
      <c r="AD152" s="31">
        <v>82</v>
      </c>
      <c r="AF152" s="12" t="s">
        <v>218</v>
      </c>
      <c r="AG152" s="12">
        <v>82</v>
      </c>
      <c r="AH152" s="12">
        <v>79</v>
      </c>
      <c r="AI152" s="12">
        <v>104</v>
      </c>
      <c r="AJ152" s="12">
        <v>181</v>
      </c>
      <c r="AK152" s="12">
        <v>226</v>
      </c>
      <c r="AL152" s="12">
        <v>346</v>
      </c>
      <c r="AM152" s="12">
        <v>408</v>
      </c>
      <c r="AN152" s="12">
        <v>506</v>
      </c>
      <c r="AO152" s="12">
        <v>600</v>
      </c>
      <c r="AP152" s="12">
        <v>679</v>
      </c>
      <c r="AQ152" s="12">
        <v>737</v>
      </c>
      <c r="AR152" s="12">
        <v>667</v>
      </c>
      <c r="AS152" s="12">
        <v>781</v>
      </c>
      <c r="AT152" s="31">
        <v>1</v>
      </c>
      <c r="AV152" s="12" t="s">
        <v>218</v>
      </c>
      <c r="AW152" s="12">
        <v>3577</v>
      </c>
      <c r="AX152" s="12">
        <v>156</v>
      </c>
      <c r="AY152" s="12">
        <v>61</v>
      </c>
      <c r="AZ152" s="12">
        <v>97</v>
      </c>
      <c r="BA152" s="12">
        <v>314</v>
      </c>
      <c r="BB152" s="12">
        <v>26</v>
      </c>
      <c r="BC152" s="12">
        <v>12</v>
      </c>
      <c r="BD152" s="12">
        <v>4</v>
      </c>
      <c r="BE152" s="12">
        <v>12</v>
      </c>
      <c r="BF152" s="12">
        <v>23</v>
      </c>
      <c r="BG152" s="12">
        <v>18</v>
      </c>
      <c r="BH152" s="12">
        <v>58</v>
      </c>
      <c r="BI152" s="31">
        <v>61</v>
      </c>
      <c r="BK152" s="12" t="s">
        <v>218</v>
      </c>
      <c r="BL152" s="12">
        <v>47</v>
      </c>
      <c r="BM152" s="12">
        <v>46</v>
      </c>
      <c r="BN152" s="12">
        <v>61</v>
      </c>
      <c r="BO152" s="12">
        <v>109</v>
      </c>
      <c r="BP152" s="12">
        <v>135</v>
      </c>
      <c r="BQ152" s="12">
        <v>221</v>
      </c>
      <c r="BR152" s="12">
        <v>281</v>
      </c>
      <c r="BS152" s="12">
        <v>337</v>
      </c>
      <c r="BT152" s="12">
        <v>372</v>
      </c>
      <c r="BU152" s="12">
        <v>415</v>
      </c>
      <c r="BV152" s="12">
        <v>399</v>
      </c>
      <c r="BW152" s="12">
        <v>321</v>
      </c>
      <c r="BX152" s="12">
        <v>304</v>
      </c>
      <c r="BY152" s="31">
        <v>1</v>
      </c>
      <c r="CA152" s="12" t="s">
        <v>218</v>
      </c>
      <c r="CB152" s="12">
        <v>2692</v>
      </c>
      <c r="CC152" s="12">
        <v>110</v>
      </c>
      <c r="CD152" s="12">
        <v>34</v>
      </c>
      <c r="CE152" s="12">
        <v>86</v>
      </c>
      <c r="CF152" s="12">
        <v>230</v>
      </c>
      <c r="CG152" s="12">
        <v>18</v>
      </c>
      <c r="CH152" s="12">
        <v>13</v>
      </c>
      <c r="CI152" s="12">
        <v>6</v>
      </c>
      <c r="CJ152" s="12">
        <v>6</v>
      </c>
      <c r="CK152" s="12">
        <v>13</v>
      </c>
      <c r="CL152" s="12">
        <v>15</v>
      </c>
      <c r="CM152" s="12">
        <v>22</v>
      </c>
      <c r="CN152" s="31">
        <v>21</v>
      </c>
      <c r="CP152" s="12" t="s">
        <v>218</v>
      </c>
      <c r="CQ152" s="12">
        <v>35</v>
      </c>
      <c r="CR152" s="12">
        <v>33</v>
      </c>
      <c r="CS152" s="12">
        <v>43</v>
      </c>
      <c r="CT152" s="12">
        <v>72</v>
      </c>
      <c r="CU152" s="12">
        <v>91</v>
      </c>
      <c r="CV152" s="12">
        <v>125</v>
      </c>
      <c r="CW152" s="12">
        <v>127</v>
      </c>
      <c r="CX152" s="12">
        <v>169</v>
      </c>
      <c r="CY152" s="12">
        <v>228</v>
      </c>
      <c r="CZ152" s="12">
        <v>264</v>
      </c>
      <c r="DA152" s="12">
        <v>338</v>
      </c>
      <c r="DB152" s="12">
        <v>346</v>
      </c>
      <c r="DC152" s="12">
        <v>477</v>
      </c>
      <c r="DD152" s="31">
        <v>0</v>
      </c>
      <c r="DG152" s="12" t="s">
        <v>218</v>
      </c>
      <c r="DH152" s="12">
        <v>6.2</v>
      </c>
      <c r="DI152" s="12">
        <v>21.3</v>
      </c>
      <c r="DJ152" s="12">
        <v>1.2</v>
      </c>
      <c r="DK152" s="12">
        <v>0.3</v>
      </c>
      <c r="DL152" s="12">
        <v>0.8</v>
      </c>
      <c r="DM152" s="12">
        <v>1.1000000000000001</v>
      </c>
      <c r="DN152" s="12">
        <v>2.5</v>
      </c>
      <c r="DO152" s="12">
        <v>6</v>
      </c>
      <c r="DP152" s="12">
        <v>14.8</v>
      </c>
      <c r="DQ152" s="12">
        <v>30.5</v>
      </c>
      <c r="DR152" s="31">
        <v>99.4</v>
      </c>
      <c r="DT152" s="12" t="s">
        <v>218</v>
      </c>
      <c r="DU152" s="12">
        <v>7</v>
      </c>
      <c r="DV152" s="12">
        <v>24.2</v>
      </c>
      <c r="DW152" s="12">
        <v>1.3</v>
      </c>
      <c r="DX152" s="12">
        <v>0.3</v>
      </c>
      <c r="DY152" s="12">
        <v>1.2</v>
      </c>
      <c r="DZ152" s="12">
        <v>1.3</v>
      </c>
      <c r="EA152" s="12">
        <v>3</v>
      </c>
      <c r="EB152" s="12">
        <v>7.4</v>
      </c>
      <c r="EC152" s="12">
        <v>20.100000000000001</v>
      </c>
      <c r="ED152" s="12">
        <v>41.2</v>
      </c>
      <c r="EE152" s="31">
        <v>113.2</v>
      </c>
      <c r="EG152" s="12" t="s">
        <v>218</v>
      </c>
      <c r="EH152" s="12">
        <v>5.3</v>
      </c>
      <c r="EI152" s="12">
        <v>18.3</v>
      </c>
      <c r="EJ152" s="12">
        <v>1</v>
      </c>
      <c r="EK152" s="12">
        <v>0.2</v>
      </c>
      <c r="EL152" s="12">
        <v>0.4</v>
      </c>
      <c r="EM152" s="12">
        <v>1</v>
      </c>
      <c r="EN152" s="12">
        <v>2</v>
      </c>
      <c r="EO152" s="12">
        <v>4.5999999999999996</v>
      </c>
      <c r="EP152" s="12">
        <v>9.5</v>
      </c>
      <c r="EQ152" s="12">
        <v>21.5</v>
      </c>
      <c r="ER152" s="31">
        <v>89.7</v>
      </c>
      <c r="EU152" s="12" t="s">
        <v>236</v>
      </c>
      <c r="EV152" s="12">
        <v>440381</v>
      </c>
      <c r="EW152" s="12">
        <v>40623</v>
      </c>
      <c r="EX152" s="12">
        <v>42367</v>
      </c>
      <c r="EY152" s="12">
        <v>43764</v>
      </c>
      <c r="EZ152" s="12">
        <v>42209</v>
      </c>
      <c r="FA152" s="12">
        <v>37999</v>
      </c>
      <c r="FB152" s="12">
        <v>36112</v>
      </c>
      <c r="FC152" s="12">
        <v>31678</v>
      </c>
      <c r="FD152" s="12">
        <v>29194</v>
      </c>
      <c r="FE152" s="12">
        <v>27971</v>
      </c>
      <c r="FF152" s="12">
        <v>25043</v>
      </c>
      <c r="FG152" s="12">
        <v>21777</v>
      </c>
      <c r="FH152" s="12">
        <v>17254</v>
      </c>
      <c r="FI152" s="12">
        <v>13943</v>
      </c>
      <c r="FJ152" s="12">
        <v>11252</v>
      </c>
      <c r="FK152" s="12">
        <v>8288</v>
      </c>
      <c r="FL152" s="12">
        <v>5872</v>
      </c>
      <c r="FM152" s="31">
        <v>5035</v>
      </c>
      <c r="FP152" s="12" t="s">
        <v>236</v>
      </c>
      <c r="FQ152" s="12">
        <v>221398</v>
      </c>
      <c r="FR152" s="12">
        <v>20595</v>
      </c>
      <c r="FS152" s="12">
        <v>21742</v>
      </c>
      <c r="FT152" s="12">
        <v>22268</v>
      </c>
      <c r="FU152" s="12">
        <v>21441</v>
      </c>
      <c r="FV152" s="12">
        <v>19437</v>
      </c>
      <c r="FW152" s="12">
        <v>18350</v>
      </c>
      <c r="FX152" s="12">
        <v>15972</v>
      </c>
      <c r="FY152" s="12">
        <v>14716</v>
      </c>
      <c r="FZ152" s="12">
        <v>14190</v>
      </c>
      <c r="GA152" s="12">
        <v>12567</v>
      </c>
      <c r="GB152" s="12">
        <v>10922</v>
      </c>
      <c r="GC152" s="12">
        <v>8688</v>
      </c>
      <c r="GD152" s="12">
        <v>6944</v>
      </c>
      <c r="GE152" s="12">
        <v>5425</v>
      </c>
      <c r="GF152" s="12">
        <v>3773</v>
      </c>
      <c r="GG152" s="12">
        <v>2531</v>
      </c>
      <c r="GH152" s="31">
        <v>1837</v>
      </c>
      <c r="GK152" s="12" t="s">
        <v>236</v>
      </c>
      <c r="GL152" s="12">
        <v>218983</v>
      </c>
      <c r="GM152" s="12">
        <v>20028</v>
      </c>
      <c r="GN152" s="12">
        <v>20625</v>
      </c>
      <c r="GO152" s="12">
        <v>21496</v>
      </c>
      <c r="GP152" s="12">
        <v>20768</v>
      </c>
      <c r="GQ152" s="12">
        <v>18562</v>
      </c>
      <c r="GR152" s="12">
        <v>17762</v>
      </c>
      <c r="GS152" s="12">
        <v>15706</v>
      </c>
      <c r="GT152" s="12">
        <v>14478</v>
      </c>
      <c r="GU152" s="12">
        <v>13781</v>
      </c>
      <c r="GV152" s="12">
        <v>12476</v>
      </c>
      <c r="GW152" s="12">
        <v>10855</v>
      </c>
      <c r="GX152" s="12">
        <v>8566</v>
      </c>
      <c r="GY152" s="12">
        <v>6999</v>
      </c>
      <c r="GZ152" s="12">
        <v>5827</v>
      </c>
      <c r="HA152" s="12">
        <v>4515</v>
      </c>
      <c r="HB152" s="12">
        <v>3341</v>
      </c>
      <c r="HC152" s="31">
        <v>3198</v>
      </c>
      <c r="HF152" s="54" t="s">
        <v>237</v>
      </c>
      <c r="HG152" s="55" t="s">
        <v>238</v>
      </c>
      <c r="HH152" s="55">
        <v>1</v>
      </c>
      <c r="HI152" s="56">
        <f>FA145</f>
        <v>3236097</v>
      </c>
      <c r="HJ152" s="56">
        <f>AD145</f>
        <v>2909</v>
      </c>
      <c r="HK152" s="57">
        <f t="shared" si="67"/>
        <v>8.989223747001403E-4</v>
      </c>
      <c r="HL152" s="58">
        <f t="shared" si="63"/>
        <v>8.9851852549681453E-4</v>
      </c>
      <c r="HN152" s="54" t="s">
        <v>237</v>
      </c>
      <c r="HO152" s="55" t="s">
        <v>238</v>
      </c>
      <c r="HP152" s="55">
        <v>1</v>
      </c>
      <c r="HQ152" s="56">
        <f>FV145</f>
        <v>1634163</v>
      </c>
      <c r="HR152" s="56">
        <f>BI145</f>
        <v>2178</v>
      </c>
      <c r="HS152" s="57">
        <f t="shared" si="68"/>
        <v>1.3327923836239102E-3</v>
      </c>
      <c r="HT152" s="58">
        <f t="shared" si="64"/>
        <v>1.3319048073324479E-3</v>
      </c>
      <c r="HV152" s="54" t="s">
        <v>237</v>
      </c>
      <c r="HW152" s="59" t="s">
        <v>238</v>
      </c>
      <c r="HX152" s="59">
        <v>1</v>
      </c>
      <c r="HY152" s="56">
        <f>GQ145</f>
        <v>1601934</v>
      </c>
      <c r="HZ152" s="60">
        <f>CN145</f>
        <v>730</v>
      </c>
      <c r="IA152" s="57">
        <f t="shared" si="69"/>
        <v>4.5569917362388215E-4</v>
      </c>
      <c r="IB152" s="58">
        <f t="shared" si="65"/>
        <v>4.5559536640789262E-4</v>
      </c>
      <c r="IE152" s="50">
        <f t="shared" si="66"/>
        <v>0</v>
      </c>
      <c r="IF152" s="50">
        <f t="shared" si="66"/>
        <v>-1</v>
      </c>
      <c r="IH152" s="62">
        <f t="shared" ref="IH152:IM152" si="70">SUM(IH143:IH147)</f>
        <v>1001500</v>
      </c>
      <c r="II152" s="62">
        <f t="shared" si="70"/>
        <v>1024794</v>
      </c>
      <c r="IJ152" s="62">
        <f t="shared" si="70"/>
        <v>1047701</v>
      </c>
      <c r="IK152" s="62">
        <f t="shared" si="70"/>
        <v>1070447</v>
      </c>
      <c r="IL152" s="62">
        <f t="shared" si="70"/>
        <v>1093149</v>
      </c>
      <c r="IM152" s="62">
        <f t="shared" si="70"/>
        <v>1116034</v>
      </c>
      <c r="IO152" s="62">
        <f>SUM(IO143:IO147)</f>
        <v>329851</v>
      </c>
      <c r="IP152" s="62"/>
      <c r="IQ152" s="62">
        <f>SUM(IQ143:IQ147)</f>
        <v>671649</v>
      </c>
      <c r="IR152" s="42" t="s">
        <v>367</v>
      </c>
      <c r="IS152" s="44">
        <v>16600</v>
      </c>
      <c r="JE152" s="10" t="s">
        <v>301</v>
      </c>
      <c r="JF152" s="11">
        <v>1149610</v>
      </c>
    </row>
    <row r="153" spans="1:266" ht="15.6" x14ac:dyDescent="0.3">
      <c r="A153" s="12" t="s">
        <v>236</v>
      </c>
      <c r="B153" s="12">
        <v>8492</v>
      </c>
      <c r="C153" s="12"/>
      <c r="D153" s="12"/>
      <c r="E153" s="12"/>
      <c r="F153" s="12">
        <v>36</v>
      </c>
      <c r="G153" s="12">
        <v>1478</v>
      </c>
      <c r="H153" s="12">
        <v>2362</v>
      </c>
      <c r="I153" s="12">
        <v>2205</v>
      </c>
      <c r="J153" s="12">
        <v>1472</v>
      </c>
      <c r="K153" s="12">
        <v>732</v>
      </c>
      <c r="L153" s="12">
        <v>191</v>
      </c>
      <c r="M153" s="12">
        <v>7</v>
      </c>
      <c r="N153" s="12">
        <v>0</v>
      </c>
      <c r="O153" s="31">
        <v>9</v>
      </c>
      <c r="Q153" s="12" t="s">
        <v>236</v>
      </c>
      <c r="R153" s="12">
        <v>2483</v>
      </c>
      <c r="S153" s="12">
        <v>57</v>
      </c>
      <c r="T153" s="12">
        <v>11</v>
      </c>
      <c r="U153" s="12">
        <v>32</v>
      </c>
      <c r="V153" s="12">
        <v>100</v>
      </c>
      <c r="W153" s="12">
        <v>4</v>
      </c>
      <c r="X153" s="12">
        <v>6</v>
      </c>
      <c r="Y153" s="12">
        <v>3</v>
      </c>
      <c r="Z153" s="12">
        <v>2</v>
      </c>
      <c r="AA153" s="12">
        <v>11</v>
      </c>
      <c r="AB153" s="12">
        <v>15</v>
      </c>
      <c r="AC153" s="12">
        <v>29</v>
      </c>
      <c r="AD153" s="31">
        <v>46</v>
      </c>
      <c r="AF153" s="12" t="s">
        <v>236</v>
      </c>
      <c r="AG153" s="12">
        <v>46</v>
      </c>
      <c r="AH153" s="12">
        <v>44</v>
      </c>
      <c r="AI153" s="12">
        <v>48</v>
      </c>
      <c r="AJ153" s="12">
        <v>65</v>
      </c>
      <c r="AK153" s="12">
        <v>94</v>
      </c>
      <c r="AL153" s="12">
        <v>126</v>
      </c>
      <c r="AM153" s="12">
        <v>162</v>
      </c>
      <c r="AN153" s="12">
        <v>207</v>
      </c>
      <c r="AO153" s="12">
        <v>250</v>
      </c>
      <c r="AP153" s="12">
        <v>260</v>
      </c>
      <c r="AQ153" s="12">
        <v>284</v>
      </c>
      <c r="AR153" s="12">
        <v>310</v>
      </c>
      <c r="AS153" s="12">
        <v>370</v>
      </c>
      <c r="AT153" s="31">
        <v>1</v>
      </c>
      <c r="AV153" s="12" t="s">
        <v>236</v>
      </c>
      <c r="AW153" s="12">
        <v>1474</v>
      </c>
      <c r="AX153" s="12">
        <v>31</v>
      </c>
      <c r="AY153" s="12">
        <v>6</v>
      </c>
      <c r="AZ153" s="12">
        <v>13</v>
      </c>
      <c r="BA153" s="12">
        <v>50</v>
      </c>
      <c r="BB153" s="12">
        <v>1</v>
      </c>
      <c r="BC153" s="12">
        <v>2</v>
      </c>
      <c r="BD153" s="12">
        <v>2</v>
      </c>
      <c r="BE153" s="12">
        <v>2</v>
      </c>
      <c r="BF153" s="12">
        <v>9</v>
      </c>
      <c r="BG153" s="12">
        <v>12</v>
      </c>
      <c r="BH153" s="12">
        <v>23</v>
      </c>
      <c r="BI153" s="31">
        <v>37</v>
      </c>
      <c r="BK153" s="12" t="s">
        <v>236</v>
      </c>
      <c r="BL153" s="12">
        <v>40</v>
      </c>
      <c r="BM153" s="12">
        <v>23</v>
      </c>
      <c r="BN153" s="12">
        <v>34</v>
      </c>
      <c r="BO153" s="12">
        <v>43</v>
      </c>
      <c r="BP153" s="12">
        <v>63</v>
      </c>
      <c r="BQ153" s="12">
        <v>84</v>
      </c>
      <c r="BR153" s="12">
        <v>103</v>
      </c>
      <c r="BS153" s="12">
        <v>150</v>
      </c>
      <c r="BT153" s="12">
        <v>153</v>
      </c>
      <c r="BU153" s="12">
        <v>173</v>
      </c>
      <c r="BV153" s="12">
        <v>169</v>
      </c>
      <c r="BW153" s="12">
        <v>159</v>
      </c>
      <c r="BX153" s="12">
        <v>141</v>
      </c>
      <c r="BY153" s="31">
        <v>1</v>
      </c>
      <c r="CA153" s="12" t="s">
        <v>236</v>
      </c>
      <c r="CB153" s="12">
        <v>1008</v>
      </c>
      <c r="CC153" s="12">
        <v>25</v>
      </c>
      <c r="CD153" s="12">
        <v>5</v>
      </c>
      <c r="CE153" s="12">
        <v>19</v>
      </c>
      <c r="CF153" s="12">
        <v>49</v>
      </c>
      <c r="CG153" s="12">
        <v>3</v>
      </c>
      <c r="CH153" s="12">
        <v>4</v>
      </c>
      <c r="CI153" s="12">
        <v>1</v>
      </c>
      <c r="CJ153" s="12">
        <v>0</v>
      </c>
      <c r="CK153" s="12">
        <v>2</v>
      </c>
      <c r="CL153" s="12">
        <v>3</v>
      </c>
      <c r="CM153" s="12">
        <v>6</v>
      </c>
      <c r="CN153" s="31">
        <v>9</v>
      </c>
      <c r="CP153" s="12" t="s">
        <v>236</v>
      </c>
      <c r="CQ153" s="12">
        <v>6</v>
      </c>
      <c r="CR153" s="12">
        <v>21</v>
      </c>
      <c r="CS153" s="12">
        <v>14</v>
      </c>
      <c r="CT153" s="12">
        <v>22</v>
      </c>
      <c r="CU153" s="12">
        <v>31</v>
      </c>
      <c r="CV153" s="12">
        <v>42</v>
      </c>
      <c r="CW153" s="12">
        <v>59</v>
      </c>
      <c r="CX153" s="12">
        <v>57</v>
      </c>
      <c r="CY153" s="12">
        <v>97</v>
      </c>
      <c r="CZ153" s="12">
        <v>87</v>
      </c>
      <c r="DA153" s="12">
        <v>115</v>
      </c>
      <c r="DB153" s="12">
        <v>151</v>
      </c>
      <c r="DC153" s="12">
        <v>229</v>
      </c>
      <c r="DD153" s="31">
        <v>0</v>
      </c>
      <c r="DG153" s="12" t="s">
        <v>236</v>
      </c>
      <c r="DH153" s="12">
        <v>5.6</v>
      </c>
      <c r="DI153" s="12">
        <v>11.8</v>
      </c>
      <c r="DJ153" s="12">
        <v>0.5</v>
      </c>
      <c r="DK153" s="12">
        <v>0.3</v>
      </c>
      <c r="DL153" s="12">
        <v>0.9</v>
      </c>
      <c r="DM153" s="12">
        <v>1.3</v>
      </c>
      <c r="DN153" s="12">
        <v>2</v>
      </c>
      <c r="DO153" s="12">
        <v>4.7</v>
      </c>
      <c r="DP153" s="12">
        <v>11.8</v>
      </c>
      <c r="DQ153" s="12">
        <v>26.1</v>
      </c>
      <c r="DR153" s="31">
        <v>88.4</v>
      </c>
      <c r="DT153" s="12" t="s">
        <v>236</v>
      </c>
      <c r="DU153" s="12">
        <v>6.7</v>
      </c>
      <c r="DV153" s="12">
        <v>11.6</v>
      </c>
      <c r="DW153" s="12">
        <v>0.4</v>
      </c>
      <c r="DX153" s="12">
        <v>0.5</v>
      </c>
      <c r="DY153" s="12">
        <v>1.5</v>
      </c>
      <c r="DZ153" s="12">
        <v>1.8</v>
      </c>
      <c r="EA153" s="12">
        <v>2.7</v>
      </c>
      <c r="EB153" s="12">
        <v>6.3</v>
      </c>
      <c r="EC153" s="12">
        <v>16.2</v>
      </c>
      <c r="ED153" s="12">
        <v>35.4</v>
      </c>
      <c r="EE153" s="31">
        <v>107.4</v>
      </c>
      <c r="EG153" s="12" t="s">
        <v>236</v>
      </c>
      <c r="EH153" s="12">
        <v>4.5999999999999996</v>
      </c>
      <c r="EI153" s="12">
        <v>11.7</v>
      </c>
      <c r="EJ153" s="12">
        <v>0.5</v>
      </c>
      <c r="EK153" s="12">
        <v>0.1</v>
      </c>
      <c r="EL153" s="12">
        <v>0.4</v>
      </c>
      <c r="EM153" s="12">
        <v>0.8</v>
      </c>
      <c r="EN153" s="12">
        <v>1.3</v>
      </c>
      <c r="EO153" s="12">
        <v>3.1</v>
      </c>
      <c r="EP153" s="12">
        <v>7.5</v>
      </c>
      <c r="EQ153" s="12">
        <v>17.8</v>
      </c>
      <c r="ER153" s="31">
        <v>75.7</v>
      </c>
      <c r="EU153" s="12" t="s">
        <v>254</v>
      </c>
      <c r="EV153" s="12">
        <v>1206177</v>
      </c>
      <c r="EW153" s="12">
        <v>111522</v>
      </c>
      <c r="EX153" s="12">
        <v>113486</v>
      </c>
      <c r="EY153" s="12">
        <v>112712</v>
      </c>
      <c r="EZ153" s="12">
        <v>109841</v>
      </c>
      <c r="FA153" s="12">
        <v>100545</v>
      </c>
      <c r="FB153" s="12">
        <v>93185</v>
      </c>
      <c r="FC153" s="12">
        <v>78962</v>
      </c>
      <c r="FD153" s="12">
        <v>73068</v>
      </c>
      <c r="FE153" s="12">
        <v>70777</v>
      </c>
      <c r="FF153" s="12">
        <v>65613</v>
      </c>
      <c r="FG153" s="12">
        <v>61150</v>
      </c>
      <c r="FH153" s="12">
        <v>52765</v>
      </c>
      <c r="FI153" s="12">
        <v>45072</v>
      </c>
      <c r="FJ153" s="12">
        <v>38259</v>
      </c>
      <c r="FK153" s="12">
        <v>31579</v>
      </c>
      <c r="FL153" s="12">
        <v>23564</v>
      </c>
      <c r="FM153" s="31">
        <v>24077</v>
      </c>
      <c r="FP153" s="12" t="s">
        <v>254</v>
      </c>
      <c r="FQ153" s="12">
        <v>594020</v>
      </c>
      <c r="FR153" s="12">
        <v>56554</v>
      </c>
      <c r="FS153" s="12">
        <v>57782</v>
      </c>
      <c r="FT153" s="12">
        <v>57265</v>
      </c>
      <c r="FU153" s="12">
        <v>55671</v>
      </c>
      <c r="FV153" s="12">
        <v>50999</v>
      </c>
      <c r="FW153" s="12">
        <v>47212</v>
      </c>
      <c r="FX153" s="12">
        <v>39879</v>
      </c>
      <c r="FY153" s="12">
        <v>36826</v>
      </c>
      <c r="FZ153" s="12">
        <v>35265</v>
      </c>
      <c r="GA153" s="12">
        <v>31965</v>
      </c>
      <c r="GB153" s="12">
        <v>30283</v>
      </c>
      <c r="GC153" s="12">
        <v>25886</v>
      </c>
      <c r="GD153" s="12">
        <v>21596</v>
      </c>
      <c r="GE153" s="12">
        <v>17194</v>
      </c>
      <c r="GF153" s="12">
        <v>13083</v>
      </c>
      <c r="GG153" s="12">
        <v>8862</v>
      </c>
      <c r="GH153" s="31">
        <v>7698</v>
      </c>
      <c r="GK153" s="12" t="s">
        <v>254</v>
      </c>
      <c r="GL153" s="12">
        <v>612157</v>
      </c>
      <c r="GM153" s="12">
        <v>54968</v>
      </c>
      <c r="GN153" s="12">
        <v>55704</v>
      </c>
      <c r="GO153" s="12">
        <v>55447</v>
      </c>
      <c r="GP153" s="12">
        <v>54170</v>
      </c>
      <c r="GQ153" s="12">
        <v>49546</v>
      </c>
      <c r="GR153" s="12">
        <v>45973</v>
      </c>
      <c r="GS153" s="12">
        <v>39083</v>
      </c>
      <c r="GT153" s="12">
        <v>36242</v>
      </c>
      <c r="GU153" s="12">
        <v>35512</v>
      </c>
      <c r="GV153" s="12">
        <v>33648</v>
      </c>
      <c r="GW153" s="12">
        <v>30867</v>
      </c>
      <c r="GX153" s="12">
        <v>26879</v>
      </c>
      <c r="GY153" s="12">
        <v>23476</v>
      </c>
      <c r="GZ153" s="12">
        <v>21065</v>
      </c>
      <c r="HA153" s="12">
        <v>18496</v>
      </c>
      <c r="HB153" s="12">
        <v>14702</v>
      </c>
      <c r="HC153" s="31">
        <v>16379</v>
      </c>
      <c r="HF153" s="42" t="s">
        <v>255</v>
      </c>
      <c r="HG153" s="43" t="s">
        <v>256</v>
      </c>
      <c r="HH153" s="43">
        <v>1</v>
      </c>
      <c r="HI153" s="44">
        <f>FB145</f>
        <v>3199256</v>
      </c>
      <c r="HJ153" s="44">
        <f>AG145</f>
        <v>2918</v>
      </c>
      <c r="HK153" s="45">
        <f t="shared" si="67"/>
        <v>9.1208706024150613E-4</v>
      </c>
      <c r="HL153" s="46">
        <f t="shared" si="63"/>
        <v>9.1167129844425376E-4</v>
      </c>
      <c r="HN153" s="42" t="s">
        <v>255</v>
      </c>
      <c r="HO153" s="43" t="s">
        <v>256</v>
      </c>
      <c r="HP153" s="43">
        <v>1</v>
      </c>
      <c r="HQ153" s="44">
        <f>FW145</f>
        <v>1606690</v>
      </c>
      <c r="HR153" s="44">
        <f>BL145</f>
        <v>2023</v>
      </c>
      <c r="HS153" s="45">
        <f t="shared" si="68"/>
        <v>1.2591103448705101E-3</v>
      </c>
      <c r="HT153" s="46">
        <f t="shared" si="64"/>
        <v>1.2583181641616927E-3</v>
      </c>
      <c r="HV153" s="42" t="s">
        <v>255</v>
      </c>
      <c r="HW153" s="47" t="s">
        <v>256</v>
      </c>
      <c r="HX153" s="47">
        <v>1</v>
      </c>
      <c r="HY153" s="44">
        <f>GR145</f>
        <v>1592566</v>
      </c>
      <c r="HZ153" s="48">
        <f>CQ145</f>
        <v>893</v>
      </c>
      <c r="IA153" s="45">
        <f t="shared" si="69"/>
        <v>5.6073029312442941E-4</v>
      </c>
      <c r="IB153" s="46">
        <f t="shared" si="65"/>
        <v>5.6057312795725089E-4</v>
      </c>
      <c r="IE153" s="50">
        <f t="shared" si="66"/>
        <v>0</v>
      </c>
      <c r="IF153" s="50">
        <f t="shared" si="66"/>
        <v>-2</v>
      </c>
      <c r="IH153">
        <f t="shared" ref="IH153:IM153" si="71">IH143/IH152</f>
        <v>0.5665861208187718</v>
      </c>
      <c r="II153">
        <f t="shared" si="71"/>
        <v>0.55785065096009534</v>
      </c>
      <c r="IJ153">
        <f t="shared" si="71"/>
        <v>0.54943729174640477</v>
      </c>
      <c r="IK153">
        <f t="shared" si="71"/>
        <v>0.54181290619713074</v>
      </c>
      <c r="IL153">
        <f t="shared" si="71"/>
        <v>0.53531952185841092</v>
      </c>
      <c r="IM153">
        <f t="shared" si="71"/>
        <v>0.52996145278728068</v>
      </c>
      <c r="IO153">
        <f>IO143/IO152</f>
        <v>0.61321323870474853</v>
      </c>
      <c r="IQ153">
        <f>IQ143/IQ152</f>
        <v>0.54368725331237</v>
      </c>
      <c r="IR153" s="54" t="s">
        <v>380</v>
      </c>
      <c r="IS153" s="56">
        <v>18689</v>
      </c>
      <c r="JE153" s="10" t="s">
        <v>314</v>
      </c>
      <c r="JF153" s="11">
        <v>1076990</v>
      </c>
    </row>
    <row r="154" spans="1:266" ht="15" customHeight="1" x14ac:dyDescent="0.3">
      <c r="A154" s="12" t="s">
        <v>254</v>
      </c>
      <c r="B154" s="12">
        <v>23475</v>
      </c>
      <c r="C154" s="12"/>
      <c r="D154" s="12"/>
      <c r="E154" s="12"/>
      <c r="F154" s="12">
        <v>136</v>
      </c>
      <c r="G154" s="12">
        <v>3856</v>
      </c>
      <c r="H154" s="12">
        <v>6291</v>
      </c>
      <c r="I154" s="12">
        <v>5986</v>
      </c>
      <c r="J154" s="12">
        <v>4287</v>
      </c>
      <c r="K154" s="12">
        <v>2160</v>
      </c>
      <c r="L154" s="12">
        <v>653</v>
      </c>
      <c r="M154" s="12">
        <v>34</v>
      </c>
      <c r="N154" s="12">
        <v>0</v>
      </c>
      <c r="O154" s="31">
        <v>72</v>
      </c>
      <c r="Q154" s="12" t="s">
        <v>254</v>
      </c>
      <c r="R154" s="12">
        <v>9113</v>
      </c>
      <c r="S154" s="12">
        <v>182</v>
      </c>
      <c r="T154" s="12">
        <v>85</v>
      </c>
      <c r="U154" s="12">
        <v>98</v>
      </c>
      <c r="V154" s="12">
        <v>365</v>
      </c>
      <c r="W154" s="12">
        <v>15</v>
      </c>
      <c r="X154" s="12">
        <v>15</v>
      </c>
      <c r="Y154" s="12">
        <v>12</v>
      </c>
      <c r="Z154" s="12">
        <v>3</v>
      </c>
      <c r="AA154" s="12">
        <v>21</v>
      </c>
      <c r="AB154" s="12">
        <v>36</v>
      </c>
      <c r="AC154" s="12">
        <v>56</v>
      </c>
      <c r="AD154" s="31">
        <v>99</v>
      </c>
      <c r="AF154" s="12" t="s">
        <v>254</v>
      </c>
      <c r="AG154" s="12">
        <v>74</v>
      </c>
      <c r="AH154" s="12">
        <v>87</v>
      </c>
      <c r="AI154" s="12">
        <v>101</v>
      </c>
      <c r="AJ154" s="12">
        <v>163</v>
      </c>
      <c r="AK154" s="12">
        <v>254</v>
      </c>
      <c r="AL154" s="12">
        <v>395</v>
      </c>
      <c r="AM154" s="12">
        <v>574</v>
      </c>
      <c r="AN154" s="12">
        <v>667</v>
      </c>
      <c r="AO154" s="12">
        <v>774</v>
      </c>
      <c r="AP154" s="12">
        <v>1018</v>
      </c>
      <c r="AQ154" s="12">
        <v>1241</v>
      </c>
      <c r="AR154" s="12">
        <v>1268</v>
      </c>
      <c r="AS154" s="12">
        <v>1857</v>
      </c>
      <c r="AT154" s="31">
        <v>18</v>
      </c>
      <c r="AV154" s="12" t="s">
        <v>254</v>
      </c>
      <c r="AW154" s="12">
        <v>4975</v>
      </c>
      <c r="AX154" s="12">
        <v>108</v>
      </c>
      <c r="AY154" s="12">
        <v>58</v>
      </c>
      <c r="AZ154" s="12">
        <v>54</v>
      </c>
      <c r="BA154" s="12">
        <v>220</v>
      </c>
      <c r="BB154" s="12">
        <v>12</v>
      </c>
      <c r="BC154" s="12">
        <v>7</v>
      </c>
      <c r="BD154" s="12">
        <v>9</v>
      </c>
      <c r="BE154" s="12">
        <v>2</v>
      </c>
      <c r="BF154" s="12">
        <v>14</v>
      </c>
      <c r="BG154" s="12">
        <v>26</v>
      </c>
      <c r="BH154" s="12">
        <v>37</v>
      </c>
      <c r="BI154" s="31">
        <v>83</v>
      </c>
      <c r="BK154" s="12" t="s">
        <v>254</v>
      </c>
      <c r="BL154" s="12">
        <v>50</v>
      </c>
      <c r="BM154" s="12">
        <v>53</v>
      </c>
      <c r="BN154" s="12">
        <v>66</v>
      </c>
      <c r="BO154" s="12">
        <v>103</v>
      </c>
      <c r="BP154" s="12">
        <v>182</v>
      </c>
      <c r="BQ154" s="12">
        <v>267</v>
      </c>
      <c r="BR154" s="12">
        <v>382</v>
      </c>
      <c r="BS154" s="12">
        <v>456</v>
      </c>
      <c r="BT154" s="12">
        <v>493</v>
      </c>
      <c r="BU154" s="12">
        <v>622</v>
      </c>
      <c r="BV154" s="12">
        <v>655</v>
      </c>
      <c r="BW154" s="12">
        <v>569</v>
      </c>
      <c r="BX154" s="12">
        <v>653</v>
      </c>
      <c r="BY154" s="31">
        <v>14</v>
      </c>
      <c r="CA154" s="12" t="s">
        <v>254</v>
      </c>
      <c r="CB154" s="12">
        <v>4126</v>
      </c>
      <c r="CC154" s="12">
        <v>73</v>
      </c>
      <c r="CD154" s="12">
        <v>27</v>
      </c>
      <c r="CE154" s="12">
        <v>44</v>
      </c>
      <c r="CF154" s="12">
        <v>144</v>
      </c>
      <c r="CG154" s="12">
        <v>3</v>
      </c>
      <c r="CH154" s="12">
        <v>8</v>
      </c>
      <c r="CI154" s="12">
        <v>3</v>
      </c>
      <c r="CJ154" s="12">
        <v>1</v>
      </c>
      <c r="CK154" s="12">
        <v>7</v>
      </c>
      <c r="CL154" s="12">
        <v>10</v>
      </c>
      <c r="CM154" s="12">
        <v>19</v>
      </c>
      <c r="CN154" s="31">
        <v>16</v>
      </c>
      <c r="CP154" s="12" t="s">
        <v>254</v>
      </c>
      <c r="CQ154" s="12">
        <v>24</v>
      </c>
      <c r="CR154" s="12">
        <v>34</v>
      </c>
      <c r="CS154" s="12">
        <v>35</v>
      </c>
      <c r="CT154" s="12">
        <v>59</v>
      </c>
      <c r="CU154" s="12">
        <v>72</v>
      </c>
      <c r="CV154" s="12">
        <v>127</v>
      </c>
      <c r="CW154" s="12">
        <v>192</v>
      </c>
      <c r="CX154" s="12">
        <v>211</v>
      </c>
      <c r="CY154" s="12">
        <v>280</v>
      </c>
      <c r="CZ154" s="12">
        <v>395</v>
      </c>
      <c r="DA154" s="12">
        <v>586</v>
      </c>
      <c r="DB154" s="12">
        <v>694</v>
      </c>
      <c r="DC154" s="12">
        <v>1202</v>
      </c>
      <c r="DD154" s="31">
        <v>4</v>
      </c>
      <c r="DG154" s="12" t="s">
        <v>254</v>
      </c>
      <c r="DH154" s="12">
        <v>7.6</v>
      </c>
      <c r="DI154" s="12">
        <v>15.5</v>
      </c>
      <c r="DJ154" s="12">
        <v>0.5</v>
      </c>
      <c r="DK154" s="12">
        <v>0.3</v>
      </c>
      <c r="DL154" s="12">
        <v>0.7</v>
      </c>
      <c r="DM154" s="12">
        <v>0.9</v>
      </c>
      <c r="DN154" s="12">
        <v>1.8</v>
      </c>
      <c r="DO154" s="12">
        <v>5.0999999999999996</v>
      </c>
      <c r="DP154" s="12">
        <v>12.7</v>
      </c>
      <c r="DQ154" s="12">
        <v>25.7</v>
      </c>
      <c r="DR154" s="31">
        <v>91.6</v>
      </c>
      <c r="DT154" s="12" t="s">
        <v>254</v>
      </c>
      <c r="DU154" s="12">
        <v>8.4</v>
      </c>
      <c r="DV154" s="12">
        <v>18.399999999999999</v>
      </c>
      <c r="DW154" s="12">
        <v>0.7</v>
      </c>
      <c r="DX154" s="12">
        <v>0.3</v>
      </c>
      <c r="DY154" s="12">
        <v>1.1000000000000001</v>
      </c>
      <c r="DZ154" s="12">
        <v>1.2</v>
      </c>
      <c r="EA154" s="12">
        <v>2.2999999999999998</v>
      </c>
      <c r="EB154" s="12">
        <v>7.2</v>
      </c>
      <c r="EC154" s="12">
        <v>17.600000000000001</v>
      </c>
      <c r="ED154" s="12">
        <v>36.799999999999997</v>
      </c>
      <c r="EE154" s="31">
        <v>113.3</v>
      </c>
      <c r="EG154" s="12" t="s">
        <v>254</v>
      </c>
      <c r="EH154" s="12">
        <v>6.7</v>
      </c>
      <c r="EI154" s="12">
        <v>12.5</v>
      </c>
      <c r="EJ154" s="12">
        <v>0.3</v>
      </c>
      <c r="EK154" s="12">
        <v>0.2</v>
      </c>
      <c r="EL154" s="12">
        <v>0.3</v>
      </c>
      <c r="EM154" s="12">
        <v>0.7</v>
      </c>
      <c r="EN154" s="12">
        <v>1.3</v>
      </c>
      <c r="EO154" s="12">
        <v>3.1</v>
      </c>
      <c r="EP154" s="12">
        <v>8</v>
      </c>
      <c r="EQ154" s="12">
        <v>17.100000000000001</v>
      </c>
      <c r="ER154" s="31">
        <v>79.900000000000006</v>
      </c>
      <c r="EU154" s="12" t="s">
        <v>268</v>
      </c>
      <c r="EV154" s="12">
        <v>510353</v>
      </c>
      <c r="EW154" s="12">
        <v>55450</v>
      </c>
      <c r="EX154" s="12">
        <v>61485</v>
      </c>
      <c r="EY154" s="12">
        <v>62612</v>
      </c>
      <c r="EZ154" s="12">
        <v>54891</v>
      </c>
      <c r="FA154" s="12">
        <v>44179</v>
      </c>
      <c r="FB154" s="12">
        <v>37071</v>
      </c>
      <c r="FC154" s="12">
        <v>30769</v>
      </c>
      <c r="FD154" s="12">
        <v>29484</v>
      </c>
      <c r="FE154" s="12">
        <v>28563</v>
      </c>
      <c r="FF154" s="12">
        <v>25204</v>
      </c>
      <c r="FG154" s="12">
        <v>21494</v>
      </c>
      <c r="FH154" s="12">
        <v>16514</v>
      </c>
      <c r="FI154" s="12">
        <v>13185</v>
      </c>
      <c r="FJ154" s="12">
        <v>11042</v>
      </c>
      <c r="FK154" s="12">
        <v>8133</v>
      </c>
      <c r="FL154" s="12">
        <v>5678</v>
      </c>
      <c r="FM154" s="31">
        <v>4599</v>
      </c>
      <c r="FP154" s="12" t="s">
        <v>268</v>
      </c>
      <c r="FQ154" s="12">
        <v>257284</v>
      </c>
      <c r="FR154" s="12">
        <v>28222</v>
      </c>
      <c r="FS154" s="12">
        <v>31324</v>
      </c>
      <c r="FT154" s="12">
        <v>31858</v>
      </c>
      <c r="FU154" s="12">
        <v>27891</v>
      </c>
      <c r="FV154" s="12">
        <v>22471</v>
      </c>
      <c r="FW154" s="12">
        <v>18432</v>
      </c>
      <c r="FX154" s="12">
        <v>15006</v>
      </c>
      <c r="FY154" s="12">
        <v>14673</v>
      </c>
      <c r="FZ154" s="12">
        <v>14426</v>
      </c>
      <c r="GA154" s="12">
        <v>12640</v>
      </c>
      <c r="GB154" s="12">
        <v>11026</v>
      </c>
      <c r="GC154" s="12">
        <v>8474</v>
      </c>
      <c r="GD154" s="12">
        <v>6710</v>
      </c>
      <c r="GE154" s="12">
        <v>5474</v>
      </c>
      <c r="GF154" s="12">
        <v>3930</v>
      </c>
      <c r="GG154" s="12">
        <v>2688</v>
      </c>
      <c r="GH154" s="31">
        <v>2039</v>
      </c>
      <c r="GK154" s="12" t="s">
        <v>268</v>
      </c>
      <c r="GL154" s="12">
        <v>253069</v>
      </c>
      <c r="GM154" s="12">
        <v>27228</v>
      </c>
      <c r="GN154" s="12">
        <v>30161</v>
      </c>
      <c r="GO154" s="12">
        <v>30754</v>
      </c>
      <c r="GP154" s="12">
        <v>27000</v>
      </c>
      <c r="GQ154" s="12">
        <v>21708</v>
      </c>
      <c r="GR154" s="12">
        <v>18639</v>
      </c>
      <c r="GS154" s="12">
        <v>15763</v>
      </c>
      <c r="GT154" s="12">
        <v>14811</v>
      </c>
      <c r="GU154" s="12">
        <v>14137</v>
      </c>
      <c r="GV154" s="12">
        <v>12564</v>
      </c>
      <c r="GW154" s="12">
        <v>10468</v>
      </c>
      <c r="GX154" s="12">
        <v>8040</v>
      </c>
      <c r="GY154" s="12">
        <v>6475</v>
      </c>
      <c r="GZ154" s="12">
        <v>5568</v>
      </c>
      <c r="HA154" s="12">
        <v>4203</v>
      </c>
      <c r="HB154" s="12">
        <v>2990</v>
      </c>
      <c r="HC154" s="31">
        <v>2560</v>
      </c>
      <c r="HF154" s="54" t="s">
        <v>269</v>
      </c>
      <c r="HG154" s="55" t="s">
        <v>270</v>
      </c>
      <c r="HH154" s="55">
        <v>1</v>
      </c>
      <c r="HI154" s="56">
        <f>FC145</f>
        <v>2654627</v>
      </c>
      <c r="HJ154" s="56">
        <f>AH145</f>
        <v>3152</v>
      </c>
      <c r="HK154" s="57">
        <f t="shared" si="67"/>
        <v>1.1873607855265541E-3</v>
      </c>
      <c r="HL154" s="58">
        <f t="shared" si="63"/>
        <v>1.1866562909536656E-3</v>
      </c>
      <c r="HN154" s="54" t="s">
        <v>269</v>
      </c>
      <c r="HO154" s="55" t="s">
        <v>270</v>
      </c>
      <c r="HP154" s="55">
        <v>1</v>
      </c>
      <c r="HQ154" s="56">
        <f>FX145</f>
        <v>1328527</v>
      </c>
      <c r="HR154" s="56">
        <f>BM145</f>
        <v>2084</v>
      </c>
      <c r="HS154" s="57">
        <f t="shared" si="68"/>
        <v>1.568654607697096E-3</v>
      </c>
      <c r="HT154" s="58">
        <f t="shared" si="64"/>
        <v>1.5674252332898856E-3</v>
      </c>
      <c r="HV154" s="54" t="s">
        <v>269</v>
      </c>
      <c r="HW154" s="59" t="s">
        <v>270</v>
      </c>
      <c r="HX154" s="59">
        <v>1</v>
      </c>
      <c r="HY154" s="56">
        <f>GS145</f>
        <v>1326100</v>
      </c>
      <c r="HZ154" s="60">
        <f>CR145</f>
        <v>1068</v>
      </c>
      <c r="IA154" s="57">
        <f t="shared" si="69"/>
        <v>8.053691275167785E-4</v>
      </c>
      <c r="IB154" s="58">
        <f t="shared" si="65"/>
        <v>8.0504494834294919E-4</v>
      </c>
      <c r="IE154" s="50">
        <f t="shared" si="66"/>
        <v>0</v>
      </c>
      <c r="IF154" s="50">
        <f t="shared" si="66"/>
        <v>0</v>
      </c>
      <c r="IH154">
        <f t="shared" ref="IH154:IM154" si="72">IH144/IH152</f>
        <v>0.3005042436345482</v>
      </c>
      <c r="II154">
        <f t="shared" si="72"/>
        <v>0.30285794022993889</v>
      </c>
      <c r="IJ154">
        <f t="shared" si="72"/>
        <v>0.30497059752734795</v>
      </c>
      <c r="IK154">
        <f t="shared" si="72"/>
        <v>0.30644207513309862</v>
      </c>
      <c r="IL154">
        <f t="shared" si="72"/>
        <v>0.30686484642075323</v>
      </c>
      <c r="IM154">
        <f t="shared" si="72"/>
        <v>0.3062684470186392</v>
      </c>
      <c r="IO154">
        <f>IO144/IO152</f>
        <v>0.28588362624336444</v>
      </c>
      <c r="IQ154">
        <f>IQ144/IQ152</f>
        <v>0.30768451974171035</v>
      </c>
      <c r="IR154" s="42" t="s">
        <v>393</v>
      </c>
      <c r="IS154" s="44">
        <v>21512</v>
      </c>
      <c r="JE154" s="10" t="s">
        <v>329</v>
      </c>
      <c r="JF154" s="11">
        <v>997584</v>
      </c>
    </row>
    <row r="155" spans="1:266" ht="15.6" x14ac:dyDescent="0.3">
      <c r="A155" s="12" t="s">
        <v>268</v>
      </c>
      <c r="B155" s="12">
        <v>13535</v>
      </c>
      <c r="C155" s="12"/>
      <c r="D155" s="12"/>
      <c r="E155" s="12"/>
      <c r="F155" s="12">
        <v>128</v>
      </c>
      <c r="G155" s="12">
        <v>2719</v>
      </c>
      <c r="H155" s="12">
        <v>3893</v>
      </c>
      <c r="I155" s="12">
        <v>3006</v>
      </c>
      <c r="J155" s="12">
        <v>2094</v>
      </c>
      <c r="K155" s="12">
        <v>1201</v>
      </c>
      <c r="L155" s="12">
        <v>384</v>
      </c>
      <c r="M155" s="12">
        <v>34</v>
      </c>
      <c r="N155" s="12">
        <v>4</v>
      </c>
      <c r="O155" s="31">
        <v>72</v>
      </c>
      <c r="Q155" s="12" t="s">
        <v>268</v>
      </c>
      <c r="R155" s="12">
        <v>2926</v>
      </c>
      <c r="S155" s="12">
        <v>162</v>
      </c>
      <c r="T155" s="12">
        <v>66</v>
      </c>
      <c r="U155" s="12">
        <v>112</v>
      </c>
      <c r="V155" s="12">
        <v>340</v>
      </c>
      <c r="W155" s="12">
        <v>32</v>
      </c>
      <c r="X155" s="12">
        <v>11</v>
      </c>
      <c r="Y155" s="12">
        <v>17</v>
      </c>
      <c r="Z155" s="12">
        <v>7</v>
      </c>
      <c r="AA155" s="12">
        <v>17</v>
      </c>
      <c r="AB155" s="12">
        <v>28</v>
      </c>
      <c r="AC155" s="12">
        <v>44</v>
      </c>
      <c r="AD155" s="31">
        <v>44</v>
      </c>
      <c r="AF155" s="12" t="s">
        <v>268</v>
      </c>
      <c r="AG155" s="12">
        <v>38</v>
      </c>
      <c r="AH155" s="12">
        <v>33</v>
      </c>
      <c r="AI155" s="12">
        <v>53</v>
      </c>
      <c r="AJ155" s="12">
        <v>64</v>
      </c>
      <c r="AK155" s="12">
        <v>100</v>
      </c>
      <c r="AL155" s="12">
        <v>144</v>
      </c>
      <c r="AM155" s="12">
        <v>199</v>
      </c>
      <c r="AN155" s="12">
        <v>220</v>
      </c>
      <c r="AO155" s="12">
        <v>241</v>
      </c>
      <c r="AP155" s="12">
        <v>322</v>
      </c>
      <c r="AQ155" s="12">
        <v>328</v>
      </c>
      <c r="AR155" s="12">
        <v>289</v>
      </c>
      <c r="AS155" s="12">
        <v>349</v>
      </c>
      <c r="AT155" s="31">
        <v>6</v>
      </c>
      <c r="AV155" s="12" t="s">
        <v>268</v>
      </c>
      <c r="AW155" s="12">
        <v>1712</v>
      </c>
      <c r="AX155" s="12">
        <v>97</v>
      </c>
      <c r="AY155" s="12">
        <v>38</v>
      </c>
      <c r="AZ155" s="12">
        <v>57</v>
      </c>
      <c r="BA155" s="12">
        <v>192</v>
      </c>
      <c r="BB155" s="12">
        <v>21</v>
      </c>
      <c r="BC155" s="12">
        <v>7</v>
      </c>
      <c r="BD155" s="12">
        <v>10</v>
      </c>
      <c r="BE155" s="12">
        <v>5</v>
      </c>
      <c r="BF155" s="12">
        <v>9</v>
      </c>
      <c r="BG155" s="12">
        <v>12</v>
      </c>
      <c r="BH155" s="12">
        <v>28</v>
      </c>
      <c r="BI155" s="31">
        <v>29</v>
      </c>
      <c r="BK155" s="12" t="s">
        <v>268</v>
      </c>
      <c r="BL155" s="12">
        <v>22</v>
      </c>
      <c r="BM155" s="12">
        <v>22</v>
      </c>
      <c r="BN155" s="12">
        <v>28</v>
      </c>
      <c r="BO155" s="12">
        <v>32</v>
      </c>
      <c r="BP155" s="12">
        <v>65</v>
      </c>
      <c r="BQ155" s="12">
        <v>97</v>
      </c>
      <c r="BR155" s="12">
        <v>127</v>
      </c>
      <c r="BS155" s="12">
        <v>136</v>
      </c>
      <c r="BT155" s="12">
        <v>154</v>
      </c>
      <c r="BU155" s="12">
        <v>207</v>
      </c>
      <c r="BV155" s="12">
        <v>191</v>
      </c>
      <c r="BW155" s="12">
        <v>157</v>
      </c>
      <c r="BX155" s="12">
        <v>158</v>
      </c>
      <c r="BY155" s="31">
        <v>3</v>
      </c>
      <c r="CA155" s="12" t="s">
        <v>268</v>
      </c>
      <c r="CB155" s="12">
        <v>1213</v>
      </c>
      <c r="CC155" s="12">
        <v>65</v>
      </c>
      <c r="CD155" s="12">
        <v>28</v>
      </c>
      <c r="CE155" s="12">
        <v>55</v>
      </c>
      <c r="CF155" s="12">
        <v>148</v>
      </c>
      <c r="CG155" s="12">
        <v>11</v>
      </c>
      <c r="CH155" s="12">
        <v>4</v>
      </c>
      <c r="CI155" s="12">
        <v>7</v>
      </c>
      <c r="CJ155" s="12">
        <v>2</v>
      </c>
      <c r="CK155" s="12">
        <v>8</v>
      </c>
      <c r="CL155" s="12">
        <v>16</v>
      </c>
      <c r="CM155" s="12">
        <v>16</v>
      </c>
      <c r="CN155" s="31">
        <v>15</v>
      </c>
      <c r="CP155" s="12" t="s">
        <v>268</v>
      </c>
      <c r="CQ155" s="12">
        <v>16</v>
      </c>
      <c r="CR155" s="12">
        <v>11</v>
      </c>
      <c r="CS155" s="12">
        <v>25</v>
      </c>
      <c r="CT155" s="12">
        <v>32</v>
      </c>
      <c r="CU155" s="12">
        <v>35</v>
      </c>
      <c r="CV155" s="12">
        <v>47</v>
      </c>
      <c r="CW155" s="12">
        <v>72</v>
      </c>
      <c r="CX155" s="12">
        <v>84</v>
      </c>
      <c r="CY155" s="12">
        <v>87</v>
      </c>
      <c r="CZ155" s="12">
        <v>114</v>
      </c>
      <c r="DA155" s="12">
        <v>137</v>
      </c>
      <c r="DB155" s="12">
        <v>132</v>
      </c>
      <c r="DC155" s="12">
        <v>191</v>
      </c>
      <c r="DD155" s="31">
        <v>3</v>
      </c>
      <c r="DG155" s="12" t="s">
        <v>268</v>
      </c>
      <c r="DH155" s="12">
        <v>5.7</v>
      </c>
      <c r="DI155" s="12">
        <v>25.1</v>
      </c>
      <c r="DJ155" s="12">
        <v>1.5</v>
      </c>
      <c r="DK155" s="12">
        <v>0.4</v>
      </c>
      <c r="DL155" s="12">
        <v>0.9</v>
      </c>
      <c r="DM155" s="12">
        <v>1</v>
      </c>
      <c r="DN155" s="12">
        <v>2</v>
      </c>
      <c r="DO155" s="12">
        <v>5.2</v>
      </c>
      <c r="DP155" s="12">
        <v>14.1</v>
      </c>
      <c r="DQ155" s="12">
        <v>29.4</v>
      </c>
      <c r="DR155" s="31">
        <v>94</v>
      </c>
      <c r="DT155" s="12" t="s">
        <v>268</v>
      </c>
      <c r="DU155" s="12">
        <v>6.7</v>
      </c>
      <c r="DV155" s="12">
        <v>27.7</v>
      </c>
      <c r="DW155" s="12">
        <v>1.9</v>
      </c>
      <c r="DX155" s="12">
        <v>0.3</v>
      </c>
      <c r="DY155" s="12">
        <v>1.1000000000000001</v>
      </c>
      <c r="DZ155" s="12">
        <v>1.3</v>
      </c>
      <c r="EA155" s="12">
        <v>2.1</v>
      </c>
      <c r="EB155" s="12">
        <v>6.8</v>
      </c>
      <c r="EC155" s="12">
        <v>17.3</v>
      </c>
      <c r="ED155" s="12">
        <v>38.4</v>
      </c>
      <c r="EE155" s="31">
        <v>107</v>
      </c>
      <c r="EG155" s="12" t="s">
        <v>268</v>
      </c>
      <c r="EH155" s="12">
        <v>4.8</v>
      </c>
      <c r="EI155" s="12">
        <v>22.5</v>
      </c>
      <c r="EJ155" s="12">
        <v>1.1000000000000001</v>
      </c>
      <c r="EK155" s="12">
        <v>0.4</v>
      </c>
      <c r="EL155" s="12">
        <v>0.6</v>
      </c>
      <c r="EM155" s="12">
        <v>0.8</v>
      </c>
      <c r="EN155" s="12">
        <v>2</v>
      </c>
      <c r="EO155" s="12">
        <v>3.6</v>
      </c>
      <c r="EP155" s="12">
        <v>10.7</v>
      </c>
      <c r="EQ155" s="12">
        <v>20.6</v>
      </c>
      <c r="ER155" s="31">
        <v>82.9</v>
      </c>
      <c r="EU155" s="12" t="s">
        <v>285</v>
      </c>
      <c r="EV155" s="12">
        <v>643571</v>
      </c>
      <c r="EW155" s="12">
        <v>68400</v>
      </c>
      <c r="EX155" s="12">
        <v>71411</v>
      </c>
      <c r="EY155" s="12">
        <v>70641</v>
      </c>
      <c r="EZ155" s="12">
        <v>64677</v>
      </c>
      <c r="FA155" s="12">
        <v>59848</v>
      </c>
      <c r="FB155" s="12">
        <v>53715</v>
      </c>
      <c r="FC155" s="12">
        <v>43348</v>
      </c>
      <c r="FD155" s="12">
        <v>37328</v>
      </c>
      <c r="FE155" s="12">
        <v>34225</v>
      </c>
      <c r="FF155" s="12">
        <v>30928</v>
      </c>
      <c r="FG155" s="12">
        <v>27698</v>
      </c>
      <c r="FH155" s="12">
        <v>22377</v>
      </c>
      <c r="FI155" s="12">
        <v>18326</v>
      </c>
      <c r="FJ155" s="12">
        <v>14962</v>
      </c>
      <c r="FK155" s="12">
        <v>11347</v>
      </c>
      <c r="FL155" s="12">
        <v>7903</v>
      </c>
      <c r="FM155" s="31">
        <v>6437</v>
      </c>
      <c r="FP155" s="12" t="s">
        <v>285</v>
      </c>
      <c r="FQ155" s="12">
        <v>319043</v>
      </c>
      <c r="FR155" s="12">
        <v>34847</v>
      </c>
      <c r="FS155" s="12">
        <v>36252</v>
      </c>
      <c r="FT155" s="12">
        <v>35697</v>
      </c>
      <c r="FU155" s="12">
        <v>32704</v>
      </c>
      <c r="FV155" s="12">
        <v>30111</v>
      </c>
      <c r="FW155" s="12">
        <v>26703</v>
      </c>
      <c r="FX155" s="12">
        <v>21483</v>
      </c>
      <c r="FY155" s="12">
        <v>18467</v>
      </c>
      <c r="FZ155" s="12">
        <v>16487</v>
      </c>
      <c r="GA155" s="12">
        <v>14722</v>
      </c>
      <c r="GB155" s="12">
        <v>13420</v>
      </c>
      <c r="GC155" s="12">
        <v>10823</v>
      </c>
      <c r="GD155" s="12">
        <v>8855</v>
      </c>
      <c r="GE155" s="12">
        <v>7144</v>
      </c>
      <c r="GF155" s="12">
        <v>5222</v>
      </c>
      <c r="GG155" s="12">
        <v>3575</v>
      </c>
      <c r="GH155" s="31">
        <v>2531</v>
      </c>
      <c r="GK155" s="12" t="s">
        <v>285</v>
      </c>
      <c r="GL155" s="12">
        <v>324528</v>
      </c>
      <c r="GM155" s="12">
        <v>33553</v>
      </c>
      <c r="GN155" s="12">
        <v>35159</v>
      </c>
      <c r="GO155" s="12">
        <v>34944</v>
      </c>
      <c r="GP155" s="12">
        <v>31973</v>
      </c>
      <c r="GQ155" s="12">
        <v>29737</v>
      </c>
      <c r="GR155" s="12">
        <v>27012</v>
      </c>
      <c r="GS155" s="12">
        <v>21865</v>
      </c>
      <c r="GT155" s="12">
        <v>18861</v>
      </c>
      <c r="GU155" s="12">
        <v>17738</v>
      </c>
      <c r="GV155" s="12">
        <v>16206</v>
      </c>
      <c r="GW155" s="12">
        <v>14278</v>
      </c>
      <c r="GX155" s="12">
        <v>11554</v>
      </c>
      <c r="GY155" s="12">
        <v>9471</v>
      </c>
      <c r="GZ155" s="12">
        <v>7818</v>
      </c>
      <c r="HA155" s="12">
        <v>6125</v>
      </c>
      <c r="HB155" s="12">
        <v>4328</v>
      </c>
      <c r="HC155" s="31">
        <v>3906</v>
      </c>
      <c r="HF155" s="42" t="s">
        <v>286</v>
      </c>
      <c r="HG155" s="43" t="s">
        <v>287</v>
      </c>
      <c r="HH155" s="43">
        <v>1</v>
      </c>
      <c r="HI155" s="44">
        <f>FD145</f>
        <v>2363915</v>
      </c>
      <c r="HJ155" s="44">
        <f>AI145</f>
        <v>3716</v>
      </c>
      <c r="HK155" s="45">
        <f t="shared" si="67"/>
        <v>1.5719685352476717E-3</v>
      </c>
      <c r="HL155" s="46">
        <f t="shared" si="63"/>
        <v>1.5707339630640809E-3</v>
      </c>
      <c r="HN155" s="42" t="s">
        <v>286</v>
      </c>
      <c r="HO155" s="43" t="s">
        <v>287</v>
      </c>
      <c r="HP155" s="43">
        <v>1</v>
      </c>
      <c r="HQ155" s="44">
        <f>FY145</f>
        <v>1177920</v>
      </c>
      <c r="HR155" s="44">
        <f>BN145</f>
        <v>2332</v>
      </c>
      <c r="HS155" s="45">
        <f t="shared" si="68"/>
        <v>1.9797609345286607E-3</v>
      </c>
      <c r="HT155" s="46">
        <f t="shared" si="64"/>
        <v>1.977803145826513E-3</v>
      </c>
      <c r="HV155" s="42" t="s">
        <v>286</v>
      </c>
      <c r="HW155" s="47" t="s">
        <v>287</v>
      </c>
      <c r="HX155" s="47">
        <v>1</v>
      </c>
      <c r="HY155" s="44">
        <f>GT145</f>
        <v>1185995</v>
      </c>
      <c r="HZ155" s="48">
        <f>CS145</f>
        <v>1381</v>
      </c>
      <c r="IA155" s="45">
        <f t="shared" si="69"/>
        <v>1.164423121514003E-3</v>
      </c>
      <c r="IB155" s="46">
        <f t="shared" si="65"/>
        <v>1.1637455753862333E-3</v>
      </c>
      <c r="IE155" s="50">
        <f t="shared" si="66"/>
        <v>0</v>
      </c>
      <c r="IF155" s="50">
        <f t="shared" si="66"/>
        <v>-3</v>
      </c>
      <c r="IH155">
        <f t="shared" ref="IH155:IM155" si="73">IH145/IH152</f>
        <v>0.10482476285571643</v>
      </c>
      <c r="II155">
        <f t="shared" si="73"/>
        <v>0.11107988532329424</v>
      </c>
      <c r="IJ155">
        <f t="shared" si="73"/>
        <v>0.11611996170663196</v>
      </c>
      <c r="IK155">
        <f t="shared" si="73"/>
        <v>0.12020679211581704</v>
      </c>
      <c r="IL155">
        <f t="shared" si="73"/>
        <v>0.12374708296856146</v>
      </c>
      <c r="IM155">
        <f t="shared" si="73"/>
        <v>0.12700867536293697</v>
      </c>
      <c r="IO155">
        <f>IO145/IO152</f>
        <v>8.3298216467435293E-2</v>
      </c>
      <c r="IQ155">
        <f>IQ145/IQ152</f>
        <v>0.11539658363222458</v>
      </c>
      <c r="IR155" s="54" t="s">
        <v>402</v>
      </c>
      <c r="IS155" s="56">
        <v>21918</v>
      </c>
      <c r="JE155" s="10" t="s">
        <v>343</v>
      </c>
      <c r="JF155" s="11">
        <v>898643</v>
      </c>
    </row>
    <row r="156" spans="1:266" ht="15.6" x14ac:dyDescent="0.3">
      <c r="A156" s="12" t="s">
        <v>285</v>
      </c>
      <c r="B156" s="12">
        <v>13709</v>
      </c>
      <c r="C156" s="12"/>
      <c r="D156" s="12"/>
      <c r="E156" s="12"/>
      <c r="F156" s="12">
        <v>77</v>
      </c>
      <c r="G156" s="12">
        <v>2303</v>
      </c>
      <c r="H156" s="12">
        <v>4028</v>
      </c>
      <c r="I156" s="12">
        <v>3326</v>
      </c>
      <c r="J156" s="12">
        <v>2316</v>
      </c>
      <c r="K156" s="12">
        <v>1245</v>
      </c>
      <c r="L156" s="12">
        <v>393</v>
      </c>
      <c r="M156" s="12">
        <v>17</v>
      </c>
      <c r="N156" s="12">
        <v>1</v>
      </c>
      <c r="O156" s="31">
        <v>3</v>
      </c>
      <c r="Q156" s="12" t="s">
        <v>285</v>
      </c>
      <c r="R156" s="12">
        <v>3504</v>
      </c>
      <c r="S156" s="12">
        <v>130</v>
      </c>
      <c r="T156" s="12">
        <v>27</v>
      </c>
      <c r="U156" s="12">
        <v>87</v>
      </c>
      <c r="V156" s="12">
        <v>244</v>
      </c>
      <c r="W156" s="12">
        <v>25</v>
      </c>
      <c r="X156" s="12">
        <v>14</v>
      </c>
      <c r="Y156" s="12">
        <v>12</v>
      </c>
      <c r="Z156" s="12">
        <v>5</v>
      </c>
      <c r="AA156" s="12">
        <v>32</v>
      </c>
      <c r="AB156" s="12">
        <v>18</v>
      </c>
      <c r="AC156" s="12">
        <v>46</v>
      </c>
      <c r="AD156" s="31">
        <v>71</v>
      </c>
      <c r="AF156" s="12" t="s">
        <v>285</v>
      </c>
      <c r="AG156" s="12">
        <v>57</v>
      </c>
      <c r="AH156" s="12">
        <v>51</v>
      </c>
      <c r="AI156" s="12">
        <v>80</v>
      </c>
      <c r="AJ156" s="12">
        <v>98</v>
      </c>
      <c r="AK156" s="12">
        <v>119</v>
      </c>
      <c r="AL156" s="12">
        <v>174</v>
      </c>
      <c r="AM156" s="12">
        <v>216</v>
      </c>
      <c r="AN156" s="12">
        <v>234</v>
      </c>
      <c r="AO156" s="12">
        <v>322</v>
      </c>
      <c r="AP156" s="12">
        <v>416</v>
      </c>
      <c r="AQ156" s="12">
        <v>406</v>
      </c>
      <c r="AR156" s="12">
        <v>385</v>
      </c>
      <c r="AS156" s="12">
        <v>454</v>
      </c>
      <c r="AT156" s="31">
        <v>25</v>
      </c>
      <c r="AV156" s="12" t="s">
        <v>285</v>
      </c>
      <c r="AW156" s="12">
        <v>1969</v>
      </c>
      <c r="AX156" s="12">
        <v>75</v>
      </c>
      <c r="AY156" s="12">
        <v>13</v>
      </c>
      <c r="AZ156" s="12">
        <v>48</v>
      </c>
      <c r="BA156" s="12">
        <v>136</v>
      </c>
      <c r="BB156" s="12">
        <v>14</v>
      </c>
      <c r="BC156" s="12">
        <v>9</v>
      </c>
      <c r="BD156" s="12">
        <v>8</v>
      </c>
      <c r="BE156" s="12">
        <v>2</v>
      </c>
      <c r="BF156" s="12">
        <v>20</v>
      </c>
      <c r="BG156" s="12">
        <v>15</v>
      </c>
      <c r="BH156" s="12">
        <v>32</v>
      </c>
      <c r="BI156" s="31">
        <v>49</v>
      </c>
      <c r="BK156" s="12" t="s">
        <v>285</v>
      </c>
      <c r="BL156" s="12">
        <v>30</v>
      </c>
      <c r="BM156" s="12">
        <v>36</v>
      </c>
      <c r="BN156" s="12">
        <v>57</v>
      </c>
      <c r="BO156" s="12">
        <v>65</v>
      </c>
      <c r="BP156" s="12">
        <v>82</v>
      </c>
      <c r="BQ156" s="12">
        <v>105</v>
      </c>
      <c r="BR156" s="12">
        <v>122</v>
      </c>
      <c r="BS156" s="12">
        <v>131</v>
      </c>
      <c r="BT156" s="12">
        <v>183</v>
      </c>
      <c r="BU156" s="12">
        <v>265</v>
      </c>
      <c r="BV156" s="12">
        <v>215</v>
      </c>
      <c r="BW156" s="12">
        <v>188</v>
      </c>
      <c r="BX156" s="12">
        <v>183</v>
      </c>
      <c r="BY156" s="31">
        <v>22</v>
      </c>
      <c r="CA156" s="12" t="s">
        <v>285</v>
      </c>
      <c r="CB156" s="12">
        <v>1535</v>
      </c>
      <c r="CC156" s="12">
        <v>55</v>
      </c>
      <c r="CD156" s="12">
        <v>14</v>
      </c>
      <c r="CE156" s="12">
        <v>39</v>
      </c>
      <c r="CF156" s="12">
        <v>108</v>
      </c>
      <c r="CG156" s="12">
        <v>11</v>
      </c>
      <c r="CH156" s="12">
        <v>5</v>
      </c>
      <c r="CI156" s="12">
        <v>4</v>
      </c>
      <c r="CJ156" s="12">
        <v>3</v>
      </c>
      <c r="CK156" s="12">
        <v>12</v>
      </c>
      <c r="CL156" s="12">
        <v>3</v>
      </c>
      <c r="CM156" s="12">
        <v>14</v>
      </c>
      <c r="CN156" s="31">
        <v>22</v>
      </c>
      <c r="CP156" s="12" t="s">
        <v>285</v>
      </c>
      <c r="CQ156" s="12">
        <v>27</v>
      </c>
      <c r="CR156" s="12">
        <v>15</v>
      </c>
      <c r="CS156" s="12">
        <v>23</v>
      </c>
      <c r="CT156" s="12">
        <v>33</v>
      </c>
      <c r="CU156" s="12">
        <v>37</v>
      </c>
      <c r="CV156" s="12">
        <v>69</v>
      </c>
      <c r="CW156" s="12">
        <v>94</v>
      </c>
      <c r="CX156" s="12">
        <v>103</v>
      </c>
      <c r="CY156" s="12">
        <v>139</v>
      </c>
      <c r="CZ156" s="12">
        <v>151</v>
      </c>
      <c r="DA156" s="12">
        <v>191</v>
      </c>
      <c r="DB156" s="12">
        <v>197</v>
      </c>
      <c r="DC156" s="12">
        <v>271</v>
      </c>
      <c r="DD156" s="31">
        <v>3</v>
      </c>
      <c r="DG156" s="12" t="s">
        <v>285</v>
      </c>
      <c r="DH156" s="12">
        <v>5.4</v>
      </c>
      <c r="DI156" s="12">
        <v>17.8</v>
      </c>
      <c r="DJ156" s="12">
        <v>1</v>
      </c>
      <c r="DK156" s="12">
        <v>0.4</v>
      </c>
      <c r="DL156" s="12">
        <v>0.9</v>
      </c>
      <c r="DM156" s="12">
        <v>1.1000000000000001</v>
      </c>
      <c r="DN156" s="12">
        <v>2.5</v>
      </c>
      <c r="DO156" s="12">
        <v>5</v>
      </c>
      <c r="DP156" s="12">
        <v>11.1</v>
      </c>
      <c r="DQ156" s="12">
        <v>28.1</v>
      </c>
      <c r="DR156" s="31">
        <v>86.8</v>
      </c>
      <c r="DT156" s="12" t="s">
        <v>285</v>
      </c>
      <c r="DU156" s="12">
        <v>6.2</v>
      </c>
      <c r="DV156" s="12">
        <v>19.3</v>
      </c>
      <c r="DW156" s="12">
        <v>1.2</v>
      </c>
      <c r="DX156" s="12">
        <v>0.5</v>
      </c>
      <c r="DY156" s="12">
        <v>1.3</v>
      </c>
      <c r="DZ156" s="12">
        <v>1.4</v>
      </c>
      <c r="EA156" s="12">
        <v>3.5</v>
      </c>
      <c r="EB156" s="12">
        <v>6.6</v>
      </c>
      <c r="EC156" s="12">
        <v>12.9</v>
      </c>
      <c r="ED156" s="12">
        <v>36.200000000000003</v>
      </c>
      <c r="EE156" s="31">
        <v>96</v>
      </c>
      <c r="EG156" s="12" t="s">
        <v>285</v>
      </c>
      <c r="EH156" s="12">
        <v>4.7</v>
      </c>
      <c r="EI156" s="12">
        <v>16.2</v>
      </c>
      <c r="EJ156" s="12">
        <v>0.9</v>
      </c>
      <c r="EK156" s="12">
        <v>0.2</v>
      </c>
      <c r="EL156" s="12">
        <v>0.6</v>
      </c>
      <c r="EM156" s="12">
        <v>0.9</v>
      </c>
      <c r="EN156" s="12">
        <v>1.5</v>
      </c>
      <c r="EO156" s="12">
        <v>3.5</v>
      </c>
      <c r="EP156" s="12">
        <v>9.4</v>
      </c>
      <c r="EQ156" s="12">
        <v>20.8</v>
      </c>
      <c r="ER156" s="31">
        <v>80</v>
      </c>
      <c r="EU156" s="12" t="s">
        <v>299</v>
      </c>
      <c r="EV156" s="12">
        <v>317697</v>
      </c>
      <c r="EW156" s="12">
        <v>26141</v>
      </c>
      <c r="EX156" s="12">
        <v>27621</v>
      </c>
      <c r="EY156" s="12">
        <v>29468</v>
      </c>
      <c r="EZ156" s="12">
        <v>28937</v>
      </c>
      <c r="FA156" s="12">
        <v>25313</v>
      </c>
      <c r="FB156" s="12">
        <v>23881</v>
      </c>
      <c r="FC156" s="12">
        <v>21573</v>
      </c>
      <c r="FD156" s="12">
        <v>20276</v>
      </c>
      <c r="FE156" s="12">
        <v>19651</v>
      </c>
      <c r="FF156" s="12">
        <v>18008</v>
      </c>
      <c r="FG156" s="12">
        <v>16883</v>
      </c>
      <c r="FH156" s="12">
        <v>14763</v>
      </c>
      <c r="FI156" s="12">
        <v>12929</v>
      </c>
      <c r="FJ156" s="12">
        <v>10653</v>
      </c>
      <c r="FK156" s="12">
        <v>8601</v>
      </c>
      <c r="FL156" s="12">
        <v>6466</v>
      </c>
      <c r="FM156" s="31">
        <v>6533</v>
      </c>
      <c r="FP156" s="12" t="s">
        <v>299</v>
      </c>
      <c r="FQ156" s="12">
        <v>159025</v>
      </c>
      <c r="FR156" s="12">
        <v>13203</v>
      </c>
      <c r="FS156" s="12">
        <v>14127</v>
      </c>
      <c r="FT156" s="12">
        <v>14985</v>
      </c>
      <c r="FU156" s="12">
        <v>14717</v>
      </c>
      <c r="FV156" s="12">
        <v>12962</v>
      </c>
      <c r="FW156" s="12">
        <v>12331</v>
      </c>
      <c r="FX156" s="12">
        <v>10939</v>
      </c>
      <c r="FY156" s="12">
        <v>10212</v>
      </c>
      <c r="FZ156" s="12">
        <v>9958</v>
      </c>
      <c r="GA156" s="12">
        <v>9142</v>
      </c>
      <c r="GB156" s="12">
        <v>8561</v>
      </c>
      <c r="GC156" s="12">
        <v>7417</v>
      </c>
      <c r="GD156" s="12">
        <v>6479</v>
      </c>
      <c r="GE156" s="12">
        <v>5121</v>
      </c>
      <c r="GF156" s="12">
        <v>3949</v>
      </c>
      <c r="GG156" s="12">
        <v>2656</v>
      </c>
      <c r="GH156" s="31">
        <v>2266</v>
      </c>
      <c r="GK156" s="12" t="s">
        <v>299</v>
      </c>
      <c r="GL156" s="12">
        <v>158672</v>
      </c>
      <c r="GM156" s="12">
        <v>12938</v>
      </c>
      <c r="GN156" s="12">
        <v>13494</v>
      </c>
      <c r="GO156" s="12">
        <v>14483</v>
      </c>
      <c r="GP156" s="12">
        <v>14220</v>
      </c>
      <c r="GQ156" s="12">
        <v>12351</v>
      </c>
      <c r="GR156" s="12">
        <v>11550</v>
      </c>
      <c r="GS156" s="12">
        <v>10634</v>
      </c>
      <c r="GT156" s="12">
        <v>10064</v>
      </c>
      <c r="GU156" s="12">
        <v>9693</v>
      </c>
      <c r="GV156" s="12">
        <v>8866</v>
      </c>
      <c r="GW156" s="12">
        <v>8322</v>
      </c>
      <c r="GX156" s="12">
        <v>7346</v>
      </c>
      <c r="GY156" s="12">
        <v>6450</v>
      </c>
      <c r="GZ156" s="12">
        <v>5532</v>
      </c>
      <c r="HA156" s="12">
        <v>4652</v>
      </c>
      <c r="HB156" s="12">
        <v>3810</v>
      </c>
      <c r="HC156" s="31">
        <v>4267</v>
      </c>
      <c r="HF156" s="54" t="s">
        <v>300</v>
      </c>
      <c r="HG156" s="55" t="s">
        <v>301</v>
      </c>
      <c r="HH156" s="55">
        <v>1</v>
      </c>
      <c r="HI156" s="56">
        <f>FE145</f>
        <v>2239826</v>
      </c>
      <c r="HJ156" s="56">
        <f>AJ145</f>
        <v>5214</v>
      </c>
      <c r="HK156" s="57">
        <f t="shared" si="67"/>
        <v>2.3278593962209565E-3</v>
      </c>
      <c r="HL156" s="58">
        <f t="shared" si="63"/>
        <v>2.3251530814967494E-3</v>
      </c>
      <c r="HN156" s="54" t="s">
        <v>300</v>
      </c>
      <c r="HO156" s="55" t="s">
        <v>301</v>
      </c>
      <c r="HP156" s="55">
        <v>1</v>
      </c>
      <c r="HQ156" s="56">
        <f>FZ145</f>
        <v>1103394</v>
      </c>
      <c r="HR156" s="56">
        <f>BO145</f>
        <v>3203</v>
      </c>
      <c r="HS156" s="57">
        <f t="shared" si="68"/>
        <v>2.9028615345017281E-3</v>
      </c>
      <c r="HT156" s="58">
        <f t="shared" si="64"/>
        <v>2.8986543384113329E-3</v>
      </c>
      <c r="HV156" s="54" t="s">
        <v>300</v>
      </c>
      <c r="HW156" s="59" t="s">
        <v>301</v>
      </c>
      <c r="HX156" s="59">
        <v>1</v>
      </c>
      <c r="HY156" s="56">
        <f>GU145</f>
        <v>1136432</v>
      </c>
      <c r="HZ156" s="60">
        <f>CT145</f>
        <v>2008</v>
      </c>
      <c r="IA156" s="57">
        <f t="shared" si="69"/>
        <v>1.7669337012685318E-3</v>
      </c>
      <c r="IB156" s="58">
        <f t="shared" si="65"/>
        <v>1.7653740518147835E-3</v>
      </c>
      <c r="IE156" s="50">
        <f t="shared" si="66"/>
        <v>0</v>
      </c>
      <c r="IF156" s="50">
        <f t="shared" si="66"/>
        <v>-3</v>
      </c>
      <c r="IH156">
        <f t="shared" ref="IH156:IM156" si="74">IH146/IH152</f>
        <v>2.4594108836744882E-2</v>
      </c>
      <c r="II156">
        <f t="shared" si="74"/>
        <v>2.3678905223879141E-2</v>
      </c>
      <c r="IJ156">
        <f t="shared" si="74"/>
        <v>2.4479312322886013E-2</v>
      </c>
      <c r="IK156">
        <f t="shared" si="74"/>
        <v>2.6386173252856051E-2</v>
      </c>
      <c r="IL156">
        <f t="shared" si="74"/>
        <v>2.8826811349596439E-2</v>
      </c>
      <c r="IM156">
        <f t="shared" si="74"/>
        <v>3.1445278548861415E-2</v>
      </c>
      <c r="IO156">
        <f>IO146/IO152</f>
        <v>1.5218992817969325E-2</v>
      </c>
      <c r="IQ156">
        <f>IQ146/IQ152</f>
        <v>2.9198286605057105E-2</v>
      </c>
      <c r="IR156" s="42" t="s">
        <v>415</v>
      </c>
      <c r="IS156" s="44">
        <v>15070</v>
      </c>
      <c r="JE156" s="10" t="s">
        <v>358</v>
      </c>
      <c r="JF156" s="11">
        <v>765679</v>
      </c>
    </row>
    <row r="157" spans="1:266" ht="15.6" x14ac:dyDescent="0.3">
      <c r="A157" s="12" t="s">
        <v>299</v>
      </c>
      <c r="B157" s="12">
        <v>5534</v>
      </c>
      <c r="C157" s="12"/>
      <c r="D157" s="12"/>
      <c r="E157" s="12"/>
      <c r="F157" s="12">
        <v>33</v>
      </c>
      <c r="G157" s="12">
        <v>913</v>
      </c>
      <c r="H157" s="12">
        <v>1486</v>
      </c>
      <c r="I157" s="12">
        <v>1418</v>
      </c>
      <c r="J157" s="12">
        <v>1019</v>
      </c>
      <c r="K157" s="12">
        <v>498</v>
      </c>
      <c r="L157" s="12">
        <v>131</v>
      </c>
      <c r="M157" s="12">
        <v>5</v>
      </c>
      <c r="N157" s="12">
        <v>0</v>
      </c>
      <c r="O157" s="31">
        <v>31</v>
      </c>
      <c r="Q157" s="12" t="s">
        <v>299</v>
      </c>
      <c r="R157" s="12">
        <v>2345</v>
      </c>
      <c r="S157" s="12">
        <v>48</v>
      </c>
      <c r="T157" s="12">
        <v>15</v>
      </c>
      <c r="U157" s="12">
        <v>18</v>
      </c>
      <c r="V157" s="12">
        <v>81</v>
      </c>
      <c r="W157" s="12">
        <v>3</v>
      </c>
      <c r="X157" s="12">
        <v>3</v>
      </c>
      <c r="Y157" s="12">
        <v>0</v>
      </c>
      <c r="Z157" s="12">
        <v>3</v>
      </c>
      <c r="AA157" s="12">
        <v>3</v>
      </c>
      <c r="AB157" s="12">
        <v>5</v>
      </c>
      <c r="AC157" s="12">
        <v>25</v>
      </c>
      <c r="AD157" s="31">
        <v>15</v>
      </c>
      <c r="AF157" s="12" t="s">
        <v>299</v>
      </c>
      <c r="AG157" s="12">
        <v>10</v>
      </c>
      <c r="AH157" s="12">
        <v>16</v>
      </c>
      <c r="AI157" s="12">
        <v>17</v>
      </c>
      <c r="AJ157" s="12">
        <v>36</v>
      </c>
      <c r="AK157" s="12">
        <v>70</v>
      </c>
      <c r="AL157" s="12">
        <v>95</v>
      </c>
      <c r="AM157" s="12">
        <v>122</v>
      </c>
      <c r="AN157" s="12">
        <v>188</v>
      </c>
      <c r="AO157" s="12">
        <v>210</v>
      </c>
      <c r="AP157" s="12">
        <v>244</v>
      </c>
      <c r="AQ157" s="12">
        <v>319</v>
      </c>
      <c r="AR157" s="12">
        <v>329</v>
      </c>
      <c r="AS157" s="12">
        <v>551</v>
      </c>
      <c r="AT157" s="31">
        <v>0</v>
      </c>
      <c r="AV157" s="12" t="s">
        <v>299</v>
      </c>
      <c r="AW157" s="12">
        <v>1306</v>
      </c>
      <c r="AX157" s="12">
        <v>24</v>
      </c>
      <c r="AY157" s="12">
        <v>8</v>
      </c>
      <c r="AZ157" s="12">
        <v>10</v>
      </c>
      <c r="BA157" s="12">
        <v>42</v>
      </c>
      <c r="BB157" s="12">
        <v>1</v>
      </c>
      <c r="BC157" s="12">
        <v>2</v>
      </c>
      <c r="BD157" s="12">
        <v>0</v>
      </c>
      <c r="BE157" s="12">
        <v>2</v>
      </c>
      <c r="BF157" s="12">
        <v>2</v>
      </c>
      <c r="BG157" s="12">
        <v>2</v>
      </c>
      <c r="BH157" s="12">
        <v>14</v>
      </c>
      <c r="BI157" s="31">
        <v>11</v>
      </c>
      <c r="BK157" s="12" t="s">
        <v>299</v>
      </c>
      <c r="BL157" s="12">
        <v>5</v>
      </c>
      <c r="BM157" s="12">
        <v>11</v>
      </c>
      <c r="BN157" s="12">
        <v>10</v>
      </c>
      <c r="BO157" s="12">
        <v>22</v>
      </c>
      <c r="BP157" s="12">
        <v>43</v>
      </c>
      <c r="BQ157" s="12">
        <v>60</v>
      </c>
      <c r="BR157" s="12">
        <v>81</v>
      </c>
      <c r="BS157" s="12">
        <v>132</v>
      </c>
      <c r="BT157" s="12">
        <v>154</v>
      </c>
      <c r="BU157" s="12">
        <v>158</v>
      </c>
      <c r="BV157" s="12">
        <v>185</v>
      </c>
      <c r="BW157" s="12">
        <v>162</v>
      </c>
      <c r="BX157" s="12">
        <v>207</v>
      </c>
      <c r="BY157" s="31">
        <v>0</v>
      </c>
      <c r="CA157" s="12" t="s">
        <v>299</v>
      </c>
      <c r="CB157" s="12">
        <v>1039</v>
      </c>
      <c r="CC157" s="12">
        <v>24</v>
      </c>
      <c r="CD157" s="12">
        <v>7</v>
      </c>
      <c r="CE157" s="12">
        <v>8</v>
      </c>
      <c r="CF157" s="12">
        <v>39</v>
      </c>
      <c r="CG157" s="12">
        <v>2</v>
      </c>
      <c r="CH157" s="12">
        <v>1</v>
      </c>
      <c r="CI157" s="12">
        <v>0</v>
      </c>
      <c r="CJ157" s="12">
        <v>1</v>
      </c>
      <c r="CK157" s="12">
        <v>1</v>
      </c>
      <c r="CL157" s="12">
        <v>3</v>
      </c>
      <c r="CM157" s="12">
        <v>11</v>
      </c>
      <c r="CN157" s="31">
        <v>4</v>
      </c>
      <c r="CP157" s="12" t="s">
        <v>299</v>
      </c>
      <c r="CQ157" s="12">
        <v>5</v>
      </c>
      <c r="CR157" s="12">
        <v>5</v>
      </c>
      <c r="CS157" s="12">
        <v>7</v>
      </c>
      <c r="CT157" s="12">
        <v>14</v>
      </c>
      <c r="CU157" s="12">
        <v>27</v>
      </c>
      <c r="CV157" s="12">
        <v>35</v>
      </c>
      <c r="CW157" s="12">
        <v>41</v>
      </c>
      <c r="CX157" s="12">
        <v>56</v>
      </c>
      <c r="CY157" s="12">
        <v>56</v>
      </c>
      <c r="CZ157" s="12">
        <v>86</v>
      </c>
      <c r="DA157" s="12">
        <v>134</v>
      </c>
      <c r="DB157" s="12">
        <v>167</v>
      </c>
      <c r="DC157" s="12">
        <v>344</v>
      </c>
      <c r="DD157" s="31">
        <v>0</v>
      </c>
      <c r="DG157" s="12" t="s">
        <v>299</v>
      </c>
      <c r="DH157" s="12">
        <v>7.4</v>
      </c>
      <c r="DI157" s="12">
        <v>14.6</v>
      </c>
      <c r="DJ157" s="12">
        <v>0.4</v>
      </c>
      <c r="DK157" s="12">
        <v>0.1</v>
      </c>
      <c r="DL157" s="12">
        <v>0.7</v>
      </c>
      <c r="DM157" s="12">
        <v>0.6</v>
      </c>
      <c r="DN157" s="12">
        <v>1.3</v>
      </c>
      <c r="DO157" s="12">
        <v>4.7</v>
      </c>
      <c r="DP157" s="12">
        <v>11.2</v>
      </c>
      <c r="DQ157" s="12">
        <v>23.6</v>
      </c>
      <c r="DR157" s="31">
        <v>92.2</v>
      </c>
      <c r="DT157" s="12" t="s">
        <v>299</v>
      </c>
      <c r="DU157" s="12">
        <v>8.1999999999999993</v>
      </c>
      <c r="DV157" s="12">
        <v>14.7</v>
      </c>
      <c r="DW157" s="12">
        <v>0.5</v>
      </c>
      <c r="DX157" s="12">
        <v>0.1</v>
      </c>
      <c r="DY157" s="12">
        <v>0.9</v>
      </c>
      <c r="DZ157" s="12">
        <v>0.7</v>
      </c>
      <c r="EA157" s="12">
        <v>1.6</v>
      </c>
      <c r="EB157" s="12">
        <v>5.8</v>
      </c>
      <c r="EC157" s="12">
        <v>15.3</v>
      </c>
      <c r="ED157" s="12">
        <v>34.4</v>
      </c>
      <c r="EE157" s="31">
        <v>112.6</v>
      </c>
      <c r="EG157" s="12" t="s">
        <v>299</v>
      </c>
      <c r="EH157" s="12">
        <v>6.5</v>
      </c>
      <c r="EI157" s="12">
        <v>14.6</v>
      </c>
      <c r="EJ157" s="12">
        <v>0.4</v>
      </c>
      <c r="EK157" s="12">
        <v>0.1</v>
      </c>
      <c r="EL157" s="12">
        <v>0.6</v>
      </c>
      <c r="EM157" s="12">
        <v>0.5</v>
      </c>
      <c r="EN157" s="12">
        <v>1.1000000000000001</v>
      </c>
      <c r="EO157" s="12">
        <v>3.6</v>
      </c>
      <c r="EP157" s="12">
        <v>7</v>
      </c>
      <c r="EQ157" s="12">
        <v>13.9</v>
      </c>
      <c r="ER157" s="31">
        <v>79.900000000000006</v>
      </c>
      <c r="EU157" s="12" t="s">
        <v>312</v>
      </c>
      <c r="EV157" s="12">
        <v>313918</v>
      </c>
      <c r="EW157" s="12">
        <v>30006</v>
      </c>
      <c r="EX157" s="12">
        <v>33764</v>
      </c>
      <c r="EY157" s="12">
        <v>34322</v>
      </c>
      <c r="EZ157" s="12">
        <v>29717</v>
      </c>
      <c r="FA157" s="12">
        <v>28536</v>
      </c>
      <c r="FB157" s="12">
        <v>28356</v>
      </c>
      <c r="FC157" s="12">
        <v>21999</v>
      </c>
      <c r="FD157" s="12">
        <v>19356</v>
      </c>
      <c r="FE157" s="12">
        <v>17974</v>
      </c>
      <c r="FF157" s="12">
        <v>15857</v>
      </c>
      <c r="FG157" s="12">
        <v>13954</v>
      </c>
      <c r="FH157" s="12">
        <v>11065</v>
      </c>
      <c r="FI157" s="12">
        <v>8708</v>
      </c>
      <c r="FJ157" s="12">
        <v>7092</v>
      </c>
      <c r="FK157" s="12">
        <v>5576</v>
      </c>
      <c r="FL157" s="12">
        <v>4075</v>
      </c>
      <c r="FM157" s="31">
        <v>3561</v>
      </c>
      <c r="FP157" s="12" t="s">
        <v>312</v>
      </c>
      <c r="FQ157" s="12">
        <v>157824</v>
      </c>
      <c r="FR157" s="12">
        <v>15204</v>
      </c>
      <c r="FS157" s="12">
        <v>17174</v>
      </c>
      <c r="FT157" s="12">
        <v>17358</v>
      </c>
      <c r="FU157" s="12">
        <v>15032</v>
      </c>
      <c r="FV157" s="12">
        <v>14498</v>
      </c>
      <c r="FW157" s="12">
        <v>14337</v>
      </c>
      <c r="FX157" s="12">
        <v>11173</v>
      </c>
      <c r="FY157" s="12">
        <v>9849</v>
      </c>
      <c r="FZ157" s="12">
        <v>9097</v>
      </c>
      <c r="GA157" s="12">
        <v>8020</v>
      </c>
      <c r="GB157" s="12">
        <v>7121</v>
      </c>
      <c r="GC157" s="12">
        <v>5588</v>
      </c>
      <c r="GD157" s="12">
        <v>4291</v>
      </c>
      <c r="GE157" s="12">
        <v>3301</v>
      </c>
      <c r="GF157" s="12">
        <v>2549</v>
      </c>
      <c r="GG157" s="12">
        <v>1831</v>
      </c>
      <c r="GH157" s="31">
        <v>1401</v>
      </c>
      <c r="GK157" s="12" t="s">
        <v>312</v>
      </c>
      <c r="GL157" s="12">
        <v>156094</v>
      </c>
      <c r="GM157" s="12">
        <v>14802</v>
      </c>
      <c r="GN157" s="12">
        <v>16590</v>
      </c>
      <c r="GO157" s="12">
        <v>16964</v>
      </c>
      <c r="GP157" s="12">
        <v>14685</v>
      </c>
      <c r="GQ157" s="12">
        <v>14038</v>
      </c>
      <c r="GR157" s="12">
        <v>14019</v>
      </c>
      <c r="GS157" s="12">
        <v>10826</v>
      </c>
      <c r="GT157" s="12">
        <v>9507</v>
      </c>
      <c r="GU157" s="12">
        <v>8877</v>
      </c>
      <c r="GV157" s="12">
        <v>7837</v>
      </c>
      <c r="GW157" s="12">
        <v>6833</v>
      </c>
      <c r="GX157" s="12">
        <v>5477</v>
      </c>
      <c r="GY157" s="12">
        <v>4417</v>
      </c>
      <c r="GZ157" s="12">
        <v>3791</v>
      </c>
      <c r="HA157" s="12">
        <v>3027</v>
      </c>
      <c r="HB157" s="12">
        <v>2244</v>
      </c>
      <c r="HC157" s="31">
        <v>2160</v>
      </c>
      <c r="HF157" s="42" t="s">
        <v>313</v>
      </c>
      <c r="HG157" s="43" t="s">
        <v>314</v>
      </c>
      <c r="HH157" s="43">
        <v>1</v>
      </c>
      <c r="HI157" s="44">
        <f>FF145</f>
        <v>2101474</v>
      </c>
      <c r="HJ157" s="44">
        <f>AK145</f>
        <v>7885</v>
      </c>
      <c r="HK157" s="45">
        <f t="shared" si="67"/>
        <v>3.7521282680632738E-3</v>
      </c>
      <c r="HL157" s="46">
        <f t="shared" si="63"/>
        <v>3.7451022161173338E-3</v>
      </c>
      <c r="HN157" s="42" t="s">
        <v>313</v>
      </c>
      <c r="HO157" s="43" t="s">
        <v>314</v>
      </c>
      <c r="HP157" s="43">
        <v>1</v>
      </c>
      <c r="HQ157" s="44">
        <f>GA145</f>
        <v>1015946</v>
      </c>
      <c r="HR157" s="44">
        <f>BP145</f>
        <v>4959</v>
      </c>
      <c r="HS157" s="45">
        <f t="shared" si="68"/>
        <v>4.8811649438060684E-3</v>
      </c>
      <c r="HT157" s="46">
        <f t="shared" si="64"/>
        <v>4.8692810617958805E-3</v>
      </c>
      <c r="HV157" s="42" t="s">
        <v>313</v>
      </c>
      <c r="HW157" s="47" t="s">
        <v>314</v>
      </c>
      <c r="HX157" s="47">
        <v>1</v>
      </c>
      <c r="HY157" s="44">
        <f>GV145</f>
        <v>1085528</v>
      </c>
      <c r="HZ157" s="48">
        <f>CU145</f>
        <v>2926</v>
      </c>
      <c r="IA157" s="45">
        <f t="shared" si="69"/>
        <v>2.6954624846157816E-3</v>
      </c>
      <c r="IB157" s="46">
        <f t="shared" si="65"/>
        <v>2.6918346150060124E-3</v>
      </c>
      <c r="IE157" s="50">
        <f t="shared" si="66"/>
        <v>0</v>
      </c>
      <c r="IF157" s="50">
        <f t="shared" si="66"/>
        <v>0</v>
      </c>
      <c r="IH157">
        <f t="shared" ref="IH157:IM157" si="75">IH147/IH152</f>
        <v>3.490763854218672E-3</v>
      </c>
      <c r="II157">
        <f t="shared" si="75"/>
        <v>4.5326182627923274E-3</v>
      </c>
      <c r="IJ157">
        <f t="shared" si="75"/>
        <v>4.9928366967293154E-3</v>
      </c>
      <c r="IK157">
        <f t="shared" si="75"/>
        <v>5.1520533010975785E-3</v>
      </c>
      <c r="IL157">
        <f t="shared" si="75"/>
        <v>5.2417374026779515E-3</v>
      </c>
      <c r="IM157">
        <f t="shared" si="75"/>
        <v>5.3161462822817222E-3</v>
      </c>
      <c r="IO157">
        <f>IO147/IO152</f>
        <v>2.3859257664824419E-3</v>
      </c>
      <c r="IQ157">
        <f>IQ147/IQ152</f>
        <v>4.0333567086379939E-3</v>
      </c>
      <c r="IR157" s="54">
        <v>90</v>
      </c>
      <c r="IS157" s="56">
        <v>6017</v>
      </c>
      <c r="JE157" s="10" t="s">
        <v>368</v>
      </c>
      <c r="JF157" s="11">
        <v>594668</v>
      </c>
    </row>
    <row r="158" spans="1:266" ht="15.6" x14ac:dyDescent="0.3">
      <c r="A158" s="12" t="s">
        <v>312</v>
      </c>
      <c r="B158" s="12">
        <v>6608</v>
      </c>
      <c r="C158" s="12"/>
      <c r="D158" s="12"/>
      <c r="E158" s="12"/>
      <c r="F158" s="12">
        <v>39</v>
      </c>
      <c r="G158" s="12">
        <v>1127</v>
      </c>
      <c r="H158" s="12">
        <v>1892</v>
      </c>
      <c r="I158" s="12">
        <v>1764</v>
      </c>
      <c r="J158" s="12">
        <v>1088</v>
      </c>
      <c r="K158" s="12">
        <v>544</v>
      </c>
      <c r="L158" s="12">
        <v>118</v>
      </c>
      <c r="M158" s="12">
        <v>15</v>
      </c>
      <c r="N158" s="12">
        <v>1</v>
      </c>
      <c r="O158" s="31">
        <v>20</v>
      </c>
      <c r="Q158" s="12" t="s">
        <v>312</v>
      </c>
      <c r="R158" s="12">
        <v>1700</v>
      </c>
      <c r="S158" s="12">
        <v>71</v>
      </c>
      <c r="T158" s="12">
        <v>16</v>
      </c>
      <c r="U158" s="12">
        <v>33</v>
      </c>
      <c r="V158" s="12">
        <v>120</v>
      </c>
      <c r="W158" s="12">
        <v>11</v>
      </c>
      <c r="X158" s="12">
        <v>5</v>
      </c>
      <c r="Y158" s="12">
        <v>4</v>
      </c>
      <c r="Z158" s="12">
        <v>4</v>
      </c>
      <c r="AA158" s="12">
        <v>8</v>
      </c>
      <c r="AB158" s="12">
        <v>9</v>
      </c>
      <c r="AC158" s="12">
        <v>20</v>
      </c>
      <c r="AD158" s="31">
        <v>21</v>
      </c>
      <c r="AF158" s="12" t="s">
        <v>312</v>
      </c>
      <c r="AG158" s="12">
        <v>19</v>
      </c>
      <c r="AH158" s="12">
        <v>20</v>
      </c>
      <c r="AI158" s="12">
        <v>28</v>
      </c>
      <c r="AJ158" s="12">
        <v>30</v>
      </c>
      <c r="AK158" s="12">
        <v>48</v>
      </c>
      <c r="AL158" s="12">
        <v>100</v>
      </c>
      <c r="AM158" s="12">
        <v>111</v>
      </c>
      <c r="AN158" s="12">
        <v>118</v>
      </c>
      <c r="AO158" s="12">
        <v>159</v>
      </c>
      <c r="AP158" s="12">
        <v>207</v>
      </c>
      <c r="AQ158" s="12">
        <v>223</v>
      </c>
      <c r="AR158" s="12">
        <v>173</v>
      </c>
      <c r="AS158" s="12">
        <v>262</v>
      </c>
      <c r="AT158" s="31">
        <v>0</v>
      </c>
      <c r="AV158" s="12" t="s">
        <v>312</v>
      </c>
      <c r="AW158" s="12">
        <v>935</v>
      </c>
      <c r="AX158" s="12">
        <v>41</v>
      </c>
      <c r="AY158" s="12">
        <v>9</v>
      </c>
      <c r="AZ158" s="12">
        <v>17</v>
      </c>
      <c r="BA158" s="12">
        <v>67</v>
      </c>
      <c r="BB158" s="12">
        <v>3</v>
      </c>
      <c r="BC158" s="12">
        <v>2</v>
      </c>
      <c r="BD158" s="12">
        <v>3</v>
      </c>
      <c r="BE158" s="12">
        <v>3</v>
      </c>
      <c r="BF158" s="12">
        <v>7</v>
      </c>
      <c r="BG158" s="12">
        <v>3</v>
      </c>
      <c r="BH158" s="12">
        <v>13</v>
      </c>
      <c r="BI158" s="31">
        <v>16</v>
      </c>
      <c r="BK158" s="12" t="s">
        <v>312</v>
      </c>
      <c r="BL158" s="12">
        <v>12</v>
      </c>
      <c r="BM158" s="12">
        <v>13</v>
      </c>
      <c r="BN158" s="12">
        <v>14</v>
      </c>
      <c r="BO158" s="12">
        <v>16</v>
      </c>
      <c r="BP158" s="12">
        <v>29</v>
      </c>
      <c r="BQ158" s="12">
        <v>61</v>
      </c>
      <c r="BR158" s="12">
        <v>71</v>
      </c>
      <c r="BS158" s="12">
        <v>66</v>
      </c>
      <c r="BT158" s="12">
        <v>98</v>
      </c>
      <c r="BU158" s="12">
        <v>127</v>
      </c>
      <c r="BV158" s="12">
        <v>125</v>
      </c>
      <c r="BW158" s="12">
        <v>87</v>
      </c>
      <c r="BX158" s="12">
        <v>99</v>
      </c>
      <c r="BY158" s="31">
        <v>0</v>
      </c>
      <c r="CA158" s="12" t="s">
        <v>312</v>
      </c>
      <c r="CB158" s="12">
        <v>765</v>
      </c>
      <c r="CC158" s="12">
        <v>30</v>
      </c>
      <c r="CD158" s="12">
        <v>7</v>
      </c>
      <c r="CE158" s="12">
        <v>16</v>
      </c>
      <c r="CF158" s="12">
        <v>53</v>
      </c>
      <c r="CG158" s="12">
        <v>8</v>
      </c>
      <c r="CH158" s="12">
        <v>3</v>
      </c>
      <c r="CI158" s="12">
        <v>1</v>
      </c>
      <c r="CJ158" s="12">
        <v>1</v>
      </c>
      <c r="CK158" s="12">
        <v>1</v>
      </c>
      <c r="CL158" s="12">
        <v>6</v>
      </c>
      <c r="CM158" s="12">
        <v>7</v>
      </c>
      <c r="CN158" s="31">
        <v>5</v>
      </c>
      <c r="CP158" s="12" t="s">
        <v>312</v>
      </c>
      <c r="CQ158" s="12">
        <v>7</v>
      </c>
      <c r="CR158" s="12">
        <v>7</v>
      </c>
      <c r="CS158" s="12">
        <v>14</v>
      </c>
      <c r="CT158" s="12">
        <v>14</v>
      </c>
      <c r="CU158" s="12">
        <v>19</v>
      </c>
      <c r="CV158" s="12">
        <v>39</v>
      </c>
      <c r="CW158" s="12">
        <v>40</v>
      </c>
      <c r="CX158" s="12">
        <v>52</v>
      </c>
      <c r="CY158" s="12">
        <v>61</v>
      </c>
      <c r="CZ158" s="12">
        <v>80</v>
      </c>
      <c r="DA158" s="12">
        <v>98</v>
      </c>
      <c r="DB158" s="12">
        <v>86</v>
      </c>
      <c r="DC158" s="12">
        <v>163</v>
      </c>
      <c r="DD158" s="31">
        <v>0</v>
      </c>
      <c r="DG158" s="12" t="s">
        <v>312</v>
      </c>
      <c r="DH158" s="12">
        <v>5.4</v>
      </c>
      <c r="DI158" s="12">
        <v>18.2</v>
      </c>
      <c r="DJ158" s="12">
        <v>1</v>
      </c>
      <c r="DK158" s="12">
        <v>0.2</v>
      </c>
      <c r="DL158" s="12">
        <v>0.7</v>
      </c>
      <c r="DM158" s="12">
        <v>0.8</v>
      </c>
      <c r="DN158" s="12">
        <v>1.6</v>
      </c>
      <c r="DO158" s="12">
        <v>5</v>
      </c>
      <c r="DP158" s="12">
        <v>11.6</v>
      </c>
      <c r="DQ158" s="12">
        <v>28.9</v>
      </c>
      <c r="DR158" s="31">
        <v>86.2</v>
      </c>
      <c r="DT158" s="12" t="s">
        <v>312</v>
      </c>
      <c r="DU158" s="12">
        <v>5.9</v>
      </c>
      <c r="DV158" s="12">
        <v>20.2</v>
      </c>
      <c r="DW158" s="12">
        <v>0.9</v>
      </c>
      <c r="DX158" s="12">
        <v>0.3</v>
      </c>
      <c r="DY158" s="12">
        <v>1</v>
      </c>
      <c r="DZ158" s="12">
        <v>1</v>
      </c>
      <c r="EA158" s="12">
        <v>1.6</v>
      </c>
      <c r="EB158" s="12">
        <v>5.9</v>
      </c>
      <c r="EC158" s="12">
        <v>13.9</v>
      </c>
      <c r="ED158" s="12">
        <v>38.5</v>
      </c>
      <c r="EE158" s="31">
        <v>96.2</v>
      </c>
      <c r="EG158" s="12" t="s">
        <v>312</v>
      </c>
      <c r="EH158" s="12">
        <v>4.9000000000000004</v>
      </c>
      <c r="EI158" s="12">
        <v>16.100000000000001</v>
      </c>
      <c r="EJ158" s="12">
        <v>1.1000000000000001</v>
      </c>
      <c r="EK158" s="12">
        <v>0.2</v>
      </c>
      <c r="EL158" s="12">
        <v>0.4</v>
      </c>
      <c r="EM158" s="12">
        <v>0.6</v>
      </c>
      <c r="EN158" s="12">
        <v>1.5</v>
      </c>
      <c r="EO158" s="12">
        <v>4</v>
      </c>
      <c r="EP158" s="12">
        <v>9.3000000000000007</v>
      </c>
      <c r="EQ158" s="12">
        <v>20.7</v>
      </c>
      <c r="ER158" s="31">
        <v>78.8</v>
      </c>
      <c r="EU158" s="12" t="s">
        <v>327</v>
      </c>
      <c r="EV158" s="12">
        <v>1657801</v>
      </c>
      <c r="EW158" s="12">
        <v>148027</v>
      </c>
      <c r="EX158" s="12">
        <v>150982</v>
      </c>
      <c r="EY158" s="12">
        <v>155112</v>
      </c>
      <c r="EZ158" s="12">
        <v>150208</v>
      </c>
      <c r="FA158" s="12">
        <v>142410</v>
      </c>
      <c r="FB158" s="12">
        <v>137705</v>
      </c>
      <c r="FC158" s="12">
        <v>112099</v>
      </c>
      <c r="FD158" s="12">
        <v>96952</v>
      </c>
      <c r="FE158" s="12">
        <v>91871</v>
      </c>
      <c r="FF158" s="12">
        <v>89677</v>
      </c>
      <c r="FG158" s="12">
        <v>86042</v>
      </c>
      <c r="FH158" s="12">
        <v>74735</v>
      </c>
      <c r="FI158" s="12">
        <v>62038</v>
      </c>
      <c r="FJ158" s="12">
        <v>51459</v>
      </c>
      <c r="FK158" s="12">
        <v>43770</v>
      </c>
      <c r="FL158" s="12">
        <v>33883</v>
      </c>
      <c r="FM158" s="31">
        <v>30831</v>
      </c>
      <c r="FP158" s="12" t="s">
        <v>327</v>
      </c>
      <c r="FQ158" s="12">
        <v>812024</v>
      </c>
      <c r="FR158" s="12">
        <v>75076</v>
      </c>
      <c r="FS158" s="12">
        <v>76809</v>
      </c>
      <c r="FT158" s="12">
        <v>79110</v>
      </c>
      <c r="FU158" s="12">
        <v>76414</v>
      </c>
      <c r="FV158" s="12">
        <v>72122</v>
      </c>
      <c r="FW158" s="12">
        <v>69322</v>
      </c>
      <c r="FX158" s="12">
        <v>55452</v>
      </c>
      <c r="FY158" s="12">
        <v>47244</v>
      </c>
      <c r="FZ158" s="12">
        <v>44351</v>
      </c>
      <c r="GA158" s="12">
        <v>42643</v>
      </c>
      <c r="GB158" s="12">
        <v>41023</v>
      </c>
      <c r="GC158" s="12">
        <v>35286</v>
      </c>
      <c r="GD158" s="12">
        <v>29089</v>
      </c>
      <c r="GE158" s="12">
        <v>23568</v>
      </c>
      <c r="GF158" s="12">
        <v>19216</v>
      </c>
      <c r="GG158" s="12">
        <v>13999</v>
      </c>
      <c r="GH158" s="31">
        <v>11300</v>
      </c>
      <c r="GK158" s="12" t="s">
        <v>327</v>
      </c>
      <c r="GL158" s="12">
        <v>845777</v>
      </c>
      <c r="GM158" s="12">
        <v>72951</v>
      </c>
      <c r="GN158" s="12">
        <v>74173</v>
      </c>
      <c r="GO158" s="12">
        <v>76002</v>
      </c>
      <c r="GP158" s="12">
        <v>73794</v>
      </c>
      <c r="GQ158" s="12">
        <v>70288</v>
      </c>
      <c r="GR158" s="12">
        <v>68383</v>
      </c>
      <c r="GS158" s="12">
        <v>56647</v>
      </c>
      <c r="GT158" s="12">
        <v>49708</v>
      </c>
      <c r="GU158" s="12">
        <v>47520</v>
      </c>
      <c r="GV158" s="12">
        <v>47034</v>
      </c>
      <c r="GW158" s="12">
        <v>45019</v>
      </c>
      <c r="GX158" s="12">
        <v>39449</v>
      </c>
      <c r="GY158" s="12">
        <v>32949</v>
      </c>
      <c r="GZ158" s="12">
        <v>27891</v>
      </c>
      <c r="HA158" s="12">
        <v>24554</v>
      </c>
      <c r="HB158" s="12">
        <v>19884</v>
      </c>
      <c r="HC158" s="31">
        <v>19531</v>
      </c>
      <c r="HF158" s="54" t="s">
        <v>328</v>
      </c>
      <c r="HG158" s="55" t="s">
        <v>329</v>
      </c>
      <c r="HH158" s="55">
        <v>1</v>
      </c>
      <c r="HI158" s="56">
        <f>FG145</f>
        <v>1944934</v>
      </c>
      <c r="HJ158" s="56">
        <f>AL145</f>
        <v>11984</v>
      </c>
      <c r="HK158" s="57">
        <f t="shared" si="67"/>
        <v>6.1616486729112662E-3</v>
      </c>
      <c r="HL158" s="58">
        <f t="shared" si="63"/>
        <v>6.142724019260597E-3</v>
      </c>
      <c r="HN158" s="54" t="s">
        <v>328</v>
      </c>
      <c r="HO158" s="55" t="s">
        <v>329</v>
      </c>
      <c r="HP158" s="55">
        <v>1</v>
      </c>
      <c r="HQ158" s="56">
        <f>GB145</f>
        <v>939933</v>
      </c>
      <c r="HR158" s="56">
        <f>BQ145</f>
        <v>7653</v>
      </c>
      <c r="HS158" s="57">
        <f t="shared" si="68"/>
        <v>8.1420697007127101E-3</v>
      </c>
      <c r="HT158" s="58">
        <f t="shared" si="64"/>
        <v>8.1090574452495571E-3</v>
      </c>
      <c r="HV158" s="54" t="s">
        <v>328</v>
      </c>
      <c r="HW158" s="59" t="s">
        <v>329</v>
      </c>
      <c r="HX158" s="59">
        <v>1</v>
      </c>
      <c r="HY158" s="56">
        <f>GW145</f>
        <v>1005001</v>
      </c>
      <c r="HZ158" s="60">
        <f>CV145</f>
        <v>4323</v>
      </c>
      <c r="IA158" s="57">
        <f t="shared" si="69"/>
        <v>4.301488257225615E-3</v>
      </c>
      <c r="IB158" s="58">
        <f t="shared" si="65"/>
        <v>4.2922567113052763E-3</v>
      </c>
      <c r="IE158" s="50">
        <f t="shared" si="66"/>
        <v>0</v>
      </c>
      <c r="IF158" s="50">
        <f t="shared" si="66"/>
        <v>-8</v>
      </c>
      <c r="IH158">
        <f t="shared" ref="IH158:IM158" si="76">SUM(IH153:IH157)</f>
        <v>0.99999999999999989</v>
      </c>
      <c r="II158">
        <f t="shared" si="76"/>
        <v>1</v>
      </c>
      <c r="IJ158">
        <f t="shared" si="76"/>
        <v>1</v>
      </c>
      <c r="IK158">
        <f t="shared" si="76"/>
        <v>1</v>
      </c>
      <c r="IL158">
        <f t="shared" si="76"/>
        <v>0.99999999999999989</v>
      </c>
      <c r="IM158">
        <f t="shared" si="76"/>
        <v>0.99999999999999989</v>
      </c>
      <c r="IO158">
        <f>SUM(IO153:IO157)</f>
        <v>1</v>
      </c>
      <c r="IQ158">
        <f>SUM(IQ153:IQ157)</f>
        <v>1</v>
      </c>
      <c r="IR158" s="42">
        <v>95</v>
      </c>
      <c r="IS158" s="44">
        <v>1556</v>
      </c>
      <c r="JE158" s="10" t="s">
        <v>381</v>
      </c>
      <c r="JF158" s="11">
        <v>444901</v>
      </c>
    </row>
    <row r="159" spans="1:266" ht="15.6" x14ac:dyDescent="0.3">
      <c r="A159" s="12" t="s">
        <v>327</v>
      </c>
      <c r="B159" s="12">
        <v>30562</v>
      </c>
      <c r="C159" s="12"/>
      <c r="D159" s="12"/>
      <c r="E159" s="12"/>
      <c r="F159" s="12">
        <v>90</v>
      </c>
      <c r="G159" s="12">
        <v>4185</v>
      </c>
      <c r="H159" s="12">
        <v>8283</v>
      </c>
      <c r="I159" s="12">
        <v>8187</v>
      </c>
      <c r="J159" s="12">
        <v>5974</v>
      </c>
      <c r="K159" s="12">
        <v>2844</v>
      </c>
      <c r="L159" s="12">
        <v>748</v>
      </c>
      <c r="M159" s="12">
        <v>55</v>
      </c>
      <c r="N159" s="12">
        <v>3</v>
      </c>
      <c r="O159" s="31">
        <v>193</v>
      </c>
      <c r="Q159" s="12" t="s">
        <v>327</v>
      </c>
      <c r="R159" s="12">
        <v>11433</v>
      </c>
      <c r="S159" s="12">
        <v>204</v>
      </c>
      <c r="T159" s="12">
        <v>75</v>
      </c>
      <c r="U159" s="12">
        <v>133</v>
      </c>
      <c r="V159" s="12">
        <v>412</v>
      </c>
      <c r="W159" s="12">
        <v>31</v>
      </c>
      <c r="X159" s="12">
        <v>19</v>
      </c>
      <c r="Y159" s="12">
        <v>8</v>
      </c>
      <c r="Z159" s="12">
        <v>15</v>
      </c>
      <c r="AA159" s="12">
        <v>43</v>
      </c>
      <c r="AB159" s="12">
        <v>33</v>
      </c>
      <c r="AC159" s="12">
        <v>106</v>
      </c>
      <c r="AD159" s="31">
        <v>122</v>
      </c>
      <c r="AF159" s="12" t="s">
        <v>327</v>
      </c>
      <c r="AG159" s="12">
        <v>133</v>
      </c>
      <c r="AH159" s="12">
        <v>103</v>
      </c>
      <c r="AI159" s="12">
        <v>112</v>
      </c>
      <c r="AJ159" s="12">
        <v>159</v>
      </c>
      <c r="AK159" s="12">
        <v>269</v>
      </c>
      <c r="AL159" s="12">
        <v>447</v>
      </c>
      <c r="AM159" s="12">
        <v>571</v>
      </c>
      <c r="AN159" s="12">
        <v>828</v>
      </c>
      <c r="AO159" s="12">
        <v>1011</v>
      </c>
      <c r="AP159" s="12">
        <v>1388</v>
      </c>
      <c r="AQ159" s="12">
        <v>1615</v>
      </c>
      <c r="AR159" s="12">
        <v>1740</v>
      </c>
      <c r="AS159" s="12">
        <v>2265</v>
      </c>
      <c r="AT159" s="31">
        <v>3</v>
      </c>
      <c r="AV159" s="12" t="s">
        <v>327</v>
      </c>
      <c r="AW159" s="12">
        <v>6064</v>
      </c>
      <c r="AX159" s="12">
        <v>114</v>
      </c>
      <c r="AY159" s="12">
        <v>46</v>
      </c>
      <c r="AZ159" s="12">
        <v>77</v>
      </c>
      <c r="BA159" s="12">
        <v>237</v>
      </c>
      <c r="BB159" s="12">
        <v>16</v>
      </c>
      <c r="BC159" s="12">
        <v>10</v>
      </c>
      <c r="BD159" s="12">
        <v>6</v>
      </c>
      <c r="BE159" s="12">
        <v>9</v>
      </c>
      <c r="BF159" s="12">
        <v>23</v>
      </c>
      <c r="BG159" s="12">
        <v>22</v>
      </c>
      <c r="BH159" s="12">
        <v>76</v>
      </c>
      <c r="BI159" s="31">
        <v>100</v>
      </c>
      <c r="BK159" s="12" t="s">
        <v>327</v>
      </c>
      <c r="BL159" s="12">
        <v>102</v>
      </c>
      <c r="BM159" s="12">
        <v>66</v>
      </c>
      <c r="BN159" s="12">
        <v>67</v>
      </c>
      <c r="BO159" s="12">
        <v>85</v>
      </c>
      <c r="BP159" s="12">
        <v>162</v>
      </c>
      <c r="BQ159" s="12">
        <v>282</v>
      </c>
      <c r="BR159" s="12">
        <v>341</v>
      </c>
      <c r="BS159" s="12">
        <v>537</v>
      </c>
      <c r="BT159" s="12">
        <v>620</v>
      </c>
      <c r="BU159" s="12">
        <v>783</v>
      </c>
      <c r="BV159" s="12">
        <v>885</v>
      </c>
      <c r="BW159" s="12">
        <v>817</v>
      </c>
      <c r="BX159" s="12">
        <v>815</v>
      </c>
      <c r="BY159" s="31">
        <v>3</v>
      </c>
      <c r="CA159" s="12" t="s">
        <v>327</v>
      </c>
      <c r="CB159" s="12">
        <v>5368</v>
      </c>
      <c r="CC159" s="12">
        <v>90</v>
      </c>
      <c r="CD159" s="12">
        <v>29</v>
      </c>
      <c r="CE159" s="12">
        <v>56</v>
      </c>
      <c r="CF159" s="12">
        <v>175</v>
      </c>
      <c r="CG159" s="12">
        <v>15</v>
      </c>
      <c r="CH159" s="12">
        <v>9</v>
      </c>
      <c r="CI159" s="12">
        <v>2</v>
      </c>
      <c r="CJ159" s="12">
        <v>6</v>
      </c>
      <c r="CK159" s="12">
        <v>20</v>
      </c>
      <c r="CL159" s="12">
        <v>11</v>
      </c>
      <c r="CM159" s="12">
        <v>30</v>
      </c>
      <c r="CN159" s="31">
        <v>22</v>
      </c>
      <c r="CP159" s="12" t="s">
        <v>327</v>
      </c>
      <c r="CQ159" s="12">
        <v>31</v>
      </c>
      <c r="CR159" s="12">
        <v>37</v>
      </c>
      <c r="CS159" s="12">
        <v>45</v>
      </c>
      <c r="CT159" s="12">
        <v>74</v>
      </c>
      <c r="CU159" s="12">
        <v>107</v>
      </c>
      <c r="CV159" s="12">
        <v>165</v>
      </c>
      <c r="CW159" s="12">
        <v>230</v>
      </c>
      <c r="CX159" s="12">
        <v>291</v>
      </c>
      <c r="CY159" s="12">
        <v>391</v>
      </c>
      <c r="CZ159" s="12">
        <v>605</v>
      </c>
      <c r="DA159" s="12">
        <v>729</v>
      </c>
      <c r="DB159" s="12">
        <v>923</v>
      </c>
      <c r="DC159" s="12">
        <v>1450</v>
      </c>
      <c r="DD159" s="31">
        <v>0</v>
      </c>
      <c r="DG159" s="12" t="s">
        <v>327</v>
      </c>
      <c r="DH159" s="12">
        <v>6.9</v>
      </c>
      <c r="DI159" s="12">
        <v>13.5</v>
      </c>
      <c r="DJ159" s="12">
        <v>0.6</v>
      </c>
      <c r="DK159" s="12">
        <v>0.2</v>
      </c>
      <c r="DL159" s="12">
        <v>0.8</v>
      </c>
      <c r="DM159" s="12">
        <v>0.9</v>
      </c>
      <c r="DN159" s="12">
        <v>1.4</v>
      </c>
      <c r="DO159" s="12">
        <v>4.0999999999999996</v>
      </c>
      <c r="DP159" s="12">
        <v>10.199999999999999</v>
      </c>
      <c r="DQ159" s="12">
        <v>25.2</v>
      </c>
      <c r="DR159" s="31">
        <v>86.8</v>
      </c>
      <c r="DT159" s="12" t="s">
        <v>327</v>
      </c>
      <c r="DU159" s="12">
        <v>7.5</v>
      </c>
      <c r="DV159" s="12">
        <v>15.1</v>
      </c>
      <c r="DW159" s="12">
        <v>0.7</v>
      </c>
      <c r="DX159" s="12">
        <v>0.3</v>
      </c>
      <c r="DY159" s="12">
        <v>1.2</v>
      </c>
      <c r="DZ159" s="12">
        <v>1.3</v>
      </c>
      <c r="EA159" s="12">
        <v>1.7</v>
      </c>
      <c r="EB159" s="12">
        <v>5.3</v>
      </c>
      <c r="EC159" s="12">
        <v>13.6</v>
      </c>
      <c r="ED159" s="12">
        <v>32.799999999999997</v>
      </c>
      <c r="EE159" s="31">
        <v>99.5</v>
      </c>
      <c r="EG159" s="12" t="s">
        <v>327</v>
      </c>
      <c r="EH159" s="12">
        <v>6.3</v>
      </c>
      <c r="EI159" s="12">
        <v>11.8</v>
      </c>
      <c r="EJ159" s="12">
        <v>0.6</v>
      </c>
      <c r="EK159" s="12">
        <v>0.2</v>
      </c>
      <c r="EL159" s="12">
        <v>0.4</v>
      </c>
      <c r="EM159" s="12">
        <v>0.5</v>
      </c>
      <c r="EN159" s="12">
        <v>1.2</v>
      </c>
      <c r="EO159" s="12">
        <v>3</v>
      </c>
      <c r="EP159" s="12">
        <v>7.2</v>
      </c>
      <c r="EQ159" s="12">
        <v>19</v>
      </c>
      <c r="ER159" s="31">
        <v>78.7</v>
      </c>
      <c r="EU159" s="12" t="s">
        <v>341</v>
      </c>
      <c r="EV159" s="12">
        <v>1013983</v>
      </c>
      <c r="EW159" s="12">
        <v>119968</v>
      </c>
      <c r="EX159" s="12">
        <v>121816</v>
      </c>
      <c r="EY159" s="12">
        <v>119055</v>
      </c>
      <c r="EZ159" s="12">
        <v>106606</v>
      </c>
      <c r="FA159" s="12">
        <v>88256</v>
      </c>
      <c r="FB159" s="12">
        <v>74625</v>
      </c>
      <c r="FC159" s="12">
        <v>62856</v>
      </c>
      <c r="FD159" s="12">
        <v>58744</v>
      </c>
      <c r="FE159" s="12">
        <v>56724</v>
      </c>
      <c r="FF159" s="12">
        <v>49758</v>
      </c>
      <c r="FG159" s="12">
        <v>40801</v>
      </c>
      <c r="FH159" s="12">
        <v>31176</v>
      </c>
      <c r="FI159" s="12">
        <v>25596</v>
      </c>
      <c r="FJ159" s="12">
        <v>21582</v>
      </c>
      <c r="FK159" s="12">
        <v>16321</v>
      </c>
      <c r="FL159" s="12">
        <v>10985</v>
      </c>
      <c r="FM159" s="31">
        <v>9114</v>
      </c>
      <c r="FP159" s="12" t="s">
        <v>341</v>
      </c>
      <c r="FQ159" s="12">
        <v>511317</v>
      </c>
      <c r="FR159" s="12">
        <v>61111</v>
      </c>
      <c r="FS159" s="12">
        <v>61783</v>
      </c>
      <c r="FT159" s="12">
        <v>60584</v>
      </c>
      <c r="FU159" s="12">
        <v>54491</v>
      </c>
      <c r="FV159" s="12">
        <v>44503</v>
      </c>
      <c r="FW159" s="12">
        <v>37122</v>
      </c>
      <c r="FX159" s="12">
        <v>31273</v>
      </c>
      <c r="FY159" s="12">
        <v>29361</v>
      </c>
      <c r="FZ159" s="12">
        <v>28655</v>
      </c>
      <c r="GA159" s="12">
        <v>25224</v>
      </c>
      <c r="GB159" s="12">
        <v>21089</v>
      </c>
      <c r="GC159" s="12">
        <v>15974</v>
      </c>
      <c r="GD159" s="12">
        <v>12826</v>
      </c>
      <c r="GE159" s="12">
        <v>10616</v>
      </c>
      <c r="GF159" s="12">
        <v>7847</v>
      </c>
      <c r="GG159" s="12">
        <v>5079</v>
      </c>
      <c r="GH159" s="31">
        <v>3779</v>
      </c>
      <c r="GK159" s="12" t="s">
        <v>341</v>
      </c>
      <c r="GL159" s="12">
        <v>502666</v>
      </c>
      <c r="GM159" s="12">
        <v>58857</v>
      </c>
      <c r="GN159" s="12">
        <v>60033</v>
      </c>
      <c r="GO159" s="12">
        <v>58471</v>
      </c>
      <c r="GP159" s="12">
        <v>52115</v>
      </c>
      <c r="GQ159" s="12">
        <v>43753</v>
      </c>
      <c r="GR159" s="12">
        <v>37503</v>
      </c>
      <c r="GS159" s="12">
        <v>31583</v>
      </c>
      <c r="GT159" s="12">
        <v>29383</v>
      </c>
      <c r="GU159" s="12">
        <v>28069</v>
      </c>
      <c r="GV159" s="12">
        <v>24534</v>
      </c>
      <c r="GW159" s="12">
        <v>19712</v>
      </c>
      <c r="GX159" s="12">
        <v>15202</v>
      </c>
      <c r="GY159" s="12">
        <v>12770</v>
      </c>
      <c r="GZ159" s="12">
        <v>10966</v>
      </c>
      <c r="HA159" s="12">
        <v>8474</v>
      </c>
      <c r="HB159" s="12">
        <v>5906</v>
      </c>
      <c r="HC159" s="31">
        <v>5335</v>
      </c>
      <c r="HF159" s="42" t="s">
        <v>342</v>
      </c>
      <c r="HG159" s="43" t="s">
        <v>343</v>
      </c>
      <c r="HH159" s="43">
        <v>1</v>
      </c>
      <c r="HI159" s="44">
        <f>FH145</f>
        <v>1685240</v>
      </c>
      <c r="HJ159" s="44">
        <f>AM145</f>
        <v>16008</v>
      </c>
      <c r="HK159" s="45">
        <f t="shared" si="67"/>
        <v>9.4989437706202075E-3</v>
      </c>
      <c r="HL159" s="46">
        <f t="shared" si="63"/>
        <v>9.454042063636427E-3</v>
      </c>
      <c r="HN159" s="42" t="s">
        <v>342</v>
      </c>
      <c r="HO159" s="43" t="s">
        <v>343</v>
      </c>
      <c r="HP159" s="43">
        <v>1</v>
      </c>
      <c r="HQ159" s="44">
        <f>GC145</f>
        <v>805839</v>
      </c>
      <c r="HR159" s="44">
        <f>BR145</f>
        <v>10388</v>
      </c>
      <c r="HS159" s="45">
        <f t="shared" si="68"/>
        <v>1.2890912452735596E-2</v>
      </c>
      <c r="HT159" s="46">
        <f t="shared" si="64"/>
        <v>1.2808356749971949E-2</v>
      </c>
      <c r="HV159" s="42" t="s">
        <v>342</v>
      </c>
      <c r="HW159" s="47" t="s">
        <v>343</v>
      </c>
      <c r="HX159" s="47">
        <v>1</v>
      </c>
      <c r="HY159" s="44">
        <f>GX145</f>
        <v>879401</v>
      </c>
      <c r="HZ159" s="48">
        <f>CW145</f>
        <v>5617</v>
      </c>
      <c r="IA159" s="45">
        <f t="shared" si="69"/>
        <v>6.3873022659742254E-3</v>
      </c>
      <c r="IB159" s="46">
        <f t="shared" si="65"/>
        <v>6.3669683901612937E-3</v>
      </c>
      <c r="IE159" s="50">
        <f t="shared" si="66"/>
        <v>0</v>
      </c>
      <c r="IF159" s="50">
        <f t="shared" si="66"/>
        <v>-3</v>
      </c>
      <c r="IH159" t="s">
        <v>15</v>
      </c>
      <c r="II159" t="s">
        <v>16</v>
      </c>
      <c r="IJ159" t="s">
        <v>12</v>
      </c>
      <c r="IR159" s="65" t="s">
        <v>442</v>
      </c>
      <c r="IS159" s="67">
        <v>294</v>
      </c>
      <c r="JE159" s="10" t="s">
        <v>394</v>
      </c>
      <c r="JF159" s="11">
        <v>324635</v>
      </c>
    </row>
    <row r="160" spans="1:266" ht="15.6" x14ac:dyDescent="0.3">
      <c r="A160" s="12" t="s">
        <v>341</v>
      </c>
      <c r="B160" s="12">
        <v>26775</v>
      </c>
      <c r="C160" s="12"/>
      <c r="D160" s="12"/>
      <c r="E160" s="12"/>
      <c r="F160" s="12">
        <v>218</v>
      </c>
      <c r="G160" s="12">
        <v>5166</v>
      </c>
      <c r="H160" s="12">
        <v>7754</v>
      </c>
      <c r="I160" s="12">
        <v>6192</v>
      </c>
      <c r="J160" s="12">
        <v>4079</v>
      </c>
      <c r="K160" s="12">
        <v>2265</v>
      </c>
      <c r="L160" s="12">
        <v>751</v>
      </c>
      <c r="M160" s="12">
        <v>50</v>
      </c>
      <c r="N160" s="12">
        <v>5</v>
      </c>
      <c r="O160" s="31">
        <v>295</v>
      </c>
      <c r="Q160" s="12" t="s">
        <v>341</v>
      </c>
      <c r="R160" s="12">
        <v>5465</v>
      </c>
      <c r="S160" s="12">
        <v>221</v>
      </c>
      <c r="T160" s="12">
        <v>72</v>
      </c>
      <c r="U160" s="12">
        <v>152</v>
      </c>
      <c r="V160" s="12">
        <v>445</v>
      </c>
      <c r="W160" s="12">
        <v>33</v>
      </c>
      <c r="X160" s="12">
        <v>13</v>
      </c>
      <c r="Y160" s="12">
        <v>7</v>
      </c>
      <c r="Z160" s="12">
        <v>11</v>
      </c>
      <c r="AA160" s="12">
        <v>39</v>
      </c>
      <c r="AB160" s="12">
        <v>40</v>
      </c>
      <c r="AC160" s="12">
        <v>75</v>
      </c>
      <c r="AD160" s="31">
        <v>99</v>
      </c>
      <c r="AF160" s="12" t="s">
        <v>341</v>
      </c>
      <c r="AG160" s="12">
        <v>86</v>
      </c>
      <c r="AH160" s="12">
        <v>90</v>
      </c>
      <c r="AI160" s="12">
        <v>109</v>
      </c>
      <c r="AJ160" s="12">
        <v>128</v>
      </c>
      <c r="AK160" s="12">
        <v>210</v>
      </c>
      <c r="AL160" s="12">
        <v>293</v>
      </c>
      <c r="AM160" s="12">
        <v>359</v>
      </c>
      <c r="AN160" s="12">
        <v>400</v>
      </c>
      <c r="AO160" s="12">
        <v>535</v>
      </c>
      <c r="AP160" s="12">
        <v>621</v>
      </c>
      <c r="AQ160" s="12">
        <v>608</v>
      </c>
      <c r="AR160" s="12">
        <v>477</v>
      </c>
      <c r="AS160" s="12">
        <v>610</v>
      </c>
      <c r="AT160" s="31">
        <v>177</v>
      </c>
      <c r="AV160" s="12" t="s">
        <v>341</v>
      </c>
      <c r="AW160" s="12">
        <v>3129</v>
      </c>
      <c r="AX160" s="12">
        <v>122</v>
      </c>
      <c r="AY160" s="12">
        <v>34</v>
      </c>
      <c r="AZ160" s="12">
        <v>82</v>
      </c>
      <c r="BA160" s="12">
        <v>238</v>
      </c>
      <c r="BB160" s="12">
        <v>15</v>
      </c>
      <c r="BC160" s="12">
        <v>8</v>
      </c>
      <c r="BD160" s="12">
        <v>5</v>
      </c>
      <c r="BE160" s="12">
        <v>7</v>
      </c>
      <c r="BF160" s="12">
        <v>19</v>
      </c>
      <c r="BG160" s="12">
        <v>26</v>
      </c>
      <c r="BH160" s="12">
        <v>45</v>
      </c>
      <c r="BI160" s="31">
        <v>70</v>
      </c>
      <c r="BK160" s="12" t="s">
        <v>341</v>
      </c>
      <c r="BL160" s="12">
        <v>56</v>
      </c>
      <c r="BM160" s="12">
        <v>59</v>
      </c>
      <c r="BN160" s="12">
        <v>66</v>
      </c>
      <c r="BO160" s="12">
        <v>83</v>
      </c>
      <c r="BP160" s="12">
        <v>132</v>
      </c>
      <c r="BQ160" s="12">
        <v>184</v>
      </c>
      <c r="BR160" s="12">
        <v>229</v>
      </c>
      <c r="BS160" s="12">
        <v>231</v>
      </c>
      <c r="BT160" s="12">
        <v>350</v>
      </c>
      <c r="BU160" s="12">
        <v>413</v>
      </c>
      <c r="BV160" s="12">
        <v>345</v>
      </c>
      <c r="BW160" s="12">
        <v>214</v>
      </c>
      <c r="BX160" s="12">
        <v>247</v>
      </c>
      <c r="BY160" s="31">
        <v>87</v>
      </c>
      <c r="CA160" s="12" t="s">
        <v>341</v>
      </c>
      <c r="CB160" s="12">
        <v>2255</v>
      </c>
      <c r="CC160" s="12">
        <v>95</v>
      </c>
      <c r="CD160" s="12">
        <v>37</v>
      </c>
      <c r="CE160" s="12">
        <v>70</v>
      </c>
      <c r="CF160" s="12">
        <v>202</v>
      </c>
      <c r="CG160" s="12">
        <v>18</v>
      </c>
      <c r="CH160" s="12">
        <v>5</v>
      </c>
      <c r="CI160" s="12">
        <v>2</v>
      </c>
      <c r="CJ160" s="12">
        <v>4</v>
      </c>
      <c r="CK160" s="12">
        <v>20</v>
      </c>
      <c r="CL160" s="12">
        <v>13</v>
      </c>
      <c r="CM160" s="12">
        <v>30</v>
      </c>
      <c r="CN160" s="31">
        <v>29</v>
      </c>
      <c r="CP160" s="12" t="s">
        <v>341</v>
      </c>
      <c r="CQ160" s="12">
        <v>30</v>
      </c>
      <c r="CR160" s="12">
        <v>31</v>
      </c>
      <c r="CS160" s="12">
        <v>42</v>
      </c>
      <c r="CT160" s="12">
        <v>45</v>
      </c>
      <c r="CU160" s="12">
        <v>78</v>
      </c>
      <c r="CV160" s="12">
        <v>107</v>
      </c>
      <c r="CW160" s="12">
        <v>130</v>
      </c>
      <c r="CX160" s="12">
        <v>166</v>
      </c>
      <c r="CY160" s="12">
        <v>183</v>
      </c>
      <c r="CZ160" s="12">
        <v>204</v>
      </c>
      <c r="DA160" s="12">
        <v>262</v>
      </c>
      <c r="DB160" s="12">
        <v>261</v>
      </c>
      <c r="DC160" s="12">
        <v>359</v>
      </c>
      <c r="DD160" s="31">
        <v>34</v>
      </c>
      <c r="DG160" s="12" t="s">
        <v>341</v>
      </c>
      <c r="DH160" s="12">
        <v>5.4</v>
      </c>
      <c r="DI160" s="12">
        <v>16.600000000000001</v>
      </c>
      <c r="DJ160" s="12">
        <v>0.7</v>
      </c>
      <c r="DK160" s="12">
        <v>0.3</v>
      </c>
      <c r="DL160" s="12">
        <v>0.9</v>
      </c>
      <c r="DM160" s="12">
        <v>1.3</v>
      </c>
      <c r="DN160" s="12">
        <v>2.1</v>
      </c>
      <c r="DO160" s="12">
        <v>5.6</v>
      </c>
      <c r="DP160" s="12">
        <v>13.4</v>
      </c>
      <c r="DQ160" s="12">
        <v>30.5</v>
      </c>
      <c r="DR160" s="31">
        <v>84.3</v>
      </c>
      <c r="DT160" s="12" t="s">
        <v>341</v>
      </c>
      <c r="DU160" s="12">
        <v>6.1</v>
      </c>
      <c r="DV160" s="12">
        <v>17.3</v>
      </c>
      <c r="DW160" s="12">
        <v>0.7</v>
      </c>
      <c r="DX160" s="12">
        <v>0.4</v>
      </c>
      <c r="DY160" s="12">
        <v>1.2</v>
      </c>
      <c r="DZ160" s="12">
        <v>1.7</v>
      </c>
      <c r="EA160" s="12">
        <v>2.6</v>
      </c>
      <c r="EB160" s="12">
        <v>6.8</v>
      </c>
      <c r="EC160" s="12">
        <v>16</v>
      </c>
      <c r="ED160" s="12">
        <v>41.3</v>
      </c>
      <c r="EE160" s="31">
        <v>91</v>
      </c>
      <c r="EG160" s="12" t="s">
        <v>341</v>
      </c>
      <c r="EH160" s="12">
        <v>4.5</v>
      </c>
      <c r="EI160" s="12">
        <v>15.5</v>
      </c>
      <c r="EJ160" s="12">
        <v>0.6</v>
      </c>
      <c r="EK160" s="12">
        <v>0.3</v>
      </c>
      <c r="EL160" s="12">
        <v>0.6</v>
      </c>
      <c r="EM160" s="12">
        <v>0.9</v>
      </c>
      <c r="EN160" s="12">
        <v>1.5</v>
      </c>
      <c r="EO160" s="12">
        <v>4.2</v>
      </c>
      <c r="EP160" s="12">
        <v>10.6</v>
      </c>
      <c r="EQ160" s="12">
        <v>19.899999999999999</v>
      </c>
      <c r="ER160" s="31">
        <v>78.5</v>
      </c>
      <c r="EU160" s="12" t="s">
        <v>356</v>
      </c>
      <c r="EV160" s="12">
        <v>512698</v>
      </c>
      <c r="EW160" s="12">
        <v>47864</v>
      </c>
      <c r="EX160" s="12">
        <v>50598</v>
      </c>
      <c r="EY160" s="12">
        <v>52969</v>
      </c>
      <c r="EZ160" s="12">
        <v>51303</v>
      </c>
      <c r="FA160" s="12">
        <v>44522</v>
      </c>
      <c r="FB160" s="12">
        <v>43139</v>
      </c>
      <c r="FC160" s="12">
        <v>39036</v>
      </c>
      <c r="FD160" s="12">
        <v>35548</v>
      </c>
      <c r="FE160" s="12">
        <v>32728</v>
      </c>
      <c r="FF160" s="12">
        <v>28632</v>
      </c>
      <c r="FG160" s="12">
        <v>24364</v>
      </c>
      <c r="FH160" s="12">
        <v>18722</v>
      </c>
      <c r="FI160" s="12">
        <v>14061</v>
      </c>
      <c r="FJ160" s="12">
        <v>10753</v>
      </c>
      <c r="FK160" s="12">
        <v>7920</v>
      </c>
      <c r="FL160" s="12">
        <v>5546</v>
      </c>
      <c r="FM160" s="31">
        <v>4993</v>
      </c>
      <c r="FP160" s="12" t="s">
        <v>356</v>
      </c>
      <c r="FQ160" s="12">
        <v>256354</v>
      </c>
      <c r="FR160" s="12">
        <v>24470</v>
      </c>
      <c r="FS160" s="12">
        <v>25797</v>
      </c>
      <c r="FT160" s="12">
        <v>26882</v>
      </c>
      <c r="FU160" s="12">
        <v>26129</v>
      </c>
      <c r="FV160" s="12">
        <v>22652</v>
      </c>
      <c r="FW160" s="12">
        <v>21563</v>
      </c>
      <c r="FX160" s="12">
        <v>19358</v>
      </c>
      <c r="FY160" s="12">
        <v>17675</v>
      </c>
      <c r="FZ160" s="12">
        <v>16197</v>
      </c>
      <c r="GA160" s="12">
        <v>14211</v>
      </c>
      <c r="GB160" s="12">
        <v>12121</v>
      </c>
      <c r="GC160" s="12">
        <v>9371</v>
      </c>
      <c r="GD160" s="12">
        <v>7024</v>
      </c>
      <c r="GE160" s="12">
        <v>5183</v>
      </c>
      <c r="GF160" s="12">
        <v>3596</v>
      </c>
      <c r="GG160" s="12">
        <v>2331</v>
      </c>
      <c r="GH160" s="31">
        <v>1794</v>
      </c>
      <c r="GK160" s="12" t="s">
        <v>356</v>
      </c>
      <c r="GL160" s="12">
        <v>256344</v>
      </c>
      <c r="GM160" s="12">
        <v>23394</v>
      </c>
      <c r="GN160" s="12">
        <v>24801</v>
      </c>
      <c r="GO160" s="12">
        <v>26087</v>
      </c>
      <c r="GP160" s="12">
        <v>25174</v>
      </c>
      <c r="GQ160" s="12">
        <v>21870</v>
      </c>
      <c r="GR160" s="12">
        <v>21576</v>
      </c>
      <c r="GS160" s="12">
        <v>19678</v>
      </c>
      <c r="GT160" s="12">
        <v>17873</v>
      </c>
      <c r="GU160" s="12">
        <v>16531</v>
      </c>
      <c r="GV160" s="12">
        <v>14421</v>
      </c>
      <c r="GW160" s="12">
        <v>12243</v>
      </c>
      <c r="GX160" s="12">
        <v>9351</v>
      </c>
      <c r="GY160" s="12">
        <v>7037</v>
      </c>
      <c r="GZ160" s="12">
        <v>5570</v>
      </c>
      <c r="HA160" s="12">
        <v>4324</v>
      </c>
      <c r="HB160" s="12">
        <v>3215</v>
      </c>
      <c r="HC160" s="31">
        <v>3199</v>
      </c>
      <c r="HF160" s="54" t="s">
        <v>357</v>
      </c>
      <c r="HG160" s="55" t="s">
        <v>358</v>
      </c>
      <c r="HH160" s="55">
        <v>1</v>
      </c>
      <c r="HI160" s="56">
        <f>FI145</f>
        <v>1421891</v>
      </c>
      <c r="HJ160" s="56">
        <f>AN145</f>
        <v>20192</v>
      </c>
      <c r="HK160" s="57">
        <f t="shared" si="67"/>
        <v>1.4200807234872433E-2</v>
      </c>
      <c r="HL160" s="58">
        <f t="shared" si="63"/>
        <v>1.4100686668244893E-2</v>
      </c>
      <c r="HN160" s="54" t="s">
        <v>357</v>
      </c>
      <c r="HO160" s="55" t="s">
        <v>358</v>
      </c>
      <c r="HP160" s="55">
        <v>1</v>
      </c>
      <c r="HQ160" s="56">
        <f>GD145</f>
        <v>667183</v>
      </c>
      <c r="HR160" s="56">
        <f>BS145</f>
        <v>13095</v>
      </c>
      <c r="HS160" s="57">
        <f t="shared" si="68"/>
        <v>1.9627298657190005E-2</v>
      </c>
      <c r="HT160" s="58">
        <f t="shared" si="64"/>
        <v>1.9436555121075859E-2</v>
      </c>
      <c r="HV160" s="54" t="s">
        <v>357</v>
      </c>
      <c r="HW160" s="59" t="s">
        <v>358</v>
      </c>
      <c r="HX160" s="59">
        <v>1</v>
      </c>
      <c r="HY160" s="56">
        <f>GY145</f>
        <v>754708</v>
      </c>
      <c r="HZ160" s="60">
        <f>CX145</f>
        <v>7089</v>
      </c>
      <c r="IA160" s="57">
        <f t="shared" si="69"/>
        <v>9.3930367771376481E-3</v>
      </c>
      <c r="IB160" s="58">
        <f t="shared" si="65"/>
        <v>9.3491284235792168E-3</v>
      </c>
      <c r="IE160" s="50">
        <f t="shared" si="66"/>
        <v>0</v>
      </c>
      <c r="IF160" s="50">
        <f t="shared" si="66"/>
        <v>-8</v>
      </c>
      <c r="IJ160" s="50"/>
      <c r="JE160" s="10" t="s">
        <v>17</v>
      </c>
      <c r="JF160" s="11">
        <v>202269</v>
      </c>
    </row>
    <row r="161" spans="1:296" ht="15.6" x14ac:dyDescent="0.3">
      <c r="A161" s="12" t="s">
        <v>356</v>
      </c>
      <c r="B161" s="12">
        <v>10138</v>
      </c>
      <c r="C161" s="12"/>
      <c r="D161" s="12"/>
      <c r="E161" s="12"/>
      <c r="F161" s="12">
        <v>63</v>
      </c>
      <c r="G161" s="12">
        <v>1670</v>
      </c>
      <c r="H161" s="12">
        <v>2785</v>
      </c>
      <c r="I161" s="12">
        <v>2580</v>
      </c>
      <c r="J161" s="12">
        <v>1814</v>
      </c>
      <c r="K161" s="12">
        <v>935</v>
      </c>
      <c r="L161" s="12">
        <v>245</v>
      </c>
      <c r="M161" s="12">
        <v>16</v>
      </c>
      <c r="N161" s="12">
        <v>1</v>
      </c>
      <c r="O161" s="31">
        <v>29</v>
      </c>
      <c r="Q161" s="12" t="s">
        <v>356</v>
      </c>
      <c r="R161" s="12">
        <v>2280</v>
      </c>
      <c r="S161" s="12">
        <v>52</v>
      </c>
      <c r="T161" s="12">
        <v>12</v>
      </c>
      <c r="U161" s="12">
        <v>49</v>
      </c>
      <c r="V161" s="12">
        <v>113</v>
      </c>
      <c r="W161" s="12">
        <v>9</v>
      </c>
      <c r="X161" s="12">
        <v>8</v>
      </c>
      <c r="Y161" s="12">
        <v>3</v>
      </c>
      <c r="Z161" s="12">
        <v>1</v>
      </c>
      <c r="AA161" s="12">
        <v>11</v>
      </c>
      <c r="AB161" s="12">
        <v>8</v>
      </c>
      <c r="AC161" s="12">
        <v>31</v>
      </c>
      <c r="AD161" s="31">
        <v>46</v>
      </c>
      <c r="AF161" s="12" t="s">
        <v>356</v>
      </c>
      <c r="AG161" s="12">
        <v>37</v>
      </c>
      <c r="AH161" s="12">
        <v>37</v>
      </c>
      <c r="AI161" s="12">
        <v>48</v>
      </c>
      <c r="AJ161" s="12">
        <v>63</v>
      </c>
      <c r="AK161" s="12">
        <v>90</v>
      </c>
      <c r="AL161" s="12">
        <v>131</v>
      </c>
      <c r="AM161" s="12">
        <v>168</v>
      </c>
      <c r="AN161" s="12">
        <v>172</v>
      </c>
      <c r="AO161" s="12">
        <v>181</v>
      </c>
      <c r="AP161" s="12">
        <v>239</v>
      </c>
      <c r="AQ161" s="12">
        <v>301</v>
      </c>
      <c r="AR161" s="12">
        <v>244</v>
      </c>
      <c r="AS161" s="12">
        <v>337</v>
      </c>
      <c r="AT161" s="31">
        <v>2</v>
      </c>
      <c r="AV161" s="12" t="s">
        <v>356</v>
      </c>
      <c r="AW161" s="12">
        <v>1323</v>
      </c>
      <c r="AX161" s="12">
        <v>32</v>
      </c>
      <c r="AY161" s="12">
        <v>8</v>
      </c>
      <c r="AZ161" s="12">
        <v>28</v>
      </c>
      <c r="BA161" s="12">
        <v>68</v>
      </c>
      <c r="BB161" s="12">
        <v>7</v>
      </c>
      <c r="BC161" s="12">
        <v>5</v>
      </c>
      <c r="BD161" s="12">
        <v>2</v>
      </c>
      <c r="BE161" s="12">
        <v>0</v>
      </c>
      <c r="BF161" s="12">
        <v>6</v>
      </c>
      <c r="BG161" s="12">
        <v>5</v>
      </c>
      <c r="BH161" s="12">
        <v>22</v>
      </c>
      <c r="BI161" s="31">
        <v>33</v>
      </c>
      <c r="BK161" s="12" t="s">
        <v>356</v>
      </c>
      <c r="BL161" s="12">
        <v>21</v>
      </c>
      <c r="BM161" s="12">
        <v>26</v>
      </c>
      <c r="BN161" s="12">
        <v>32</v>
      </c>
      <c r="BO161" s="12">
        <v>39</v>
      </c>
      <c r="BP161" s="12">
        <v>56</v>
      </c>
      <c r="BQ161" s="12">
        <v>92</v>
      </c>
      <c r="BR161" s="12">
        <v>106</v>
      </c>
      <c r="BS161" s="12">
        <v>113</v>
      </c>
      <c r="BT161" s="12">
        <v>107</v>
      </c>
      <c r="BU161" s="12">
        <v>166</v>
      </c>
      <c r="BV161" s="12">
        <v>158</v>
      </c>
      <c r="BW161" s="12">
        <v>128</v>
      </c>
      <c r="BX161" s="12">
        <v>130</v>
      </c>
      <c r="BY161" s="31">
        <v>1</v>
      </c>
      <c r="CA161" s="12" t="s">
        <v>356</v>
      </c>
      <c r="CB161" s="12">
        <v>956</v>
      </c>
      <c r="CC161" s="12">
        <v>19</v>
      </c>
      <c r="CD161" s="12">
        <v>4</v>
      </c>
      <c r="CE161" s="12">
        <v>21</v>
      </c>
      <c r="CF161" s="12">
        <v>44</v>
      </c>
      <c r="CG161" s="12">
        <v>2</v>
      </c>
      <c r="CH161" s="12">
        <v>3</v>
      </c>
      <c r="CI161" s="12">
        <v>1</v>
      </c>
      <c r="CJ161" s="12">
        <v>1</v>
      </c>
      <c r="CK161" s="12">
        <v>5</v>
      </c>
      <c r="CL161" s="12">
        <v>3</v>
      </c>
      <c r="CM161" s="12">
        <v>9</v>
      </c>
      <c r="CN161" s="31">
        <v>13</v>
      </c>
      <c r="CP161" s="12" t="s">
        <v>356</v>
      </c>
      <c r="CQ161" s="12">
        <v>16</v>
      </c>
      <c r="CR161" s="12">
        <v>11</v>
      </c>
      <c r="CS161" s="12">
        <v>16</v>
      </c>
      <c r="CT161" s="12">
        <v>24</v>
      </c>
      <c r="CU161" s="12">
        <v>34</v>
      </c>
      <c r="CV161" s="12">
        <v>39</v>
      </c>
      <c r="CW161" s="12">
        <v>62</v>
      </c>
      <c r="CX161" s="12">
        <v>59</v>
      </c>
      <c r="CY161" s="12">
        <v>74</v>
      </c>
      <c r="CZ161" s="12">
        <v>73</v>
      </c>
      <c r="DA161" s="12">
        <v>143</v>
      </c>
      <c r="DB161" s="12">
        <v>116</v>
      </c>
      <c r="DC161" s="12">
        <v>207</v>
      </c>
      <c r="DD161" s="31">
        <v>1</v>
      </c>
      <c r="DG161" s="12" t="s">
        <v>356</v>
      </c>
      <c r="DH161" s="12">
        <v>4.4000000000000004</v>
      </c>
      <c r="DI161" s="12">
        <v>11.1</v>
      </c>
      <c r="DJ161" s="12">
        <v>0.6</v>
      </c>
      <c r="DK161" s="12">
        <v>0.2</v>
      </c>
      <c r="DL161" s="12">
        <v>0.8</v>
      </c>
      <c r="DM161" s="12">
        <v>0.9</v>
      </c>
      <c r="DN161" s="12">
        <v>1.6</v>
      </c>
      <c r="DO161" s="12">
        <v>4.2</v>
      </c>
      <c r="DP161" s="12">
        <v>10.4</v>
      </c>
      <c r="DQ161" s="12">
        <v>22.5</v>
      </c>
      <c r="DR161" s="31">
        <v>83.7</v>
      </c>
      <c r="DT161" s="12" t="s">
        <v>356</v>
      </c>
      <c r="DU161" s="12">
        <v>5.2</v>
      </c>
      <c r="DV161" s="12">
        <v>13.1</v>
      </c>
      <c r="DW161" s="12">
        <v>0.7</v>
      </c>
      <c r="DX161" s="12">
        <v>0.2</v>
      </c>
      <c r="DY161" s="12">
        <v>1.1000000000000001</v>
      </c>
      <c r="DZ161" s="12">
        <v>1.1000000000000001</v>
      </c>
      <c r="EA161" s="12">
        <v>2.1</v>
      </c>
      <c r="EB161" s="12">
        <v>5.6</v>
      </c>
      <c r="EC161" s="12">
        <v>13.4</v>
      </c>
      <c r="ED161" s="12">
        <v>31.1</v>
      </c>
      <c r="EE161" s="31">
        <v>100.8</v>
      </c>
      <c r="EG161" s="12" t="s">
        <v>356</v>
      </c>
      <c r="EH161" s="12">
        <v>3.7</v>
      </c>
      <c r="EI161" s="12">
        <v>8.9</v>
      </c>
      <c r="EJ161" s="12">
        <v>0.4</v>
      </c>
      <c r="EK161" s="12">
        <v>0.2</v>
      </c>
      <c r="EL161" s="12">
        <v>0.5</v>
      </c>
      <c r="EM161" s="12">
        <v>0.7</v>
      </c>
      <c r="EN161" s="12">
        <v>1.2</v>
      </c>
      <c r="EO161" s="12">
        <v>2.7</v>
      </c>
      <c r="EP161" s="12">
        <v>7.4</v>
      </c>
      <c r="EQ161" s="12">
        <v>14.9</v>
      </c>
      <c r="ER161" s="31">
        <v>72.7</v>
      </c>
      <c r="EU161" s="12" t="s">
        <v>366</v>
      </c>
      <c r="EV161" s="12">
        <v>583953</v>
      </c>
      <c r="EW161" s="12">
        <v>53053</v>
      </c>
      <c r="EX161" s="12">
        <v>55692</v>
      </c>
      <c r="EY161" s="12">
        <v>58766</v>
      </c>
      <c r="EZ161" s="12">
        <v>57368</v>
      </c>
      <c r="FA161" s="12">
        <v>48849</v>
      </c>
      <c r="FB161" s="12">
        <v>44015</v>
      </c>
      <c r="FC161" s="12">
        <v>40123</v>
      </c>
      <c r="FD161" s="12">
        <v>37809</v>
      </c>
      <c r="FE161" s="12">
        <v>36614</v>
      </c>
      <c r="FF161" s="12">
        <v>33150</v>
      </c>
      <c r="FG161" s="12">
        <v>29458</v>
      </c>
      <c r="FH161" s="12">
        <v>24452</v>
      </c>
      <c r="FI161" s="12">
        <v>19857</v>
      </c>
      <c r="FJ161" s="12">
        <v>15968</v>
      </c>
      <c r="FK161" s="12">
        <v>12229</v>
      </c>
      <c r="FL161" s="12">
        <v>8813</v>
      </c>
      <c r="FM161" s="31">
        <v>7737</v>
      </c>
      <c r="FP161" s="12" t="s">
        <v>366</v>
      </c>
      <c r="FQ161" s="12">
        <v>291980</v>
      </c>
      <c r="FR161" s="12">
        <v>27166</v>
      </c>
      <c r="FS161" s="12">
        <v>28380</v>
      </c>
      <c r="FT161" s="12">
        <v>29802</v>
      </c>
      <c r="FU161" s="12">
        <v>29286</v>
      </c>
      <c r="FV161" s="12">
        <v>24817</v>
      </c>
      <c r="FW161" s="12">
        <v>22011</v>
      </c>
      <c r="FX161" s="12">
        <v>19913</v>
      </c>
      <c r="FY161" s="12">
        <v>18706</v>
      </c>
      <c r="FZ161" s="12">
        <v>18065</v>
      </c>
      <c r="GA161" s="12">
        <v>16329</v>
      </c>
      <c r="GB161" s="12">
        <v>14720</v>
      </c>
      <c r="GC161" s="12">
        <v>12298</v>
      </c>
      <c r="GD161" s="12">
        <v>9969</v>
      </c>
      <c r="GE161" s="12">
        <v>7773</v>
      </c>
      <c r="GF161" s="12">
        <v>5664</v>
      </c>
      <c r="GG161" s="12">
        <v>3966</v>
      </c>
      <c r="GH161" s="31">
        <v>3115</v>
      </c>
      <c r="GK161" s="12" t="s">
        <v>366</v>
      </c>
      <c r="GL161" s="12">
        <v>291973</v>
      </c>
      <c r="GM161" s="12">
        <v>25887</v>
      </c>
      <c r="GN161" s="12">
        <v>27312</v>
      </c>
      <c r="GO161" s="12">
        <v>28964</v>
      </c>
      <c r="GP161" s="12">
        <v>28082</v>
      </c>
      <c r="GQ161" s="12">
        <v>24032</v>
      </c>
      <c r="GR161" s="12">
        <v>22004</v>
      </c>
      <c r="GS161" s="12">
        <v>20210</v>
      </c>
      <c r="GT161" s="12">
        <v>19103</v>
      </c>
      <c r="GU161" s="12">
        <v>18549</v>
      </c>
      <c r="GV161" s="12">
        <v>16821</v>
      </c>
      <c r="GW161" s="12">
        <v>14738</v>
      </c>
      <c r="GX161" s="12">
        <v>12154</v>
      </c>
      <c r="GY161" s="12">
        <v>9888</v>
      </c>
      <c r="GZ161" s="12">
        <v>8195</v>
      </c>
      <c r="HA161" s="12">
        <v>6565</v>
      </c>
      <c r="HB161" s="12">
        <v>4847</v>
      </c>
      <c r="HC161" s="31">
        <v>4622</v>
      </c>
      <c r="HF161" s="42" t="s">
        <v>367</v>
      </c>
      <c r="HG161" s="43" t="s">
        <v>368</v>
      </c>
      <c r="HH161" s="43">
        <v>1</v>
      </c>
      <c r="HI161" s="44">
        <f>FJ145</f>
        <v>1210171</v>
      </c>
      <c r="HJ161" s="44">
        <f>AO145</f>
        <v>25166</v>
      </c>
      <c r="HK161" s="45">
        <f t="shared" si="67"/>
        <v>2.0795408252222206E-2</v>
      </c>
      <c r="HL161" s="46">
        <f t="shared" si="63"/>
        <v>2.0581408852475638E-2</v>
      </c>
      <c r="HN161" s="42" t="s">
        <v>367</v>
      </c>
      <c r="HO161" s="43" t="s">
        <v>368</v>
      </c>
      <c r="HP161" s="43">
        <v>1</v>
      </c>
      <c r="HQ161" s="44">
        <f>GE145</f>
        <v>543376</v>
      </c>
      <c r="HR161" s="44">
        <f>BT145</f>
        <v>15920</v>
      </c>
      <c r="HS161" s="45">
        <f t="shared" si="68"/>
        <v>2.9298312770530903E-2</v>
      </c>
      <c r="HT161" s="46">
        <f t="shared" si="64"/>
        <v>2.8875313783246512E-2</v>
      </c>
      <c r="HV161" s="42" t="s">
        <v>367</v>
      </c>
      <c r="HW161" s="47" t="s">
        <v>368</v>
      </c>
      <c r="HX161" s="47">
        <v>1</v>
      </c>
      <c r="HY161" s="44">
        <f>GZ145</f>
        <v>666795</v>
      </c>
      <c r="HZ161" s="48">
        <f>CY145</f>
        <v>9240</v>
      </c>
      <c r="IA161" s="45">
        <f t="shared" si="69"/>
        <v>1.3857332463500776E-2</v>
      </c>
      <c r="IB161" s="46">
        <f t="shared" si="65"/>
        <v>1.3761980295346393E-2</v>
      </c>
      <c r="IE161" s="50">
        <f t="shared" si="66"/>
        <v>0</v>
      </c>
      <c r="IF161" s="50">
        <f t="shared" si="66"/>
        <v>-6</v>
      </c>
      <c r="IH161" s="50">
        <v>67157</v>
      </c>
      <c r="II161" s="50">
        <v>22937</v>
      </c>
      <c r="IJ161" s="50">
        <v>44220</v>
      </c>
      <c r="IS161" s="9"/>
      <c r="JE161" s="10" t="s">
        <v>56</v>
      </c>
      <c r="JF161" s="11">
        <v>94299</v>
      </c>
    </row>
    <row r="162" spans="1:296" ht="15.6" x14ac:dyDescent="0.3">
      <c r="A162" s="12" t="s">
        <v>366</v>
      </c>
      <c r="B162" s="12">
        <v>10698</v>
      </c>
      <c r="C162" s="12"/>
      <c r="D162" s="12"/>
      <c r="E162" s="12"/>
      <c r="F162" s="12">
        <v>50</v>
      </c>
      <c r="G162" s="12">
        <v>1840</v>
      </c>
      <c r="H162" s="12">
        <v>2929</v>
      </c>
      <c r="I162" s="12">
        <v>2692</v>
      </c>
      <c r="J162" s="12">
        <v>1893</v>
      </c>
      <c r="K162" s="12">
        <v>974</v>
      </c>
      <c r="L162" s="12">
        <v>294</v>
      </c>
      <c r="M162" s="12">
        <v>14</v>
      </c>
      <c r="N162" s="12">
        <v>1</v>
      </c>
      <c r="O162" s="31">
        <v>11</v>
      </c>
      <c r="Q162" s="12" t="s">
        <v>366</v>
      </c>
      <c r="R162" s="12">
        <v>3212</v>
      </c>
      <c r="S162" s="12">
        <v>95</v>
      </c>
      <c r="T162" s="12">
        <v>26</v>
      </c>
      <c r="U162" s="12">
        <v>30</v>
      </c>
      <c r="V162" s="12">
        <v>151</v>
      </c>
      <c r="W162" s="12">
        <v>7</v>
      </c>
      <c r="X162" s="12">
        <v>8</v>
      </c>
      <c r="Y162" s="12">
        <v>7</v>
      </c>
      <c r="Z162" s="12">
        <v>3</v>
      </c>
      <c r="AA162" s="12">
        <v>11</v>
      </c>
      <c r="AB162" s="12">
        <v>18</v>
      </c>
      <c r="AC162" s="12">
        <v>31</v>
      </c>
      <c r="AD162" s="31">
        <v>44</v>
      </c>
      <c r="AF162" s="12" t="s">
        <v>366</v>
      </c>
      <c r="AG162" s="12">
        <v>42</v>
      </c>
      <c r="AH162" s="12">
        <v>41</v>
      </c>
      <c r="AI162" s="12">
        <v>45</v>
      </c>
      <c r="AJ162" s="12">
        <v>78</v>
      </c>
      <c r="AK162" s="12">
        <v>126</v>
      </c>
      <c r="AL162" s="12">
        <v>147</v>
      </c>
      <c r="AM162" s="12">
        <v>193</v>
      </c>
      <c r="AN162" s="12">
        <v>217</v>
      </c>
      <c r="AO162" s="12">
        <v>266</v>
      </c>
      <c r="AP162" s="12">
        <v>362</v>
      </c>
      <c r="AQ162" s="12">
        <v>423</v>
      </c>
      <c r="AR162" s="12">
        <v>426</v>
      </c>
      <c r="AS162" s="12">
        <v>560</v>
      </c>
      <c r="AT162" s="31">
        <v>6</v>
      </c>
      <c r="AV162" s="12" t="s">
        <v>366</v>
      </c>
      <c r="AW162" s="12">
        <v>1845</v>
      </c>
      <c r="AX162" s="12">
        <v>55</v>
      </c>
      <c r="AY162" s="12">
        <v>14</v>
      </c>
      <c r="AZ162" s="12">
        <v>22</v>
      </c>
      <c r="BA162" s="12">
        <v>91</v>
      </c>
      <c r="BB162" s="12">
        <v>3</v>
      </c>
      <c r="BC162" s="12">
        <v>7</v>
      </c>
      <c r="BD162" s="12">
        <v>3</v>
      </c>
      <c r="BE162" s="12">
        <v>2</v>
      </c>
      <c r="BF162" s="12">
        <v>7</v>
      </c>
      <c r="BG162" s="12">
        <v>11</v>
      </c>
      <c r="BH162" s="12">
        <v>23</v>
      </c>
      <c r="BI162" s="31">
        <v>35</v>
      </c>
      <c r="BK162" s="12" t="s">
        <v>366</v>
      </c>
      <c r="BL162" s="12">
        <v>31</v>
      </c>
      <c r="BM162" s="12">
        <v>19</v>
      </c>
      <c r="BN162" s="12">
        <v>28</v>
      </c>
      <c r="BO162" s="12">
        <v>52</v>
      </c>
      <c r="BP162" s="12">
        <v>82</v>
      </c>
      <c r="BQ162" s="12">
        <v>90</v>
      </c>
      <c r="BR162" s="12">
        <v>134</v>
      </c>
      <c r="BS162" s="12">
        <v>135</v>
      </c>
      <c r="BT162" s="12">
        <v>175</v>
      </c>
      <c r="BU162" s="12">
        <v>219</v>
      </c>
      <c r="BV162" s="12">
        <v>238</v>
      </c>
      <c r="BW162" s="12">
        <v>224</v>
      </c>
      <c r="BX162" s="12">
        <v>231</v>
      </c>
      <c r="BY162" s="31">
        <v>5</v>
      </c>
      <c r="CA162" s="12" t="s">
        <v>366</v>
      </c>
      <c r="CB162" s="12">
        <v>1366</v>
      </c>
      <c r="CC162" s="12">
        <v>39</v>
      </c>
      <c r="CD162" s="12">
        <v>12</v>
      </c>
      <c r="CE162" s="12">
        <v>8</v>
      </c>
      <c r="CF162" s="12">
        <v>59</v>
      </c>
      <c r="CG162" s="12">
        <v>4</v>
      </c>
      <c r="CH162" s="12">
        <v>1</v>
      </c>
      <c r="CI162" s="12">
        <v>4</v>
      </c>
      <c r="CJ162" s="12">
        <v>1</v>
      </c>
      <c r="CK162" s="12">
        <v>4</v>
      </c>
      <c r="CL162" s="12">
        <v>7</v>
      </c>
      <c r="CM162" s="12">
        <v>8</v>
      </c>
      <c r="CN162" s="31">
        <v>9</v>
      </c>
      <c r="CP162" s="12" t="s">
        <v>366</v>
      </c>
      <c r="CQ162" s="12">
        <v>11</v>
      </c>
      <c r="CR162" s="12">
        <v>22</v>
      </c>
      <c r="CS162" s="12">
        <v>17</v>
      </c>
      <c r="CT162" s="12">
        <v>26</v>
      </c>
      <c r="CU162" s="12">
        <v>44</v>
      </c>
      <c r="CV162" s="12">
        <v>57</v>
      </c>
      <c r="CW162" s="12">
        <v>59</v>
      </c>
      <c r="CX162" s="12">
        <v>82</v>
      </c>
      <c r="CY162" s="12">
        <v>91</v>
      </c>
      <c r="CZ162" s="12">
        <v>143</v>
      </c>
      <c r="DA162" s="12">
        <v>185</v>
      </c>
      <c r="DB162" s="12">
        <v>202</v>
      </c>
      <c r="DC162" s="12">
        <v>329</v>
      </c>
      <c r="DD162" s="31">
        <v>1</v>
      </c>
      <c r="DG162" s="12" t="s">
        <v>366</v>
      </c>
      <c r="DH162" s="12">
        <v>5.5</v>
      </c>
      <c r="DI162" s="12">
        <v>14.1</v>
      </c>
      <c r="DJ162" s="12">
        <v>0.6</v>
      </c>
      <c r="DK162" s="12">
        <v>0.3</v>
      </c>
      <c r="DL162" s="12">
        <v>0.7</v>
      </c>
      <c r="DM162" s="12">
        <v>1</v>
      </c>
      <c r="DN162" s="12">
        <v>1.7</v>
      </c>
      <c r="DO162" s="12">
        <v>4.4000000000000004</v>
      </c>
      <c r="DP162" s="12">
        <v>9.3000000000000007</v>
      </c>
      <c r="DQ162" s="12">
        <v>22.3</v>
      </c>
      <c r="DR162" s="31">
        <v>85.1</v>
      </c>
      <c r="DT162" s="12" t="s">
        <v>366</v>
      </c>
      <c r="DU162" s="12">
        <v>6.3</v>
      </c>
      <c r="DV162" s="12">
        <v>16.600000000000001</v>
      </c>
      <c r="DW162" s="12">
        <v>0.7</v>
      </c>
      <c r="DX162" s="12">
        <v>0.3</v>
      </c>
      <c r="DY162" s="12">
        <v>1.1000000000000001</v>
      </c>
      <c r="DZ162" s="12">
        <v>1.2</v>
      </c>
      <c r="EA162" s="12">
        <v>2.2000000000000002</v>
      </c>
      <c r="EB162" s="12">
        <v>5.5</v>
      </c>
      <c r="EC162" s="12">
        <v>12.1</v>
      </c>
      <c r="ED162" s="12">
        <v>29.3</v>
      </c>
      <c r="EE162" s="31">
        <v>97.9</v>
      </c>
      <c r="EG162" s="12" t="s">
        <v>366</v>
      </c>
      <c r="EH162" s="12">
        <v>4.7</v>
      </c>
      <c r="EI162" s="12">
        <v>11.3</v>
      </c>
      <c r="EJ162" s="12">
        <v>0.5</v>
      </c>
      <c r="EK162" s="12">
        <v>0.2</v>
      </c>
      <c r="EL162" s="12">
        <v>0.3</v>
      </c>
      <c r="EM162" s="12">
        <v>0.8</v>
      </c>
      <c r="EN162" s="12">
        <v>1.1000000000000001</v>
      </c>
      <c r="EO162" s="12">
        <v>3.2</v>
      </c>
      <c r="EP162" s="12">
        <v>6.4</v>
      </c>
      <c r="EQ162" s="12">
        <v>15.9</v>
      </c>
      <c r="ER162" s="31">
        <v>75.599999999999994</v>
      </c>
      <c r="EU162" s="12" t="s">
        <v>379</v>
      </c>
      <c r="EV162" s="12">
        <v>1141632</v>
      </c>
      <c r="EW162" s="12">
        <v>130032</v>
      </c>
      <c r="EX162" s="12">
        <v>131864</v>
      </c>
      <c r="EY162" s="12">
        <v>127887</v>
      </c>
      <c r="EZ162" s="12">
        <v>114525</v>
      </c>
      <c r="FA162" s="12">
        <v>102766</v>
      </c>
      <c r="FB162" s="12">
        <v>91641</v>
      </c>
      <c r="FC162" s="12">
        <v>75607</v>
      </c>
      <c r="FD162" s="12">
        <v>66361</v>
      </c>
      <c r="FE162" s="12">
        <v>60243</v>
      </c>
      <c r="FF162" s="12">
        <v>53429</v>
      </c>
      <c r="FG162" s="12">
        <v>47996</v>
      </c>
      <c r="FH162" s="12">
        <v>38358</v>
      </c>
      <c r="FI162" s="12">
        <v>30602</v>
      </c>
      <c r="FJ162" s="12">
        <v>25199</v>
      </c>
      <c r="FK162" s="12">
        <v>19560</v>
      </c>
      <c r="FL162" s="12">
        <v>13874</v>
      </c>
      <c r="FM162" s="31">
        <v>11688</v>
      </c>
      <c r="FP162" s="12" t="s">
        <v>379</v>
      </c>
      <c r="FQ162" s="12">
        <v>568158</v>
      </c>
      <c r="FR162" s="12">
        <v>65763</v>
      </c>
      <c r="FS162" s="12">
        <v>66896</v>
      </c>
      <c r="FT162" s="12">
        <v>64774</v>
      </c>
      <c r="FU162" s="12">
        <v>58164</v>
      </c>
      <c r="FV162" s="12">
        <v>51483</v>
      </c>
      <c r="FW162" s="12">
        <v>45056</v>
      </c>
      <c r="FX162" s="12">
        <v>37278</v>
      </c>
      <c r="FY162" s="12">
        <v>33075</v>
      </c>
      <c r="FZ162" s="12">
        <v>29853</v>
      </c>
      <c r="GA162" s="12">
        <v>26243</v>
      </c>
      <c r="GB162" s="12">
        <v>23629</v>
      </c>
      <c r="GC162" s="12">
        <v>18693</v>
      </c>
      <c r="GD162" s="12">
        <v>14997</v>
      </c>
      <c r="GE162" s="12">
        <v>12146</v>
      </c>
      <c r="GF162" s="12">
        <v>9172</v>
      </c>
      <c r="GG162" s="12">
        <v>6282</v>
      </c>
      <c r="GH162" s="31">
        <v>4654</v>
      </c>
      <c r="GK162" s="12" t="s">
        <v>379</v>
      </c>
      <c r="GL162" s="12">
        <v>573474</v>
      </c>
      <c r="GM162" s="12">
        <v>64269</v>
      </c>
      <c r="GN162" s="12">
        <v>64968</v>
      </c>
      <c r="GO162" s="12">
        <v>63113</v>
      </c>
      <c r="GP162" s="12">
        <v>56361</v>
      </c>
      <c r="GQ162" s="12">
        <v>51283</v>
      </c>
      <c r="GR162" s="12">
        <v>46585</v>
      </c>
      <c r="GS162" s="12">
        <v>38329</v>
      </c>
      <c r="GT162" s="12">
        <v>33286</v>
      </c>
      <c r="GU162" s="12">
        <v>30390</v>
      </c>
      <c r="GV162" s="12">
        <v>27186</v>
      </c>
      <c r="GW162" s="12">
        <v>24367</v>
      </c>
      <c r="GX162" s="12">
        <v>19665</v>
      </c>
      <c r="GY162" s="12">
        <v>15605</v>
      </c>
      <c r="GZ162" s="12">
        <v>13053</v>
      </c>
      <c r="HA162" s="12">
        <v>10388</v>
      </c>
      <c r="HB162" s="12">
        <v>7592</v>
      </c>
      <c r="HC162" s="31">
        <v>7034</v>
      </c>
      <c r="HF162" s="54" t="s">
        <v>380</v>
      </c>
      <c r="HG162" s="55" t="s">
        <v>381</v>
      </c>
      <c r="HH162" s="55">
        <v>1</v>
      </c>
      <c r="HI162" s="56">
        <f>FK145</f>
        <v>1031131</v>
      </c>
      <c r="HJ162" s="56">
        <f>AP145</f>
        <v>33648</v>
      </c>
      <c r="HK162" s="57">
        <f t="shared" si="67"/>
        <v>3.2632129186301255E-2</v>
      </c>
      <c r="HL162" s="58">
        <f t="shared" si="63"/>
        <v>3.2108248922902226E-2</v>
      </c>
      <c r="HN162" s="54" t="s">
        <v>380</v>
      </c>
      <c r="HO162" s="55" t="s">
        <v>381</v>
      </c>
      <c r="HP162" s="55">
        <v>1</v>
      </c>
      <c r="HQ162" s="56">
        <f>GF145</f>
        <v>437005</v>
      </c>
      <c r="HR162" s="56">
        <f>BU145</f>
        <v>20207</v>
      </c>
      <c r="HS162" s="57">
        <f t="shared" si="68"/>
        <v>4.623974554066887E-2</v>
      </c>
      <c r="HT162" s="58">
        <f t="shared" si="64"/>
        <v>4.5194846441076388E-2</v>
      </c>
      <c r="HV162" s="54" t="s">
        <v>380</v>
      </c>
      <c r="HW162" s="59" t="s">
        <v>381</v>
      </c>
      <c r="HX162" s="59">
        <v>1</v>
      </c>
      <c r="HY162" s="56">
        <f>HA145</f>
        <v>594126</v>
      </c>
      <c r="HZ162" s="60">
        <f>CZ145</f>
        <v>13429</v>
      </c>
      <c r="IA162" s="57">
        <f t="shared" si="69"/>
        <v>2.2602949542689599E-2</v>
      </c>
      <c r="IB162" s="58">
        <f t="shared" si="65"/>
        <v>2.2350357540811577E-2</v>
      </c>
      <c r="IE162" s="50">
        <f t="shared" si="66"/>
        <v>0</v>
      </c>
      <c r="IF162" s="50">
        <f t="shared" si="66"/>
        <v>-12</v>
      </c>
      <c r="IJ162" s="64"/>
      <c r="IS162" s="23"/>
      <c r="JE162" s="10" t="s">
        <v>77</v>
      </c>
      <c r="JF162" s="11">
        <v>27476</v>
      </c>
    </row>
    <row r="163" spans="1:296" ht="40.200000000000003" x14ac:dyDescent="0.3">
      <c r="A163" s="12" t="s">
        <v>379</v>
      </c>
      <c r="B163" s="12">
        <v>27307</v>
      </c>
      <c r="C163" s="12"/>
      <c r="D163" s="12"/>
      <c r="E163" s="12"/>
      <c r="F163" s="12">
        <v>90</v>
      </c>
      <c r="G163" s="12">
        <v>4311</v>
      </c>
      <c r="H163" s="12">
        <v>7906</v>
      </c>
      <c r="I163" s="12">
        <v>6727</v>
      </c>
      <c r="J163" s="12">
        <v>4761</v>
      </c>
      <c r="K163" s="12">
        <v>2540</v>
      </c>
      <c r="L163" s="12">
        <v>857</v>
      </c>
      <c r="M163" s="12">
        <v>90</v>
      </c>
      <c r="N163" s="12">
        <v>5</v>
      </c>
      <c r="O163" s="31">
        <v>20</v>
      </c>
      <c r="Q163" s="12" t="s">
        <v>379</v>
      </c>
      <c r="R163" s="12">
        <v>5992</v>
      </c>
      <c r="S163" s="12">
        <v>207</v>
      </c>
      <c r="T163" s="12">
        <v>66</v>
      </c>
      <c r="U163" s="12">
        <v>148</v>
      </c>
      <c r="V163" s="12">
        <v>421</v>
      </c>
      <c r="W163" s="12">
        <v>50</v>
      </c>
      <c r="X163" s="12">
        <v>32</v>
      </c>
      <c r="Y163" s="12">
        <v>16</v>
      </c>
      <c r="Z163" s="12">
        <v>17</v>
      </c>
      <c r="AA163" s="12">
        <v>39</v>
      </c>
      <c r="AB163" s="12">
        <v>34</v>
      </c>
      <c r="AC163" s="12">
        <v>93</v>
      </c>
      <c r="AD163" s="31">
        <v>104</v>
      </c>
      <c r="AF163" s="12" t="s">
        <v>379</v>
      </c>
      <c r="AG163" s="12">
        <v>87</v>
      </c>
      <c r="AH163" s="12">
        <v>94</v>
      </c>
      <c r="AI163" s="12">
        <v>124</v>
      </c>
      <c r="AJ163" s="12">
        <v>138</v>
      </c>
      <c r="AK163" s="12">
        <v>223</v>
      </c>
      <c r="AL163" s="12">
        <v>327</v>
      </c>
      <c r="AM163" s="12">
        <v>362</v>
      </c>
      <c r="AN163" s="12">
        <v>486</v>
      </c>
      <c r="AO163" s="12">
        <v>523</v>
      </c>
      <c r="AP163" s="12">
        <v>645</v>
      </c>
      <c r="AQ163" s="12">
        <v>676</v>
      </c>
      <c r="AR163" s="12">
        <v>617</v>
      </c>
      <c r="AS163" s="12">
        <v>884</v>
      </c>
      <c r="AT163" s="31">
        <v>0</v>
      </c>
      <c r="AV163" s="12" t="s">
        <v>379</v>
      </c>
      <c r="AW163" s="12">
        <v>3388</v>
      </c>
      <c r="AX163" s="12">
        <v>120</v>
      </c>
      <c r="AY163" s="12">
        <v>25</v>
      </c>
      <c r="AZ163" s="12">
        <v>84</v>
      </c>
      <c r="BA163" s="12">
        <v>229</v>
      </c>
      <c r="BB163" s="12">
        <v>27</v>
      </c>
      <c r="BC163" s="12">
        <v>18</v>
      </c>
      <c r="BD163" s="12">
        <v>9</v>
      </c>
      <c r="BE163" s="12">
        <v>7</v>
      </c>
      <c r="BF163" s="12">
        <v>20</v>
      </c>
      <c r="BG163" s="12">
        <v>18</v>
      </c>
      <c r="BH163" s="12">
        <v>67</v>
      </c>
      <c r="BI163" s="31">
        <v>76</v>
      </c>
      <c r="BK163" s="12" t="s">
        <v>379</v>
      </c>
      <c r="BL163" s="12">
        <v>59</v>
      </c>
      <c r="BM163" s="12">
        <v>61</v>
      </c>
      <c r="BN163" s="12">
        <v>79</v>
      </c>
      <c r="BO163" s="12">
        <v>80</v>
      </c>
      <c r="BP163" s="12">
        <v>134</v>
      </c>
      <c r="BQ163" s="12">
        <v>198</v>
      </c>
      <c r="BR163" s="12">
        <v>235</v>
      </c>
      <c r="BS163" s="12">
        <v>314</v>
      </c>
      <c r="BT163" s="12">
        <v>315</v>
      </c>
      <c r="BU163" s="12">
        <v>393</v>
      </c>
      <c r="BV163" s="12">
        <v>375</v>
      </c>
      <c r="BW163" s="12">
        <v>315</v>
      </c>
      <c r="BX163" s="12">
        <v>359</v>
      </c>
      <c r="BY163" s="31">
        <v>0</v>
      </c>
      <c r="CA163" s="12" t="s">
        <v>379</v>
      </c>
      <c r="CB163" s="12">
        <v>2594</v>
      </c>
      <c r="CC163" s="12">
        <v>84</v>
      </c>
      <c r="CD163" s="12">
        <v>41</v>
      </c>
      <c r="CE163" s="12">
        <v>63</v>
      </c>
      <c r="CF163" s="12">
        <v>188</v>
      </c>
      <c r="CG163" s="12">
        <v>23</v>
      </c>
      <c r="CH163" s="12">
        <v>14</v>
      </c>
      <c r="CI163" s="12">
        <v>7</v>
      </c>
      <c r="CJ163" s="12">
        <v>10</v>
      </c>
      <c r="CK163" s="12">
        <v>19</v>
      </c>
      <c r="CL163" s="12">
        <v>16</v>
      </c>
      <c r="CM163" s="12">
        <v>26</v>
      </c>
      <c r="CN163" s="31">
        <v>27</v>
      </c>
      <c r="CP163" s="12" t="s">
        <v>379</v>
      </c>
      <c r="CQ163" s="12">
        <v>28</v>
      </c>
      <c r="CR163" s="12">
        <v>33</v>
      </c>
      <c r="CS163" s="12">
        <v>45</v>
      </c>
      <c r="CT163" s="12">
        <v>58</v>
      </c>
      <c r="CU163" s="12">
        <v>89</v>
      </c>
      <c r="CV163" s="12">
        <v>128</v>
      </c>
      <c r="CW163" s="12">
        <v>127</v>
      </c>
      <c r="CX163" s="12">
        <v>172</v>
      </c>
      <c r="CY163" s="12">
        <v>207</v>
      </c>
      <c r="CZ163" s="12">
        <v>251</v>
      </c>
      <c r="DA163" s="12">
        <v>301</v>
      </c>
      <c r="DB163" s="12">
        <v>302</v>
      </c>
      <c r="DC163" s="12">
        <v>523</v>
      </c>
      <c r="DD163" s="31">
        <v>0</v>
      </c>
      <c r="DG163" s="12" t="s">
        <v>379</v>
      </c>
      <c r="DH163" s="12">
        <v>5.2</v>
      </c>
      <c r="DI163" s="12">
        <v>15.4</v>
      </c>
      <c r="DJ163" s="12">
        <v>1.1000000000000001</v>
      </c>
      <c r="DK163" s="12">
        <v>0.3</v>
      </c>
      <c r="DL163" s="12">
        <v>0.9</v>
      </c>
      <c r="DM163" s="12">
        <v>1.1000000000000001</v>
      </c>
      <c r="DN163" s="12">
        <v>2.1</v>
      </c>
      <c r="DO163" s="12">
        <v>5.4</v>
      </c>
      <c r="DP163" s="12">
        <v>12.3</v>
      </c>
      <c r="DQ163" s="12">
        <v>26.1</v>
      </c>
      <c r="DR163" s="31">
        <v>85.2</v>
      </c>
      <c r="DT163" s="12" t="s">
        <v>379</v>
      </c>
      <c r="DU163" s="12">
        <v>6</v>
      </c>
      <c r="DV163" s="12">
        <v>16.399999999999999</v>
      </c>
      <c r="DW163" s="12">
        <v>1.2</v>
      </c>
      <c r="DX163" s="12">
        <v>0.3</v>
      </c>
      <c r="DY163" s="12">
        <v>1.3</v>
      </c>
      <c r="DZ163" s="12">
        <v>1.5</v>
      </c>
      <c r="EA163" s="12">
        <v>2.5</v>
      </c>
      <c r="EB163" s="12">
        <v>6.7</v>
      </c>
      <c r="EC163" s="12">
        <v>16.3</v>
      </c>
      <c r="ED163" s="12">
        <v>33.200000000000003</v>
      </c>
      <c r="EE163" s="31">
        <v>95.9</v>
      </c>
      <c r="EG163" s="12" t="s">
        <v>379</v>
      </c>
      <c r="EH163" s="12">
        <v>4.5</v>
      </c>
      <c r="EI163" s="12">
        <v>14.1</v>
      </c>
      <c r="EJ163" s="12">
        <v>1.1000000000000001</v>
      </c>
      <c r="EK163" s="12">
        <v>0.3</v>
      </c>
      <c r="EL163" s="12">
        <v>0.5</v>
      </c>
      <c r="EM163" s="12">
        <v>0.7</v>
      </c>
      <c r="EN163" s="12">
        <v>1.6</v>
      </c>
      <c r="EO163" s="12">
        <v>4.2</v>
      </c>
      <c r="EP163" s="12">
        <v>8.5</v>
      </c>
      <c r="EQ163" s="12">
        <v>19.5</v>
      </c>
      <c r="ER163" s="31">
        <v>77</v>
      </c>
      <c r="EU163" s="12" t="s">
        <v>392</v>
      </c>
      <c r="EV163" s="12">
        <v>656727</v>
      </c>
      <c r="EW163" s="12">
        <v>66753</v>
      </c>
      <c r="EX163" s="12">
        <v>65493</v>
      </c>
      <c r="EY163" s="12">
        <v>63564</v>
      </c>
      <c r="EZ163" s="12">
        <v>59404</v>
      </c>
      <c r="FA163" s="12">
        <v>56301</v>
      </c>
      <c r="FB163" s="12">
        <v>54558</v>
      </c>
      <c r="FC163" s="12">
        <v>45681</v>
      </c>
      <c r="FD163" s="12">
        <v>38431</v>
      </c>
      <c r="FE163" s="12">
        <v>35796</v>
      </c>
      <c r="FF163" s="12">
        <v>34160</v>
      </c>
      <c r="FG163" s="12">
        <v>32556</v>
      </c>
      <c r="FH163" s="12">
        <v>28192</v>
      </c>
      <c r="FI163" s="12">
        <v>22582</v>
      </c>
      <c r="FJ163" s="12">
        <v>18112</v>
      </c>
      <c r="FK163" s="12">
        <v>14802</v>
      </c>
      <c r="FL163" s="12">
        <v>11081</v>
      </c>
      <c r="FM163" s="31">
        <v>9261</v>
      </c>
      <c r="FP163" s="12" t="s">
        <v>392</v>
      </c>
      <c r="FQ163" s="12">
        <v>322973</v>
      </c>
      <c r="FR163" s="12">
        <v>33893</v>
      </c>
      <c r="FS163" s="12">
        <v>33216</v>
      </c>
      <c r="FT163" s="12">
        <v>32240</v>
      </c>
      <c r="FU163" s="12">
        <v>30226</v>
      </c>
      <c r="FV163" s="12">
        <v>28474</v>
      </c>
      <c r="FW163" s="12">
        <v>27561</v>
      </c>
      <c r="FX163" s="12">
        <v>22673</v>
      </c>
      <c r="FY163" s="12">
        <v>18893</v>
      </c>
      <c r="FZ163" s="12">
        <v>17379</v>
      </c>
      <c r="GA163" s="12">
        <v>16056</v>
      </c>
      <c r="GB163" s="12">
        <v>15516</v>
      </c>
      <c r="GC163" s="12">
        <v>13424</v>
      </c>
      <c r="GD163" s="12">
        <v>10562</v>
      </c>
      <c r="GE163" s="12">
        <v>8136</v>
      </c>
      <c r="GF163" s="12">
        <v>6521</v>
      </c>
      <c r="GG163" s="12">
        <v>4678</v>
      </c>
      <c r="GH163" s="31">
        <v>3525</v>
      </c>
      <c r="GK163" s="12" t="s">
        <v>392</v>
      </c>
      <c r="GL163" s="12">
        <v>333754</v>
      </c>
      <c r="GM163" s="12">
        <v>32860</v>
      </c>
      <c r="GN163" s="12">
        <v>32277</v>
      </c>
      <c r="GO163" s="12">
        <v>31324</v>
      </c>
      <c r="GP163" s="12">
        <v>29178</v>
      </c>
      <c r="GQ163" s="12">
        <v>27827</v>
      </c>
      <c r="GR163" s="12">
        <v>26997</v>
      </c>
      <c r="GS163" s="12">
        <v>23008</v>
      </c>
      <c r="GT163" s="12">
        <v>19538</v>
      </c>
      <c r="GU163" s="12">
        <v>18417</v>
      </c>
      <c r="GV163" s="12">
        <v>18104</v>
      </c>
      <c r="GW163" s="12">
        <v>17040</v>
      </c>
      <c r="GX163" s="12">
        <v>14768</v>
      </c>
      <c r="GY163" s="12">
        <v>12020</v>
      </c>
      <c r="GZ163" s="12">
        <v>9976</v>
      </c>
      <c r="HA163" s="12">
        <v>8281</v>
      </c>
      <c r="HB163" s="12">
        <v>6403</v>
      </c>
      <c r="HC163" s="31">
        <v>5736</v>
      </c>
      <c r="HF163" s="42" t="s">
        <v>393</v>
      </c>
      <c r="HG163" s="43" t="s">
        <v>394</v>
      </c>
      <c r="HH163" s="43">
        <v>1</v>
      </c>
      <c r="HI163" s="44">
        <f>FL145</f>
        <v>800697</v>
      </c>
      <c r="HJ163" s="44">
        <f>AQ145</f>
        <v>40558</v>
      </c>
      <c r="HK163" s="45">
        <f t="shared" si="67"/>
        <v>5.0653368252909656E-2</v>
      </c>
      <c r="HL163" s="46">
        <f t="shared" si="63"/>
        <v>4.940217497222818E-2</v>
      </c>
      <c r="HN163" s="42" t="s">
        <v>393</v>
      </c>
      <c r="HO163" s="43" t="s">
        <v>394</v>
      </c>
      <c r="HP163" s="43">
        <v>1</v>
      </c>
      <c r="HQ163" s="44">
        <f>GG145</f>
        <v>313741</v>
      </c>
      <c r="HR163" s="44">
        <f>BV145</f>
        <v>22020</v>
      </c>
      <c r="HS163" s="45">
        <f t="shared" si="68"/>
        <v>7.0185280215209367E-2</v>
      </c>
      <c r="HT163" s="46">
        <f t="shared" si="64"/>
        <v>6.7805795825109094E-2</v>
      </c>
      <c r="HV163" s="42" t="s">
        <v>393</v>
      </c>
      <c r="HW163" s="47" t="s">
        <v>394</v>
      </c>
      <c r="HX163" s="47">
        <v>1</v>
      </c>
      <c r="HY163" s="44">
        <f>HB145</f>
        <v>486956</v>
      </c>
      <c r="HZ163" s="48">
        <f>DA145</f>
        <v>18532</v>
      </c>
      <c r="IA163" s="45">
        <f t="shared" si="69"/>
        <v>3.8056826489456956E-2</v>
      </c>
      <c r="IB163" s="46">
        <f t="shared" si="65"/>
        <v>3.7346187794978863E-2</v>
      </c>
      <c r="IE163" s="50">
        <f t="shared" si="66"/>
        <v>0</v>
      </c>
      <c r="IF163" s="50">
        <f t="shared" si="66"/>
        <v>-6</v>
      </c>
      <c r="IH163">
        <v>0.58576172253078596</v>
      </c>
      <c r="II163">
        <v>0.657017046693116</v>
      </c>
      <c r="IJ163">
        <v>0.54880144730891001</v>
      </c>
      <c r="IR163" s="20" t="s">
        <v>70</v>
      </c>
      <c r="IS163" s="23" t="s">
        <v>469</v>
      </c>
      <c r="JE163" s="38" t="s">
        <v>121</v>
      </c>
      <c r="JF163" s="39">
        <v>5020</v>
      </c>
    </row>
    <row r="164" spans="1:296" ht="15.6" x14ac:dyDescent="0.3">
      <c r="A164" s="12" t="s">
        <v>392</v>
      </c>
      <c r="B164" s="12">
        <v>14785</v>
      </c>
      <c r="C164" s="12"/>
      <c r="D164" s="12"/>
      <c r="E164" s="12"/>
      <c r="F164" s="12">
        <v>29</v>
      </c>
      <c r="G164" s="12">
        <v>1969</v>
      </c>
      <c r="H164" s="12">
        <v>4046</v>
      </c>
      <c r="I164" s="12">
        <v>4012</v>
      </c>
      <c r="J164" s="12">
        <v>2908</v>
      </c>
      <c r="K164" s="12">
        <v>1394</v>
      </c>
      <c r="L164" s="12">
        <v>405</v>
      </c>
      <c r="M164" s="12">
        <v>13</v>
      </c>
      <c r="N164" s="12">
        <v>1</v>
      </c>
      <c r="O164" s="31">
        <v>8</v>
      </c>
      <c r="Q164" s="12" t="s">
        <v>392</v>
      </c>
      <c r="R164" s="12">
        <v>4275</v>
      </c>
      <c r="S164" s="12">
        <v>129</v>
      </c>
      <c r="T164" s="12">
        <v>30</v>
      </c>
      <c r="U164" s="12">
        <v>84</v>
      </c>
      <c r="V164" s="12">
        <v>243</v>
      </c>
      <c r="W164" s="12">
        <v>10</v>
      </c>
      <c r="X164" s="12">
        <v>10</v>
      </c>
      <c r="Y164" s="12">
        <v>5</v>
      </c>
      <c r="Z164" s="12">
        <v>6</v>
      </c>
      <c r="AA164" s="12">
        <v>18</v>
      </c>
      <c r="AB164" s="12">
        <v>21</v>
      </c>
      <c r="AC164" s="12">
        <v>33</v>
      </c>
      <c r="AD164" s="31">
        <v>42</v>
      </c>
      <c r="AF164" s="12" t="s">
        <v>392</v>
      </c>
      <c r="AG164" s="12">
        <v>38</v>
      </c>
      <c r="AH164" s="12">
        <v>36</v>
      </c>
      <c r="AI164" s="12">
        <v>51</v>
      </c>
      <c r="AJ164" s="12">
        <v>81</v>
      </c>
      <c r="AK164" s="12">
        <v>112</v>
      </c>
      <c r="AL164" s="12">
        <v>163</v>
      </c>
      <c r="AM164" s="12">
        <v>250</v>
      </c>
      <c r="AN164" s="12">
        <v>350</v>
      </c>
      <c r="AO164" s="12">
        <v>424</v>
      </c>
      <c r="AP164" s="12">
        <v>520</v>
      </c>
      <c r="AQ164" s="12">
        <v>628</v>
      </c>
      <c r="AR164" s="12">
        <v>604</v>
      </c>
      <c r="AS164" s="12">
        <v>630</v>
      </c>
      <c r="AT164" s="31">
        <v>0</v>
      </c>
      <c r="AV164" s="12" t="s">
        <v>392</v>
      </c>
      <c r="AW164" s="12">
        <v>2279</v>
      </c>
      <c r="AX164" s="12">
        <v>64</v>
      </c>
      <c r="AY164" s="12">
        <v>18</v>
      </c>
      <c r="AZ164" s="12">
        <v>51</v>
      </c>
      <c r="BA164" s="12">
        <v>133</v>
      </c>
      <c r="BB164" s="12">
        <v>4</v>
      </c>
      <c r="BC164" s="12">
        <v>7</v>
      </c>
      <c r="BD164" s="12">
        <v>5</v>
      </c>
      <c r="BE164" s="12">
        <v>4</v>
      </c>
      <c r="BF164" s="12">
        <v>11</v>
      </c>
      <c r="BG164" s="12">
        <v>12</v>
      </c>
      <c r="BH164" s="12">
        <v>27</v>
      </c>
      <c r="BI164" s="31">
        <v>33</v>
      </c>
      <c r="BK164" s="12" t="s">
        <v>392</v>
      </c>
      <c r="BL164" s="12">
        <v>23</v>
      </c>
      <c r="BM164" s="12">
        <v>22</v>
      </c>
      <c r="BN164" s="12">
        <v>25</v>
      </c>
      <c r="BO164" s="12">
        <v>48</v>
      </c>
      <c r="BP164" s="12">
        <v>64</v>
      </c>
      <c r="BQ164" s="12">
        <v>92</v>
      </c>
      <c r="BR164" s="12">
        <v>147</v>
      </c>
      <c r="BS164" s="12">
        <v>231</v>
      </c>
      <c r="BT164" s="12">
        <v>252</v>
      </c>
      <c r="BU164" s="12">
        <v>292</v>
      </c>
      <c r="BV164" s="12">
        <v>331</v>
      </c>
      <c r="BW164" s="12">
        <v>284</v>
      </c>
      <c r="BX164" s="12">
        <v>232</v>
      </c>
      <c r="BY164" s="31">
        <v>0</v>
      </c>
      <c r="CA164" s="12" t="s">
        <v>392</v>
      </c>
      <c r="CB164" s="12">
        <v>1994</v>
      </c>
      <c r="CC164" s="12">
        <v>63</v>
      </c>
      <c r="CD164" s="12">
        <v>12</v>
      </c>
      <c r="CE164" s="12">
        <v>33</v>
      </c>
      <c r="CF164" s="12">
        <v>108</v>
      </c>
      <c r="CG164" s="12">
        <v>6</v>
      </c>
      <c r="CH164" s="12">
        <v>3</v>
      </c>
      <c r="CI164" s="12">
        <v>0</v>
      </c>
      <c r="CJ164" s="12">
        <v>2</v>
      </c>
      <c r="CK164" s="12">
        <v>7</v>
      </c>
      <c r="CL164" s="12">
        <v>9</v>
      </c>
      <c r="CM164" s="12">
        <v>6</v>
      </c>
      <c r="CN164" s="31">
        <v>9</v>
      </c>
      <c r="CP164" s="12" t="s">
        <v>392</v>
      </c>
      <c r="CQ164" s="12">
        <v>15</v>
      </c>
      <c r="CR164" s="12">
        <v>14</v>
      </c>
      <c r="CS164" s="12">
        <v>26</v>
      </c>
      <c r="CT164" s="12">
        <v>33</v>
      </c>
      <c r="CU164" s="12">
        <v>48</v>
      </c>
      <c r="CV164" s="12">
        <v>71</v>
      </c>
      <c r="CW164" s="12">
        <v>103</v>
      </c>
      <c r="CX164" s="12">
        <v>119</v>
      </c>
      <c r="CY164" s="12">
        <v>172</v>
      </c>
      <c r="CZ164" s="12">
        <v>228</v>
      </c>
      <c r="DA164" s="12">
        <v>297</v>
      </c>
      <c r="DB164" s="12">
        <v>320</v>
      </c>
      <c r="DC164" s="12">
        <v>398</v>
      </c>
      <c r="DD164" s="31">
        <v>0</v>
      </c>
      <c r="DG164" s="12" t="s">
        <v>392</v>
      </c>
      <c r="DH164" s="12">
        <v>6.5</v>
      </c>
      <c r="DI164" s="12">
        <v>16.399999999999999</v>
      </c>
      <c r="DJ164" s="12">
        <v>0.6</v>
      </c>
      <c r="DK164" s="12">
        <v>0.3</v>
      </c>
      <c r="DL164" s="12">
        <v>0.6</v>
      </c>
      <c r="DM164" s="12">
        <v>0.7</v>
      </c>
      <c r="DN164" s="12">
        <v>1.8</v>
      </c>
      <c r="DO164" s="12">
        <v>4.0999999999999996</v>
      </c>
      <c r="DP164" s="12">
        <v>11.8</v>
      </c>
      <c r="DQ164" s="12">
        <v>28.7</v>
      </c>
      <c r="DR164" s="31">
        <v>91.5</v>
      </c>
      <c r="DT164" s="12" t="s">
        <v>392</v>
      </c>
      <c r="DU164" s="12">
        <v>7.1</v>
      </c>
      <c r="DV164" s="12">
        <v>17.600000000000001</v>
      </c>
      <c r="DW164" s="12">
        <v>0.7</v>
      </c>
      <c r="DX164" s="12">
        <v>0.4</v>
      </c>
      <c r="DY164" s="12">
        <v>1</v>
      </c>
      <c r="DZ164" s="12">
        <v>0.9</v>
      </c>
      <c r="EA164" s="12">
        <v>2</v>
      </c>
      <c r="EB164" s="12">
        <v>4.9000000000000004</v>
      </c>
      <c r="EC164" s="12">
        <v>15.8</v>
      </c>
      <c r="ED164" s="12">
        <v>37.1</v>
      </c>
      <c r="EE164" s="31">
        <v>103.3</v>
      </c>
      <c r="EG164" s="12" t="s">
        <v>392</v>
      </c>
      <c r="EH164" s="12">
        <v>6</v>
      </c>
      <c r="EI164" s="12">
        <v>14.9</v>
      </c>
      <c r="EJ164" s="12">
        <v>0.4</v>
      </c>
      <c r="EK164" s="12">
        <v>0.3</v>
      </c>
      <c r="EL164" s="12">
        <v>0.3</v>
      </c>
      <c r="EM164" s="12">
        <v>0.6</v>
      </c>
      <c r="EN164" s="12">
        <v>1.6</v>
      </c>
      <c r="EO164" s="12">
        <v>3.4</v>
      </c>
      <c r="EP164" s="12">
        <v>8.3000000000000007</v>
      </c>
      <c r="EQ164" s="12">
        <v>21.9</v>
      </c>
      <c r="ER164" s="31">
        <v>83.6</v>
      </c>
      <c r="EU164" s="12" t="s">
        <v>401</v>
      </c>
      <c r="EV164" s="12">
        <v>400012</v>
      </c>
      <c r="EW164" s="12">
        <v>41025</v>
      </c>
      <c r="EX164" s="12">
        <v>40357</v>
      </c>
      <c r="EY164" s="12">
        <v>39129</v>
      </c>
      <c r="EZ164" s="12">
        <v>35430</v>
      </c>
      <c r="FA164" s="12">
        <v>33022</v>
      </c>
      <c r="FB164" s="12">
        <v>33056</v>
      </c>
      <c r="FC164" s="12">
        <v>27557</v>
      </c>
      <c r="FD164" s="12">
        <v>25240</v>
      </c>
      <c r="FE164" s="12">
        <v>23389</v>
      </c>
      <c r="FF164" s="12">
        <v>21179</v>
      </c>
      <c r="FG164" s="12">
        <v>19347</v>
      </c>
      <c r="FH164" s="12">
        <v>16477</v>
      </c>
      <c r="FI164" s="12">
        <v>13586</v>
      </c>
      <c r="FJ164" s="12">
        <v>10864</v>
      </c>
      <c r="FK164" s="12">
        <v>8663</v>
      </c>
      <c r="FL164" s="12">
        <v>6091</v>
      </c>
      <c r="FM164" s="31">
        <v>5600</v>
      </c>
      <c r="FP164" s="12" t="s">
        <v>401</v>
      </c>
      <c r="FQ164" s="12">
        <v>200629</v>
      </c>
      <c r="FR164" s="12">
        <v>20977</v>
      </c>
      <c r="FS164" s="12">
        <v>20513</v>
      </c>
      <c r="FT164" s="12">
        <v>19848</v>
      </c>
      <c r="FU164" s="12">
        <v>18001</v>
      </c>
      <c r="FV164" s="12">
        <v>16788</v>
      </c>
      <c r="FW164" s="12">
        <v>16700</v>
      </c>
      <c r="FX164" s="12">
        <v>14073</v>
      </c>
      <c r="FY164" s="12">
        <v>12974</v>
      </c>
      <c r="FZ164" s="12">
        <v>11817</v>
      </c>
      <c r="GA164" s="12">
        <v>10520</v>
      </c>
      <c r="GB164" s="12">
        <v>9747</v>
      </c>
      <c r="GC164" s="12">
        <v>8272</v>
      </c>
      <c r="GD164" s="12">
        <v>6626</v>
      </c>
      <c r="GE164" s="12">
        <v>5212</v>
      </c>
      <c r="GF164" s="12">
        <v>3942</v>
      </c>
      <c r="GG164" s="12">
        <v>2536</v>
      </c>
      <c r="GH164" s="31">
        <v>2083</v>
      </c>
      <c r="GK164" s="12" t="s">
        <v>401</v>
      </c>
      <c r="GL164" s="12">
        <v>199383</v>
      </c>
      <c r="GM164" s="12">
        <v>20048</v>
      </c>
      <c r="GN164" s="12">
        <v>19844</v>
      </c>
      <c r="GO164" s="12">
        <v>19281</v>
      </c>
      <c r="GP164" s="12">
        <v>17429</v>
      </c>
      <c r="GQ164" s="12">
        <v>16234</v>
      </c>
      <c r="GR164" s="12">
        <v>16356</v>
      </c>
      <c r="GS164" s="12">
        <v>13484</v>
      </c>
      <c r="GT164" s="12">
        <v>12266</v>
      </c>
      <c r="GU164" s="12">
        <v>11572</v>
      </c>
      <c r="GV164" s="12">
        <v>10659</v>
      </c>
      <c r="GW164" s="12">
        <v>9600</v>
      </c>
      <c r="GX164" s="12">
        <v>8205</v>
      </c>
      <c r="GY164" s="12">
        <v>6960</v>
      </c>
      <c r="GZ164" s="12">
        <v>5652</v>
      </c>
      <c r="HA164" s="12">
        <v>4721</v>
      </c>
      <c r="HB164" s="12">
        <v>3555</v>
      </c>
      <c r="HC164" s="31">
        <v>3517</v>
      </c>
      <c r="HF164" s="54" t="s">
        <v>402</v>
      </c>
      <c r="HG164" s="55" t="s">
        <v>17</v>
      </c>
      <c r="HH164" s="55">
        <v>1</v>
      </c>
      <c r="HI164" s="56">
        <f>FM145*IH153</f>
        <v>438779.02320119814</v>
      </c>
      <c r="HJ164" s="56">
        <f>AR145</f>
        <v>42207</v>
      </c>
      <c r="HK164" s="57">
        <f t="shared" si="67"/>
        <v>9.6191927526686621E-2</v>
      </c>
      <c r="HL164" s="58">
        <f t="shared" si="63"/>
        <v>9.1777786435981779E-2</v>
      </c>
      <c r="HN164" s="54" t="s">
        <v>402</v>
      </c>
      <c r="HO164" s="55" t="s">
        <v>17</v>
      </c>
      <c r="HP164" s="55">
        <v>1</v>
      </c>
      <c r="HQ164" s="56">
        <f>GH145*IO153</f>
        <v>156628.15185644428</v>
      </c>
      <c r="HR164" s="56">
        <f>BW145</f>
        <v>19396</v>
      </c>
      <c r="HS164" s="57">
        <f t="shared" si="68"/>
        <v>0.1238346987441771</v>
      </c>
      <c r="HT164" s="58">
        <f t="shared" si="64"/>
        <v>0.11661425328195318</v>
      </c>
      <c r="HV164" s="54" t="s">
        <v>402</v>
      </c>
      <c r="HW164" s="59" t="s">
        <v>17</v>
      </c>
      <c r="HX164" s="59">
        <v>1</v>
      </c>
      <c r="HY164" s="56">
        <f>HC145*IQ153</f>
        <v>282175.85921813326</v>
      </c>
      <c r="HZ164" s="60">
        <f>DB145</f>
        <v>22797</v>
      </c>
      <c r="IA164" s="57">
        <f t="shared" si="69"/>
        <v>8.0790043709504586E-2</v>
      </c>
      <c r="IB164" s="58">
        <f t="shared" si="65"/>
        <v>7.7653239406583349E-2</v>
      </c>
      <c r="IE164" s="50">
        <f t="shared" si="66"/>
        <v>24.987873379432131</v>
      </c>
      <c r="IF164" s="50">
        <f t="shared" si="66"/>
        <v>-14</v>
      </c>
      <c r="IH164">
        <v>0.29368494721324701</v>
      </c>
      <c r="II164">
        <v>0.26232724419060899</v>
      </c>
      <c r="IJ164">
        <v>0.30995024875621902</v>
      </c>
      <c r="IR164" s="34" t="s">
        <v>113</v>
      </c>
      <c r="IS164" s="35" t="s">
        <v>117</v>
      </c>
      <c r="JE164" s="51" t="s">
        <v>144</v>
      </c>
      <c r="JF164" s="52">
        <v>787</v>
      </c>
    </row>
    <row r="165" spans="1:296" ht="15.6" x14ac:dyDescent="0.3">
      <c r="A165" s="12" t="s">
        <v>401</v>
      </c>
      <c r="B165" s="12">
        <v>8751</v>
      </c>
      <c r="C165" s="12"/>
      <c r="D165" s="12"/>
      <c r="E165" s="12"/>
      <c r="F165" s="12">
        <v>40</v>
      </c>
      <c r="G165" s="12">
        <v>1340</v>
      </c>
      <c r="H165" s="12">
        <v>2408</v>
      </c>
      <c r="I165" s="12">
        <v>2320</v>
      </c>
      <c r="J165" s="12">
        <v>1543</v>
      </c>
      <c r="K165" s="12">
        <v>759</v>
      </c>
      <c r="L165" s="12">
        <v>255</v>
      </c>
      <c r="M165" s="12">
        <v>6</v>
      </c>
      <c r="N165" s="12">
        <v>0</v>
      </c>
      <c r="O165" s="31">
        <v>80</v>
      </c>
      <c r="Q165" s="12" t="s">
        <v>401</v>
      </c>
      <c r="R165" s="12">
        <v>2519</v>
      </c>
      <c r="S165" s="12">
        <v>73</v>
      </c>
      <c r="T165" s="12">
        <v>24</v>
      </c>
      <c r="U165" s="12">
        <v>36</v>
      </c>
      <c r="V165" s="12">
        <v>133</v>
      </c>
      <c r="W165" s="12">
        <v>12</v>
      </c>
      <c r="X165" s="12">
        <v>2</v>
      </c>
      <c r="Y165" s="12">
        <v>5</v>
      </c>
      <c r="Z165" s="12">
        <v>2</v>
      </c>
      <c r="AA165" s="12">
        <v>4</v>
      </c>
      <c r="AB165" s="12">
        <v>8</v>
      </c>
      <c r="AC165" s="12">
        <v>24</v>
      </c>
      <c r="AD165" s="31">
        <v>29</v>
      </c>
      <c r="AF165" s="12" t="s">
        <v>401</v>
      </c>
      <c r="AG165" s="12">
        <v>30</v>
      </c>
      <c r="AH165" s="12">
        <v>27</v>
      </c>
      <c r="AI165" s="12">
        <v>35</v>
      </c>
      <c r="AJ165" s="12">
        <v>59</v>
      </c>
      <c r="AK165" s="12">
        <v>69</v>
      </c>
      <c r="AL165" s="12">
        <v>126</v>
      </c>
      <c r="AM165" s="12">
        <v>149</v>
      </c>
      <c r="AN165" s="12">
        <v>198</v>
      </c>
      <c r="AO165" s="12">
        <v>218</v>
      </c>
      <c r="AP165" s="12">
        <v>302</v>
      </c>
      <c r="AQ165" s="12">
        <v>319</v>
      </c>
      <c r="AR165" s="12">
        <v>333</v>
      </c>
      <c r="AS165" s="12">
        <v>434</v>
      </c>
      <c r="AT165" s="31">
        <v>1</v>
      </c>
      <c r="AV165" s="12" t="s">
        <v>401</v>
      </c>
      <c r="AW165" s="12">
        <v>1423</v>
      </c>
      <c r="AX165" s="12">
        <v>37</v>
      </c>
      <c r="AY165" s="12">
        <v>16</v>
      </c>
      <c r="AZ165" s="12">
        <v>20</v>
      </c>
      <c r="BA165" s="12">
        <v>73</v>
      </c>
      <c r="BB165" s="12">
        <v>7</v>
      </c>
      <c r="BC165" s="12">
        <v>1</v>
      </c>
      <c r="BD165" s="12">
        <v>3</v>
      </c>
      <c r="BE165" s="12">
        <v>1</v>
      </c>
      <c r="BF165" s="12">
        <v>2</v>
      </c>
      <c r="BG165" s="12">
        <v>5</v>
      </c>
      <c r="BH165" s="12">
        <v>18</v>
      </c>
      <c r="BI165" s="31">
        <v>21</v>
      </c>
      <c r="BK165" s="12" t="s">
        <v>401</v>
      </c>
      <c r="BL165" s="12">
        <v>25</v>
      </c>
      <c r="BM165" s="12">
        <v>18</v>
      </c>
      <c r="BN165" s="12">
        <v>19</v>
      </c>
      <c r="BO165" s="12">
        <v>40</v>
      </c>
      <c r="BP165" s="12">
        <v>47</v>
      </c>
      <c r="BQ165" s="12">
        <v>76</v>
      </c>
      <c r="BR165" s="12">
        <v>97</v>
      </c>
      <c r="BS165" s="12">
        <v>133</v>
      </c>
      <c r="BT165" s="12">
        <v>147</v>
      </c>
      <c r="BU165" s="12">
        <v>186</v>
      </c>
      <c r="BV165" s="12">
        <v>165</v>
      </c>
      <c r="BW165" s="12">
        <v>175</v>
      </c>
      <c r="BX165" s="12">
        <v>163</v>
      </c>
      <c r="BY165" s="31">
        <v>1</v>
      </c>
      <c r="CA165" s="12" t="s">
        <v>401</v>
      </c>
      <c r="CB165" s="12">
        <v>1096</v>
      </c>
      <c r="CC165" s="12">
        <v>36</v>
      </c>
      <c r="CD165" s="12">
        <v>8</v>
      </c>
      <c r="CE165" s="12">
        <v>16</v>
      </c>
      <c r="CF165" s="12">
        <v>60</v>
      </c>
      <c r="CG165" s="12">
        <v>5</v>
      </c>
      <c r="CH165" s="12">
        <v>1</v>
      </c>
      <c r="CI165" s="12">
        <v>2</v>
      </c>
      <c r="CJ165" s="12">
        <v>1</v>
      </c>
      <c r="CK165" s="12">
        <v>2</v>
      </c>
      <c r="CL165" s="12">
        <v>3</v>
      </c>
      <c r="CM165" s="12">
        <v>6</v>
      </c>
      <c r="CN165" s="31">
        <v>8</v>
      </c>
      <c r="CP165" s="12" t="s">
        <v>401</v>
      </c>
      <c r="CQ165" s="12">
        <v>5</v>
      </c>
      <c r="CR165" s="12">
        <v>9</v>
      </c>
      <c r="CS165" s="12">
        <v>16</v>
      </c>
      <c r="CT165" s="12">
        <v>19</v>
      </c>
      <c r="CU165" s="12">
        <v>22</v>
      </c>
      <c r="CV165" s="12">
        <v>50</v>
      </c>
      <c r="CW165" s="12">
        <v>52</v>
      </c>
      <c r="CX165" s="12">
        <v>65</v>
      </c>
      <c r="CY165" s="12">
        <v>71</v>
      </c>
      <c r="CZ165" s="12">
        <v>116</v>
      </c>
      <c r="DA165" s="12">
        <v>154</v>
      </c>
      <c r="DB165" s="12">
        <v>158</v>
      </c>
      <c r="DC165" s="12">
        <v>271</v>
      </c>
      <c r="DD165" s="31">
        <v>0</v>
      </c>
      <c r="DG165" s="12" t="s">
        <v>401</v>
      </c>
      <c r="DH165" s="12">
        <v>6.3</v>
      </c>
      <c r="DI165" s="12">
        <v>15.2</v>
      </c>
      <c r="DJ165" s="12">
        <v>0.6</v>
      </c>
      <c r="DK165" s="12">
        <v>0.2</v>
      </c>
      <c r="DL165" s="12">
        <v>0.8</v>
      </c>
      <c r="DM165" s="12">
        <v>0.9</v>
      </c>
      <c r="DN165" s="12">
        <v>1.9</v>
      </c>
      <c r="DO165" s="12">
        <v>4.8</v>
      </c>
      <c r="DP165" s="12">
        <v>11.5</v>
      </c>
      <c r="DQ165" s="12">
        <v>26.6</v>
      </c>
      <c r="DR165" s="31">
        <v>92.9</v>
      </c>
      <c r="DT165" s="12" t="s">
        <v>401</v>
      </c>
      <c r="DU165" s="12">
        <v>7.1</v>
      </c>
      <c r="DV165" s="12">
        <v>16.5</v>
      </c>
      <c r="DW165" s="12">
        <v>0.7</v>
      </c>
      <c r="DX165" s="12">
        <v>0.2</v>
      </c>
      <c r="DY165" s="12">
        <v>1.1000000000000001</v>
      </c>
      <c r="DZ165" s="12">
        <v>1.4</v>
      </c>
      <c r="EA165" s="12">
        <v>2.4</v>
      </c>
      <c r="EB165" s="12">
        <v>6.1</v>
      </c>
      <c r="EC165" s="12">
        <v>15.4</v>
      </c>
      <c r="ED165" s="12">
        <v>36.4</v>
      </c>
      <c r="EE165" s="31">
        <v>108.9</v>
      </c>
      <c r="EG165" s="12" t="s">
        <v>401</v>
      </c>
      <c r="EH165" s="12">
        <v>5.5</v>
      </c>
      <c r="EI165" s="12">
        <v>13.9</v>
      </c>
      <c r="EJ165" s="12">
        <v>0.6</v>
      </c>
      <c r="EK165" s="12">
        <v>0.1</v>
      </c>
      <c r="EL165" s="12">
        <v>0.4</v>
      </c>
      <c r="EM165" s="12">
        <v>0.5</v>
      </c>
      <c r="EN165" s="12">
        <v>1.5</v>
      </c>
      <c r="EO165" s="12">
        <v>3.6</v>
      </c>
      <c r="EP165" s="12">
        <v>7.7</v>
      </c>
      <c r="EQ165" s="12">
        <v>18</v>
      </c>
      <c r="ER165" s="31">
        <v>82.4</v>
      </c>
      <c r="EU165" s="12" t="s">
        <v>414</v>
      </c>
      <c r="EV165" s="12">
        <v>209859</v>
      </c>
      <c r="EW165" s="12">
        <v>20809</v>
      </c>
      <c r="EX165" s="12">
        <v>21351</v>
      </c>
      <c r="EY165" s="12">
        <v>21593</v>
      </c>
      <c r="EZ165" s="12">
        <v>19608</v>
      </c>
      <c r="FA165" s="12">
        <v>16323</v>
      </c>
      <c r="FB165" s="12">
        <v>16886</v>
      </c>
      <c r="FC165" s="12">
        <v>16643</v>
      </c>
      <c r="FD165" s="12">
        <v>15333</v>
      </c>
      <c r="FE165" s="12">
        <v>14333</v>
      </c>
      <c r="FF165" s="12">
        <v>12270</v>
      </c>
      <c r="FG165" s="12">
        <v>9928</v>
      </c>
      <c r="FH165" s="12">
        <v>7360</v>
      </c>
      <c r="FI165" s="12">
        <v>5820</v>
      </c>
      <c r="FJ165" s="12">
        <v>4681</v>
      </c>
      <c r="FK165" s="12">
        <v>3288</v>
      </c>
      <c r="FL165" s="12">
        <v>2050</v>
      </c>
      <c r="FM165" s="31">
        <v>1583</v>
      </c>
      <c r="FP165" s="12" t="s">
        <v>414</v>
      </c>
      <c r="FQ165" s="12">
        <v>107200</v>
      </c>
      <c r="FR165" s="12">
        <v>10631</v>
      </c>
      <c r="FS165" s="12">
        <v>10829</v>
      </c>
      <c r="FT165" s="12">
        <v>10891</v>
      </c>
      <c r="FU165" s="12">
        <v>9959</v>
      </c>
      <c r="FV165" s="12">
        <v>8482</v>
      </c>
      <c r="FW165" s="12">
        <v>8759</v>
      </c>
      <c r="FX165" s="12">
        <v>8419</v>
      </c>
      <c r="FY165" s="12">
        <v>7756</v>
      </c>
      <c r="FZ165" s="12">
        <v>7445</v>
      </c>
      <c r="GA165" s="12">
        <v>6424</v>
      </c>
      <c r="GB165" s="12">
        <v>5198</v>
      </c>
      <c r="GC165" s="12">
        <v>3859</v>
      </c>
      <c r="GD165" s="12">
        <v>3007</v>
      </c>
      <c r="GE165" s="12">
        <v>2371</v>
      </c>
      <c r="GF165" s="12">
        <v>1596</v>
      </c>
      <c r="GG165" s="12">
        <v>961</v>
      </c>
      <c r="GH165" s="31">
        <v>613</v>
      </c>
      <c r="GK165" s="12" t="s">
        <v>414</v>
      </c>
      <c r="GL165" s="12">
        <v>102659</v>
      </c>
      <c r="GM165" s="12">
        <v>10178</v>
      </c>
      <c r="GN165" s="12">
        <v>10522</v>
      </c>
      <c r="GO165" s="12">
        <v>10702</v>
      </c>
      <c r="GP165" s="12">
        <v>9649</v>
      </c>
      <c r="GQ165" s="12">
        <v>7841</v>
      </c>
      <c r="GR165" s="12">
        <v>8127</v>
      </c>
      <c r="GS165" s="12">
        <v>8224</v>
      </c>
      <c r="GT165" s="12">
        <v>7577</v>
      </c>
      <c r="GU165" s="12">
        <v>6888</v>
      </c>
      <c r="GV165" s="12">
        <v>5846</v>
      </c>
      <c r="GW165" s="12">
        <v>4730</v>
      </c>
      <c r="GX165" s="12">
        <v>3501</v>
      </c>
      <c r="GY165" s="12">
        <v>2813</v>
      </c>
      <c r="GZ165" s="12">
        <v>2310</v>
      </c>
      <c r="HA165" s="12">
        <v>1692</v>
      </c>
      <c r="HB165" s="12">
        <v>1089</v>
      </c>
      <c r="HC165" s="31">
        <v>970</v>
      </c>
      <c r="HF165" s="42" t="s">
        <v>415</v>
      </c>
      <c r="HG165" s="43" t="s">
        <v>56</v>
      </c>
      <c r="HH165" s="43">
        <v>1</v>
      </c>
      <c r="HI165" s="44">
        <f>FM145*IH154</f>
        <v>232718.29938092863</v>
      </c>
      <c r="HJ165" s="44">
        <f>AS145*IH163</f>
        <v>36022.00288875321</v>
      </c>
      <c r="HK165" s="45">
        <f t="shared" si="67"/>
        <v>0.15478801187778546</v>
      </c>
      <c r="HL165" s="46">
        <f t="shared" si="63"/>
        <v>0.14366890016516826</v>
      </c>
      <c r="HN165" s="42" t="s">
        <v>415</v>
      </c>
      <c r="HO165" s="43" t="s">
        <v>56</v>
      </c>
      <c r="HP165" s="43">
        <v>1</v>
      </c>
      <c r="HQ165" s="44">
        <f>GH145*IO154</f>
        <v>73020.967582332625</v>
      </c>
      <c r="HR165" s="44">
        <f>BX145*II163</f>
        <v>13443.225792387846</v>
      </c>
      <c r="HS165" s="45">
        <f t="shared" si="68"/>
        <v>0.18410089920036099</v>
      </c>
      <c r="HT165" s="46">
        <f t="shared" si="64"/>
        <v>0.16858277863240079</v>
      </c>
      <c r="HV165" s="42" t="s">
        <v>415</v>
      </c>
      <c r="HW165" s="47" t="s">
        <v>56</v>
      </c>
      <c r="HX165" s="47">
        <v>1</v>
      </c>
      <c r="HY165" s="44">
        <f>HC145*IQ154</f>
        <v>159689.49648402663</v>
      </c>
      <c r="HZ165" s="48">
        <f>DC145*IJ163</f>
        <v>22510.737765716869</v>
      </c>
      <c r="IA165" s="45">
        <f t="shared" si="69"/>
        <v>0.14096567564773158</v>
      </c>
      <c r="IB165" s="46">
        <f t="shared" si="65"/>
        <v>0.13168419956577171</v>
      </c>
      <c r="IE165" s="50">
        <f t="shared" si="66"/>
        <v>-7.835314569354523</v>
      </c>
      <c r="IF165" s="50">
        <f t="shared" si="66"/>
        <v>-68.039330648491159</v>
      </c>
      <c r="IH165">
        <v>0.102372053546168</v>
      </c>
      <c r="II165">
        <v>6.7837991018877802E-2</v>
      </c>
      <c r="IJ165">
        <v>0.120284938941655</v>
      </c>
      <c r="IR165" s="42" t="s">
        <v>143</v>
      </c>
      <c r="IS165" s="44">
        <v>3784</v>
      </c>
      <c r="JE165" s="93"/>
      <c r="JF165" s="39"/>
    </row>
    <row r="166" spans="1:296" ht="15.6" x14ac:dyDescent="0.3">
      <c r="A166" s="12" t="s">
        <v>414</v>
      </c>
      <c r="B166" s="12">
        <v>4708</v>
      </c>
      <c r="C166" s="12"/>
      <c r="D166" s="12"/>
      <c r="E166" s="12"/>
      <c r="F166" s="12">
        <v>9</v>
      </c>
      <c r="G166" s="12">
        <v>718</v>
      </c>
      <c r="H166" s="12">
        <v>1341</v>
      </c>
      <c r="I166" s="12">
        <v>1218</v>
      </c>
      <c r="J166" s="12">
        <v>880</v>
      </c>
      <c r="K166" s="12">
        <v>414</v>
      </c>
      <c r="L166" s="12">
        <v>111</v>
      </c>
      <c r="M166" s="12">
        <v>5</v>
      </c>
      <c r="N166" s="12">
        <v>0</v>
      </c>
      <c r="O166" s="31">
        <v>12</v>
      </c>
      <c r="Q166" s="12" t="s">
        <v>414</v>
      </c>
      <c r="R166" s="12">
        <v>1130</v>
      </c>
      <c r="S166" s="12">
        <v>31</v>
      </c>
      <c r="T166" s="12">
        <v>11</v>
      </c>
      <c r="U166" s="12">
        <v>14</v>
      </c>
      <c r="V166" s="12">
        <v>56</v>
      </c>
      <c r="W166" s="12">
        <v>6</v>
      </c>
      <c r="X166" s="12">
        <v>2</v>
      </c>
      <c r="Y166" s="12">
        <v>0</v>
      </c>
      <c r="Z166" s="12">
        <v>1</v>
      </c>
      <c r="AA166" s="12">
        <v>9</v>
      </c>
      <c r="AB166" s="12">
        <v>5</v>
      </c>
      <c r="AC166" s="12">
        <v>22</v>
      </c>
      <c r="AD166" s="31">
        <v>18</v>
      </c>
      <c r="AF166" s="12" t="s">
        <v>414</v>
      </c>
      <c r="AG166" s="12">
        <v>14</v>
      </c>
      <c r="AH166" s="12">
        <v>24</v>
      </c>
      <c r="AI166" s="12">
        <v>28</v>
      </c>
      <c r="AJ166" s="12">
        <v>37</v>
      </c>
      <c r="AK166" s="12">
        <v>60</v>
      </c>
      <c r="AL166" s="12">
        <v>62</v>
      </c>
      <c r="AM166" s="12">
        <v>94</v>
      </c>
      <c r="AN166" s="12">
        <v>100</v>
      </c>
      <c r="AO166" s="12">
        <v>132</v>
      </c>
      <c r="AP166" s="12">
        <v>130</v>
      </c>
      <c r="AQ166" s="12">
        <v>109</v>
      </c>
      <c r="AR166" s="12">
        <v>92</v>
      </c>
      <c r="AS166" s="12">
        <v>127</v>
      </c>
      <c r="AT166" s="31">
        <v>2</v>
      </c>
      <c r="AV166" s="12" t="s">
        <v>414</v>
      </c>
      <c r="AW166" s="12">
        <v>693</v>
      </c>
      <c r="AX166" s="12">
        <v>14</v>
      </c>
      <c r="AY166" s="12">
        <v>4</v>
      </c>
      <c r="AZ166" s="12">
        <v>8</v>
      </c>
      <c r="BA166" s="12">
        <v>26</v>
      </c>
      <c r="BB166" s="12">
        <v>3</v>
      </c>
      <c r="BC166" s="12">
        <v>0</v>
      </c>
      <c r="BD166" s="12">
        <v>0</v>
      </c>
      <c r="BE166" s="12">
        <v>0</v>
      </c>
      <c r="BF166" s="12">
        <v>5</v>
      </c>
      <c r="BG166" s="12">
        <v>4</v>
      </c>
      <c r="BH166" s="12">
        <v>17</v>
      </c>
      <c r="BI166" s="31">
        <v>14</v>
      </c>
      <c r="BK166" s="12" t="s">
        <v>414</v>
      </c>
      <c r="BL166" s="12">
        <v>11</v>
      </c>
      <c r="BM166" s="12">
        <v>17</v>
      </c>
      <c r="BN166" s="12">
        <v>15</v>
      </c>
      <c r="BO166" s="12">
        <v>23</v>
      </c>
      <c r="BP166" s="12">
        <v>44</v>
      </c>
      <c r="BQ166" s="12">
        <v>41</v>
      </c>
      <c r="BR166" s="12">
        <v>67</v>
      </c>
      <c r="BS166" s="12">
        <v>67</v>
      </c>
      <c r="BT166" s="12">
        <v>90</v>
      </c>
      <c r="BU166" s="12">
        <v>87</v>
      </c>
      <c r="BV166" s="12">
        <v>63</v>
      </c>
      <c r="BW166" s="12">
        <v>41</v>
      </c>
      <c r="BX166" s="12">
        <v>56</v>
      </c>
      <c r="BY166" s="31">
        <v>2</v>
      </c>
      <c r="CA166" s="12" t="s">
        <v>414</v>
      </c>
      <c r="CB166" s="12">
        <v>436</v>
      </c>
      <c r="CC166" s="12">
        <v>17</v>
      </c>
      <c r="CD166" s="12">
        <v>7</v>
      </c>
      <c r="CE166" s="12">
        <v>6</v>
      </c>
      <c r="CF166" s="12">
        <v>30</v>
      </c>
      <c r="CG166" s="12">
        <v>3</v>
      </c>
      <c r="CH166" s="12">
        <v>2</v>
      </c>
      <c r="CI166" s="12">
        <v>0</v>
      </c>
      <c r="CJ166" s="12">
        <v>1</v>
      </c>
      <c r="CK166" s="12">
        <v>4</v>
      </c>
      <c r="CL166" s="12">
        <v>1</v>
      </c>
      <c r="CM166" s="12">
        <v>5</v>
      </c>
      <c r="CN166" s="31">
        <v>4</v>
      </c>
      <c r="CP166" s="12" t="s">
        <v>414</v>
      </c>
      <c r="CQ166" s="12">
        <v>3</v>
      </c>
      <c r="CR166" s="12">
        <v>7</v>
      </c>
      <c r="CS166" s="12">
        <v>13</v>
      </c>
      <c r="CT166" s="12">
        <v>14</v>
      </c>
      <c r="CU166" s="12">
        <v>16</v>
      </c>
      <c r="CV166" s="12">
        <v>21</v>
      </c>
      <c r="CW166" s="12">
        <v>27</v>
      </c>
      <c r="CX166" s="12">
        <v>33</v>
      </c>
      <c r="CY166" s="12">
        <v>41</v>
      </c>
      <c r="CZ166" s="12">
        <v>43</v>
      </c>
      <c r="DA166" s="12">
        <v>46</v>
      </c>
      <c r="DB166" s="12">
        <v>51</v>
      </c>
      <c r="DC166" s="12">
        <v>71</v>
      </c>
      <c r="DD166" s="31">
        <v>0</v>
      </c>
      <c r="DG166" s="12" t="s">
        <v>414</v>
      </c>
      <c r="DH166" s="12">
        <v>5.4</v>
      </c>
      <c r="DI166" s="12">
        <v>11.9</v>
      </c>
      <c r="DJ166" s="12">
        <v>0.5</v>
      </c>
      <c r="DK166" s="12">
        <v>0.3</v>
      </c>
      <c r="DL166" s="12">
        <v>1.1000000000000001</v>
      </c>
      <c r="DM166" s="12">
        <v>1.1000000000000001</v>
      </c>
      <c r="DN166" s="12">
        <v>2.2000000000000002</v>
      </c>
      <c r="DO166" s="12">
        <v>5.5</v>
      </c>
      <c r="DP166" s="12">
        <v>14.7</v>
      </c>
      <c r="DQ166" s="12">
        <v>32.9</v>
      </c>
      <c r="DR166" s="31">
        <v>90.3</v>
      </c>
      <c r="DT166" s="12" t="s">
        <v>414</v>
      </c>
      <c r="DU166" s="12">
        <v>6.5</v>
      </c>
      <c r="DV166" s="12">
        <v>11</v>
      </c>
      <c r="DW166" s="12">
        <v>0.4</v>
      </c>
      <c r="DX166" s="12">
        <v>0.4</v>
      </c>
      <c r="DY166" s="12">
        <v>1.7</v>
      </c>
      <c r="DZ166" s="12">
        <v>1.6</v>
      </c>
      <c r="EA166" s="12">
        <v>2.5</v>
      </c>
      <c r="EB166" s="12">
        <v>7.3</v>
      </c>
      <c r="EC166" s="12">
        <v>19.5</v>
      </c>
      <c r="ED166" s="12">
        <v>44.6</v>
      </c>
      <c r="EE166" s="31">
        <v>101.7</v>
      </c>
      <c r="EG166" s="12" t="s">
        <v>414</v>
      </c>
      <c r="EH166" s="12">
        <v>4.2</v>
      </c>
      <c r="EI166" s="12">
        <v>12.8</v>
      </c>
      <c r="EJ166" s="12">
        <v>0.7</v>
      </c>
      <c r="EK166" s="12">
        <v>0.2</v>
      </c>
      <c r="EL166" s="12">
        <v>0.5</v>
      </c>
      <c r="EM166" s="12">
        <v>0.6</v>
      </c>
      <c r="EN166" s="12">
        <v>1.9</v>
      </c>
      <c r="EO166" s="12">
        <v>3.5</v>
      </c>
      <c r="EP166" s="12">
        <v>9.5</v>
      </c>
      <c r="EQ166" s="12">
        <v>21</v>
      </c>
      <c r="ER166" s="31">
        <v>81.599999999999994</v>
      </c>
      <c r="EU166" s="12" t="s">
        <v>422</v>
      </c>
      <c r="EV166" s="12">
        <v>3156308</v>
      </c>
      <c r="EW166" s="12">
        <v>249827</v>
      </c>
      <c r="EX166" s="12">
        <v>260086</v>
      </c>
      <c r="EY166" s="12">
        <v>271626</v>
      </c>
      <c r="EZ166" s="12">
        <v>275429</v>
      </c>
      <c r="FA166" s="12">
        <v>274300</v>
      </c>
      <c r="FB166" s="12">
        <v>262695</v>
      </c>
      <c r="FC166" s="12">
        <v>206847</v>
      </c>
      <c r="FD166" s="12">
        <v>188931</v>
      </c>
      <c r="FE166" s="12">
        <v>186059</v>
      </c>
      <c r="FF166" s="12">
        <v>176361</v>
      </c>
      <c r="FG166" s="12">
        <v>165350</v>
      </c>
      <c r="FH166" s="12">
        <v>145634</v>
      </c>
      <c r="FI166" s="12">
        <v>127549</v>
      </c>
      <c r="FJ166" s="12">
        <v>113012</v>
      </c>
      <c r="FK166" s="12">
        <v>97810</v>
      </c>
      <c r="FL166" s="12">
        <v>77105</v>
      </c>
      <c r="FM166" s="31">
        <v>77687</v>
      </c>
      <c r="FP166" s="12" t="s">
        <v>422</v>
      </c>
      <c r="FQ166" s="12">
        <v>1539857</v>
      </c>
      <c r="FR166" s="12">
        <v>127058</v>
      </c>
      <c r="FS166" s="12">
        <v>132065</v>
      </c>
      <c r="FT166" s="12">
        <v>137864</v>
      </c>
      <c r="FU166" s="12">
        <v>139927</v>
      </c>
      <c r="FV166" s="12">
        <v>139192</v>
      </c>
      <c r="FW166" s="12">
        <v>132656</v>
      </c>
      <c r="FX166" s="12">
        <v>104010</v>
      </c>
      <c r="FY166" s="12">
        <v>94587</v>
      </c>
      <c r="FZ166" s="12">
        <v>92142</v>
      </c>
      <c r="GA166" s="12">
        <v>85649</v>
      </c>
      <c r="GB166" s="12">
        <v>80485</v>
      </c>
      <c r="GC166" s="12">
        <v>69662</v>
      </c>
      <c r="GD166" s="12">
        <v>59802</v>
      </c>
      <c r="GE166" s="12">
        <v>50509</v>
      </c>
      <c r="GF166" s="12">
        <v>40692</v>
      </c>
      <c r="GG166" s="12">
        <v>29227</v>
      </c>
      <c r="GH166" s="31">
        <v>24330</v>
      </c>
      <c r="GK166" s="12" t="s">
        <v>422</v>
      </c>
      <c r="GL166" s="12">
        <v>1616451</v>
      </c>
      <c r="GM166" s="12">
        <v>122769</v>
      </c>
      <c r="GN166" s="12">
        <v>128021</v>
      </c>
      <c r="GO166" s="12">
        <v>133762</v>
      </c>
      <c r="GP166" s="12">
        <v>135502</v>
      </c>
      <c r="GQ166" s="12">
        <v>135108</v>
      </c>
      <c r="GR166" s="12">
        <v>130039</v>
      </c>
      <c r="GS166" s="12">
        <v>102837</v>
      </c>
      <c r="GT166" s="12">
        <v>94344</v>
      </c>
      <c r="GU166" s="12">
        <v>93917</v>
      </c>
      <c r="GV166" s="12">
        <v>90712</v>
      </c>
      <c r="GW166" s="12">
        <v>84865</v>
      </c>
      <c r="GX166" s="12">
        <v>75972</v>
      </c>
      <c r="GY166" s="12">
        <v>67747</v>
      </c>
      <c r="GZ166" s="12">
        <v>62503</v>
      </c>
      <c r="HA166" s="12">
        <v>57118</v>
      </c>
      <c r="HB166" s="12">
        <v>47878</v>
      </c>
      <c r="HC166" s="31">
        <v>53357</v>
      </c>
      <c r="HF166" s="54">
        <v>90</v>
      </c>
      <c r="HG166" s="55" t="s">
        <v>77</v>
      </c>
      <c r="HH166" s="55">
        <v>1</v>
      </c>
      <c r="HI166" s="56">
        <f>FM145*IH155</f>
        <v>81179.021799301059</v>
      </c>
      <c r="HJ166" s="56">
        <f>AS145*IH164</f>
        <v>18060.449513825839</v>
      </c>
      <c r="HK166" s="57">
        <f t="shared" si="67"/>
        <v>0.2224768063660178</v>
      </c>
      <c r="HL166" s="58">
        <f t="shared" si="63"/>
        <v>0.20020618953481062</v>
      </c>
      <c r="HN166" s="54">
        <v>90</v>
      </c>
      <c r="HO166" s="55" t="s">
        <v>77</v>
      </c>
      <c r="HP166" s="55">
        <v>1</v>
      </c>
      <c r="HQ166" s="56">
        <f>GH145*IO155</f>
        <v>21276.197046545258</v>
      </c>
      <c r="HR166" s="56">
        <f>BX145*II164</f>
        <v>5367.4777433840509</v>
      </c>
      <c r="HS166" s="57">
        <f t="shared" si="68"/>
        <v>0.25227618129507784</v>
      </c>
      <c r="HT166" s="58">
        <f t="shared" si="64"/>
        <v>0.22401886890267331</v>
      </c>
      <c r="HV166" s="54" t="s">
        <v>423</v>
      </c>
      <c r="HW166" s="59" t="s">
        <v>77</v>
      </c>
      <c r="HX166" s="59">
        <v>1</v>
      </c>
      <c r="HY166" s="56">
        <f>HC145*IQ155</f>
        <v>59891.288491459083</v>
      </c>
      <c r="HZ166" s="60">
        <f>DC145*IJ164</f>
        <v>12713.539303482592</v>
      </c>
      <c r="IA166" s="57">
        <f t="shared" si="69"/>
        <v>0.21227693749309853</v>
      </c>
      <c r="IB166" s="58">
        <f t="shared" si="65"/>
        <v>0.19190810507986933</v>
      </c>
      <c r="IE166" s="50">
        <f t="shared" si="66"/>
        <v>-11.536261296714656</v>
      </c>
      <c r="IF166" s="50">
        <f t="shared" si="66"/>
        <v>20.567533040804847</v>
      </c>
      <c r="IH166" s="90">
        <v>1.8181276709799399E-2</v>
      </c>
      <c r="II166" s="91">
        <v>1.28177180973972E-2</v>
      </c>
      <c r="IJ166">
        <v>2.0963364993215699E-2</v>
      </c>
      <c r="IR166" s="54" t="s">
        <v>167</v>
      </c>
      <c r="IS166" s="56">
        <v>658</v>
      </c>
      <c r="JE166" s="93" t="s">
        <v>12</v>
      </c>
      <c r="JF166" s="39"/>
    </row>
    <row r="167" spans="1:296" ht="15.9" customHeight="1" x14ac:dyDescent="0.3">
      <c r="A167" s="12" t="s">
        <v>422</v>
      </c>
      <c r="B167" s="12">
        <v>55516</v>
      </c>
      <c r="C167" s="12"/>
      <c r="D167" s="12"/>
      <c r="E167" s="12"/>
      <c r="F167" s="12">
        <v>336</v>
      </c>
      <c r="G167" s="12">
        <v>9128</v>
      </c>
      <c r="H167" s="12">
        <v>14514</v>
      </c>
      <c r="I167" s="12">
        <v>14150</v>
      </c>
      <c r="J167" s="12">
        <v>10719</v>
      </c>
      <c r="K167" s="12">
        <v>5118</v>
      </c>
      <c r="L167" s="12">
        <v>1317</v>
      </c>
      <c r="M167" s="12">
        <v>70</v>
      </c>
      <c r="N167" s="12">
        <v>6</v>
      </c>
      <c r="O167" s="31">
        <v>158</v>
      </c>
      <c r="Q167" s="12" t="s">
        <v>422</v>
      </c>
      <c r="R167" s="12">
        <v>27253</v>
      </c>
      <c r="S167" s="12">
        <v>315</v>
      </c>
      <c r="T167" s="12">
        <v>123</v>
      </c>
      <c r="U167" s="12">
        <v>230</v>
      </c>
      <c r="V167" s="12">
        <v>668</v>
      </c>
      <c r="W167" s="12">
        <v>64</v>
      </c>
      <c r="X167" s="12">
        <v>20</v>
      </c>
      <c r="Y167" s="12">
        <v>15</v>
      </c>
      <c r="Z167" s="12">
        <v>20</v>
      </c>
      <c r="AA167" s="12">
        <v>65</v>
      </c>
      <c r="AB167" s="12">
        <v>73</v>
      </c>
      <c r="AC167" s="12">
        <v>216</v>
      </c>
      <c r="AD167" s="31">
        <v>251</v>
      </c>
      <c r="AF167" s="12" t="s">
        <v>422</v>
      </c>
      <c r="AG167" s="12">
        <v>252</v>
      </c>
      <c r="AH167" s="12">
        <v>218</v>
      </c>
      <c r="AI167" s="12">
        <v>286</v>
      </c>
      <c r="AJ167" s="12">
        <v>417</v>
      </c>
      <c r="AK167" s="12">
        <v>664</v>
      </c>
      <c r="AL167" s="12">
        <v>1024</v>
      </c>
      <c r="AM167" s="12">
        <v>1438</v>
      </c>
      <c r="AN167" s="12">
        <v>1815</v>
      </c>
      <c r="AO167" s="12">
        <v>2269</v>
      </c>
      <c r="AP167" s="12">
        <v>3127</v>
      </c>
      <c r="AQ167" s="12">
        <v>4036</v>
      </c>
      <c r="AR167" s="12">
        <v>4201</v>
      </c>
      <c r="AS167" s="12">
        <v>6106</v>
      </c>
      <c r="AT167" s="31">
        <v>8</v>
      </c>
      <c r="AV167" s="12" t="s">
        <v>422</v>
      </c>
      <c r="AW167" s="12">
        <v>14320</v>
      </c>
      <c r="AX167" s="12">
        <v>186</v>
      </c>
      <c r="AY167" s="12">
        <v>69</v>
      </c>
      <c r="AZ167" s="12">
        <v>134</v>
      </c>
      <c r="BA167" s="12">
        <v>389</v>
      </c>
      <c r="BB167" s="12">
        <v>24</v>
      </c>
      <c r="BC167" s="12">
        <v>8</v>
      </c>
      <c r="BD167" s="12">
        <v>12</v>
      </c>
      <c r="BE167" s="12">
        <v>10</v>
      </c>
      <c r="BF167" s="12">
        <v>36</v>
      </c>
      <c r="BG167" s="12">
        <v>45</v>
      </c>
      <c r="BH167" s="12">
        <v>156</v>
      </c>
      <c r="BI167" s="31">
        <v>183</v>
      </c>
      <c r="BK167" s="12" t="s">
        <v>422</v>
      </c>
      <c r="BL167" s="12">
        <v>183</v>
      </c>
      <c r="BM167" s="12">
        <v>142</v>
      </c>
      <c r="BN167" s="12">
        <v>179</v>
      </c>
      <c r="BO167" s="12">
        <v>281</v>
      </c>
      <c r="BP167" s="12">
        <v>430</v>
      </c>
      <c r="BQ167" s="12">
        <v>669</v>
      </c>
      <c r="BR167" s="12">
        <v>960</v>
      </c>
      <c r="BS167" s="12">
        <v>1205</v>
      </c>
      <c r="BT167" s="12">
        <v>1466</v>
      </c>
      <c r="BU167" s="12">
        <v>1864</v>
      </c>
      <c r="BV167" s="12">
        <v>2227</v>
      </c>
      <c r="BW167" s="12">
        <v>1847</v>
      </c>
      <c r="BX167" s="12">
        <v>1998</v>
      </c>
      <c r="BY167" s="31">
        <v>6</v>
      </c>
      <c r="CA167" s="12" t="s">
        <v>422</v>
      </c>
      <c r="CB167" s="12">
        <v>12905</v>
      </c>
      <c r="CC167" s="12">
        <v>127</v>
      </c>
      <c r="CD167" s="12">
        <v>54</v>
      </c>
      <c r="CE167" s="12">
        <v>95</v>
      </c>
      <c r="CF167" s="12">
        <v>276</v>
      </c>
      <c r="CG167" s="12">
        <v>40</v>
      </c>
      <c r="CH167" s="12">
        <v>12</v>
      </c>
      <c r="CI167" s="12">
        <v>3</v>
      </c>
      <c r="CJ167" s="12">
        <v>10</v>
      </c>
      <c r="CK167" s="12">
        <v>29</v>
      </c>
      <c r="CL167" s="12">
        <v>28</v>
      </c>
      <c r="CM167" s="12">
        <v>60</v>
      </c>
      <c r="CN167" s="31">
        <v>68</v>
      </c>
      <c r="CP167" s="12" t="s">
        <v>422</v>
      </c>
      <c r="CQ167" s="12">
        <v>69</v>
      </c>
      <c r="CR167" s="12">
        <v>76</v>
      </c>
      <c r="CS167" s="12">
        <v>107</v>
      </c>
      <c r="CT167" s="12">
        <v>135</v>
      </c>
      <c r="CU167" s="12">
        <v>234</v>
      </c>
      <c r="CV167" s="12">
        <v>353</v>
      </c>
      <c r="CW167" s="12">
        <v>476</v>
      </c>
      <c r="CX167" s="12">
        <v>607</v>
      </c>
      <c r="CY167" s="12">
        <v>803</v>
      </c>
      <c r="CZ167" s="12">
        <v>1260</v>
      </c>
      <c r="DA167" s="12">
        <v>1806</v>
      </c>
      <c r="DB167" s="12">
        <v>2349</v>
      </c>
      <c r="DC167" s="12">
        <v>4103</v>
      </c>
      <c r="DD167" s="31">
        <v>1</v>
      </c>
      <c r="DG167" s="12" t="s">
        <v>422</v>
      </c>
      <c r="DH167" s="12">
        <v>8.6</v>
      </c>
      <c r="DI167" s="12">
        <v>12</v>
      </c>
      <c r="DJ167" s="12">
        <v>0.6</v>
      </c>
      <c r="DK167" s="12">
        <v>0.3</v>
      </c>
      <c r="DL167" s="12">
        <v>0.8</v>
      </c>
      <c r="DM167" s="12">
        <v>1</v>
      </c>
      <c r="DN167" s="12">
        <v>1.9</v>
      </c>
      <c r="DO167" s="12">
        <v>4.9000000000000004</v>
      </c>
      <c r="DP167" s="12">
        <v>11.9</v>
      </c>
      <c r="DQ167" s="12">
        <v>25.6</v>
      </c>
      <c r="DR167" s="31">
        <v>92.7</v>
      </c>
      <c r="DT167" s="12" t="s">
        <v>422</v>
      </c>
      <c r="DU167" s="12">
        <v>9.3000000000000007</v>
      </c>
      <c r="DV167" s="12">
        <v>13.7</v>
      </c>
      <c r="DW167" s="12">
        <v>0.5</v>
      </c>
      <c r="DX167" s="12">
        <v>0.3</v>
      </c>
      <c r="DY167" s="12">
        <v>1.2</v>
      </c>
      <c r="DZ167" s="12">
        <v>1.4</v>
      </c>
      <c r="EA167" s="12">
        <v>2.5</v>
      </c>
      <c r="EB167" s="12">
        <v>6.6</v>
      </c>
      <c r="EC167" s="12">
        <v>16.7</v>
      </c>
      <c r="ED167" s="12">
        <v>36.5</v>
      </c>
      <c r="EE167" s="31">
        <v>113.4</v>
      </c>
      <c r="EG167" s="12" t="s">
        <v>422</v>
      </c>
      <c r="EH167" s="12">
        <v>8</v>
      </c>
      <c r="EI167" s="12">
        <v>10.1</v>
      </c>
      <c r="EJ167" s="12">
        <v>0.7</v>
      </c>
      <c r="EK167" s="12">
        <v>0.2</v>
      </c>
      <c r="EL167" s="12">
        <v>0.5</v>
      </c>
      <c r="EM167" s="12">
        <v>0.6</v>
      </c>
      <c r="EN167" s="12">
        <v>1.3</v>
      </c>
      <c r="EO167" s="12">
        <v>3.3</v>
      </c>
      <c r="EP167" s="12">
        <v>7.5</v>
      </c>
      <c r="EQ167" s="12">
        <v>17.2</v>
      </c>
      <c r="ER167" s="31">
        <v>81.599999999999994</v>
      </c>
      <c r="EU167" s="12" t="s">
        <v>432</v>
      </c>
      <c r="EV167" s="12">
        <v>831597</v>
      </c>
      <c r="EW167" s="12">
        <v>83072</v>
      </c>
      <c r="EX167" s="12">
        <v>97588</v>
      </c>
      <c r="EY167" s="12">
        <v>94474</v>
      </c>
      <c r="EZ167" s="12">
        <v>84612</v>
      </c>
      <c r="FA167" s="12">
        <v>75732</v>
      </c>
      <c r="FB167" s="12">
        <v>67853</v>
      </c>
      <c r="FC167" s="12">
        <v>53237</v>
      </c>
      <c r="FD167" s="12">
        <v>45594</v>
      </c>
      <c r="FE167" s="12">
        <v>42426</v>
      </c>
      <c r="FF167" s="12">
        <v>39548</v>
      </c>
      <c r="FG167" s="12">
        <v>35730</v>
      </c>
      <c r="FH167" s="12">
        <v>29263</v>
      </c>
      <c r="FI167" s="12">
        <v>23987</v>
      </c>
      <c r="FJ167" s="12">
        <v>20487</v>
      </c>
      <c r="FK167" s="12">
        <v>16030</v>
      </c>
      <c r="FL167" s="12">
        <v>11588</v>
      </c>
      <c r="FM167" s="31">
        <v>10376</v>
      </c>
      <c r="FP167" s="12" t="s">
        <v>432</v>
      </c>
      <c r="FQ167" s="12">
        <v>419397</v>
      </c>
      <c r="FR167" s="12">
        <v>41996</v>
      </c>
      <c r="FS167" s="12">
        <v>49485</v>
      </c>
      <c r="FT167" s="12">
        <v>47996</v>
      </c>
      <c r="FU167" s="12">
        <v>43309</v>
      </c>
      <c r="FV167" s="12">
        <v>39020</v>
      </c>
      <c r="FW167" s="12">
        <v>34431</v>
      </c>
      <c r="FX167" s="12">
        <v>27010</v>
      </c>
      <c r="FY167" s="12">
        <v>23333</v>
      </c>
      <c r="FZ167" s="12">
        <v>21421</v>
      </c>
      <c r="GA167" s="12">
        <v>19890</v>
      </c>
      <c r="GB167" s="12">
        <v>18493</v>
      </c>
      <c r="GC167" s="12">
        <v>14978</v>
      </c>
      <c r="GD167" s="12">
        <v>11807</v>
      </c>
      <c r="GE167" s="12">
        <v>9731</v>
      </c>
      <c r="GF167" s="12">
        <v>7340</v>
      </c>
      <c r="GG167" s="12">
        <v>5013</v>
      </c>
      <c r="GH167" s="31">
        <v>4144</v>
      </c>
      <c r="GK167" s="12" t="s">
        <v>432</v>
      </c>
      <c r="GL167" s="12">
        <v>412200</v>
      </c>
      <c r="GM167" s="12">
        <v>41076</v>
      </c>
      <c r="GN167" s="12">
        <v>48103</v>
      </c>
      <c r="GO167" s="12">
        <v>46478</v>
      </c>
      <c r="GP167" s="12">
        <v>41303</v>
      </c>
      <c r="GQ167" s="12">
        <v>36712</v>
      </c>
      <c r="GR167" s="12">
        <v>33422</v>
      </c>
      <c r="GS167" s="12">
        <v>26227</v>
      </c>
      <c r="GT167" s="12">
        <v>22261</v>
      </c>
      <c r="GU167" s="12">
        <v>21005</v>
      </c>
      <c r="GV167" s="12">
        <v>19658</v>
      </c>
      <c r="GW167" s="12">
        <v>17237</v>
      </c>
      <c r="GX167" s="12">
        <v>14285</v>
      </c>
      <c r="GY167" s="12">
        <v>12180</v>
      </c>
      <c r="GZ167" s="12">
        <v>10756</v>
      </c>
      <c r="HA167" s="12">
        <v>8690</v>
      </c>
      <c r="HB167" s="12">
        <v>6575</v>
      </c>
      <c r="HC167" s="31">
        <v>6232</v>
      </c>
      <c r="HF167" s="42">
        <v>95</v>
      </c>
      <c r="HG167" s="43" t="s">
        <v>121</v>
      </c>
      <c r="HH167" s="43">
        <v>1</v>
      </c>
      <c r="HI167" s="44">
        <f>FM145*IH156</f>
        <v>19046.317330004993</v>
      </c>
      <c r="HJ167" s="44">
        <f>AS145*IH165</f>
        <v>6295.4718048751474</v>
      </c>
      <c r="HK167" s="45">
        <f t="shared" si="67"/>
        <v>0.33053485856593662</v>
      </c>
      <c r="HL167" s="46">
        <f t="shared" si="63"/>
        <v>0.28365579459242829</v>
      </c>
      <c r="HN167" s="42">
        <v>95</v>
      </c>
      <c r="HO167" s="43" t="s">
        <v>121</v>
      </c>
      <c r="HP167" s="43">
        <v>1</v>
      </c>
      <c r="HQ167" s="44">
        <f>GH145*IO156</f>
        <v>3887.265583551361</v>
      </c>
      <c r="HR167" s="44">
        <f>BX145*II165</f>
        <v>1388.0331342372588</v>
      </c>
      <c r="HS167" s="45">
        <f t="shared" si="68"/>
        <v>0.35707185537067621</v>
      </c>
      <c r="HT167" s="46">
        <f t="shared" si="64"/>
        <v>0.30297918543049479</v>
      </c>
      <c r="HV167" s="42" t="s">
        <v>433</v>
      </c>
      <c r="HW167" s="47" t="s">
        <v>121</v>
      </c>
      <c r="HX167" s="47">
        <v>1</v>
      </c>
      <c r="HY167" s="44">
        <f>HC145*IQ156</f>
        <v>15154.027541171057</v>
      </c>
      <c r="HZ167" s="48">
        <f>DC145*IJ165</f>
        <v>4933.8476255088044</v>
      </c>
      <c r="IA167" s="45">
        <f t="shared" si="69"/>
        <v>0.32557995635842241</v>
      </c>
      <c r="IB167" s="46">
        <f t="shared" si="65"/>
        <v>0.27999893572203066</v>
      </c>
      <c r="IE167" s="50">
        <f t="shared" si="66"/>
        <v>-5.0242052825742576</v>
      </c>
      <c r="IF167" s="50">
        <f t="shared" si="66"/>
        <v>26.408954870916205</v>
      </c>
      <c r="IH167">
        <v>1</v>
      </c>
      <c r="II167">
        <v>1</v>
      </c>
      <c r="IJ167">
        <v>1</v>
      </c>
      <c r="IR167" s="42" t="s">
        <v>185</v>
      </c>
      <c r="IS167" s="44">
        <v>331</v>
      </c>
      <c r="JE167" s="209" t="s">
        <v>468</v>
      </c>
      <c r="JF167" s="209" t="s">
        <v>466</v>
      </c>
      <c r="JG167" s="209"/>
      <c r="JH167" s="209"/>
      <c r="JI167" s="209"/>
      <c r="JJ167" s="209"/>
      <c r="JK167" s="209"/>
      <c r="JL167" s="209"/>
      <c r="JM167" s="209"/>
      <c r="JN167" s="209"/>
      <c r="JO167" s="209"/>
      <c r="JP167" s="209"/>
      <c r="JQ167" s="209"/>
      <c r="JR167" s="209"/>
      <c r="JS167" s="209"/>
      <c r="JT167" s="209"/>
      <c r="JU167" s="209"/>
      <c r="JV167" s="209"/>
      <c r="JW167" s="209"/>
      <c r="JX167" s="209"/>
      <c r="JY167" s="209"/>
      <c r="JZ167" s="209"/>
      <c r="KA167" s="209"/>
      <c r="KB167" s="209"/>
      <c r="KC167" s="209"/>
      <c r="KD167" s="209"/>
      <c r="KE167" s="209"/>
      <c r="KF167" s="209"/>
      <c r="KG167" s="209"/>
      <c r="KH167" s="209"/>
      <c r="KI167" s="209"/>
      <c r="KJ167" s="209"/>
    </row>
    <row r="168" spans="1:296" ht="15.6" x14ac:dyDescent="0.3">
      <c r="A168" s="12" t="s">
        <v>434</v>
      </c>
      <c r="B168" s="12">
        <v>16417</v>
      </c>
      <c r="C168" s="12"/>
      <c r="D168" s="12"/>
      <c r="E168" s="12"/>
      <c r="F168" s="12">
        <v>117</v>
      </c>
      <c r="G168" s="12">
        <v>2820</v>
      </c>
      <c r="H168" s="12">
        <v>4844</v>
      </c>
      <c r="I168" s="12">
        <v>3874</v>
      </c>
      <c r="J168" s="12">
        <v>2611</v>
      </c>
      <c r="K168" s="12">
        <v>1313</v>
      </c>
      <c r="L168" s="12">
        <v>431</v>
      </c>
      <c r="M168" s="12">
        <v>35</v>
      </c>
      <c r="N168" s="12">
        <v>4</v>
      </c>
      <c r="O168" s="31">
        <v>368</v>
      </c>
      <c r="Q168" s="12" t="s">
        <v>434</v>
      </c>
      <c r="R168" s="12">
        <v>4235</v>
      </c>
      <c r="S168" s="12">
        <v>97</v>
      </c>
      <c r="T168" s="12">
        <v>34</v>
      </c>
      <c r="U168" s="12">
        <v>95</v>
      </c>
      <c r="V168" s="12">
        <v>226</v>
      </c>
      <c r="W168" s="12">
        <v>21</v>
      </c>
      <c r="X168" s="12">
        <v>11</v>
      </c>
      <c r="Y168" s="12">
        <v>5</v>
      </c>
      <c r="Z168" s="12">
        <v>8</v>
      </c>
      <c r="AA168" s="12">
        <v>22</v>
      </c>
      <c r="AB168" s="12">
        <v>28</v>
      </c>
      <c r="AC168" s="12">
        <v>42</v>
      </c>
      <c r="AD168" s="31">
        <v>70</v>
      </c>
      <c r="AF168" s="12" t="s">
        <v>434</v>
      </c>
      <c r="AG168" s="12">
        <v>60</v>
      </c>
      <c r="AH168" s="12">
        <v>47</v>
      </c>
      <c r="AI168" s="12">
        <v>67</v>
      </c>
      <c r="AJ168" s="12">
        <v>91</v>
      </c>
      <c r="AK168" s="12">
        <v>129</v>
      </c>
      <c r="AL168" s="12">
        <v>192</v>
      </c>
      <c r="AM168" s="12">
        <v>274</v>
      </c>
      <c r="AN168" s="12">
        <v>330</v>
      </c>
      <c r="AO168" s="12">
        <v>382</v>
      </c>
      <c r="AP168" s="12">
        <v>463</v>
      </c>
      <c r="AQ168" s="12">
        <v>488</v>
      </c>
      <c r="AR168" s="12">
        <v>512</v>
      </c>
      <c r="AS168" s="12">
        <v>695</v>
      </c>
      <c r="AT168" s="31">
        <v>72</v>
      </c>
      <c r="AV168" s="12" t="s">
        <v>434</v>
      </c>
      <c r="AW168" s="12">
        <v>2327</v>
      </c>
      <c r="AX168" s="12">
        <v>56</v>
      </c>
      <c r="AY168" s="12">
        <v>17</v>
      </c>
      <c r="AZ168" s="12">
        <v>50</v>
      </c>
      <c r="BA168" s="12">
        <v>123</v>
      </c>
      <c r="BB168" s="12">
        <v>13</v>
      </c>
      <c r="BC168" s="12">
        <v>5</v>
      </c>
      <c r="BD168" s="12">
        <v>4</v>
      </c>
      <c r="BE168" s="12">
        <v>4</v>
      </c>
      <c r="BF168" s="12">
        <v>11</v>
      </c>
      <c r="BG168" s="12">
        <v>20</v>
      </c>
      <c r="BH168" s="12">
        <v>31</v>
      </c>
      <c r="BI168" s="31">
        <v>49</v>
      </c>
      <c r="BK168" s="12" t="s">
        <v>434</v>
      </c>
      <c r="BL168" s="12">
        <v>37</v>
      </c>
      <c r="BM168" s="12">
        <v>24</v>
      </c>
      <c r="BN168" s="12">
        <v>44</v>
      </c>
      <c r="BO168" s="12">
        <v>48</v>
      </c>
      <c r="BP168" s="12">
        <v>74</v>
      </c>
      <c r="BQ168" s="12">
        <v>123</v>
      </c>
      <c r="BR168" s="12">
        <v>176</v>
      </c>
      <c r="BS168" s="12">
        <v>191</v>
      </c>
      <c r="BT168" s="12">
        <v>236</v>
      </c>
      <c r="BU168" s="12">
        <v>264</v>
      </c>
      <c r="BV168" s="12">
        <v>267</v>
      </c>
      <c r="BW168" s="12">
        <v>247</v>
      </c>
      <c r="BX168" s="12">
        <v>287</v>
      </c>
      <c r="BY168" s="31">
        <v>49</v>
      </c>
      <c r="CA168" s="12" t="s">
        <v>434</v>
      </c>
      <c r="CB168" s="12">
        <v>1906</v>
      </c>
      <c r="CC168" s="12">
        <v>41</v>
      </c>
      <c r="CD168" s="12">
        <v>17</v>
      </c>
      <c r="CE168" s="12">
        <v>45</v>
      </c>
      <c r="CF168" s="12">
        <v>103</v>
      </c>
      <c r="CG168" s="12">
        <v>8</v>
      </c>
      <c r="CH168" s="12">
        <v>6</v>
      </c>
      <c r="CI168" s="12">
        <v>1</v>
      </c>
      <c r="CJ168" s="12">
        <v>4</v>
      </c>
      <c r="CK168" s="12">
        <v>11</v>
      </c>
      <c r="CL168" s="12">
        <v>8</v>
      </c>
      <c r="CM168" s="12">
        <v>11</v>
      </c>
      <c r="CN168" s="31">
        <v>21</v>
      </c>
      <c r="CP168" s="12" t="s">
        <v>434</v>
      </c>
      <c r="CQ168" s="12">
        <v>23</v>
      </c>
      <c r="CR168" s="12">
        <v>23</v>
      </c>
      <c r="CS168" s="12">
        <v>23</v>
      </c>
      <c r="CT168" s="12">
        <v>43</v>
      </c>
      <c r="CU168" s="12">
        <v>55</v>
      </c>
      <c r="CV168" s="12">
        <v>69</v>
      </c>
      <c r="CW168" s="12">
        <v>98</v>
      </c>
      <c r="CX168" s="12">
        <v>139</v>
      </c>
      <c r="CY168" s="12">
        <v>146</v>
      </c>
      <c r="CZ168" s="12">
        <v>199</v>
      </c>
      <c r="DA168" s="12">
        <v>221</v>
      </c>
      <c r="DB168" s="12">
        <v>265</v>
      </c>
      <c r="DC168" s="12">
        <v>408</v>
      </c>
      <c r="DD168" s="31">
        <v>21</v>
      </c>
      <c r="DG168" s="12" t="s">
        <v>434</v>
      </c>
      <c r="DH168" s="12">
        <v>5.0999999999999996</v>
      </c>
      <c r="DI168" s="12">
        <v>13.8</v>
      </c>
      <c r="DJ168" s="12">
        <v>0.7</v>
      </c>
      <c r="DK168" s="12">
        <v>0.3</v>
      </c>
      <c r="DL168" s="12">
        <v>0.7</v>
      </c>
      <c r="DM168" s="12">
        <v>0.9</v>
      </c>
      <c r="DN168" s="12">
        <v>1.8</v>
      </c>
      <c r="DO168" s="12">
        <v>4.3</v>
      </c>
      <c r="DP168" s="12">
        <v>11.3</v>
      </c>
      <c r="DQ168" s="12">
        <v>23.1</v>
      </c>
      <c r="DR168" s="31">
        <v>77.2</v>
      </c>
      <c r="DT168" s="12" t="s">
        <v>434</v>
      </c>
      <c r="DU168" s="12">
        <v>5.5</v>
      </c>
      <c r="DV168" s="12">
        <v>14.5</v>
      </c>
      <c r="DW168" s="12">
        <v>0.8</v>
      </c>
      <c r="DX168" s="12">
        <v>0.3</v>
      </c>
      <c r="DY168" s="12">
        <v>1</v>
      </c>
      <c r="DZ168" s="12">
        <v>1</v>
      </c>
      <c r="EA168" s="12">
        <v>2.1</v>
      </c>
      <c r="EB168" s="12">
        <v>5.0999999999999996</v>
      </c>
      <c r="EC168" s="12">
        <v>13.7</v>
      </c>
      <c r="ED168" s="12">
        <v>29.3</v>
      </c>
      <c r="EE168" s="31">
        <v>87.5</v>
      </c>
      <c r="EG168" s="12" t="s">
        <v>434</v>
      </c>
      <c r="EH168" s="12">
        <v>4.5999999999999996</v>
      </c>
      <c r="EI168" s="12">
        <v>13</v>
      </c>
      <c r="EJ168" s="12">
        <v>0.6</v>
      </c>
      <c r="EK168" s="12">
        <v>0.2</v>
      </c>
      <c r="EL168" s="12">
        <v>0.4</v>
      </c>
      <c r="EM168" s="12">
        <v>0.8</v>
      </c>
      <c r="EN168" s="12">
        <v>1.5</v>
      </c>
      <c r="EO168" s="12">
        <v>3.4</v>
      </c>
      <c r="EP168" s="12">
        <v>9</v>
      </c>
      <c r="EQ168" s="12">
        <v>17.7</v>
      </c>
      <c r="ER168" s="31">
        <v>69.8</v>
      </c>
      <c r="EU168" s="12" t="s">
        <v>441</v>
      </c>
      <c r="EV168" s="12">
        <v>1404278</v>
      </c>
      <c r="EW168" s="12">
        <v>138721</v>
      </c>
      <c r="EX168" s="12">
        <v>145975</v>
      </c>
      <c r="EY168" s="12">
        <v>139728</v>
      </c>
      <c r="EZ168" s="12">
        <v>128162</v>
      </c>
      <c r="FA168" s="12">
        <v>130584</v>
      </c>
      <c r="FB168" s="12">
        <v>127626</v>
      </c>
      <c r="FC168" s="12">
        <v>91238</v>
      </c>
      <c r="FD168" s="12">
        <v>79337</v>
      </c>
      <c r="FE168" s="12">
        <v>76597</v>
      </c>
      <c r="FF168" s="12">
        <v>75221</v>
      </c>
      <c r="FG168" s="12">
        <v>69840</v>
      </c>
      <c r="FH168" s="12">
        <v>54188</v>
      </c>
      <c r="FI168" s="12">
        <v>41435</v>
      </c>
      <c r="FJ168" s="12">
        <v>35640</v>
      </c>
      <c r="FK168" s="12">
        <v>29870</v>
      </c>
      <c r="FL168" s="12">
        <v>21954</v>
      </c>
      <c r="FM168" s="31">
        <v>18162</v>
      </c>
      <c r="FP168" s="12" t="s">
        <v>441</v>
      </c>
      <c r="FQ168" s="12">
        <v>693999</v>
      </c>
      <c r="FR168" s="12">
        <v>70274</v>
      </c>
      <c r="FS168" s="12">
        <v>73807</v>
      </c>
      <c r="FT168" s="12">
        <v>70880</v>
      </c>
      <c r="FU168" s="12">
        <v>64958</v>
      </c>
      <c r="FV168" s="12">
        <v>65594</v>
      </c>
      <c r="FW168" s="12">
        <v>63982</v>
      </c>
      <c r="FX168" s="12">
        <v>45632</v>
      </c>
      <c r="FY168" s="12">
        <v>39421</v>
      </c>
      <c r="FZ168" s="12">
        <v>37482</v>
      </c>
      <c r="GA168" s="12">
        <v>36314</v>
      </c>
      <c r="GB168" s="12">
        <v>34458</v>
      </c>
      <c r="GC168" s="12">
        <v>26634</v>
      </c>
      <c r="GD168" s="12">
        <v>19776</v>
      </c>
      <c r="GE168" s="12">
        <v>16201</v>
      </c>
      <c r="GF168" s="12">
        <v>12919</v>
      </c>
      <c r="GG168" s="12">
        <v>9073</v>
      </c>
      <c r="GH168" s="31">
        <v>6594</v>
      </c>
      <c r="GK168" s="12" t="s">
        <v>441</v>
      </c>
      <c r="GL168" s="12">
        <v>710279</v>
      </c>
      <c r="GM168" s="12">
        <v>68447</v>
      </c>
      <c r="GN168" s="12">
        <v>72168</v>
      </c>
      <c r="GO168" s="12">
        <v>68848</v>
      </c>
      <c r="GP168" s="12">
        <v>63204</v>
      </c>
      <c r="GQ168" s="12">
        <v>64990</v>
      </c>
      <c r="GR168" s="12">
        <v>63644</v>
      </c>
      <c r="GS168" s="12">
        <v>45606</v>
      </c>
      <c r="GT168" s="12">
        <v>39916</v>
      </c>
      <c r="GU168" s="12">
        <v>39115</v>
      </c>
      <c r="GV168" s="12">
        <v>38907</v>
      </c>
      <c r="GW168" s="12">
        <v>35382</v>
      </c>
      <c r="GX168" s="12">
        <v>27554</v>
      </c>
      <c r="GY168" s="12">
        <v>21659</v>
      </c>
      <c r="GZ168" s="12">
        <v>19439</v>
      </c>
      <c r="HA168" s="12">
        <v>16951</v>
      </c>
      <c r="HB168" s="12">
        <v>12881</v>
      </c>
      <c r="HC168" s="31">
        <v>11568</v>
      </c>
      <c r="HF168" s="65" t="s">
        <v>442</v>
      </c>
      <c r="HG168" s="66" t="s">
        <v>443</v>
      </c>
      <c r="HH168" s="66">
        <v>1</v>
      </c>
      <c r="HI168" s="67">
        <f>FM145*IH157</f>
        <v>2703.3382885671494</v>
      </c>
      <c r="HJ168" s="67">
        <f>AS145*IH166</f>
        <v>1118.0757925458238</v>
      </c>
      <c r="HK168" s="68">
        <f t="shared" si="67"/>
        <v>0.41359078043408232</v>
      </c>
      <c r="HL168" s="69">
        <f t="shared" si="63"/>
        <v>0.34271823027074899</v>
      </c>
      <c r="HN168" s="65" t="s">
        <v>442</v>
      </c>
      <c r="HO168" s="66" t="s">
        <v>443</v>
      </c>
      <c r="HP168" s="66">
        <v>1</v>
      </c>
      <c r="HQ168" s="67">
        <f>GH145*IO157</f>
        <v>609.41793112647827</v>
      </c>
      <c r="HR168" s="67">
        <f>BX145*II166</f>
        <v>262.26332999084411</v>
      </c>
      <c r="HS168" s="68">
        <f t="shared" si="68"/>
        <v>0.43035053055636807</v>
      </c>
      <c r="HT168" s="69">
        <f t="shared" si="64"/>
        <v>0.35414688140302963</v>
      </c>
      <c r="HV168" s="65" t="s">
        <v>442</v>
      </c>
      <c r="HW168" s="66" t="s">
        <v>443</v>
      </c>
      <c r="HX168" s="66">
        <v>1</v>
      </c>
      <c r="HY168" s="67">
        <f>HC145*IQ157</f>
        <v>2093.3282652099533</v>
      </c>
      <c r="HZ168" s="70">
        <f>DC145*IJ166</f>
        <v>859.87530529172159</v>
      </c>
      <c r="IA168" s="68">
        <f t="shared" si="69"/>
        <v>0.41076945244680924</v>
      </c>
      <c r="IB168" s="69">
        <f t="shared" si="65"/>
        <v>0.3407787103241241</v>
      </c>
      <c r="IE168" s="50">
        <f t="shared" si="66"/>
        <v>-0.59209223071775341</v>
      </c>
      <c r="IF168" s="50">
        <f t="shared" si="66"/>
        <v>4.0628427367419135</v>
      </c>
      <c r="IR168" s="54" t="s">
        <v>201</v>
      </c>
      <c r="IS168" s="56">
        <v>399</v>
      </c>
      <c r="JE168" s="209"/>
      <c r="JF168" s="209"/>
      <c r="JG168" s="209"/>
      <c r="JH168" s="209"/>
      <c r="JI168" s="209"/>
      <c r="JJ168" s="209"/>
      <c r="JK168" s="209"/>
      <c r="JL168" s="209"/>
      <c r="JM168" s="209"/>
      <c r="JN168" s="209"/>
      <c r="JO168" s="209"/>
      <c r="JP168" s="209"/>
      <c r="JQ168" s="209"/>
      <c r="JR168" s="209"/>
      <c r="JS168" s="209"/>
      <c r="JT168" s="209"/>
      <c r="JU168" s="209"/>
      <c r="JV168" s="209"/>
      <c r="JW168" s="209"/>
      <c r="JX168" s="209"/>
      <c r="JY168" s="209"/>
      <c r="JZ168" s="209"/>
      <c r="KA168" s="209"/>
      <c r="KB168" s="209"/>
      <c r="KC168" s="209"/>
      <c r="KD168" s="209"/>
      <c r="KE168" s="209"/>
      <c r="KF168" s="209"/>
      <c r="KG168" s="209"/>
      <c r="KH168" s="209"/>
      <c r="KI168" s="209"/>
      <c r="KJ168" s="209"/>
    </row>
    <row r="169" spans="1:296" ht="15.6" x14ac:dyDescent="0.3">
      <c r="A169" s="12" t="s">
        <v>441</v>
      </c>
      <c r="B169" s="12">
        <v>29480</v>
      </c>
      <c r="C169" s="12"/>
      <c r="D169" s="12"/>
      <c r="E169" s="12"/>
      <c r="F169" s="12">
        <v>98</v>
      </c>
      <c r="G169" s="12">
        <v>4420</v>
      </c>
      <c r="H169" s="12">
        <v>8252</v>
      </c>
      <c r="I169" s="12">
        <v>7938</v>
      </c>
      <c r="J169" s="12">
        <v>5129</v>
      </c>
      <c r="K169" s="12">
        <v>2692</v>
      </c>
      <c r="L169" s="12">
        <v>778</v>
      </c>
      <c r="M169" s="12">
        <v>45</v>
      </c>
      <c r="N169" s="12">
        <v>1</v>
      </c>
      <c r="O169" s="31">
        <v>127</v>
      </c>
      <c r="Q169" s="12" t="s">
        <v>441</v>
      </c>
      <c r="R169" s="12">
        <v>8545</v>
      </c>
      <c r="S169" s="12">
        <v>377</v>
      </c>
      <c r="T169" s="12">
        <v>96</v>
      </c>
      <c r="U169" s="12">
        <v>130</v>
      </c>
      <c r="V169" s="12">
        <v>603</v>
      </c>
      <c r="W169" s="12">
        <v>28</v>
      </c>
      <c r="X169" s="12">
        <v>13</v>
      </c>
      <c r="Y169" s="12">
        <v>11</v>
      </c>
      <c r="Z169" s="12">
        <v>5</v>
      </c>
      <c r="AA169" s="12">
        <v>29</v>
      </c>
      <c r="AB169" s="12">
        <v>41</v>
      </c>
      <c r="AC169" s="12">
        <v>90</v>
      </c>
      <c r="AD169" s="31">
        <v>98</v>
      </c>
      <c r="AF169" s="12" t="s">
        <v>441</v>
      </c>
      <c r="AG169" s="12">
        <v>109</v>
      </c>
      <c r="AH169" s="12">
        <v>95</v>
      </c>
      <c r="AI169" s="12">
        <v>100</v>
      </c>
      <c r="AJ169" s="12">
        <v>150</v>
      </c>
      <c r="AK169" s="12">
        <v>281</v>
      </c>
      <c r="AL169" s="12">
        <v>425</v>
      </c>
      <c r="AM169" s="12">
        <v>539</v>
      </c>
      <c r="AN169" s="12">
        <v>639</v>
      </c>
      <c r="AO169" s="12">
        <v>722</v>
      </c>
      <c r="AP169" s="12">
        <v>1057</v>
      </c>
      <c r="AQ169" s="12">
        <v>1099</v>
      </c>
      <c r="AR169" s="12">
        <v>1061</v>
      </c>
      <c r="AS169" s="12">
        <v>1304</v>
      </c>
      <c r="AT169" s="31">
        <v>46</v>
      </c>
      <c r="AV169" s="12" t="s">
        <v>441</v>
      </c>
      <c r="AW169" s="12">
        <v>4617</v>
      </c>
      <c r="AX169" s="12">
        <v>194</v>
      </c>
      <c r="AY169" s="12">
        <v>56</v>
      </c>
      <c r="AZ169" s="12">
        <v>65</v>
      </c>
      <c r="BA169" s="12">
        <v>315</v>
      </c>
      <c r="BB169" s="12">
        <v>17</v>
      </c>
      <c r="BC169" s="12">
        <v>6</v>
      </c>
      <c r="BD169" s="12">
        <v>5</v>
      </c>
      <c r="BE169" s="12">
        <v>3</v>
      </c>
      <c r="BF169" s="12">
        <v>11</v>
      </c>
      <c r="BG169" s="12">
        <v>24</v>
      </c>
      <c r="BH169" s="12">
        <v>58</v>
      </c>
      <c r="BI169" s="31">
        <v>75</v>
      </c>
      <c r="BK169" s="12" t="s">
        <v>441</v>
      </c>
      <c r="BL169" s="12">
        <v>68</v>
      </c>
      <c r="BM169" s="12">
        <v>60</v>
      </c>
      <c r="BN169" s="12">
        <v>58</v>
      </c>
      <c r="BO169" s="12">
        <v>88</v>
      </c>
      <c r="BP169" s="12">
        <v>159</v>
      </c>
      <c r="BQ169" s="12">
        <v>256</v>
      </c>
      <c r="BR169" s="12">
        <v>351</v>
      </c>
      <c r="BS169" s="12">
        <v>394</v>
      </c>
      <c r="BT169" s="12">
        <v>447</v>
      </c>
      <c r="BU169" s="12">
        <v>623</v>
      </c>
      <c r="BV169" s="12">
        <v>584</v>
      </c>
      <c r="BW169" s="12">
        <v>474</v>
      </c>
      <c r="BX169" s="12">
        <v>516</v>
      </c>
      <c r="BY169" s="31">
        <v>25</v>
      </c>
      <c r="CA169" s="12" t="s">
        <v>441</v>
      </c>
      <c r="CB169" s="12">
        <v>3924</v>
      </c>
      <c r="CC169" s="12">
        <v>181</v>
      </c>
      <c r="CD169" s="12">
        <v>39</v>
      </c>
      <c r="CE169" s="12">
        <v>65</v>
      </c>
      <c r="CF169" s="12">
        <v>285</v>
      </c>
      <c r="CG169" s="12">
        <v>11</v>
      </c>
      <c r="CH169" s="12">
        <v>7</v>
      </c>
      <c r="CI169" s="12">
        <v>6</v>
      </c>
      <c r="CJ169" s="12">
        <v>2</v>
      </c>
      <c r="CK169" s="12">
        <v>18</v>
      </c>
      <c r="CL169" s="12">
        <v>17</v>
      </c>
      <c r="CM169" s="12">
        <v>31</v>
      </c>
      <c r="CN169" s="31">
        <v>23</v>
      </c>
      <c r="CP169" s="12" t="s">
        <v>441</v>
      </c>
      <c r="CQ169" s="12">
        <v>41</v>
      </c>
      <c r="CR169" s="12">
        <v>35</v>
      </c>
      <c r="CS169" s="12">
        <v>42</v>
      </c>
      <c r="CT169" s="12">
        <v>62</v>
      </c>
      <c r="CU169" s="12">
        <v>122</v>
      </c>
      <c r="CV169" s="12">
        <v>169</v>
      </c>
      <c r="CW169" s="12">
        <v>188</v>
      </c>
      <c r="CX169" s="12">
        <v>245</v>
      </c>
      <c r="CY169" s="12">
        <v>275</v>
      </c>
      <c r="CZ169" s="12">
        <v>434</v>
      </c>
      <c r="DA169" s="12">
        <v>515</v>
      </c>
      <c r="DB169" s="12">
        <v>587</v>
      </c>
      <c r="DC169" s="12">
        <v>788</v>
      </c>
      <c r="DD169" s="31">
        <v>21</v>
      </c>
      <c r="DG169" s="12" t="s">
        <v>441</v>
      </c>
      <c r="DH169" s="12">
        <v>6.1</v>
      </c>
      <c r="DI169" s="12">
        <v>20.5</v>
      </c>
      <c r="DJ169" s="12">
        <v>0.5</v>
      </c>
      <c r="DK169" s="12">
        <v>0.2</v>
      </c>
      <c r="DL169" s="12">
        <v>0.7</v>
      </c>
      <c r="DM169" s="12">
        <v>0.9</v>
      </c>
      <c r="DN169" s="12">
        <v>1.6</v>
      </c>
      <c r="DO169" s="12">
        <v>4.9000000000000004</v>
      </c>
      <c r="DP169" s="12">
        <v>12.3</v>
      </c>
      <c r="DQ169" s="12">
        <v>27.2</v>
      </c>
      <c r="DR169" s="31">
        <v>86.3</v>
      </c>
      <c r="DT169" s="12" t="s">
        <v>441</v>
      </c>
      <c r="DU169" s="12">
        <v>6.7</v>
      </c>
      <c r="DV169" s="12">
        <v>20.9</v>
      </c>
      <c r="DW169" s="12">
        <v>0.5</v>
      </c>
      <c r="DX169" s="12">
        <v>0.2</v>
      </c>
      <c r="DY169" s="12">
        <v>1</v>
      </c>
      <c r="DZ169" s="12">
        <v>1.2</v>
      </c>
      <c r="EA169" s="12">
        <v>1.9</v>
      </c>
      <c r="EB169" s="12">
        <v>5.9</v>
      </c>
      <c r="EC169" s="12">
        <v>16.100000000000001</v>
      </c>
      <c r="ED169" s="12">
        <v>36.700000000000003</v>
      </c>
      <c r="EE169" s="31">
        <v>100.5</v>
      </c>
      <c r="EG169" s="12" t="s">
        <v>441</v>
      </c>
      <c r="EH169" s="12">
        <v>5.5</v>
      </c>
      <c r="EI169" s="12">
        <v>19.7</v>
      </c>
      <c r="EJ169" s="12">
        <v>0.5</v>
      </c>
      <c r="EK169" s="12">
        <v>0.2</v>
      </c>
      <c r="EL169" s="12">
        <v>0.4</v>
      </c>
      <c r="EM169" s="12">
        <v>0.7</v>
      </c>
      <c r="EN169" s="12">
        <v>1.3</v>
      </c>
      <c r="EO169" s="12">
        <v>3.9</v>
      </c>
      <c r="EP169" s="12">
        <v>8.8000000000000007</v>
      </c>
      <c r="EQ169" s="12">
        <v>19.5</v>
      </c>
      <c r="ER169" s="31">
        <v>77.3</v>
      </c>
      <c r="EU169" s="13" t="s">
        <v>454</v>
      </c>
      <c r="EV169" s="13">
        <v>111726</v>
      </c>
      <c r="EW169" s="13">
        <v>11007</v>
      </c>
      <c r="EX169" s="13">
        <v>11688</v>
      </c>
      <c r="EY169" s="13">
        <v>12260</v>
      </c>
      <c r="EZ169" s="13">
        <v>10831</v>
      </c>
      <c r="FA169" s="13">
        <v>8107</v>
      </c>
      <c r="FB169" s="13">
        <v>8619</v>
      </c>
      <c r="FC169" s="13">
        <v>8893</v>
      </c>
      <c r="FD169" s="13">
        <v>9100</v>
      </c>
      <c r="FE169" s="13">
        <v>9490</v>
      </c>
      <c r="FF169" s="13">
        <v>7471</v>
      </c>
      <c r="FG169" s="13">
        <v>5066</v>
      </c>
      <c r="FH169" s="13">
        <v>3330</v>
      </c>
      <c r="FI169" s="13">
        <v>2188</v>
      </c>
      <c r="FJ169" s="13">
        <v>1555</v>
      </c>
      <c r="FK169" s="13">
        <v>1031</v>
      </c>
      <c r="FL169" s="13">
        <v>658</v>
      </c>
      <c r="FM169" s="14">
        <v>432</v>
      </c>
      <c r="FP169" s="13" t="s">
        <v>454</v>
      </c>
      <c r="FQ169" s="13">
        <v>57213</v>
      </c>
      <c r="FR169" s="13">
        <v>5605</v>
      </c>
      <c r="FS169" s="13">
        <v>5941</v>
      </c>
      <c r="FT169" s="13">
        <v>6199</v>
      </c>
      <c r="FU169" s="13">
        <v>5572</v>
      </c>
      <c r="FV169" s="13">
        <v>4226</v>
      </c>
      <c r="FW169" s="13">
        <v>4326</v>
      </c>
      <c r="FX169" s="13">
        <v>4389</v>
      </c>
      <c r="FY169" s="13">
        <v>4617</v>
      </c>
      <c r="FZ169" s="13">
        <v>5035</v>
      </c>
      <c r="GA169" s="13">
        <v>4009</v>
      </c>
      <c r="GB169" s="13">
        <v>2697</v>
      </c>
      <c r="GC169" s="13">
        <v>1806</v>
      </c>
      <c r="GD169" s="13">
        <v>1108</v>
      </c>
      <c r="GE169" s="13">
        <v>750</v>
      </c>
      <c r="GF169" s="13">
        <v>479</v>
      </c>
      <c r="GG169" s="13">
        <v>280</v>
      </c>
      <c r="GH169" s="94" t="s">
        <v>487</v>
      </c>
      <c r="GK169" s="13" t="s">
        <v>454</v>
      </c>
      <c r="GL169" s="13">
        <v>54513</v>
      </c>
      <c r="GM169" s="13">
        <v>5402</v>
      </c>
      <c r="GN169" s="13">
        <v>5747</v>
      </c>
      <c r="GO169" s="13">
        <v>6061</v>
      </c>
      <c r="GP169" s="13">
        <v>5259</v>
      </c>
      <c r="GQ169" s="13">
        <v>3881</v>
      </c>
      <c r="GR169" s="13">
        <v>4293</v>
      </c>
      <c r="GS169" s="13">
        <v>4504</v>
      </c>
      <c r="GT169" s="13">
        <v>4483</v>
      </c>
      <c r="GU169" s="13">
        <v>4455</v>
      </c>
      <c r="GV169" s="13">
        <v>3462</v>
      </c>
      <c r="GW169" s="13">
        <v>2369</v>
      </c>
      <c r="GX169" s="13">
        <v>1524</v>
      </c>
      <c r="GY169" s="13">
        <v>1080</v>
      </c>
      <c r="GZ169" s="13">
        <v>805</v>
      </c>
      <c r="HA169" s="13">
        <v>552</v>
      </c>
      <c r="HB169" s="13">
        <v>378</v>
      </c>
      <c r="HC169" s="14">
        <v>258</v>
      </c>
      <c r="IR169" s="42" t="s">
        <v>219</v>
      </c>
      <c r="IS169" s="44">
        <v>736</v>
      </c>
      <c r="JE169" s="209"/>
      <c r="JF169" s="210">
        <v>2010</v>
      </c>
    </row>
    <row r="170" spans="1:296" ht="15.6" x14ac:dyDescent="0.3">
      <c r="A170" s="12" t="s">
        <v>454</v>
      </c>
      <c r="B170" s="12">
        <v>2179</v>
      </c>
      <c r="C170" s="12"/>
      <c r="D170" s="12"/>
      <c r="E170" s="12"/>
      <c r="F170" s="12">
        <v>8</v>
      </c>
      <c r="G170" s="12">
        <v>293</v>
      </c>
      <c r="H170" s="12">
        <v>552</v>
      </c>
      <c r="I170" s="12">
        <v>594</v>
      </c>
      <c r="J170" s="12">
        <v>419</v>
      </c>
      <c r="K170" s="12">
        <v>251</v>
      </c>
      <c r="L170" s="12">
        <v>58</v>
      </c>
      <c r="M170" s="12">
        <v>4</v>
      </c>
      <c r="N170" s="12">
        <v>0</v>
      </c>
      <c r="O170" s="31">
        <v>0</v>
      </c>
      <c r="Q170" s="12" t="s">
        <v>454</v>
      </c>
      <c r="R170" s="12">
        <v>327</v>
      </c>
      <c r="S170" s="12">
        <v>5</v>
      </c>
      <c r="T170" s="12">
        <v>3</v>
      </c>
      <c r="U170" s="12">
        <v>1</v>
      </c>
      <c r="V170" s="12">
        <v>9</v>
      </c>
      <c r="W170" s="12">
        <v>3</v>
      </c>
      <c r="X170" s="12">
        <v>2</v>
      </c>
      <c r="Y170" s="12">
        <v>1</v>
      </c>
      <c r="Z170" s="12">
        <v>2</v>
      </c>
      <c r="AA170" s="12">
        <v>2</v>
      </c>
      <c r="AB170" s="12">
        <v>3</v>
      </c>
      <c r="AC170" s="12">
        <v>8</v>
      </c>
      <c r="AD170" s="31">
        <v>7</v>
      </c>
      <c r="AF170" s="12" t="s">
        <v>454</v>
      </c>
      <c r="AG170" s="12">
        <v>2</v>
      </c>
      <c r="AH170" s="12">
        <v>7</v>
      </c>
      <c r="AI170" s="12">
        <v>11</v>
      </c>
      <c r="AJ170" s="12">
        <v>21</v>
      </c>
      <c r="AK170" s="12">
        <v>20</v>
      </c>
      <c r="AL170" s="12">
        <v>24</v>
      </c>
      <c r="AM170" s="12">
        <v>20</v>
      </c>
      <c r="AN170" s="12">
        <v>25</v>
      </c>
      <c r="AO170" s="12">
        <v>37</v>
      </c>
      <c r="AP170" s="12">
        <v>36</v>
      </c>
      <c r="AQ170" s="12">
        <v>37</v>
      </c>
      <c r="AR170" s="12">
        <v>22</v>
      </c>
      <c r="AS170" s="12">
        <v>28</v>
      </c>
      <c r="AT170" s="31">
        <v>0</v>
      </c>
      <c r="AV170" s="12" t="s">
        <v>454</v>
      </c>
      <c r="AW170" s="12">
        <v>187</v>
      </c>
      <c r="AX170" s="12">
        <v>2</v>
      </c>
      <c r="AY170" s="12">
        <v>1</v>
      </c>
      <c r="AZ170" s="12">
        <v>1</v>
      </c>
      <c r="BA170" s="12">
        <v>4</v>
      </c>
      <c r="BB170" s="12">
        <v>2</v>
      </c>
      <c r="BC170" s="12">
        <v>0</v>
      </c>
      <c r="BD170" s="12">
        <v>0</v>
      </c>
      <c r="BE170" s="12">
        <v>1</v>
      </c>
      <c r="BF170" s="12">
        <v>1</v>
      </c>
      <c r="BG170" s="12">
        <v>1</v>
      </c>
      <c r="BH170" s="12">
        <v>6</v>
      </c>
      <c r="BI170" s="31">
        <v>5</v>
      </c>
      <c r="BK170" s="12" t="s">
        <v>454</v>
      </c>
      <c r="BL170" s="12">
        <v>1</v>
      </c>
      <c r="BM170" s="12">
        <v>5</v>
      </c>
      <c r="BN170" s="12">
        <v>7</v>
      </c>
      <c r="BO170" s="12">
        <v>12</v>
      </c>
      <c r="BP170" s="12">
        <v>17</v>
      </c>
      <c r="BQ170" s="12">
        <v>14</v>
      </c>
      <c r="BR170" s="12">
        <v>12</v>
      </c>
      <c r="BS170" s="12">
        <v>15</v>
      </c>
      <c r="BT170" s="12">
        <v>23</v>
      </c>
      <c r="BU170" s="12">
        <v>17</v>
      </c>
      <c r="BV170" s="12">
        <v>19</v>
      </c>
      <c r="BW170" s="12">
        <v>14</v>
      </c>
      <c r="BX170" s="12">
        <v>11</v>
      </c>
      <c r="BY170" s="31">
        <v>0</v>
      </c>
      <c r="CA170" s="12" t="s">
        <v>454</v>
      </c>
      <c r="CB170" s="12">
        <v>140</v>
      </c>
      <c r="CC170" s="12">
        <v>3</v>
      </c>
      <c r="CD170" s="12">
        <v>2</v>
      </c>
      <c r="CE170" s="12">
        <v>0</v>
      </c>
      <c r="CF170" s="12">
        <v>5</v>
      </c>
      <c r="CG170" s="12">
        <v>1</v>
      </c>
      <c r="CH170" s="12">
        <v>2</v>
      </c>
      <c r="CI170" s="12">
        <v>1</v>
      </c>
      <c r="CJ170" s="12">
        <v>1</v>
      </c>
      <c r="CK170" s="12">
        <v>1</v>
      </c>
      <c r="CL170" s="12">
        <v>2</v>
      </c>
      <c r="CM170" s="12">
        <v>2</v>
      </c>
      <c r="CN170" s="31">
        <v>2</v>
      </c>
      <c r="CP170" s="12" t="s">
        <v>454</v>
      </c>
      <c r="CQ170" s="12">
        <v>1</v>
      </c>
      <c r="CR170" s="12">
        <v>2</v>
      </c>
      <c r="CS170" s="12">
        <v>4</v>
      </c>
      <c r="CT170" s="12">
        <v>9</v>
      </c>
      <c r="CU170" s="12">
        <v>3</v>
      </c>
      <c r="CV170" s="12">
        <v>10</v>
      </c>
      <c r="CW170" s="12">
        <v>8</v>
      </c>
      <c r="CX170" s="12">
        <v>10</v>
      </c>
      <c r="CY170" s="12">
        <v>14</v>
      </c>
      <c r="CZ170" s="12">
        <v>19</v>
      </c>
      <c r="DA170" s="12">
        <v>18</v>
      </c>
      <c r="DB170" s="12">
        <v>8</v>
      </c>
      <c r="DC170" s="12">
        <v>17</v>
      </c>
      <c r="DD170" s="31">
        <v>0</v>
      </c>
      <c r="DG170" s="13" t="s">
        <v>454</v>
      </c>
      <c r="DH170" s="13">
        <v>2.9</v>
      </c>
      <c r="DI170" s="13">
        <v>4.0999999999999996</v>
      </c>
      <c r="DJ170" s="13">
        <v>0.9</v>
      </c>
      <c r="DK170" s="13">
        <v>0.2</v>
      </c>
      <c r="DL170" s="13">
        <v>0.8</v>
      </c>
      <c r="DM170" s="13">
        <v>0.5</v>
      </c>
      <c r="DN170" s="13">
        <v>1.7</v>
      </c>
      <c r="DO170" s="13">
        <v>3.5</v>
      </c>
      <c r="DP170" s="13">
        <v>8.1999999999999993</v>
      </c>
      <c r="DQ170" s="13">
        <v>28.2</v>
      </c>
      <c r="DR170" s="14">
        <v>79.8</v>
      </c>
      <c r="DT170" s="13" t="s">
        <v>454</v>
      </c>
      <c r="DU170" s="13">
        <v>3.3</v>
      </c>
      <c r="DV170" s="13">
        <v>3.5</v>
      </c>
      <c r="DW170" s="13">
        <v>0.7</v>
      </c>
      <c r="DX170" s="13">
        <v>0.2</v>
      </c>
      <c r="DY170" s="13">
        <v>1.1000000000000001</v>
      </c>
      <c r="DZ170" s="13">
        <v>0.7</v>
      </c>
      <c r="EA170" s="13">
        <v>2</v>
      </c>
      <c r="EB170" s="13">
        <v>4.5999999999999996</v>
      </c>
      <c r="EC170" s="13">
        <v>9.3000000000000007</v>
      </c>
      <c r="ED170" s="13">
        <v>32.5</v>
      </c>
      <c r="EE170" s="14">
        <v>96.9</v>
      </c>
      <c r="EG170" s="13" t="s">
        <v>454</v>
      </c>
      <c r="EH170" s="13">
        <v>2.6</v>
      </c>
      <c r="EI170" s="13">
        <v>4.8</v>
      </c>
      <c r="EJ170" s="13">
        <v>1.2</v>
      </c>
      <c r="EK170" s="13">
        <v>0.3</v>
      </c>
      <c r="EL170" s="13">
        <v>0.4</v>
      </c>
      <c r="EM170" s="13">
        <v>0.3</v>
      </c>
      <c r="EN170" s="13">
        <v>1.5</v>
      </c>
      <c r="EO170" s="13">
        <v>2.2000000000000002</v>
      </c>
      <c r="EP170" s="13">
        <v>6.9</v>
      </c>
      <c r="EQ170" s="13">
        <v>24.3</v>
      </c>
      <c r="ER170" s="14">
        <v>67.599999999999994</v>
      </c>
      <c r="IR170" s="54" t="s">
        <v>237</v>
      </c>
      <c r="IS170" s="56">
        <v>840</v>
      </c>
      <c r="JE170" s="209"/>
      <c r="JF170" s="210"/>
    </row>
    <row r="171" spans="1:296" ht="15.6" x14ac:dyDescent="0.3">
      <c r="A171" s="12" t="s">
        <v>460</v>
      </c>
      <c r="B171" s="12">
        <v>236</v>
      </c>
      <c r="C171" s="12"/>
      <c r="D171" s="12"/>
      <c r="E171" s="12"/>
      <c r="F171" s="12">
        <v>1</v>
      </c>
      <c r="G171" s="12">
        <v>38</v>
      </c>
      <c r="H171" s="12">
        <v>64</v>
      </c>
      <c r="I171" s="12">
        <v>56</v>
      </c>
      <c r="J171" s="12">
        <v>39</v>
      </c>
      <c r="K171" s="12">
        <v>24</v>
      </c>
      <c r="L171" s="12">
        <v>6</v>
      </c>
      <c r="M171" s="12">
        <v>1</v>
      </c>
      <c r="N171" s="12">
        <v>0</v>
      </c>
      <c r="O171" s="31">
        <v>7</v>
      </c>
      <c r="Q171" s="12" t="s">
        <v>460</v>
      </c>
      <c r="R171" s="12">
        <v>192</v>
      </c>
      <c r="S171" s="12">
        <v>3</v>
      </c>
      <c r="T171" s="12">
        <v>0</v>
      </c>
      <c r="U171" s="12">
        <v>2</v>
      </c>
      <c r="V171" s="12">
        <v>5</v>
      </c>
      <c r="W171" s="12">
        <v>3</v>
      </c>
      <c r="X171" s="12">
        <v>0</v>
      </c>
      <c r="Y171" s="12">
        <v>2</v>
      </c>
      <c r="Z171" s="12">
        <v>0</v>
      </c>
      <c r="AA171" s="12">
        <v>2</v>
      </c>
      <c r="AB171" s="12">
        <v>3</v>
      </c>
      <c r="AC171" s="12">
        <v>6</v>
      </c>
      <c r="AD171" s="31">
        <v>10</v>
      </c>
      <c r="AF171" s="12" t="s">
        <v>460</v>
      </c>
      <c r="AG171" s="12">
        <v>0</v>
      </c>
      <c r="AH171" s="12">
        <v>12</v>
      </c>
      <c r="AI171" s="12">
        <v>6</v>
      </c>
      <c r="AJ171" s="12">
        <v>13</v>
      </c>
      <c r="AK171" s="12">
        <v>12</v>
      </c>
      <c r="AL171" s="12">
        <v>14</v>
      </c>
      <c r="AM171" s="12">
        <v>15</v>
      </c>
      <c r="AN171" s="12">
        <v>14</v>
      </c>
      <c r="AO171" s="12">
        <v>13</v>
      </c>
      <c r="AP171" s="12">
        <v>20</v>
      </c>
      <c r="AQ171" s="12">
        <v>23</v>
      </c>
      <c r="AR171" s="12">
        <v>11</v>
      </c>
      <c r="AS171" s="12">
        <v>8</v>
      </c>
      <c r="AT171" s="31">
        <v>0</v>
      </c>
      <c r="AV171" s="12" t="s">
        <v>460</v>
      </c>
      <c r="AW171" s="12">
        <v>114</v>
      </c>
      <c r="AX171" s="12">
        <v>0</v>
      </c>
      <c r="AY171" s="12">
        <v>0</v>
      </c>
      <c r="AZ171" s="12">
        <v>1</v>
      </c>
      <c r="BA171" s="12">
        <v>1</v>
      </c>
      <c r="BB171" s="12">
        <v>1</v>
      </c>
      <c r="BC171" s="12">
        <v>0</v>
      </c>
      <c r="BD171" s="12">
        <v>2</v>
      </c>
      <c r="BE171" s="12">
        <v>0</v>
      </c>
      <c r="BF171" s="12">
        <v>2</v>
      </c>
      <c r="BG171" s="12">
        <v>2</v>
      </c>
      <c r="BH171" s="12">
        <v>3</v>
      </c>
      <c r="BI171" s="31">
        <v>8</v>
      </c>
      <c r="BK171" s="12" t="s">
        <v>460</v>
      </c>
      <c r="BL171" s="12">
        <v>0</v>
      </c>
      <c r="BM171" s="12">
        <v>8</v>
      </c>
      <c r="BN171" s="12">
        <v>5</v>
      </c>
      <c r="BO171" s="12">
        <v>10</v>
      </c>
      <c r="BP171" s="12">
        <v>9</v>
      </c>
      <c r="BQ171" s="12">
        <v>9</v>
      </c>
      <c r="BR171" s="12">
        <v>11</v>
      </c>
      <c r="BS171" s="12">
        <v>8</v>
      </c>
      <c r="BT171" s="12">
        <v>7</v>
      </c>
      <c r="BU171" s="12">
        <v>10</v>
      </c>
      <c r="BV171" s="12">
        <v>11</v>
      </c>
      <c r="BW171" s="12">
        <v>5</v>
      </c>
      <c r="BX171" s="12">
        <v>2</v>
      </c>
      <c r="BY171" s="31">
        <v>0</v>
      </c>
      <c r="CA171" s="12" t="s">
        <v>460</v>
      </c>
      <c r="CB171" s="12">
        <v>78</v>
      </c>
      <c r="CC171" s="12">
        <v>3</v>
      </c>
      <c r="CD171" s="12">
        <v>0</v>
      </c>
      <c r="CE171" s="12">
        <v>1</v>
      </c>
      <c r="CF171" s="12">
        <v>4</v>
      </c>
      <c r="CG171" s="12">
        <v>2</v>
      </c>
      <c r="CH171" s="12">
        <v>0</v>
      </c>
      <c r="CI171" s="12">
        <v>0</v>
      </c>
      <c r="CJ171" s="12">
        <v>0</v>
      </c>
      <c r="CK171" s="12">
        <v>0</v>
      </c>
      <c r="CL171" s="12">
        <v>1</v>
      </c>
      <c r="CM171" s="12">
        <v>3</v>
      </c>
      <c r="CN171" s="31">
        <v>2</v>
      </c>
      <c r="CP171" s="12" t="s">
        <v>460</v>
      </c>
      <c r="CQ171" s="12">
        <v>0</v>
      </c>
      <c r="CR171" s="12">
        <v>4</v>
      </c>
      <c r="CS171" s="12">
        <v>1</v>
      </c>
      <c r="CT171" s="12">
        <v>3</v>
      </c>
      <c r="CU171" s="12">
        <v>3</v>
      </c>
      <c r="CV171" s="12">
        <v>5</v>
      </c>
      <c r="CW171" s="12">
        <v>4</v>
      </c>
      <c r="CX171" s="12">
        <v>6</v>
      </c>
      <c r="CY171" s="12">
        <v>6</v>
      </c>
      <c r="CZ171" s="12">
        <v>10</v>
      </c>
      <c r="DA171" s="12">
        <v>12</v>
      </c>
      <c r="DB171" s="12">
        <v>6</v>
      </c>
      <c r="DC171" s="12">
        <v>6</v>
      </c>
      <c r="DD171" s="31">
        <v>0</v>
      </c>
      <c r="DG171" s="6" t="s">
        <v>461</v>
      </c>
      <c r="DT171" s="6" t="s">
        <v>461</v>
      </c>
      <c r="EG171" s="6" t="s">
        <v>461</v>
      </c>
      <c r="IR171" s="42" t="s">
        <v>255</v>
      </c>
      <c r="IS171" s="44">
        <v>953</v>
      </c>
    </row>
    <row r="172" spans="1:296" ht="15.6" x14ac:dyDescent="0.3">
      <c r="A172" s="13" t="s">
        <v>462</v>
      </c>
      <c r="B172" s="13">
        <v>1831</v>
      </c>
      <c r="C172" s="13"/>
      <c r="D172" s="13"/>
      <c r="E172" s="13"/>
      <c r="F172" s="13">
        <v>4</v>
      </c>
      <c r="G172" s="13">
        <v>153</v>
      </c>
      <c r="H172" s="13">
        <v>332</v>
      </c>
      <c r="I172" s="13">
        <v>332</v>
      </c>
      <c r="J172" s="13">
        <v>182</v>
      </c>
      <c r="K172" s="13">
        <v>120</v>
      </c>
      <c r="L172" s="13">
        <v>32</v>
      </c>
      <c r="M172" s="13">
        <v>2</v>
      </c>
      <c r="N172" s="13">
        <v>1</v>
      </c>
      <c r="O172" s="14">
        <v>673</v>
      </c>
      <c r="Q172" s="13" t="s">
        <v>462</v>
      </c>
      <c r="R172" s="13">
        <v>1041</v>
      </c>
      <c r="S172" s="13">
        <v>64</v>
      </c>
      <c r="T172" s="13">
        <v>10</v>
      </c>
      <c r="U172" s="13">
        <v>13</v>
      </c>
      <c r="V172" s="13">
        <v>88</v>
      </c>
      <c r="W172" s="13">
        <v>2</v>
      </c>
      <c r="X172" s="13">
        <v>0</v>
      </c>
      <c r="Y172" s="13">
        <v>3</v>
      </c>
      <c r="Z172" s="13">
        <v>1</v>
      </c>
      <c r="AA172" s="13">
        <v>10</v>
      </c>
      <c r="AB172" s="13">
        <v>7</v>
      </c>
      <c r="AC172" s="13">
        <v>10</v>
      </c>
      <c r="AD172" s="14">
        <v>18</v>
      </c>
      <c r="AF172" s="13" t="s">
        <v>462</v>
      </c>
      <c r="AG172" s="13">
        <v>23</v>
      </c>
      <c r="AH172" s="13">
        <v>21</v>
      </c>
      <c r="AI172" s="13">
        <v>36</v>
      </c>
      <c r="AJ172" s="13">
        <v>42</v>
      </c>
      <c r="AK172" s="13">
        <v>58</v>
      </c>
      <c r="AL172" s="13">
        <v>77</v>
      </c>
      <c r="AM172" s="13">
        <v>72</v>
      </c>
      <c r="AN172" s="13">
        <v>88</v>
      </c>
      <c r="AO172" s="13">
        <v>76</v>
      </c>
      <c r="AP172" s="13">
        <v>85</v>
      </c>
      <c r="AQ172" s="13">
        <v>78</v>
      </c>
      <c r="AR172" s="13">
        <v>51</v>
      </c>
      <c r="AS172" s="13">
        <v>93</v>
      </c>
      <c r="AT172" s="14">
        <v>102</v>
      </c>
      <c r="AV172" s="13" t="s">
        <v>462</v>
      </c>
      <c r="AW172" s="13">
        <v>720</v>
      </c>
      <c r="AX172" s="13">
        <v>38</v>
      </c>
      <c r="AY172" s="13">
        <v>7</v>
      </c>
      <c r="AZ172" s="13">
        <v>9</v>
      </c>
      <c r="BA172" s="13">
        <v>54</v>
      </c>
      <c r="BB172" s="13">
        <v>1</v>
      </c>
      <c r="BC172" s="13">
        <v>0</v>
      </c>
      <c r="BD172" s="13">
        <v>3</v>
      </c>
      <c r="BE172" s="13">
        <v>1</v>
      </c>
      <c r="BF172" s="13">
        <v>7</v>
      </c>
      <c r="BG172" s="13">
        <v>4</v>
      </c>
      <c r="BH172" s="13">
        <v>9</v>
      </c>
      <c r="BI172" s="14">
        <v>15</v>
      </c>
      <c r="BK172" s="13" t="s">
        <v>462</v>
      </c>
      <c r="BL172" s="13">
        <v>18</v>
      </c>
      <c r="BM172" s="13">
        <v>17</v>
      </c>
      <c r="BN172" s="13">
        <v>29</v>
      </c>
      <c r="BO172" s="13">
        <v>35</v>
      </c>
      <c r="BP172" s="13">
        <v>47</v>
      </c>
      <c r="BQ172" s="13">
        <v>65</v>
      </c>
      <c r="BR172" s="13">
        <v>64</v>
      </c>
      <c r="BS172" s="13">
        <v>76</v>
      </c>
      <c r="BT172" s="13">
        <v>59</v>
      </c>
      <c r="BU172" s="13">
        <v>60</v>
      </c>
      <c r="BV172" s="13">
        <v>42</v>
      </c>
      <c r="BW172" s="13">
        <v>20</v>
      </c>
      <c r="BX172" s="13">
        <v>36</v>
      </c>
      <c r="BY172" s="14">
        <v>58</v>
      </c>
      <c r="CA172" s="13" t="s">
        <v>462</v>
      </c>
      <c r="CB172" s="13">
        <v>288</v>
      </c>
      <c r="CC172" s="13">
        <v>26</v>
      </c>
      <c r="CD172" s="13">
        <v>3</v>
      </c>
      <c r="CE172" s="13">
        <v>4</v>
      </c>
      <c r="CF172" s="13">
        <v>33</v>
      </c>
      <c r="CG172" s="13">
        <v>1</v>
      </c>
      <c r="CH172" s="13">
        <v>0</v>
      </c>
      <c r="CI172" s="13">
        <v>0</v>
      </c>
      <c r="CJ172" s="13">
        <v>0</v>
      </c>
      <c r="CK172" s="13">
        <v>3</v>
      </c>
      <c r="CL172" s="13">
        <v>3</v>
      </c>
      <c r="CM172" s="13">
        <v>1</v>
      </c>
      <c r="CN172" s="14">
        <v>3</v>
      </c>
      <c r="CP172" s="13" t="s">
        <v>462</v>
      </c>
      <c r="CQ172" s="13">
        <v>4</v>
      </c>
      <c r="CR172" s="13">
        <v>4</v>
      </c>
      <c r="CS172" s="13">
        <v>7</v>
      </c>
      <c r="CT172" s="13">
        <v>7</v>
      </c>
      <c r="CU172" s="13">
        <v>11</v>
      </c>
      <c r="CV172" s="13">
        <v>12</v>
      </c>
      <c r="CW172" s="13">
        <v>8</v>
      </c>
      <c r="CX172" s="13">
        <v>12</v>
      </c>
      <c r="CY172" s="13">
        <v>16</v>
      </c>
      <c r="CZ172" s="13">
        <v>25</v>
      </c>
      <c r="DA172" s="13">
        <v>36</v>
      </c>
      <c r="DB172" s="13">
        <v>31</v>
      </c>
      <c r="DC172" s="13">
        <v>57</v>
      </c>
      <c r="DD172" s="14">
        <v>14</v>
      </c>
      <c r="DG172" s="6" t="s">
        <v>463</v>
      </c>
      <c r="DT172" s="6" t="s">
        <v>463</v>
      </c>
      <c r="EG172" s="6" t="s">
        <v>463</v>
      </c>
      <c r="IR172" s="54" t="s">
        <v>269</v>
      </c>
      <c r="IS172" s="56">
        <v>1198</v>
      </c>
      <c r="JE172" s="87" t="s">
        <v>470</v>
      </c>
      <c r="JF172" s="88">
        <v>20847749</v>
      </c>
    </row>
    <row r="173" spans="1:296" ht="15.6" x14ac:dyDescent="0.3">
      <c r="Q173" s="6" t="s">
        <v>488</v>
      </c>
      <c r="AF173" s="6" t="s">
        <v>488</v>
      </c>
      <c r="DG173" s="6" t="s">
        <v>464</v>
      </c>
      <c r="DT173" s="6" t="s">
        <v>464</v>
      </c>
      <c r="EG173" s="6" t="s">
        <v>464</v>
      </c>
      <c r="IR173" s="42" t="s">
        <v>286</v>
      </c>
      <c r="IS173" s="44">
        <v>1515</v>
      </c>
    </row>
    <row r="174" spans="1:296" ht="15.6" x14ac:dyDescent="0.3">
      <c r="DG174" s="6" t="s">
        <v>465</v>
      </c>
      <c r="IR174" s="54" t="s">
        <v>300</v>
      </c>
      <c r="IS174" s="56">
        <v>1955</v>
      </c>
      <c r="JE174" s="10" t="s">
        <v>489</v>
      </c>
      <c r="JF174" s="11">
        <v>1732769</v>
      </c>
    </row>
    <row r="175" spans="1:296" ht="15.6" x14ac:dyDescent="0.3">
      <c r="A175" s="1">
        <v>2005</v>
      </c>
      <c r="B175" s="1">
        <v>2005</v>
      </c>
      <c r="C175" s="1"/>
      <c r="D175" s="1"/>
      <c r="E175" s="1"/>
      <c r="F175" s="1">
        <v>2005</v>
      </c>
      <c r="G175" s="1">
        <v>2005</v>
      </c>
      <c r="H175" s="1">
        <v>2005</v>
      </c>
      <c r="I175" s="1">
        <v>2005</v>
      </c>
      <c r="J175" s="1">
        <v>2005</v>
      </c>
      <c r="K175" s="1">
        <v>2005</v>
      </c>
      <c r="L175" s="1">
        <v>2005</v>
      </c>
      <c r="M175" s="1">
        <v>2005</v>
      </c>
      <c r="N175" s="1">
        <v>2005</v>
      </c>
      <c r="O175" s="1">
        <v>2005</v>
      </c>
      <c r="P175" s="1">
        <v>2005</v>
      </c>
      <c r="Q175" s="1">
        <v>2005</v>
      </c>
      <c r="R175" s="1">
        <v>2005</v>
      </c>
      <c r="S175" s="1">
        <v>2005</v>
      </c>
      <c r="T175" s="1">
        <v>2005</v>
      </c>
      <c r="U175" s="1">
        <v>2005</v>
      </c>
      <c r="V175" s="1">
        <v>2005</v>
      </c>
      <c r="W175" s="1">
        <v>2005</v>
      </c>
      <c r="X175" s="1">
        <v>2005</v>
      </c>
      <c r="Y175" s="1">
        <v>2005</v>
      </c>
      <c r="Z175" s="1">
        <v>2005</v>
      </c>
      <c r="AA175" s="1">
        <v>2005</v>
      </c>
      <c r="AB175" s="1">
        <v>2005</v>
      </c>
      <c r="AC175" s="1">
        <v>2005</v>
      </c>
      <c r="AD175" s="1">
        <v>2005</v>
      </c>
      <c r="AE175" s="1">
        <v>2005</v>
      </c>
      <c r="AF175" s="1">
        <v>2005</v>
      </c>
      <c r="AG175" s="1">
        <v>2005</v>
      </c>
      <c r="AH175" s="1">
        <v>2005</v>
      </c>
      <c r="AI175" s="1">
        <v>2005</v>
      </c>
      <c r="AJ175" s="1">
        <v>2005</v>
      </c>
      <c r="AK175" s="1">
        <v>2005</v>
      </c>
      <c r="AL175" s="1">
        <v>2005</v>
      </c>
      <c r="AM175" s="1">
        <v>2005</v>
      </c>
      <c r="AN175" s="1">
        <v>2005</v>
      </c>
      <c r="AO175" s="1">
        <v>2005</v>
      </c>
      <c r="AP175" s="1">
        <v>2005</v>
      </c>
      <c r="AQ175" s="1">
        <v>2005</v>
      </c>
      <c r="AR175" s="1">
        <v>2005</v>
      </c>
      <c r="AS175" s="1">
        <v>2005</v>
      </c>
      <c r="AT175" s="1">
        <v>2005</v>
      </c>
      <c r="AU175" s="1">
        <v>2005</v>
      </c>
      <c r="AV175" s="1">
        <v>2005</v>
      </c>
      <c r="AW175" s="1">
        <v>2005</v>
      </c>
      <c r="AX175" s="1">
        <v>2005</v>
      </c>
      <c r="AY175" s="1">
        <v>2005</v>
      </c>
      <c r="AZ175" s="1">
        <v>2005</v>
      </c>
      <c r="BA175" s="1">
        <v>2005</v>
      </c>
      <c r="BB175" s="1">
        <v>2005</v>
      </c>
      <c r="BC175" s="1">
        <v>2005</v>
      </c>
      <c r="BD175" s="1">
        <v>2005</v>
      </c>
      <c r="BE175" s="1">
        <v>2005</v>
      </c>
      <c r="BF175" s="1">
        <v>2005</v>
      </c>
      <c r="BG175" s="1">
        <v>2005</v>
      </c>
      <c r="BH175" s="1">
        <v>2005</v>
      </c>
      <c r="BI175" s="1">
        <v>2005</v>
      </c>
      <c r="BJ175" s="1">
        <v>2005</v>
      </c>
      <c r="BK175" s="1">
        <v>2005</v>
      </c>
      <c r="BL175" s="1">
        <v>2005</v>
      </c>
      <c r="BM175" s="1">
        <v>2005</v>
      </c>
      <c r="BN175" s="1">
        <v>2005</v>
      </c>
      <c r="BO175" s="1">
        <v>2005</v>
      </c>
      <c r="BP175" s="1">
        <v>2005</v>
      </c>
      <c r="BQ175" s="1">
        <v>2005</v>
      </c>
      <c r="BR175" s="1">
        <v>2005</v>
      </c>
      <c r="BS175" s="1">
        <v>2005</v>
      </c>
      <c r="BT175" s="1">
        <v>2005</v>
      </c>
      <c r="BU175" s="1">
        <v>2005</v>
      </c>
      <c r="BV175" s="1">
        <v>2005</v>
      </c>
      <c r="BW175" s="1">
        <v>2005</v>
      </c>
      <c r="BX175" s="1">
        <v>2005</v>
      </c>
      <c r="BY175" s="1">
        <v>2005</v>
      </c>
      <c r="BZ175" s="1">
        <v>2005</v>
      </c>
      <c r="CA175" s="1">
        <v>2005</v>
      </c>
      <c r="CB175" s="1">
        <v>2005</v>
      </c>
      <c r="CC175" s="1">
        <v>2005</v>
      </c>
      <c r="CD175" s="1">
        <v>2005</v>
      </c>
      <c r="CE175" s="1">
        <v>2005</v>
      </c>
      <c r="CF175" s="1">
        <v>2005</v>
      </c>
      <c r="CG175" s="1">
        <v>2005</v>
      </c>
      <c r="CH175" s="1">
        <v>2005</v>
      </c>
      <c r="CI175" s="1">
        <v>2005</v>
      </c>
      <c r="CJ175" s="1">
        <v>2005</v>
      </c>
      <c r="CK175" s="1">
        <v>2005</v>
      </c>
      <c r="CL175" s="1">
        <v>2005</v>
      </c>
      <c r="CM175" s="1">
        <v>2005</v>
      </c>
      <c r="CN175" s="1">
        <v>2005</v>
      </c>
      <c r="CO175" s="1">
        <v>2005</v>
      </c>
      <c r="CP175" s="1">
        <v>2005</v>
      </c>
      <c r="CQ175" s="1">
        <v>2005</v>
      </c>
      <c r="CR175" s="1">
        <v>2005</v>
      </c>
      <c r="CS175" s="1">
        <v>2005</v>
      </c>
      <c r="CT175" s="1">
        <v>2005</v>
      </c>
      <c r="CU175" s="1">
        <v>2005</v>
      </c>
      <c r="CV175" s="1">
        <v>2005</v>
      </c>
      <c r="CW175" s="1">
        <v>2005</v>
      </c>
      <c r="CX175" s="1">
        <v>2005</v>
      </c>
      <c r="CY175" s="1">
        <v>2005</v>
      </c>
      <c r="CZ175" s="1">
        <v>2005</v>
      </c>
      <c r="DA175" s="1">
        <v>2005</v>
      </c>
      <c r="DB175" s="1">
        <v>2005</v>
      </c>
      <c r="DC175" s="1">
        <v>2005</v>
      </c>
      <c r="DD175" s="1">
        <v>2005</v>
      </c>
      <c r="DE175" s="1">
        <v>2005</v>
      </c>
      <c r="DF175" s="1">
        <v>2005</v>
      </c>
      <c r="DG175" s="1">
        <v>2005</v>
      </c>
      <c r="DH175" s="1">
        <v>2005</v>
      </c>
      <c r="DI175" s="1">
        <v>2005</v>
      </c>
      <c r="DJ175" s="1">
        <v>2005</v>
      </c>
      <c r="DK175" s="1">
        <v>2005</v>
      </c>
      <c r="DL175" s="1">
        <v>2005</v>
      </c>
      <c r="DM175" s="1">
        <v>2005</v>
      </c>
      <c r="DN175" s="1">
        <v>2005</v>
      </c>
      <c r="DO175" s="1">
        <v>2005</v>
      </c>
      <c r="DP175" s="1">
        <v>2005</v>
      </c>
      <c r="DQ175" s="1">
        <v>2005</v>
      </c>
      <c r="DR175" s="1">
        <v>2005</v>
      </c>
      <c r="DS175" s="1">
        <v>2005</v>
      </c>
      <c r="DT175" s="1">
        <v>2005</v>
      </c>
      <c r="DU175" s="1">
        <v>2005</v>
      </c>
      <c r="DV175" s="1">
        <v>2005</v>
      </c>
      <c r="DW175" s="1">
        <v>2005</v>
      </c>
      <c r="DX175" s="1">
        <v>2005</v>
      </c>
      <c r="DY175" s="1">
        <v>2005</v>
      </c>
      <c r="DZ175" s="1">
        <v>2005</v>
      </c>
      <c r="EA175" s="1">
        <v>2005</v>
      </c>
      <c r="EB175" s="1">
        <v>2005</v>
      </c>
      <c r="EC175" s="1">
        <v>2005</v>
      </c>
      <c r="ED175" s="1">
        <v>2005</v>
      </c>
      <c r="EE175" s="1">
        <v>2005</v>
      </c>
      <c r="EF175" s="1">
        <v>2005</v>
      </c>
      <c r="EG175" s="1">
        <v>2005</v>
      </c>
      <c r="EH175" s="1">
        <v>2005</v>
      </c>
      <c r="EI175" s="1">
        <v>2005</v>
      </c>
      <c r="EJ175" s="1">
        <v>2005</v>
      </c>
      <c r="EK175" s="1">
        <v>2005</v>
      </c>
      <c r="EL175" s="1">
        <v>2005</v>
      </c>
      <c r="EM175" s="1">
        <v>2005</v>
      </c>
      <c r="EN175" s="1">
        <v>2005</v>
      </c>
      <c r="EO175" s="1">
        <v>2005</v>
      </c>
      <c r="EP175" s="1">
        <v>2005</v>
      </c>
      <c r="EQ175" s="1">
        <v>2005</v>
      </c>
      <c r="ER175" s="1">
        <v>2005</v>
      </c>
      <c r="ES175" s="1">
        <v>2005</v>
      </c>
      <c r="ET175" s="1">
        <v>2005</v>
      </c>
      <c r="EU175" s="1">
        <v>2005</v>
      </c>
      <c r="EV175" s="1">
        <v>2005</v>
      </c>
      <c r="EW175" s="1">
        <v>2005</v>
      </c>
      <c r="EX175" s="1">
        <v>2005</v>
      </c>
      <c r="EY175" s="1">
        <v>2005</v>
      </c>
      <c r="EZ175" s="1">
        <v>2005</v>
      </c>
      <c r="FA175" s="1">
        <v>2005</v>
      </c>
      <c r="FB175" s="1">
        <v>2005</v>
      </c>
      <c r="FC175" s="1">
        <v>2005</v>
      </c>
      <c r="FD175" s="1">
        <v>2005</v>
      </c>
      <c r="FE175" s="1">
        <v>2005</v>
      </c>
      <c r="FF175" s="1">
        <v>2005</v>
      </c>
      <c r="FG175" s="1">
        <v>2005</v>
      </c>
      <c r="FH175" s="1">
        <v>2005</v>
      </c>
      <c r="FI175" s="1">
        <v>2005</v>
      </c>
      <c r="FJ175" s="1">
        <v>2005</v>
      </c>
      <c r="FK175" s="1">
        <v>2005</v>
      </c>
      <c r="FL175" s="1">
        <v>2005</v>
      </c>
      <c r="FM175" s="1">
        <v>2005</v>
      </c>
      <c r="FN175" s="1">
        <v>2005</v>
      </c>
      <c r="FO175" s="1">
        <v>2005</v>
      </c>
      <c r="FP175" s="1">
        <v>2005</v>
      </c>
      <c r="FQ175" s="1">
        <v>2005</v>
      </c>
      <c r="FR175" s="1">
        <v>2005</v>
      </c>
      <c r="FS175" s="1">
        <v>2005</v>
      </c>
      <c r="FT175" s="1">
        <v>2005</v>
      </c>
      <c r="FU175" s="1">
        <v>2005</v>
      </c>
      <c r="FV175" s="1">
        <v>2005</v>
      </c>
      <c r="FW175" s="1">
        <v>2005</v>
      </c>
      <c r="FX175" s="1">
        <v>2005</v>
      </c>
      <c r="FY175" s="1">
        <v>2005</v>
      </c>
      <c r="FZ175" s="1">
        <v>2005</v>
      </c>
      <c r="GA175" s="1">
        <v>2005</v>
      </c>
      <c r="GB175" s="1">
        <v>2005</v>
      </c>
      <c r="GC175" s="1">
        <v>2005</v>
      </c>
      <c r="GD175" s="1">
        <v>2005</v>
      </c>
      <c r="GE175" s="1">
        <v>2005</v>
      </c>
      <c r="GF175" s="1">
        <v>2005</v>
      </c>
      <c r="GG175" s="1">
        <v>2005</v>
      </c>
      <c r="GH175" s="1">
        <v>2005</v>
      </c>
      <c r="GI175" s="1">
        <v>2005</v>
      </c>
      <c r="GJ175" s="1">
        <v>2005</v>
      </c>
      <c r="GK175" s="1">
        <v>2005</v>
      </c>
      <c r="GL175" s="1">
        <v>2005</v>
      </c>
      <c r="GM175" s="1">
        <v>2005</v>
      </c>
      <c r="GN175" s="1">
        <v>2005</v>
      </c>
      <c r="GO175" s="1">
        <v>2005</v>
      </c>
      <c r="GP175" s="1">
        <v>2005</v>
      </c>
      <c r="GQ175" s="1">
        <v>2005</v>
      </c>
      <c r="GR175" s="1">
        <v>2005</v>
      </c>
      <c r="GS175" s="1">
        <v>2005</v>
      </c>
      <c r="GT175" s="1">
        <v>2005</v>
      </c>
      <c r="GU175" s="1">
        <v>2005</v>
      </c>
      <c r="GV175" s="1">
        <v>2005</v>
      </c>
      <c r="GW175" s="1">
        <v>2005</v>
      </c>
      <c r="GX175" s="1">
        <v>2005</v>
      </c>
      <c r="GY175" s="1">
        <v>2005</v>
      </c>
      <c r="GZ175" s="1">
        <v>2005</v>
      </c>
      <c r="HA175" s="1">
        <v>2005</v>
      </c>
      <c r="HB175" s="1">
        <v>2005</v>
      </c>
      <c r="HC175" s="1">
        <v>2005</v>
      </c>
      <c r="HD175" s="1">
        <v>2005</v>
      </c>
      <c r="HE175" s="1">
        <v>2005</v>
      </c>
      <c r="HF175" s="1">
        <v>2005</v>
      </c>
      <c r="HG175" s="1">
        <v>2005</v>
      </c>
      <c r="HH175" s="1">
        <v>2005</v>
      </c>
      <c r="HI175" s="1">
        <v>2005</v>
      </c>
      <c r="HJ175" s="1">
        <v>2005</v>
      </c>
      <c r="HK175" s="1">
        <v>2005</v>
      </c>
      <c r="HL175" s="1">
        <v>2005</v>
      </c>
      <c r="HM175" s="1">
        <v>2005</v>
      </c>
      <c r="IR175" s="42" t="s">
        <v>313</v>
      </c>
      <c r="IS175" s="44">
        <v>2954</v>
      </c>
      <c r="JE175" s="89" t="s">
        <v>186</v>
      </c>
      <c r="JF175" s="11">
        <v>1712604</v>
      </c>
    </row>
    <row r="176" spans="1:296" ht="15.6" x14ac:dyDescent="0.3">
      <c r="DG176" s="95" t="s">
        <v>473</v>
      </c>
      <c r="DM176" t="s">
        <v>13</v>
      </c>
      <c r="DT176" s="95" t="s">
        <v>6</v>
      </c>
      <c r="EG176" s="95" t="s">
        <v>7</v>
      </c>
      <c r="IR176" s="54" t="s">
        <v>328</v>
      </c>
      <c r="IS176" s="56">
        <v>4287</v>
      </c>
      <c r="JE176" s="89" t="s">
        <v>202</v>
      </c>
      <c r="JF176" s="11">
        <v>1740204</v>
      </c>
    </row>
    <row r="177" spans="1:266" ht="72" x14ac:dyDescent="0.3">
      <c r="A177" s="3" t="s">
        <v>490</v>
      </c>
      <c r="B177" s="3" t="s">
        <v>5</v>
      </c>
      <c r="C177" s="7" t="s">
        <v>6</v>
      </c>
      <c r="D177" s="7" t="s">
        <v>7</v>
      </c>
      <c r="E177" s="73" t="s">
        <v>8</v>
      </c>
      <c r="F177" s="15" t="s">
        <v>491</v>
      </c>
      <c r="T177" t="s">
        <v>472</v>
      </c>
      <c r="AX177" t="s">
        <v>11</v>
      </c>
      <c r="CC177" t="s">
        <v>12</v>
      </c>
      <c r="DG177" s="16" t="s">
        <v>492</v>
      </c>
      <c r="DH177" s="3" t="s">
        <v>5</v>
      </c>
      <c r="DI177" s="3"/>
      <c r="DJ177" s="17"/>
      <c r="DK177" s="17"/>
      <c r="DL177" s="17"/>
      <c r="DM177" s="17" t="s">
        <v>51</v>
      </c>
      <c r="DN177" s="17" t="s">
        <v>52</v>
      </c>
      <c r="DO177" s="17"/>
      <c r="DP177" s="17"/>
      <c r="DQ177" s="17"/>
      <c r="DR177" s="18"/>
      <c r="DT177" s="16" t="s">
        <v>492</v>
      </c>
      <c r="DU177" s="3" t="s">
        <v>5</v>
      </c>
      <c r="DV177" s="3"/>
      <c r="DW177" s="17"/>
      <c r="DX177" s="17"/>
      <c r="DY177" s="17"/>
      <c r="DZ177" s="17" t="s">
        <v>51</v>
      </c>
      <c r="EA177" s="17" t="s">
        <v>52</v>
      </c>
      <c r="EB177" s="17"/>
      <c r="EC177" s="17"/>
      <c r="ED177" s="17"/>
      <c r="EE177" s="18"/>
      <c r="EG177" s="16" t="s">
        <v>492</v>
      </c>
      <c r="EH177" s="3" t="s">
        <v>5</v>
      </c>
      <c r="EI177" s="3"/>
      <c r="EJ177" s="17"/>
      <c r="EK177" s="17"/>
      <c r="EL177" s="17"/>
      <c r="EM177" s="17" t="s">
        <v>51</v>
      </c>
      <c r="EN177" s="17" t="s">
        <v>52</v>
      </c>
      <c r="EO177" s="17"/>
      <c r="EP177" s="17"/>
      <c r="EQ177" s="17"/>
      <c r="ER177" s="18"/>
      <c r="EU177" s="6" t="s">
        <v>473</v>
      </c>
      <c r="EX177" t="s">
        <v>474</v>
      </c>
      <c r="FP177" s="6" t="s">
        <v>6</v>
      </c>
      <c r="GK177" s="6" t="s">
        <v>7</v>
      </c>
      <c r="HF177" s="7"/>
      <c r="HG177" s="8"/>
      <c r="HH177" s="8"/>
      <c r="HI177" s="8"/>
      <c r="HJ177" s="9"/>
      <c r="HK177" s="9" t="s">
        <v>15</v>
      </c>
      <c r="HL177" s="8"/>
      <c r="HN177" s="7"/>
      <c r="HO177" s="8"/>
      <c r="HP177" s="8"/>
      <c r="HQ177" s="8"/>
      <c r="HR177" s="9"/>
      <c r="HS177" s="9" t="s">
        <v>16</v>
      </c>
      <c r="HT177" s="8"/>
      <c r="HV177" s="7"/>
      <c r="HW177" s="8"/>
      <c r="HX177" s="8"/>
      <c r="HY177" s="8"/>
      <c r="HZ177" s="9"/>
      <c r="IA177" s="9" t="s">
        <v>12</v>
      </c>
      <c r="IB177" s="9"/>
      <c r="IG177" s="10" t="s">
        <v>17</v>
      </c>
      <c r="IH177" s="11">
        <v>567436</v>
      </c>
      <c r="II177" s="11">
        <v>571682</v>
      </c>
      <c r="IJ177" s="11">
        <v>575646</v>
      </c>
      <c r="IK177" s="11">
        <v>579982</v>
      </c>
      <c r="IL177" s="11">
        <v>585184</v>
      </c>
      <c r="IM177" s="11">
        <v>591455</v>
      </c>
      <c r="IN177" s="10" t="s">
        <v>17</v>
      </c>
      <c r="IO177" s="11">
        <v>202269</v>
      </c>
      <c r="IP177" s="10" t="s">
        <v>17</v>
      </c>
      <c r="IQ177" s="11">
        <v>365167</v>
      </c>
      <c r="IR177" s="42" t="s">
        <v>342</v>
      </c>
      <c r="IS177" s="44">
        <v>6012</v>
      </c>
      <c r="JE177" s="10" t="s">
        <v>220</v>
      </c>
      <c r="JF177" s="11">
        <v>1762649</v>
      </c>
    </row>
    <row r="178" spans="1:266" ht="72" x14ac:dyDescent="0.3">
      <c r="A178" s="12"/>
      <c r="B178" s="12"/>
      <c r="C178" s="74"/>
      <c r="D178" s="74"/>
      <c r="E178" s="75"/>
      <c r="F178" s="3" t="s">
        <v>475</v>
      </c>
      <c r="G178" s="3" t="s">
        <v>476</v>
      </c>
      <c r="H178" s="3" t="s">
        <v>477</v>
      </c>
      <c r="I178" s="3" t="s">
        <v>478</v>
      </c>
      <c r="J178" s="3" t="s">
        <v>479</v>
      </c>
      <c r="K178" s="3" t="s">
        <v>480</v>
      </c>
      <c r="L178" s="3" t="s">
        <v>481</v>
      </c>
      <c r="M178" s="3" t="s">
        <v>482</v>
      </c>
      <c r="N178" s="3" t="s">
        <v>483</v>
      </c>
      <c r="O178" s="15" t="s">
        <v>493</v>
      </c>
      <c r="Q178" s="16" t="s">
        <v>492</v>
      </c>
      <c r="R178" s="3" t="s">
        <v>5</v>
      </c>
      <c r="S178" s="3" t="s">
        <v>29</v>
      </c>
      <c r="T178" s="16" t="s">
        <v>30</v>
      </c>
      <c r="U178" s="3" t="s">
        <v>31</v>
      </c>
      <c r="V178" s="3" t="s">
        <v>494</v>
      </c>
      <c r="W178" s="3">
        <v>1</v>
      </c>
      <c r="X178" s="3">
        <v>2</v>
      </c>
      <c r="Y178" s="3">
        <v>3</v>
      </c>
      <c r="Z178" s="3">
        <v>4</v>
      </c>
      <c r="AA178" s="3" t="s">
        <v>33</v>
      </c>
      <c r="AB178" s="3" t="s">
        <v>34</v>
      </c>
      <c r="AC178" s="3" t="s">
        <v>35</v>
      </c>
      <c r="AD178" s="15" t="s">
        <v>36</v>
      </c>
      <c r="AF178" s="16" t="s">
        <v>492</v>
      </c>
      <c r="AG178" s="3" t="s">
        <v>37</v>
      </c>
      <c r="AH178" s="3" t="s">
        <v>38</v>
      </c>
      <c r="AI178" s="3" t="s">
        <v>39</v>
      </c>
      <c r="AJ178" s="3" t="s">
        <v>40</v>
      </c>
      <c r="AK178" s="3" t="s">
        <v>41</v>
      </c>
      <c r="AL178" s="3" t="s">
        <v>42</v>
      </c>
      <c r="AM178" s="3" t="s">
        <v>43</v>
      </c>
      <c r="AN178" s="3" t="s">
        <v>44</v>
      </c>
      <c r="AO178" s="3" t="s">
        <v>45</v>
      </c>
      <c r="AP178" s="3" t="s">
        <v>46</v>
      </c>
      <c r="AQ178" s="3" t="s">
        <v>47</v>
      </c>
      <c r="AR178" s="3" t="s">
        <v>48</v>
      </c>
      <c r="AS178" s="3" t="s">
        <v>49</v>
      </c>
      <c r="AT178" s="15" t="s">
        <v>485</v>
      </c>
      <c r="AV178" s="16" t="s">
        <v>492</v>
      </c>
      <c r="AW178" s="3" t="s">
        <v>5</v>
      </c>
      <c r="AX178" s="3" t="s">
        <v>29</v>
      </c>
      <c r="AY178" s="16" t="s">
        <v>30</v>
      </c>
      <c r="AZ178" s="3" t="s">
        <v>31</v>
      </c>
      <c r="BA178" s="3" t="s">
        <v>32</v>
      </c>
      <c r="BB178" s="3">
        <v>1</v>
      </c>
      <c r="BC178" s="3">
        <v>2</v>
      </c>
      <c r="BD178" s="3">
        <v>3</v>
      </c>
      <c r="BE178" s="3">
        <v>4</v>
      </c>
      <c r="BF178" s="3" t="s">
        <v>33</v>
      </c>
      <c r="BG178" s="3" t="s">
        <v>34</v>
      </c>
      <c r="BH178" s="3" t="s">
        <v>35</v>
      </c>
      <c r="BI178" s="15" t="s">
        <v>36</v>
      </c>
      <c r="BK178" s="16" t="s">
        <v>492</v>
      </c>
      <c r="BL178" s="3" t="s">
        <v>37</v>
      </c>
      <c r="BM178" s="3" t="s">
        <v>38</v>
      </c>
      <c r="BN178" s="3" t="s">
        <v>39</v>
      </c>
      <c r="BO178" s="3" t="s">
        <v>40</v>
      </c>
      <c r="BP178" s="3" t="s">
        <v>41</v>
      </c>
      <c r="BQ178" s="3" t="s">
        <v>42</v>
      </c>
      <c r="BR178" s="3" t="s">
        <v>43</v>
      </c>
      <c r="BS178" s="3" t="s">
        <v>44</v>
      </c>
      <c r="BT178" s="3" t="s">
        <v>45</v>
      </c>
      <c r="BU178" s="3" t="s">
        <v>46</v>
      </c>
      <c r="BV178" s="3" t="s">
        <v>47</v>
      </c>
      <c r="BW178" s="3" t="s">
        <v>48</v>
      </c>
      <c r="BX178" s="3" t="s">
        <v>49</v>
      </c>
      <c r="BY178" s="15" t="s">
        <v>485</v>
      </c>
      <c r="CA178" s="16" t="s">
        <v>492</v>
      </c>
      <c r="CB178" s="3" t="s">
        <v>5</v>
      </c>
      <c r="CC178" s="3" t="s">
        <v>29</v>
      </c>
      <c r="CD178" s="16" t="s">
        <v>30</v>
      </c>
      <c r="CE178" s="3" t="s">
        <v>31</v>
      </c>
      <c r="CF178" s="3" t="s">
        <v>32</v>
      </c>
      <c r="CG178" s="3">
        <v>1</v>
      </c>
      <c r="CH178" s="3">
        <v>2</v>
      </c>
      <c r="CI178" s="3">
        <v>3</v>
      </c>
      <c r="CJ178" s="3">
        <v>4</v>
      </c>
      <c r="CK178" s="3" t="s">
        <v>33</v>
      </c>
      <c r="CL178" s="3" t="s">
        <v>34</v>
      </c>
      <c r="CM178" s="3" t="s">
        <v>35</v>
      </c>
      <c r="CN178" s="15" t="s">
        <v>36</v>
      </c>
      <c r="CP178" s="16" t="s">
        <v>492</v>
      </c>
      <c r="CQ178" s="3" t="s">
        <v>37</v>
      </c>
      <c r="CR178" s="3" t="s">
        <v>38</v>
      </c>
      <c r="CS178" s="3" t="s">
        <v>39</v>
      </c>
      <c r="CT178" s="3" t="s">
        <v>40</v>
      </c>
      <c r="CU178" s="3" t="s">
        <v>41</v>
      </c>
      <c r="CV178" s="3" t="s">
        <v>42</v>
      </c>
      <c r="CW178" s="3" t="s">
        <v>43</v>
      </c>
      <c r="CX178" s="3" t="s">
        <v>44</v>
      </c>
      <c r="CY178" s="3" t="s">
        <v>45</v>
      </c>
      <c r="CZ178" s="3" t="s">
        <v>46</v>
      </c>
      <c r="DA178" s="3" t="s">
        <v>47</v>
      </c>
      <c r="DB178" s="3" t="s">
        <v>48</v>
      </c>
      <c r="DC178" s="3" t="s">
        <v>49</v>
      </c>
      <c r="DD178" s="15" t="s">
        <v>485</v>
      </c>
      <c r="DG178" s="12"/>
      <c r="DH178" s="12"/>
      <c r="DI178" s="3" t="s">
        <v>59</v>
      </c>
      <c r="DJ178" s="3" t="s">
        <v>60</v>
      </c>
      <c r="DK178" s="3" t="s">
        <v>61</v>
      </c>
      <c r="DL178" s="3" t="s">
        <v>62</v>
      </c>
      <c r="DM178" s="3" t="s">
        <v>63</v>
      </c>
      <c r="DN178" s="3" t="s">
        <v>64</v>
      </c>
      <c r="DO178" s="3" t="s">
        <v>65</v>
      </c>
      <c r="DP178" s="3" t="s">
        <v>66</v>
      </c>
      <c r="DQ178" s="3" t="s">
        <v>67</v>
      </c>
      <c r="DR178" s="15" t="s">
        <v>68</v>
      </c>
      <c r="DT178" s="12"/>
      <c r="DU178" s="12"/>
      <c r="DV178" s="3" t="s">
        <v>59</v>
      </c>
      <c r="DW178" s="3" t="s">
        <v>60</v>
      </c>
      <c r="DX178" s="3" t="s">
        <v>61</v>
      </c>
      <c r="DY178" s="3" t="s">
        <v>62</v>
      </c>
      <c r="DZ178" s="3" t="s">
        <v>63</v>
      </c>
      <c r="EA178" s="3" t="s">
        <v>64</v>
      </c>
      <c r="EB178" s="3" t="s">
        <v>65</v>
      </c>
      <c r="EC178" s="3" t="s">
        <v>66</v>
      </c>
      <c r="ED178" s="3" t="s">
        <v>67</v>
      </c>
      <c r="EE178" s="15" t="s">
        <v>68</v>
      </c>
      <c r="EG178" s="12"/>
      <c r="EH178" s="12"/>
      <c r="EI178" s="3" t="s">
        <v>59</v>
      </c>
      <c r="EJ178" s="3" t="s">
        <v>60</v>
      </c>
      <c r="EK178" s="3" t="s">
        <v>61</v>
      </c>
      <c r="EL178" s="3" t="s">
        <v>62</v>
      </c>
      <c r="EM178" s="3" t="s">
        <v>63</v>
      </c>
      <c r="EN178" s="3" t="s">
        <v>64</v>
      </c>
      <c r="EO178" s="3" t="s">
        <v>65</v>
      </c>
      <c r="EP178" s="3" t="s">
        <v>66</v>
      </c>
      <c r="EQ178" s="3" t="s">
        <v>67</v>
      </c>
      <c r="ER178" s="15" t="s">
        <v>68</v>
      </c>
      <c r="EU178" s="3" t="s">
        <v>53</v>
      </c>
      <c r="EV178" s="3" t="s">
        <v>5</v>
      </c>
      <c r="EW178" s="3" t="s">
        <v>54</v>
      </c>
      <c r="EX178" s="3" t="s">
        <v>33</v>
      </c>
      <c r="EY178" s="3" t="s">
        <v>34</v>
      </c>
      <c r="EZ178" s="3" t="s">
        <v>35</v>
      </c>
      <c r="FA178" s="3" t="s">
        <v>36</v>
      </c>
      <c r="FB178" s="3" t="s">
        <v>37</v>
      </c>
      <c r="FC178" s="3" t="s">
        <v>38</v>
      </c>
      <c r="FD178" s="3" t="s">
        <v>39</v>
      </c>
      <c r="FE178" s="3" t="s">
        <v>40</v>
      </c>
      <c r="FF178" s="3" t="s">
        <v>41</v>
      </c>
      <c r="FG178" s="3" t="s">
        <v>42</v>
      </c>
      <c r="FH178" s="3" t="s">
        <v>43</v>
      </c>
      <c r="FI178" s="3" t="s">
        <v>44</v>
      </c>
      <c r="FJ178" s="3" t="s">
        <v>45</v>
      </c>
      <c r="FK178" s="3" t="s">
        <v>46</v>
      </c>
      <c r="FL178" s="3" t="s">
        <v>47</v>
      </c>
      <c r="FM178" s="15" t="s">
        <v>55</v>
      </c>
      <c r="FP178" s="3" t="s">
        <v>53</v>
      </c>
      <c r="FQ178" s="3" t="s">
        <v>5</v>
      </c>
      <c r="FR178" s="3" t="s">
        <v>54</v>
      </c>
      <c r="FS178" s="3" t="s">
        <v>33</v>
      </c>
      <c r="FT178" s="3" t="s">
        <v>34</v>
      </c>
      <c r="FU178" s="3" t="s">
        <v>35</v>
      </c>
      <c r="FV178" s="3" t="s">
        <v>36</v>
      </c>
      <c r="FW178" s="3" t="s">
        <v>37</v>
      </c>
      <c r="FX178" s="3" t="s">
        <v>38</v>
      </c>
      <c r="FY178" s="3" t="s">
        <v>39</v>
      </c>
      <c r="FZ178" s="3" t="s">
        <v>40</v>
      </c>
      <c r="GA178" s="3" t="s">
        <v>41</v>
      </c>
      <c r="GB178" s="3" t="s">
        <v>42</v>
      </c>
      <c r="GC178" s="3" t="s">
        <v>43</v>
      </c>
      <c r="GD178" s="3" t="s">
        <v>44</v>
      </c>
      <c r="GE178" s="3" t="s">
        <v>45</v>
      </c>
      <c r="GF178" s="3" t="s">
        <v>46</v>
      </c>
      <c r="GG178" s="3" t="s">
        <v>47</v>
      </c>
      <c r="GH178" s="15" t="s">
        <v>55</v>
      </c>
      <c r="GK178" s="3" t="s">
        <v>53</v>
      </c>
      <c r="GL178" s="3" t="s">
        <v>5</v>
      </c>
      <c r="GM178" s="3" t="s">
        <v>54</v>
      </c>
      <c r="GN178" s="3" t="s">
        <v>33</v>
      </c>
      <c r="GO178" s="3" t="s">
        <v>34</v>
      </c>
      <c r="GP178" s="3" t="s">
        <v>35</v>
      </c>
      <c r="GQ178" s="3" t="s">
        <v>36</v>
      </c>
      <c r="GR178" s="3" t="s">
        <v>37</v>
      </c>
      <c r="GS178" s="3" t="s">
        <v>38</v>
      </c>
      <c r="GT178" s="3" t="s">
        <v>39</v>
      </c>
      <c r="GU178" s="3" t="s">
        <v>40</v>
      </c>
      <c r="GV178" s="3" t="s">
        <v>41</v>
      </c>
      <c r="GW178" s="3" t="s">
        <v>42</v>
      </c>
      <c r="GX178" s="3" t="s">
        <v>43</v>
      </c>
      <c r="GY178" s="3" t="s">
        <v>44</v>
      </c>
      <c r="GZ178" s="3" t="s">
        <v>45</v>
      </c>
      <c r="HA178" s="3" t="s">
        <v>46</v>
      </c>
      <c r="HB178" s="3" t="s">
        <v>47</v>
      </c>
      <c r="HC178" s="15" t="s">
        <v>55</v>
      </c>
      <c r="HF178" s="20"/>
      <c r="HG178" s="21"/>
      <c r="HH178" s="22"/>
      <c r="HI178" s="23"/>
      <c r="HJ178" s="23"/>
      <c r="HK178" s="23"/>
      <c r="HL178" s="23"/>
      <c r="HN178" s="20"/>
      <c r="HO178" s="21"/>
      <c r="HP178" s="22"/>
      <c r="HQ178" s="23"/>
      <c r="HR178" s="23"/>
      <c r="HS178" s="23"/>
      <c r="HT178" s="23"/>
      <c r="HV178" s="20"/>
      <c r="HW178" s="24"/>
      <c r="HX178" s="25"/>
      <c r="HY178" s="26"/>
      <c r="HZ178" s="26"/>
      <c r="IA178" s="26"/>
      <c r="IB178" s="26"/>
      <c r="IG178" s="10" t="s">
        <v>56</v>
      </c>
      <c r="IH178" s="11">
        <v>300955</v>
      </c>
      <c r="II178" s="11">
        <v>310367</v>
      </c>
      <c r="IJ178" s="11">
        <v>319518</v>
      </c>
      <c r="IK178" s="11">
        <v>328030</v>
      </c>
      <c r="IL178" s="11">
        <v>335449</v>
      </c>
      <c r="IM178" s="11">
        <v>341806</v>
      </c>
      <c r="IN178" s="10" t="s">
        <v>56</v>
      </c>
      <c r="IO178" s="11">
        <v>94299</v>
      </c>
      <c r="IP178" s="10" t="s">
        <v>56</v>
      </c>
      <c r="IQ178" s="11">
        <v>206656</v>
      </c>
      <c r="IR178" s="54" t="s">
        <v>357</v>
      </c>
      <c r="IS178" s="56" t="s">
        <v>495</v>
      </c>
      <c r="JE178" s="10" t="s">
        <v>238</v>
      </c>
      <c r="JF178" s="11">
        <v>1671613</v>
      </c>
    </row>
    <row r="179" spans="1:266" ht="53.4" x14ac:dyDescent="0.3">
      <c r="A179" s="27" t="s">
        <v>57</v>
      </c>
      <c r="B179" s="27">
        <v>712220</v>
      </c>
      <c r="C179" s="76">
        <v>365682</v>
      </c>
      <c r="D179" s="76">
        <v>346164</v>
      </c>
      <c r="E179" s="27">
        <f>B179-C179-D179</f>
        <v>374</v>
      </c>
      <c r="F179" s="27">
        <v>2699</v>
      </c>
      <c r="G179" s="27">
        <v>104410</v>
      </c>
      <c r="H179" s="27">
        <v>177813</v>
      </c>
      <c r="I179" s="27">
        <v>182778</v>
      </c>
      <c r="J179" s="27">
        <v>141689</v>
      </c>
      <c r="K179" s="27">
        <v>73194</v>
      </c>
      <c r="L179" s="27">
        <v>21382</v>
      </c>
      <c r="M179" s="27">
        <v>1488</v>
      </c>
      <c r="N179" s="27">
        <v>87</v>
      </c>
      <c r="O179" s="28">
        <v>6680</v>
      </c>
      <c r="Q179" s="27" t="s">
        <v>496</v>
      </c>
      <c r="R179" s="27">
        <v>293529</v>
      </c>
      <c r="S179" s="27">
        <v>4641</v>
      </c>
      <c r="T179" s="27">
        <v>1666</v>
      </c>
      <c r="U179" s="27">
        <v>3200</v>
      </c>
      <c r="V179" s="27">
        <v>9507</v>
      </c>
      <c r="W179" s="27">
        <v>638</v>
      </c>
      <c r="X179" s="27">
        <v>392</v>
      </c>
      <c r="Y179" s="27">
        <v>274</v>
      </c>
      <c r="Z179" s="27">
        <v>235</v>
      </c>
      <c r="AA179" s="27">
        <v>901</v>
      </c>
      <c r="AB179" s="27">
        <v>1028</v>
      </c>
      <c r="AC179" s="27">
        <v>2370</v>
      </c>
      <c r="AD179" s="28">
        <v>2991</v>
      </c>
      <c r="AF179" s="27" t="s">
        <v>496</v>
      </c>
      <c r="AG179" s="27">
        <v>3050</v>
      </c>
      <c r="AH179" s="27">
        <v>3089</v>
      </c>
      <c r="AI179" s="27">
        <v>3629</v>
      </c>
      <c r="AJ179" s="27">
        <v>5157</v>
      </c>
      <c r="AK179" s="27">
        <v>7916</v>
      </c>
      <c r="AL179" s="27">
        <v>11863</v>
      </c>
      <c r="AM179" s="27">
        <v>15829</v>
      </c>
      <c r="AN179" s="27">
        <v>20497</v>
      </c>
      <c r="AO179" s="27">
        <v>25203</v>
      </c>
      <c r="AP179" s="27">
        <v>32784</v>
      </c>
      <c r="AQ179" s="27">
        <v>40544</v>
      </c>
      <c r="AR179" s="27">
        <v>42559</v>
      </c>
      <c r="AS179" s="27">
        <v>62311</v>
      </c>
      <c r="AT179" s="28">
        <v>762</v>
      </c>
      <c r="AV179" s="27" t="s">
        <v>496</v>
      </c>
      <c r="AW179" s="27">
        <v>155604</v>
      </c>
      <c r="AX179" s="27">
        <v>2660</v>
      </c>
      <c r="AY179" s="27">
        <v>931</v>
      </c>
      <c r="AZ179" s="27">
        <v>1811</v>
      </c>
      <c r="BA179" s="27">
        <v>5402</v>
      </c>
      <c r="BB179" s="27">
        <v>331</v>
      </c>
      <c r="BC179" s="27">
        <v>205</v>
      </c>
      <c r="BD179" s="27">
        <v>150</v>
      </c>
      <c r="BE179" s="27">
        <v>122</v>
      </c>
      <c r="BF179" s="27">
        <v>536</v>
      </c>
      <c r="BG179" s="27">
        <v>624</v>
      </c>
      <c r="BH179" s="27">
        <v>1660</v>
      </c>
      <c r="BI179" s="28">
        <v>2221</v>
      </c>
      <c r="BK179" s="27" t="s">
        <v>496</v>
      </c>
      <c r="BL179" s="27">
        <v>2169</v>
      </c>
      <c r="BM179" s="27">
        <v>2062</v>
      </c>
      <c r="BN179" s="27">
        <v>2295</v>
      </c>
      <c r="BO179" s="27">
        <v>3174</v>
      </c>
      <c r="BP179" s="27">
        <v>4963</v>
      </c>
      <c r="BQ179" s="27">
        <v>7622</v>
      </c>
      <c r="BR179" s="27">
        <v>10327</v>
      </c>
      <c r="BS179" s="27">
        <v>13412</v>
      </c>
      <c r="BT179" s="27">
        <v>16049</v>
      </c>
      <c r="BU179" s="27">
        <v>19790</v>
      </c>
      <c r="BV179" s="27">
        <v>21795</v>
      </c>
      <c r="BW179" s="27">
        <v>19598</v>
      </c>
      <c r="BX179" s="27">
        <v>20695</v>
      </c>
      <c r="BY179" s="28">
        <v>402</v>
      </c>
      <c r="CA179" s="27" t="s">
        <v>496</v>
      </c>
      <c r="CB179" s="27">
        <v>137670</v>
      </c>
      <c r="CC179" s="27">
        <v>1967</v>
      </c>
      <c r="CD179" s="27">
        <v>732</v>
      </c>
      <c r="CE179" s="27">
        <v>1389</v>
      </c>
      <c r="CF179" s="27">
        <v>4088</v>
      </c>
      <c r="CG179" s="27">
        <v>305</v>
      </c>
      <c r="CH179" s="27">
        <v>187</v>
      </c>
      <c r="CI179" s="27">
        <v>123</v>
      </c>
      <c r="CJ179" s="27">
        <v>113</v>
      </c>
      <c r="CK179" s="27">
        <v>365</v>
      </c>
      <c r="CL179" s="27">
        <v>401</v>
      </c>
      <c r="CM179" s="27">
        <v>706</v>
      </c>
      <c r="CN179" s="28">
        <v>766</v>
      </c>
      <c r="CP179" s="27" t="s">
        <v>496</v>
      </c>
      <c r="CQ179" s="27">
        <v>869</v>
      </c>
      <c r="CR179" s="27">
        <v>1027</v>
      </c>
      <c r="CS179" s="27">
        <v>1329</v>
      </c>
      <c r="CT179" s="27">
        <v>1980</v>
      </c>
      <c r="CU179" s="27">
        <v>2953</v>
      </c>
      <c r="CV179" s="27">
        <v>4235</v>
      </c>
      <c r="CW179" s="27">
        <v>5499</v>
      </c>
      <c r="CX179" s="27">
        <v>7075</v>
      </c>
      <c r="CY179" s="27">
        <v>9146</v>
      </c>
      <c r="CZ179" s="27">
        <v>12977</v>
      </c>
      <c r="DA179" s="27">
        <v>18740</v>
      </c>
      <c r="DB179" s="27">
        <v>22946</v>
      </c>
      <c r="DC179" s="27">
        <v>41598</v>
      </c>
      <c r="DD179" s="28">
        <v>242</v>
      </c>
      <c r="DG179" s="27" t="s">
        <v>57</v>
      </c>
      <c r="DH179" s="27">
        <v>7.6</v>
      </c>
      <c r="DI179" s="27">
        <v>13.3</v>
      </c>
      <c r="DJ179" s="27">
        <v>0.6</v>
      </c>
      <c r="DK179" s="27">
        <v>0.3</v>
      </c>
      <c r="DL179" s="27">
        <v>0.8</v>
      </c>
      <c r="DM179" s="27">
        <v>1</v>
      </c>
      <c r="DN179" s="27">
        <v>1.9</v>
      </c>
      <c r="DO179" s="27">
        <v>4.8</v>
      </c>
      <c r="DP179" s="27">
        <v>11.5</v>
      </c>
      <c r="DQ179" s="27">
        <v>25.7</v>
      </c>
      <c r="DR179" s="28">
        <v>90</v>
      </c>
      <c r="DT179" s="27" t="s">
        <v>57</v>
      </c>
      <c r="DU179" s="27">
        <v>8.1999999999999993</v>
      </c>
      <c r="DV179" s="27">
        <v>14.8</v>
      </c>
      <c r="DW179" s="27">
        <v>0.6</v>
      </c>
      <c r="DX179" s="27">
        <v>0.3</v>
      </c>
      <c r="DY179" s="27">
        <v>1.2</v>
      </c>
      <c r="DZ179" s="27">
        <v>1.4</v>
      </c>
      <c r="EA179" s="27">
        <v>2.4</v>
      </c>
      <c r="EB179" s="27">
        <v>6.4</v>
      </c>
      <c r="EC179" s="27">
        <v>15.8</v>
      </c>
      <c r="ED179" s="27">
        <v>36.299999999999997</v>
      </c>
      <c r="EE179" s="28">
        <v>106.5</v>
      </c>
      <c r="EG179" s="27" t="s">
        <v>57</v>
      </c>
      <c r="EH179" s="27">
        <v>7</v>
      </c>
      <c r="EI179" s="27">
        <v>11.8</v>
      </c>
      <c r="EJ179" s="27">
        <v>0.6</v>
      </c>
      <c r="EK179" s="27">
        <v>0.2</v>
      </c>
      <c r="EL179" s="27">
        <v>0.5</v>
      </c>
      <c r="EM179" s="27">
        <v>0.6</v>
      </c>
      <c r="EN179" s="27">
        <v>1.4</v>
      </c>
      <c r="EO179" s="27">
        <v>3.4</v>
      </c>
      <c r="EP179" s="27">
        <v>7.5</v>
      </c>
      <c r="EQ179" s="27">
        <v>17.399999999999999</v>
      </c>
      <c r="ER179" s="28">
        <v>80.599999999999994</v>
      </c>
      <c r="EU179" s="27" t="s">
        <v>69</v>
      </c>
      <c r="EV179" s="27">
        <v>38592150</v>
      </c>
      <c r="EW179" s="27">
        <v>3329198</v>
      </c>
      <c r="EX179" s="27">
        <v>3419104</v>
      </c>
      <c r="EY179" s="27">
        <v>3456317</v>
      </c>
      <c r="EZ179" s="27">
        <v>3361395</v>
      </c>
      <c r="FA179" s="27">
        <v>3225378</v>
      </c>
      <c r="FB179" s="27">
        <v>3268243</v>
      </c>
      <c r="FC179" s="27">
        <v>2732974</v>
      </c>
      <c r="FD179" s="27">
        <v>2398695</v>
      </c>
      <c r="FE179" s="27">
        <v>2261291</v>
      </c>
      <c r="FF179" s="27">
        <v>2119022</v>
      </c>
      <c r="FG179" s="27">
        <v>1975521</v>
      </c>
      <c r="FH179" s="27">
        <v>1722476</v>
      </c>
      <c r="FI179" s="27">
        <v>1449366</v>
      </c>
      <c r="FJ179" s="27">
        <v>1221234</v>
      </c>
      <c r="FK179" s="27">
        <v>1035416</v>
      </c>
      <c r="FL179" s="27">
        <v>813712</v>
      </c>
      <c r="FM179" s="28">
        <v>802808</v>
      </c>
      <c r="FP179" s="27" t="s">
        <v>69</v>
      </c>
      <c r="FQ179" s="27">
        <v>18898472</v>
      </c>
      <c r="FR179" s="27">
        <v>1693479</v>
      </c>
      <c r="FS179" s="27">
        <v>1738020</v>
      </c>
      <c r="FT179" s="27">
        <v>1755899</v>
      </c>
      <c r="FU179" s="27">
        <v>1705978</v>
      </c>
      <c r="FV179" s="27">
        <v>1629984</v>
      </c>
      <c r="FW179" s="27">
        <v>1641925</v>
      </c>
      <c r="FX179" s="27">
        <v>1367895</v>
      </c>
      <c r="FY179" s="27">
        <v>1195951</v>
      </c>
      <c r="FZ179" s="27">
        <v>1117097</v>
      </c>
      <c r="GA179" s="27">
        <v>1024468</v>
      </c>
      <c r="GB179" s="27">
        <v>953838</v>
      </c>
      <c r="GC179" s="27">
        <v>822699</v>
      </c>
      <c r="GD179" s="27">
        <v>680458</v>
      </c>
      <c r="GE179" s="27">
        <v>549019</v>
      </c>
      <c r="GF179" s="27">
        <v>438837</v>
      </c>
      <c r="GG179" s="27">
        <v>318893</v>
      </c>
      <c r="GH179" s="28">
        <v>264032</v>
      </c>
      <c r="GK179" s="27" t="s">
        <v>69</v>
      </c>
      <c r="GL179" s="27">
        <v>19693678</v>
      </c>
      <c r="GM179" s="27">
        <v>1635719</v>
      </c>
      <c r="GN179" s="27">
        <v>1681084</v>
      </c>
      <c r="GO179" s="27">
        <v>1700418</v>
      </c>
      <c r="GP179" s="27">
        <v>1655417</v>
      </c>
      <c r="GQ179" s="27">
        <v>1595394</v>
      </c>
      <c r="GR179" s="27">
        <v>1626318</v>
      </c>
      <c r="GS179" s="27">
        <v>1365079</v>
      </c>
      <c r="GT179" s="27">
        <v>1202744</v>
      </c>
      <c r="GU179" s="27">
        <v>1144194</v>
      </c>
      <c r="GV179" s="27">
        <v>1094554</v>
      </c>
      <c r="GW179" s="27">
        <v>1021683</v>
      </c>
      <c r="GX179" s="27">
        <v>899777</v>
      </c>
      <c r="GY179" s="27">
        <v>768908</v>
      </c>
      <c r="GZ179" s="27">
        <v>672215</v>
      </c>
      <c r="HA179" s="27">
        <v>596579</v>
      </c>
      <c r="HB179" s="27">
        <v>494819</v>
      </c>
      <c r="HC179" s="28">
        <v>538776</v>
      </c>
      <c r="HF179" s="20" t="s">
        <v>70</v>
      </c>
      <c r="HG179" s="23" t="s">
        <v>71</v>
      </c>
      <c r="HH179" s="22" t="s">
        <v>72</v>
      </c>
      <c r="HI179" s="23" t="s">
        <v>73</v>
      </c>
      <c r="HJ179" s="23" t="s">
        <v>74</v>
      </c>
      <c r="HK179" s="23" t="s">
        <v>75</v>
      </c>
      <c r="HL179" s="23" t="s">
        <v>76</v>
      </c>
      <c r="HN179" s="20" t="s">
        <v>70</v>
      </c>
      <c r="HO179" s="23" t="s">
        <v>71</v>
      </c>
      <c r="HP179" s="22" t="s">
        <v>72</v>
      </c>
      <c r="HQ179" s="23" t="s">
        <v>73</v>
      </c>
      <c r="HR179" s="23" t="s">
        <v>74</v>
      </c>
      <c r="HS179" s="23" t="s">
        <v>75</v>
      </c>
      <c r="HT179" s="23" t="s">
        <v>76</v>
      </c>
      <c r="HV179" s="20" t="s">
        <v>70</v>
      </c>
      <c r="HW179" s="26" t="s">
        <v>71</v>
      </c>
      <c r="HX179" s="25" t="s">
        <v>72</v>
      </c>
      <c r="HY179" s="26" t="s">
        <v>73</v>
      </c>
      <c r="HZ179" s="26" t="s">
        <v>74</v>
      </c>
      <c r="IA179" s="26" t="s">
        <v>75</v>
      </c>
      <c r="IB179" s="26" t="s">
        <v>76</v>
      </c>
      <c r="IG179" s="10" t="s">
        <v>77</v>
      </c>
      <c r="IH179" s="11">
        <v>104982</v>
      </c>
      <c r="II179" s="11">
        <v>113834</v>
      </c>
      <c r="IJ179" s="11">
        <v>121659</v>
      </c>
      <c r="IK179" s="11">
        <v>128675</v>
      </c>
      <c r="IL179" s="11">
        <v>135274</v>
      </c>
      <c r="IM179" s="11">
        <v>141746</v>
      </c>
      <c r="IN179" s="10" t="s">
        <v>77</v>
      </c>
      <c r="IO179" s="11">
        <v>27476</v>
      </c>
      <c r="IP179" s="10" t="s">
        <v>77</v>
      </c>
      <c r="IQ179" s="11">
        <v>77506</v>
      </c>
      <c r="IR179" s="42" t="s">
        <v>367</v>
      </c>
      <c r="IS179" s="44">
        <v>9791</v>
      </c>
      <c r="JE179" s="10" t="s">
        <v>256</v>
      </c>
      <c r="JF179" s="11">
        <v>1590985</v>
      </c>
    </row>
    <row r="180" spans="1:266" ht="15.6" x14ac:dyDescent="0.3">
      <c r="A180" s="12" t="s">
        <v>78</v>
      </c>
      <c r="B180" s="12">
        <v>43633</v>
      </c>
      <c r="C180" s="77">
        <v>0.51340261399999998</v>
      </c>
      <c r="D180" s="77">
        <v>0.48640077100000001</v>
      </c>
      <c r="E180" s="78"/>
      <c r="F180" s="12">
        <v>52</v>
      </c>
      <c r="G180" s="12">
        <v>2874</v>
      </c>
      <c r="H180" s="12">
        <v>7266</v>
      </c>
      <c r="I180" s="12">
        <v>11573</v>
      </c>
      <c r="J180" s="12">
        <v>13083</v>
      </c>
      <c r="K180" s="12">
        <v>6906</v>
      </c>
      <c r="L180" s="12">
        <v>1717</v>
      </c>
      <c r="M180" s="12">
        <v>107</v>
      </c>
      <c r="N180" s="12">
        <v>14</v>
      </c>
      <c r="O180" s="31">
        <v>41</v>
      </c>
      <c r="Q180" s="12" t="s">
        <v>79</v>
      </c>
      <c r="R180" s="12">
        <v>33691</v>
      </c>
      <c r="S180" s="12">
        <v>155</v>
      </c>
      <c r="T180" s="12">
        <v>77</v>
      </c>
      <c r="U180" s="12">
        <v>119</v>
      </c>
      <c r="V180" s="12">
        <v>351</v>
      </c>
      <c r="W180" s="12">
        <v>26</v>
      </c>
      <c r="X180" s="12">
        <v>14</v>
      </c>
      <c r="Y180" s="12">
        <v>9</v>
      </c>
      <c r="Z180" s="12">
        <v>11</v>
      </c>
      <c r="AA180" s="12">
        <v>39</v>
      </c>
      <c r="AB180" s="12">
        <v>44</v>
      </c>
      <c r="AC180" s="12">
        <v>116</v>
      </c>
      <c r="AD180" s="31">
        <v>167</v>
      </c>
      <c r="AF180" s="12" t="s">
        <v>79</v>
      </c>
      <c r="AG180" s="12">
        <v>177</v>
      </c>
      <c r="AH180" s="12">
        <v>238</v>
      </c>
      <c r="AI180" s="12">
        <v>248</v>
      </c>
      <c r="AJ180" s="12">
        <v>406</v>
      </c>
      <c r="AK180" s="12">
        <v>621</v>
      </c>
      <c r="AL180" s="12">
        <v>964</v>
      </c>
      <c r="AM180" s="12">
        <v>1339</v>
      </c>
      <c r="AN180" s="12">
        <v>1817</v>
      </c>
      <c r="AO180" s="12">
        <v>2286</v>
      </c>
      <c r="AP180" s="12">
        <v>3303</v>
      </c>
      <c r="AQ180" s="12">
        <v>4814</v>
      </c>
      <c r="AR180" s="12">
        <v>5972</v>
      </c>
      <c r="AS180" s="12">
        <v>10715</v>
      </c>
      <c r="AT180" s="31">
        <v>14</v>
      </c>
      <c r="AV180" s="12" t="s">
        <v>79</v>
      </c>
      <c r="AW180" s="12">
        <v>15332</v>
      </c>
      <c r="AX180" s="12">
        <v>89</v>
      </c>
      <c r="AY180" s="12">
        <v>44</v>
      </c>
      <c r="AZ180" s="12">
        <v>71</v>
      </c>
      <c r="BA180" s="12">
        <v>204</v>
      </c>
      <c r="BB180" s="12">
        <v>16</v>
      </c>
      <c r="BC180" s="12">
        <v>7</v>
      </c>
      <c r="BD180" s="12">
        <v>6</v>
      </c>
      <c r="BE180" s="12">
        <v>7</v>
      </c>
      <c r="BF180" s="12">
        <v>21</v>
      </c>
      <c r="BG180" s="12">
        <v>27</v>
      </c>
      <c r="BH180" s="12">
        <v>76</v>
      </c>
      <c r="BI180" s="31">
        <v>116</v>
      </c>
      <c r="BK180" s="12" t="s">
        <v>79</v>
      </c>
      <c r="BL180" s="12">
        <v>124</v>
      </c>
      <c r="BM180" s="12">
        <v>148</v>
      </c>
      <c r="BN180" s="12">
        <v>167</v>
      </c>
      <c r="BO180" s="12">
        <v>248</v>
      </c>
      <c r="BP180" s="12">
        <v>366</v>
      </c>
      <c r="BQ180" s="12">
        <v>591</v>
      </c>
      <c r="BR180" s="12">
        <v>814</v>
      </c>
      <c r="BS180" s="12">
        <v>1141</v>
      </c>
      <c r="BT180" s="12">
        <v>1353</v>
      </c>
      <c r="BU180" s="12">
        <v>1872</v>
      </c>
      <c r="BV180" s="12">
        <v>2426</v>
      </c>
      <c r="BW180" s="12">
        <v>2585</v>
      </c>
      <c r="BX180" s="12">
        <v>3011</v>
      </c>
      <c r="BY180" s="31">
        <v>6</v>
      </c>
      <c r="CA180" s="12" t="s">
        <v>79</v>
      </c>
      <c r="CB180" s="12">
        <v>18359</v>
      </c>
      <c r="CC180" s="12">
        <v>66</v>
      </c>
      <c r="CD180" s="12">
        <v>33</v>
      </c>
      <c r="CE180" s="12">
        <v>48</v>
      </c>
      <c r="CF180" s="12">
        <v>147</v>
      </c>
      <c r="CG180" s="12">
        <v>10</v>
      </c>
      <c r="CH180" s="12">
        <v>7</v>
      </c>
      <c r="CI180" s="12">
        <v>3</v>
      </c>
      <c r="CJ180" s="12">
        <v>4</v>
      </c>
      <c r="CK180" s="12">
        <v>18</v>
      </c>
      <c r="CL180" s="12">
        <v>17</v>
      </c>
      <c r="CM180" s="12">
        <v>40</v>
      </c>
      <c r="CN180" s="31">
        <v>51</v>
      </c>
      <c r="CP180" s="12" t="s">
        <v>79</v>
      </c>
      <c r="CQ180" s="12">
        <v>53</v>
      </c>
      <c r="CR180" s="12">
        <v>90</v>
      </c>
      <c r="CS180" s="12">
        <v>81</v>
      </c>
      <c r="CT180" s="12">
        <v>158</v>
      </c>
      <c r="CU180" s="12">
        <v>255</v>
      </c>
      <c r="CV180" s="12">
        <v>373</v>
      </c>
      <c r="CW180" s="12">
        <v>525</v>
      </c>
      <c r="CX180" s="12">
        <v>676</v>
      </c>
      <c r="CY180" s="12">
        <v>933</v>
      </c>
      <c r="CZ180" s="12">
        <v>1431</v>
      </c>
      <c r="DA180" s="12">
        <v>2388</v>
      </c>
      <c r="DB180" s="12">
        <v>3387</v>
      </c>
      <c r="DC180" s="12">
        <v>7704</v>
      </c>
      <c r="DD180" s="31">
        <v>8</v>
      </c>
      <c r="DG180" s="12" t="s">
        <v>78</v>
      </c>
      <c r="DH180" s="12">
        <v>11.2</v>
      </c>
      <c r="DI180" s="12">
        <v>8</v>
      </c>
      <c r="DJ180" s="12">
        <v>0.4</v>
      </c>
      <c r="DK180" s="12">
        <v>0.2</v>
      </c>
      <c r="DL180" s="12">
        <v>0.7</v>
      </c>
      <c r="DM180" s="12">
        <v>0.9</v>
      </c>
      <c r="DN180" s="12">
        <v>1.7</v>
      </c>
      <c r="DO180" s="12">
        <v>4.4000000000000004</v>
      </c>
      <c r="DP180" s="12">
        <v>9.9</v>
      </c>
      <c r="DQ180" s="12">
        <v>21.5</v>
      </c>
      <c r="DR180" s="31">
        <v>86.2</v>
      </c>
      <c r="DT180" s="12" t="s">
        <v>78</v>
      </c>
      <c r="DU180" s="12">
        <v>11.1</v>
      </c>
      <c r="DV180" s="12">
        <v>9.1</v>
      </c>
      <c r="DW180" s="12">
        <v>0.4</v>
      </c>
      <c r="DX180" s="12">
        <v>0.3</v>
      </c>
      <c r="DY180" s="12">
        <v>1</v>
      </c>
      <c r="DZ180" s="12">
        <v>1.2</v>
      </c>
      <c r="EA180" s="12">
        <v>2.2000000000000002</v>
      </c>
      <c r="EB180" s="12">
        <v>5.8</v>
      </c>
      <c r="EC180" s="12">
        <v>14.2</v>
      </c>
      <c r="ED180" s="12">
        <v>31.6</v>
      </c>
      <c r="EE180" s="31">
        <v>103.5</v>
      </c>
      <c r="EG180" s="12" t="s">
        <v>78</v>
      </c>
      <c r="EH180" s="12">
        <v>11.3</v>
      </c>
      <c r="EI180" s="12">
        <v>6.9</v>
      </c>
      <c r="EJ180" s="12">
        <v>0.3</v>
      </c>
      <c r="EK180" s="12">
        <v>0.2</v>
      </c>
      <c r="EL180" s="12">
        <v>0.4</v>
      </c>
      <c r="EM180" s="12">
        <v>0.6</v>
      </c>
      <c r="EN180" s="12">
        <v>1.2</v>
      </c>
      <c r="EO180" s="12">
        <v>3.3</v>
      </c>
      <c r="EP180" s="12">
        <v>6.7</v>
      </c>
      <c r="EQ180" s="12">
        <v>15</v>
      </c>
      <c r="ER180" s="31">
        <v>78.5</v>
      </c>
      <c r="EU180" s="12" t="s">
        <v>112</v>
      </c>
      <c r="EV180" s="12">
        <v>3018102</v>
      </c>
      <c r="EW180" s="12">
        <v>198495</v>
      </c>
      <c r="EX180" s="12">
        <v>172963</v>
      </c>
      <c r="EY180" s="12">
        <v>174337</v>
      </c>
      <c r="EZ180" s="12">
        <v>188423</v>
      </c>
      <c r="FA180" s="12">
        <v>219091</v>
      </c>
      <c r="FB180" s="12">
        <v>252931</v>
      </c>
      <c r="FC180" s="12">
        <v>233617</v>
      </c>
      <c r="FD180" s="12">
        <v>203933</v>
      </c>
      <c r="FE180" s="12">
        <v>189156</v>
      </c>
      <c r="FF180" s="12">
        <v>181940</v>
      </c>
      <c r="FG180" s="12">
        <v>176063</v>
      </c>
      <c r="FH180" s="12">
        <v>165747</v>
      </c>
      <c r="FI180" s="12">
        <v>152552</v>
      </c>
      <c r="FJ180" s="12">
        <v>135302</v>
      </c>
      <c r="FK180" s="12">
        <v>124227</v>
      </c>
      <c r="FL180" s="12">
        <v>109757</v>
      </c>
      <c r="FM180" s="31">
        <v>139568</v>
      </c>
      <c r="FP180" s="12" t="s">
        <v>112</v>
      </c>
      <c r="FQ180" s="12">
        <v>1387079</v>
      </c>
      <c r="FR180" s="12">
        <v>101049</v>
      </c>
      <c r="FS180" s="12">
        <v>87621</v>
      </c>
      <c r="FT180" s="12">
        <v>87987</v>
      </c>
      <c r="FU180" s="12">
        <v>94282</v>
      </c>
      <c r="FV180" s="12">
        <v>106477</v>
      </c>
      <c r="FW180" s="12">
        <v>121844</v>
      </c>
      <c r="FX180" s="12">
        <v>113159</v>
      </c>
      <c r="FY180" s="12">
        <v>100148</v>
      </c>
      <c r="FZ180" s="12">
        <v>91001</v>
      </c>
      <c r="GA180" s="12">
        <v>85242</v>
      </c>
      <c r="GB180" s="12">
        <v>80672</v>
      </c>
      <c r="GC180" s="12">
        <v>73295</v>
      </c>
      <c r="GD180" s="12">
        <v>64545</v>
      </c>
      <c r="GE180" s="12">
        <v>54247</v>
      </c>
      <c r="GF180" s="12">
        <v>47968</v>
      </c>
      <c r="GG180" s="12">
        <v>38193</v>
      </c>
      <c r="GH180" s="31">
        <v>39349</v>
      </c>
      <c r="GK180" s="12" t="s">
        <v>112</v>
      </c>
      <c r="GL180" s="12">
        <v>1631023</v>
      </c>
      <c r="GM180" s="12">
        <v>97446</v>
      </c>
      <c r="GN180" s="12">
        <v>85342</v>
      </c>
      <c r="GO180" s="12">
        <v>86350</v>
      </c>
      <c r="GP180" s="12">
        <v>94141</v>
      </c>
      <c r="GQ180" s="12">
        <v>112614</v>
      </c>
      <c r="GR180" s="12">
        <v>131087</v>
      </c>
      <c r="GS180" s="12">
        <v>120458</v>
      </c>
      <c r="GT180" s="12">
        <v>103785</v>
      </c>
      <c r="GU180" s="12">
        <v>98155</v>
      </c>
      <c r="GV180" s="12">
        <v>96698</v>
      </c>
      <c r="GW180" s="12">
        <v>95391</v>
      </c>
      <c r="GX180" s="12">
        <v>92452</v>
      </c>
      <c r="GY180" s="12">
        <v>88007</v>
      </c>
      <c r="GZ180" s="12">
        <v>81055</v>
      </c>
      <c r="HA180" s="12">
        <v>76259</v>
      </c>
      <c r="HB180" s="12">
        <v>71564</v>
      </c>
      <c r="HC180" s="31">
        <v>100219</v>
      </c>
      <c r="HF180" s="34" t="s">
        <v>113</v>
      </c>
      <c r="HG180" s="35" t="s">
        <v>114</v>
      </c>
      <c r="HH180" s="36" t="s">
        <v>115</v>
      </c>
      <c r="HI180" s="35" t="s">
        <v>116</v>
      </c>
      <c r="HJ180" s="35" t="s">
        <v>117</v>
      </c>
      <c r="HK180" s="35" t="s">
        <v>118</v>
      </c>
      <c r="HL180" s="35" t="s">
        <v>119</v>
      </c>
      <c r="HN180" s="34" t="s">
        <v>113</v>
      </c>
      <c r="HO180" s="35" t="s">
        <v>114</v>
      </c>
      <c r="HP180" s="36" t="s">
        <v>115</v>
      </c>
      <c r="HQ180" s="35" t="s">
        <v>116</v>
      </c>
      <c r="HR180" s="35" t="s">
        <v>117</v>
      </c>
      <c r="HS180" s="35" t="s">
        <v>118</v>
      </c>
      <c r="HT180" s="35" t="s">
        <v>119</v>
      </c>
      <c r="HV180" s="34" t="s">
        <v>113</v>
      </c>
      <c r="HW180" s="35" t="s">
        <v>114</v>
      </c>
      <c r="HX180" s="36" t="s">
        <v>115</v>
      </c>
      <c r="HY180" s="35" t="s">
        <v>116</v>
      </c>
      <c r="HZ180" s="35" t="s">
        <v>117</v>
      </c>
      <c r="IA180" s="35" t="s">
        <v>118</v>
      </c>
      <c r="IB180" s="35" t="s">
        <v>119</v>
      </c>
      <c r="IC180" s="37" t="s">
        <v>120</v>
      </c>
      <c r="IG180" s="38" t="s">
        <v>121</v>
      </c>
      <c r="IH180" s="39">
        <v>24631</v>
      </c>
      <c r="II180" s="39">
        <v>24266</v>
      </c>
      <c r="IJ180" s="39">
        <v>25647</v>
      </c>
      <c r="IK180" s="39">
        <v>28245</v>
      </c>
      <c r="IL180" s="39">
        <v>31512</v>
      </c>
      <c r="IM180" s="39">
        <v>35094</v>
      </c>
      <c r="IN180" s="38" t="s">
        <v>121</v>
      </c>
      <c r="IO180" s="39">
        <v>5020</v>
      </c>
      <c r="IP180" s="38" t="s">
        <v>121</v>
      </c>
      <c r="IQ180" s="39">
        <v>19611</v>
      </c>
      <c r="IR180" s="54" t="s">
        <v>380</v>
      </c>
      <c r="IS180" s="56">
        <v>12764</v>
      </c>
      <c r="JE180" s="10" t="s">
        <v>270</v>
      </c>
      <c r="JF180" s="11">
        <v>1571862</v>
      </c>
    </row>
    <row r="181" spans="1:266" ht="15.6" x14ac:dyDescent="0.3">
      <c r="A181" s="12" t="s">
        <v>122</v>
      </c>
      <c r="B181" s="12">
        <v>262786</v>
      </c>
      <c r="C181" s="12"/>
      <c r="D181" s="12"/>
      <c r="E181" s="12"/>
      <c r="F181" s="12">
        <v>429</v>
      </c>
      <c r="G181" s="12">
        <v>32293</v>
      </c>
      <c r="H181" s="12">
        <v>63964</v>
      </c>
      <c r="I181" s="12">
        <v>68712</v>
      </c>
      <c r="J181" s="12">
        <v>55251</v>
      </c>
      <c r="K181" s="12">
        <v>29535</v>
      </c>
      <c r="L181" s="12">
        <v>8858</v>
      </c>
      <c r="M181" s="12">
        <v>659</v>
      </c>
      <c r="N181" s="12">
        <v>26</v>
      </c>
      <c r="O181" s="31">
        <v>3059</v>
      </c>
      <c r="Q181" s="12" t="s">
        <v>122</v>
      </c>
      <c r="R181" s="12">
        <v>119390</v>
      </c>
      <c r="S181" s="12">
        <v>1573</v>
      </c>
      <c r="T181" s="12">
        <v>624</v>
      </c>
      <c r="U181" s="12">
        <v>1223</v>
      </c>
      <c r="V181" s="12">
        <v>3420</v>
      </c>
      <c r="W181" s="12">
        <v>140</v>
      </c>
      <c r="X181" s="12">
        <v>128</v>
      </c>
      <c r="Y181" s="12">
        <v>108</v>
      </c>
      <c r="Z181" s="12">
        <v>77</v>
      </c>
      <c r="AA181" s="12">
        <v>302</v>
      </c>
      <c r="AB181" s="12">
        <v>335</v>
      </c>
      <c r="AC181" s="12">
        <v>901</v>
      </c>
      <c r="AD181" s="31">
        <v>1164</v>
      </c>
      <c r="AF181" s="12" t="s">
        <v>122</v>
      </c>
      <c r="AG181" s="12">
        <v>1170</v>
      </c>
      <c r="AH181" s="12">
        <v>1309</v>
      </c>
      <c r="AI181" s="12">
        <v>1508</v>
      </c>
      <c r="AJ181" s="12">
        <v>2040</v>
      </c>
      <c r="AK181" s="12">
        <v>3082</v>
      </c>
      <c r="AL181" s="12">
        <v>4640</v>
      </c>
      <c r="AM181" s="12">
        <v>6308</v>
      </c>
      <c r="AN181" s="12">
        <v>8294</v>
      </c>
      <c r="AO181" s="12">
        <v>10373</v>
      </c>
      <c r="AP181" s="12">
        <v>13665</v>
      </c>
      <c r="AQ181" s="12">
        <v>16825</v>
      </c>
      <c r="AR181" s="12">
        <v>17839</v>
      </c>
      <c r="AS181" s="12">
        <v>25583</v>
      </c>
      <c r="AT181" s="31">
        <v>179</v>
      </c>
      <c r="AV181" s="12" t="s">
        <v>122</v>
      </c>
      <c r="AW181" s="12">
        <v>63628</v>
      </c>
      <c r="AX181" s="12">
        <v>914</v>
      </c>
      <c r="AY181" s="12">
        <v>347</v>
      </c>
      <c r="AZ181" s="12">
        <v>687</v>
      </c>
      <c r="BA181" s="12">
        <v>1948</v>
      </c>
      <c r="BB181" s="12">
        <v>72</v>
      </c>
      <c r="BC181" s="12">
        <v>69</v>
      </c>
      <c r="BD181" s="12">
        <v>62</v>
      </c>
      <c r="BE181" s="12">
        <v>40</v>
      </c>
      <c r="BF181" s="12">
        <v>174</v>
      </c>
      <c r="BG181" s="12">
        <v>187</v>
      </c>
      <c r="BH181" s="12">
        <v>631</v>
      </c>
      <c r="BI181" s="31">
        <v>866</v>
      </c>
      <c r="BK181" s="12" t="s">
        <v>122</v>
      </c>
      <c r="BL181" s="12">
        <v>842</v>
      </c>
      <c r="BM181" s="12">
        <v>890</v>
      </c>
      <c r="BN181" s="12">
        <v>973</v>
      </c>
      <c r="BO181" s="12">
        <v>1263</v>
      </c>
      <c r="BP181" s="12">
        <v>1924</v>
      </c>
      <c r="BQ181" s="12">
        <v>2993</v>
      </c>
      <c r="BR181" s="12">
        <v>4113</v>
      </c>
      <c r="BS181" s="12">
        <v>5401</v>
      </c>
      <c r="BT181" s="12">
        <v>6722</v>
      </c>
      <c r="BU181" s="12">
        <v>8347</v>
      </c>
      <c r="BV181" s="12">
        <v>9175</v>
      </c>
      <c r="BW181" s="12">
        <v>8222</v>
      </c>
      <c r="BX181" s="12">
        <v>8622</v>
      </c>
      <c r="BY181" s="31">
        <v>92</v>
      </c>
      <c r="CA181" s="12" t="s">
        <v>122</v>
      </c>
      <c r="CB181" s="12">
        <v>55676</v>
      </c>
      <c r="CC181" s="12">
        <v>658</v>
      </c>
      <c r="CD181" s="12">
        <v>277</v>
      </c>
      <c r="CE181" s="12">
        <v>536</v>
      </c>
      <c r="CF181" s="12">
        <v>1471</v>
      </c>
      <c r="CG181" s="12">
        <v>68</v>
      </c>
      <c r="CH181" s="12">
        <v>59</v>
      </c>
      <c r="CI181" s="12">
        <v>46</v>
      </c>
      <c r="CJ181" s="12">
        <v>37</v>
      </c>
      <c r="CK181" s="12">
        <v>128</v>
      </c>
      <c r="CL181" s="12">
        <v>145</v>
      </c>
      <c r="CM181" s="12">
        <v>266</v>
      </c>
      <c r="CN181" s="31">
        <v>295</v>
      </c>
      <c r="CP181" s="12" t="s">
        <v>122</v>
      </c>
      <c r="CQ181" s="12">
        <v>319</v>
      </c>
      <c r="CR181" s="12">
        <v>419</v>
      </c>
      <c r="CS181" s="12">
        <v>533</v>
      </c>
      <c r="CT181" s="12">
        <v>775</v>
      </c>
      <c r="CU181" s="12">
        <v>1158</v>
      </c>
      <c r="CV181" s="12">
        <v>1646</v>
      </c>
      <c r="CW181" s="12">
        <v>2193</v>
      </c>
      <c r="CX181" s="12">
        <v>2889</v>
      </c>
      <c r="CY181" s="12">
        <v>3647</v>
      </c>
      <c r="CZ181" s="12">
        <v>5306</v>
      </c>
      <c r="DA181" s="12">
        <v>7644</v>
      </c>
      <c r="DB181" s="12">
        <v>9609</v>
      </c>
      <c r="DC181" s="12">
        <v>16954</v>
      </c>
      <c r="DD181" s="31">
        <v>69</v>
      </c>
      <c r="DG181" s="12" t="s">
        <v>122</v>
      </c>
      <c r="DH181" s="12">
        <v>8.1</v>
      </c>
      <c r="DI181" s="12">
        <v>13</v>
      </c>
      <c r="DJ181" s="12">
        <v>0.5</v>
      </c>
      <c r="DK181" s="12">
        <v>0.3</v>
      </c>
      <c r="DL181" s="12">
        <v>0.9</v>
      </c>
      <c r="DM181" s="12">
        <v>1.1000000000000001</v>
      </c>
      <c r="DN181" s="12">
        <v>2</v>
      </c>
      <c r="DO181" s="12">
        <v>4.8</v>
      </c>
      <c r="DP181" s="12">
        <v>11.4</v>
      </c>
      <c r="DQ181" s="12">
        <v>26.5</v>
      </c>
      <c r="DR181" s="31">
        <v>92.8</v>
      </c>
      <c r="DT181" s="12" t="s">
        <v>122</v>
      </c>
      <c r="DU181" s="12">
        <v>8.9</v>
      </c>
      <c r="DV181" s="12">
        <v>14.4</v>
      </c>
      <c r="DW181" s="12">
        <v>0.5</v>
      </c>
      <c r="DX181" s="12">
        <v>0.3</v>
      </c>
      <c r="DY181" s="12">
        <v>1.2</v>
      </c>
      <c r="DZ181" s="12">
        <v>1.5</v>
      </c>
      <c r="EA181" s="12">
        <v>2.5</v>
      </c>
      <c r="EB181" s="12">
        <v>6.4</v>
      </c>
      <c r="EC181" s="12">
        <v>15.8</v>
      </c>
      <c r="ED181" s="12">
        <v>38.200000000000003</v>
      </c>
      <c r="EE181" s="31">
        <v>111.3</v>
      </c>
      <c r="EG181" s="12" t="s">
        <v>122</v>
      </c>
      <c r="EH181" s="12">
        <v>7.4</v>
      </c>
      <c r="EI181" s="12">
        <v>11.6</v>
      </c>
      <c r="EJ181" s="12">
        <v>0.4</v>
      </c>
      <c r="EK181" s="12">
        <v>0.2</v>
      </c>
      <c r="EL181" s="12">
        <v>0.5</v>
      </c>
      <c r="EM181" s="12">
        <v>0.6</v>
      </c>
      <c r="EN181" s="12">
        <v>1.4</v>
      </c>
      <c r="EO181" s="12">
        <v>3.3</v>
      </c>
      <c r="EP181" s="12">
        <v>7.5</v>
      </c>
      <c r="EQ181" s="12">
        <v>17.5</v>
      </c>
      <c r="ER181" s="31">
        <v>82.4</v>
      </c>
      <c r="EU181" s="12" t="s">
        <v>122</v>
      </c>
      <c r="EV181" s="12">
        <v>14654379</v>
      </c>
      <c r="EW181" s="12">
        <v>1201730</v>
      </c>
      <c r="EX181" s="12">
        <v>1219659</v>
      </c>
      <c r="EY181" s="12">
        <v>1224867</v>
      </c>
      <c r="EZ181" s="12">
        <v>1220721</v>
      </c>
      <c r="FA181" s="12">
        <v>1188658</v>
      </c>
      <c r="FB181" s="12">
        <v>1265378</v>
      </c>
      <c r="FC181" s="12">
        <v>1082197</v>
      </c>
      <c r="FD181" s="12">
        <v>945743</v>
      </c>
      <c r="FE181" s="12">
        <v>872217</v>
      </c>
      <c r="FF181" s="12">
        <v>827324</v>
      </c>
      <c r="FG181" s="12">
        <v>775027</v>
      </c>
      <c r="FH181" s="12">
        <v>690881</v>
      </c>
      <c r="FI181" s="12">
        <v>584715</v>
      </c>
      <c r="FJ181" s="12">
        <v>485873</v>
      </c>
      <c r="FK181" s="12">
        <v>420296</v>
      </c>
      <c r="FL181" s="12">
        <v>333789</v>
      </c>
      <c r="FM181" s="31">
        <v>315304</v>
      </c>
      <c r="FP181" s="12" t="s">
        <v>122</v>
      </c>
      <c r="FQ181" s="12">
        <v>7160498</v>
      </c>
      <c r="FR181" s="12">
        <v>613118</v>
      </c>
      <c r="FS181" s="12">
        <v>620891</v>
      </c>
      <c r="FT181" s="12">
        <v>623644</v>
      </c>
      <c r="FU181" s="12">
        <v>619325</v>
      </c>
      <c r="FV181" s="12">
        <v>601552</v>
      </c>
      <c r="FW181" s="12">
        <v>639755</v>
      </c>
      <c r="FX181" s="12">
        <v>545347</v>
      </c>
      <c r="FY181" s="12">
        <v>471958</v>
      </c>
      <c r="FZ181" s="12">
        <v>429447</v>
      </c>
      <c r="GA181" s="12">
        <v>396781</v>
      </c>
      <c r="GB181" s="12">
        <v>368311</v>
      </c>
      <c r="GC181" s="12">
        <v>326561</v>
      </c>
      <c r="GD181" s="12">
        <v>275003</v>
      </c>
      <c r="GE181" s="12">
        <v>218281</v>
      </c>
      <c r="GF181" s="12">
        <v>176663</v>
      </c>
      <c r="GG181" s="12">
        <v>129902</v>
      </c>
      <c r="GH181" s="31">
        <v>103959</v>
      </c>
      <c r="GK181" s="12" t="s">
        <v>122</v>
      </c>
      <c r="GL181" s="12">
        <v>7493881</v>
      </c>
      <c r="GM181" s="12">
        <v>588612</v>
      </c>
      <c r="GN181" s="12">
        <v>598768</v>
      </c>
      <c r="GO181" s="12">
        <v>601223</v>
      </c>
      <c r="GP181" s="12">
        <v>601396</v>
      </c>
      <c r="GQ181" s="12">
        <v>587106</v>
      </c>
      <c r="GR181" s="12">
        <v>625623</v>
      </c>
      <c r="GS181" s="12">
        <v>536850</v>
      </c>
      <c r="GT181" s="12">
        <v>473785</v>
      </c>
      <c r="GU181" s="12">
        <v>442770</v>
      </c>
      <c r="GV181" s="12">
        <v>430543</v>
      </c>
      <c r="GW181" s="12">
        <v>406716</v>
      </c>
      <c r="GX181" s="12">
        <v>364320</v>
      </c>
      <c r="GY181" s="12">
        <v>309712</v>
      </c>
      <c r="GZ181" s="12">
        <v>267592</v>
      </c>
      <c r="HA181" s="12">
        <v>243633</v>
      </c>
      <c r="HB181" s="12">
        <v>203887</v>
      </c>
      <c r="HC181" s="31">
        <v>211345</v>
      </c>
      <c r="HF181" s="42" t="s">
        <v>143</v>
      </c>
      <c r="HG181" s="43" t="s">
        <v>143</v>
      </c>
      <c r="HH181" s="43">
        <v>1</v>
      </c>
      <c r="HI181" s="44">
        <f>B179-(V179-U179*6/11)</f>
        <v>704458.45454545459</v>
      </c>
      <c r="HJ181" s="44">
        <f>V179</f>
        <v>9507</v>
      </c>
      <c r="HK181" s="45">
        <f>HJ181/(B179)</f>
        <v>1.3348403583162506E-2</v>
      </c>
      <c r="HL181" s="46">
        <f t="shared" ref="HL181:HL202" si="77">2*HH181*HK181/(2+HH181*HK181)</f>
        <v>1.3259904306086626E-2</v>
      </c>
      <c r="HN181" s="42" t="s">
        <v>143</v>
      </c>
      <c r="HO181" s="43" t="s">
        <v>143</v>
      </c>
      <c r="HP181" s="43">
        <v>1</v>
      </c>
      <c r="HQ181" s="44">
        <f>B179*0.51-(BA179-AZ179*6/11)</f>
        <v>358818.01818181819</v>
      </c>
      <c r="HR181" s="44">
        <f>BA179</f>
        <v>5402</v>
      </c>
      <c r="HS181" s="45">
        <f>HR181/C179</f>
        <v>1.4772397875749969E-2</v>
      </c>
      <c r="HT181" s="46">
        <f t="shared" ref="HT181:HT202" si="78">2*HP181*HS181/(2+HP181*HS181)</f>
        <v>1.4664086019170266E-2</v>
      </c>
      <c r="HV181" s="42" t="s">
        <v>143</v>
      </c>
      <c r="HW181" s="47">
        <v>0</v>
      </c>
      <c r="HX181" s="47">
        <v>1</v>
      </c>
      <c r="HY181" s="48">
        <f>B179*0.49-(CF179-CE179*6/11)</f>
        <v>345657.43636363634</v>
      </c>
      <c r="HZ181" s="48">
        <f>CF179</f>
        <v>4088</v>
      </c>
      <c r="IA181" s="45">
        <f>HZ181/D179</f>
        <v>1.1809431367790989E-2</v>
      </c>
      <c r="IB181" s="46">
        <f t="shared" ref="IB181:IB202" si="79">2*HX181*IA181/(2+HX181*IA181)</f>
        <v>1.1740109359922805E-2</v>
      </c>
      <c r="IC181" s="49"/>
      <c r="IE181" s="50">
        <f t="shared" ref="IE181:IF202" si="80">HY181+HQ181-HI181</f>
        <v>17</v>
      </c>
      <c r="IF181" s="50">
        <f t="shared" si="80"/>
        <v>-17</v>
      </c>
      <c r="IG181" s="51" t="s">
        <v>144</v>
      </c>
      <c r="IH181" s="52">
        <v>3496</v>
      </c>
      <c r="II181" s="52">
        <v>4645</v>
      </c>
      <c r="IJ181" s="52">
        <v>5231</v>
      </c>
      <c r="IK181" s="52">
        <v>5515</v>
      </c>
      <c r="IL181" s="52">
        <v>5730</v>
      </c>
      <c r="IM181" s="52">
        <v>5933</v>
      </c>
      <c r="IN181" s="51" t="s">
        <v>144</v>
      </c>
      <c r="IO181" s="52">
        <v>787</v>
      </c>
      <c r="IP181" s="51" t="s">
        <v>144</v>
      </c>
      <c r="IQ181" s="52">
        <v>2709</v>
      </c>
      <c r="IR181" s="42" t="s">
        <v>393</v>
      </c>
      <c r="IS181" s="44">
        <v>18084</v>
      </c>
      <c r="JE181" s="10" t="s">
        <v>287</v>
      </c>
      <c r="JF181" s="11">
        <v>1376489</v>
      </c>
    </row>
    <row r="182" spans="1:266" ht="15.6" x14ac:dyDescent="0.3">
      <c r="A182" s="12" t="s">
        <v>486</v>
      </c>
      <c r="B182" s="12">
        <v>182841</v>
      </c>
      <c r="C182" s="12"/>
      <c r="D182" s="12"/>
      <c r="E182" s="12"/>
      <c r="F182" s="12">
        <v>275</v>
      </c>
      <c r="G182" s="12">
        <v>22270</v>
      </c>
      <c r="H182" s="12">
        <v>44770</v>
      </c>
      <c r="I182" s="12">
        <v>47781</v>
      </c>
      <c r="J182" s="12">
        <v>37932</v>
      </c>
      <c r="K182" s="12">
        <v>20794</v>
      </c>
      <c r="L182" s="12">
        <v>6335</v>
      </c>
      <c r="M182" s="12">
        <v>453</v>
      </c>
      <c r="N182" s="12">
        <v>19</v>
      </c>
      <c r="O182" s="31">
        <v>2212</v>
      </c>
      <c r="Q182" s="12" t="s">
        <v>486</v>
      </c>
      <c r="R182" s="12">
        <v>74724</v>
      </c>
      <c r="S182" s="12">
        <v>1127</v>
      </c>
      <c r="T182" s="12">
        <v>448</v>
      </c>
      <c r="U182" s="12">
        <v>887</v>
      </c>
      <c r="V182" s="12">
        <v>2462</v>
      </c>
      <c r="W182" s="12">
        <v>106</v>
      </c>
      <c r="X182" s="12">
        <v>73</v>
      </c>
      <c r="Y182" s="12">
        <v>59</v>
      </c>
      <c r="Z182" s="12">
        <v>53</v>
      </c>
      <c r="AA182" s="12">
        <v>200</v>
      </c>
      <c r="AB182" s="12">
        <v>240</v>
      </c>
      <c r="AC182" s="12">
        <v>595</v>
      </c>
      <c r="AD182" s="31">
        <v>788</v>
      </c>
      <c r="AF182" s="12" t="s">
        <v>486</v>
      </c>
      <c r="AG182" s="12">
        <v>820</v>
      </c>
      <c r="AH182" s="12">
        <v>922</v>
      </c>
      <c r="AI182" s="12">
        <v>1066</v>
      </c>
      <c r="AJ182" s="12">
        <v>1407</v>
      </c>
      <c r="AK182" s="12">
        <v>2082</v>
      </c>
      <c r="AL182" s="12">
        <v>3071</v>
      </c>
      <c r="AM182" s="12">
        <v>4197</v>
      </c>
      <c r="AN182" s="12">
        <v>5321</v>
      </c>
      <c r="AO182" s="12">
        <v>6680</v>
      </c>
      <c r="AP182" s="12">
        <v>8541</v>
      </c>
      <c r="AQ182" s="12">
        <v>10563</v>
      </c>
      <c r="AR182" s="12">
        <v>10874</v>
      </c>
      <c r="AS182" s="12">
        <v>14505</v>
      </c>
      <c r="AT182" s="31">
        <v>99</v>
      </c>
      <c r="AV182" s="12" t="s">
        <v>486</v>
      </c>
      <c r="AW182" s="12">
        <v>39409</v>
      </c>
      <c r="AX182" s="12">
        <v>654</v>
      </c>
      <c r="AY182" s="12">
        <v>255</v>
      </c>
      <c r="AZ182" s="12">
        <v>498</v>
      </c>
      <c r="BA182" s="12">
        <v>1407</v>
      </c>
      <c r="BB182" s="12">
        <v>52</v>
      </c>
      <c r="BC182" s="12">
        <v>41</v>
      </c>
      <c r="BD182" s="12">
        <v>29</v>
      </c>
      <c r="BE182" s="12">
        <v>28</v>
      </c>
      <c r="BF182" s="12">
        <v>118</v>
      </c>
      <c r="BG182" s="12">
        <v>131</v>
      </c>
      <c r="BH182" s="12">
        <v>406</v>
      </c>
      <c r="BI182" s="31">
        <v>567</v>
      </c>
      <c r="BK182" s="12" t="s">
        <v>486</v>
      </c>
      <c r="BL182" s="12">
        <v>590</v>
      </c>
      <c r="BM182" s="12">
        <v>622</v>
      </c>
      <c r="BN182" s="12">
        <v>655</v>
      </c>
      <c r="BO182" s="12">
        <v>858</v>
      </c>
      <c r="BP182" s="12">
        <v>1253</v>
      </c>
      <c r="BQ182" s="12">
        <v>1937</v>
      </c>
      <c r="BR182" s="12">
        <v>2678</v>
      </c>
      <c r="BS182" s="12">
        <v>3391</v>
      </c>
      <c r="BT182" s="12">
        <v>4241</v>
      </c>
      <c r="BU182" s="12">
        <v>5109</v>
      </c>
      <c r="BV182" s="12">
        <v>5601</v>
      </c>
      <c r="BW182" s="12">
        <v>4900</v>
      </c>
      <c r="BX182" s="12">
        <v>4740</v>
      </c>
      <c r="BY182" s="31">
        <v>55</v>
      </c>
      <c r="CA182" s="12" t="s">
        <v>486</v>
      </c>
      <c r="CB182" s="12">
        <v>35258</v>
      </c>
      <c r="CC182" s="12">
        <v>472</v>
      </c>
      <c r="CD182" s="12">
        <v>193</v>
      </c>
      <c r="CE182" s="12">
        <v>389</v>
      </c>
      <c r="CF182" s="12">
        <v>1054</v>
      </c>
      <c r="CG182" s="12">
        <v>54</v>
      </c>
      <c r="CH182" s="12">
        <v>32</v>
      </c>
      <c r="CI182" s="12">
        <v>30</v>
      </c>
      <c r="CJ182" s="12">
        <v>25</v>
      </c>
      <c r="CK182" s="12">
        <v>82</v>
      </c>
      <c r="CL182" s="12">
        <v>106</v>
      </c>
      <c r="CM182" s="12">
        <v>186</v>
      </c>
      <c r="CN182" s="31">
        <v>220</v>
      </c>
      <c r="CP182" s="12" t="s">
        <v>486</v>
      </c>
      <c r="CQ182" s="12">
        <v>225</v>
      </c>
      <c r="CR182" s="12">
        <v>300</v>
      </c>
      <c r="CS182" s="12">
        <v>409</v>
      </c>
      <c r="CT182" s="12">
        <v>548</v>
      </c>
      <c r="CU182" s="12">
        <v>829</v>
      </c>
      <c r="CV182" s="12">
        <v>1133</v>
      </c>
      <c r="CW182" s="12">
        <v>1517</v>
      </c>
      <c r="CX182" s="12">
        <v>1928</v>
      </c>
      <c r="CY182" s="12">
        <v>2435</v>
      </c>
      <c r="CZ182" s="12">
        <v>3424</v>
      </c>
      <c r="DA182" s="12">
        <v>4956</v>
      </c>
      <c r="DB182" s="12">
        <v>5970</v>
      </c>
      <c r="DC182" s="12">
        <v>9761</v>
      </c>
      <c r="DD182" s="31">
        <v>34</v>
      </c>
      <c r="DG182" s="12" t="s">
        <v>166</v>
      </c>
      <c r="DH182" s="12">
        <v>5.3</v>
      </c>
      <c r="DI182" s="12">
        <v>16.8</v>
      </c>
      <c r="DJ182" s="12">
        <v>0.4</v>
      </c>
      <c r="DK182" s="12">
        <v>0.2</v>
      </c>
      <c r="DL182" s="12">
        <v>0.5</v>
      </c>
      <c r="DM182" s="12">
        <v>0.8</v>
      </c>
      <c r="DN182" s="12">
        <v>2</v>
      </c>
      <c r="DO182" s="12">
        <v>4.8</v>
      </c>
      <c r="DP182" s="12">
        <v>10.6</v>
      </c>
      <c r="DQ182" s="12">
        <v>23.6</v>
      </c>
      <c r="DR182" s="31">
        <v>80.8</v>
      </c>
      <c r="DT182" s="12" t="s">
        <v>166</v>
      </c>
      <c r="DU182" s="12">
        <v>5.8</v>
      </c>
      <c r="DV182" s="12">
        <v>19</v>
      </c>
      <c r="DW182" s="12">
        <v>0.3</v>
      </c>
      <c r="DX182" s="12">
        <v>0.2</v>
      </c>
      <c r="DY182" s="12">
        <v>0.7</v>
      </c>
      <c r="DZ182" s="12">
        <v>1</v>
      </c>
      <c r="EA182" s="12">
        <v>2.6</v>
      </c>
      <c r="EB182" s="12">
        <v>6.2</v>
      </c>
      <c r="EC182" s="12">
        <v>13.7</v>
      </c>
      <c r="ED182" s="12">
        <v>31.7</v>
      </c>
      <c r="EE182" s="31">
        <v>92.8</v>
      </c>
      <c r="EG182" s="12" t="s">
        <v>166</v>
      </c>
      <c r="EH182" s="12">
        <v>4.8</v>
      </c>
      <c r="EI182" s="12">
        <v>14.5</v>
      </c>
      <c r="EJ182" s="12">
        <v>0.4</v>
      </c>
      <c r="EK182" s="12">
        <v>0.3</v>
      </c>
      <c r="EL182" s="12">
        <v>0.3</v>
      </c>
      <c r="EM182" s="12">
        <v>0.7</v>
      </c>
      <c r="EN182" s="12">
        <v>1.4</v>
      </c>
      <c r="EO182" s="12">
        <v>3.3</v>
      </c>
      <c r="EP182" s="12">
        <v>7.7</v>
      </c>
      <c r="EQ182" s="12">
        <v>16.8</v>
      </c>
      <c r="ER182" s="31">
        <v>72.7</v>
      </c>
      <c r="EU182" s="12" t="s">
        <v>166</v>
      </c>
      <c r="EV182" s="12">
        <v>365323</v>
      </c>
      <c r="EW182" s="12">
        <v>40049</v>
      </c>
      <c r="EX182" s="12">
        <v>39139</v>
      </c>
      <c r="EY182" s="12">
        <v>38372</v>
      </c>
      <c r="EZ182" s="12">
        <v>34686</v>
      </c>
      <c r="FA182" s="12">
        <v>31373</v>
      </c>
      <c r="FB182" s="12">
        <v>30265</v>
      </c>
      <c r="FC182" s="12">
        <v>25387</v>
      </c>
      <c r="FD182" s="12">
        <v>21590</v>
      </c>
      <c r="FE182" s="12">
        <v>19634</v>
      </c>
      <c r="FF182" s="12">
        <v>18282</v>
      </c>
      <c r="FG182" s="12">
        <v>16578</v>
      </c>
      <c r="FH182" s="12">
        <v>13465</v>
      </c>
      <c r="FI182" s="12">
        <v>10430</v>
      </c>
      <c r="FJ182" s="12">
        <v>8583</v>
      </c>
      <c r="FK182" s="12">
        <v>7165</v>
      </c>
      <c r="FL182" s="12">
        <v>5408</v>
      </c>
      <c r="FM182" s="31">
        <v>4917</v>
      </c>
      <c r="FP182" s="12" t="s">
        <v>166</v>
      </c>
      <c r="FQ182" s="12">
        <v>183102</v>
      </c>
      <c r="FR182" s="12">
        <v>20254</v>
      </c>
      <c r="FS182" s="12">
        <v>19791</v>
      </c>
      <c r="FT182" s="12">
        <v>19448</v>
      </c>
      <c r="FU182" s="12">
        <v>17684</v>
      </c>
      <c r="FV182" s="12">
        <v>15970</v>
      </c>
      <c r="FW182" s="12">
        <v>15420</v>
      </c>
      <c r="FX182" s="12">
        <v>12931</v>
      </c>
      <c r="FY182" s="12">
        <v>10984</v>
      </c>
      <c r="FZ182" s="12">
        <v>10030</v>
      </c>
      <c r="GA182" s="12">
        <v>9280</v>
      </c>
      <c r="GB182" s="12">
        <v>8353</v>
      </c>
      <c r="GC182" s="12">
        <v>6771</v>
      </c>
      <c r="GD182" s="12">
        <v>5010</v>
      </c>
      <c r="GE182" s="12">
        <v>3964</v>
      </c>
      <c r="GF182" s="12">
        <v>3159</v>
      </c>
      <c r="GG182" s="12">
        <v>2237</v>
      </c>
      <c r="GH182" s="31">
        <v>1816</v>
      </c>
      <c r="GK182" s="12" t="s">
        <v>166</v>
      </c>
      <c r="GL182" s="12">
        <v>182221</v>
      </c>
      <c r="GM182" s="12">
        <v>19795</v>
      </c>
      <c r="GN182" s="12">
        <v>19348</v>
      </c>
      <c r="GO182" s="12">
        <v>18924</v>
      </c>
      <c r="GP182" s="12">
        <v>17002</v>
      </c>
      <c r="GQ182" s="12">
        <v>15403</v>
      </c>
      <c r="GR182" s="12">
        <v>14845</v>
      </c>
      <c r="GS182" s="12">
        <v>12456</v>
      </c>
      <c r="GT182" s="12">
        <v>10606</v>
      </c>
      <c r="GU182" s="12">
        <v>9604</v>
      </c>
      <c r="GV182" s="12">
        <v>9002</v>
      </c>
      <c r="GW182" s="12">
        <v>8225</v>
      </c>
      <c r="GX182" s="12">
        <v>6694</v>
      </c>
      <c r="GY182" s="12">
        <v>5420</v>
      </c>
      <c r="GZ182" s="12">
        <v>4619</v>
      </c>
      <c r="HA182" s="12">
        <v>4006</v>
      </c>
      <c r="HB182" s="12">
        <v>3171</v>
      </c>
      <c r="HC182" s="31">
        <v>3101</v>
      </c>
      <c r="HF182" s="54" t="s">
        <v>167</v>
      </c>
      <c r="HG182" s="55" t="s">
        <v>168</v>
      </c>
      <c r="HH182" s="55">
        <v>1</v>
      </c>
      <c r="HI182" s="56">
        <f>EW179-HI181</f>
        <v>2624739.5454545454</v>
      </c>
      <c r="HJ182" s="56">
        <f>W179+X179+Y179+Z179</f>
        <v>1539</v>
      </c>
      <c r="HK182" s="57">
        <f t="shared" ref="HK182:HK202" si="81">HJ182/HI182</f>
        <v>5.8634389178354839E-4</v>
      </c>
      <c r="HL182" s="58">
        <f t="shared" si="77"/>
        <v>5.8617204258519626E-4</v>
      </c>
      <c r="HN182" s="54" t="s">
        <v>167</v>
      </c>
      <c r="HO182" s="55" t="s">
        <v>168</v>
      </c>
      <c r="HP182" s="55">
        <v>1</v>
      </c>
      <c r="HQ182" s="56">
        <f>FR179-HQ181</f>
        <v>1334660.9818181819</v>
      </c>
      <c r="HR182" s="56">
        <f>BB179+BC179+BD179+BE179</f>
        <v>808</v>
      </c>
      <c r="HS182" s="57">
        <f t="shared" ref="HS182:HS202" si="82">HR182/HQ182</f>
        <v>6.0539718400943869E-4</v>
      </c>
      <c r="HT182" s="58">
        <f t="shared" si="78"/>
        <v>6.0521398658783699E-4</v>
      </c>
      <c r="HV182" s="54" t="s">
        <v>167</v>
      </c>
      <c r="HW182" s="59">
        <v>41730</v>
      </c>
      <c r="HX182" s="59">
        <v>1</v>
      </c>
      <c r="HY182" s="56">
        <f>GM179-HY181</f>
        <v>1290061.5636363637</v>
      </c>
      <c r="HZ182" s="60">
        <f>CG179+CH179+CI179+CJ179</f>
        <v>728</v>
      </c>
      <c r="IA182" s="57">
        <f t="shared" ref="IA182:IA202" si="83">HZ182/HY182</f>
        <v>5.6431415408420395E-4</v>
      </c>
      <c r="IB182" s="58">
        <f t="shared" si="79"/>
        <v>5.6415497376580744E-4</v>
      </c>
      <c r="IC182" s="49">
        <f>S179+T179+U179*5/11</f>
        <v>7761.545454545454</v>
      </c>
      <c r="IE182" s="50">
        <f t="shared" si="80"/>
        <v>-16.999999999534339</v>
      </c>
      <c r="IF182" s="50">
        <f t="shared" si="80"/>
        <v>-3</v>
      </c>
      <c r="IR182" s="54" t="s">
        <v>402</v>
      </c>
      <c r="IS182" s="56">
        <v>26051</v>
      </c>
      <c r="JE182" s="10" t="s">
        <v>301</v>
      </c>
      <c r="JF182" s="11">
        <v>1198199</v>
      </c>
    </row>
    <row r="183" spans="1:266" ht="15.6" x14ac:dyDescent="0.3">
      <c r="A183" s="12" t="s">
        <v>166</v>
      </c>
      <c r="B183" s="12">
        <v>7202</v>
      </c>
      <c r="C183" s="12"/>
      <c r="D183" s="12"/>
      <c r="E183" s="12"/>
      <c r="F183" s="12">
        <v>43</v>
      </c>
      <c r="G183" s="12">
        <v>1327</v>
      </c>
      <c r="H183" s="12">
        <v>1948</v>
      </c>
      <c r="I183" s="12">
        <v>1823</v>
      </c>
      <c r="J183" s="12">
        <v>1212</v>
      </c>
      <c r="K183" s="12">
        <v>604</v>
      </c>
      <c r="L183" s="12">
        <v>175</v>
      </c>
      <c r="M183" s="12">
        <v>16</v>
      </c>
      <c r="N183" s="12">
        <v>1</v>
      </c>
      <c r="O183" s="31">
        <v>53</v>
      </c>
      <c r="Q183" s="12" t="s">
        <v>166</v>
      </c>
      <c r="R183" s="12">
        <v>1951</v>
      </c>
      <c r="S183" s="12">
        <v>78</v>
      </c>
      <c r="T183" s="12">
        <v>26</v>
      </c>
      <c r="U183" s="12">
        <v>17</v>
      </c>
      <c r="V183" s="12">
        <v>121</v>
      </c>
      <c r="W183" s="12">
        <v>9</v>
      </c>
      <c r="X183" s="12">
        <v>2</v>
      </c>
      <c r="Y183" s="12">
        <v>1</v>
      </c>
      <c r="Z183" s="12">
        <v>0</v>
      </c>
      <c r="AA183" s="12">
        <v>9</v>
      </c>
      <c r="AB183" s="12">
        <v>10</v>
      </c>
      <c r="AC183" s="12">
        <v>17</v>
      </c>
      <c r="AD183" s="31">
        <v>19</v>
      </c>
      <c r="AF183" s="12" t="s">
        <v>166</v>
      </c>
      <c r="AG183" s="12">
        <v>26</v>
      </c>
      <c r="AH183" s="12">
        <v>20</v>
      </c>
      <c r="AI183" s="12">
        <v>36</v>
      </c>
      <c r="AJ183" s="12">
        <v>46</v>
      </c>
      <c r="AK183" s="12">
        <v>59</v>
      </c>
      <c r="AL183" s="12">
        <v>107</v>
      </c>
      <c r="AM183" s="12">
        <v>113</v>
      </c>
      <c r="AN183" s="12">
        <v>141</v>
      </c>
      <c r="AO183" s="12">
        <v>151</v>
      </c>
      <c r="AP183" s="12">
        <v>220</v>
      </c>
      <c r="AQ183" s="12">
        <v>238</v>
      </c>
      <c r="AR183" s="12">
        <v>254</v>
      </c>
      <c r="AS183" s="12">
        <v>342</v>
      </c>
      <c r="AT183" s="31">
        <v>10</v>
      </c>
      <c r="AV183" s="12" t="s">
        <v>166</v>
      </c>
      <c r="AW183" s="12">
        <v>1067</v>
      </c>
      <c r="AX183" s="12">
        <v>48</v>
      </c>
      <c r="AY183" s="12">
        <v>11</v>
      </c>
      <c r="AZ183" s="12">
        <v>11</v>
      </c>
      <c r="BA183" s="12">
        <v>70</v>
      </c>
      <c r="BB183" s="12">
        <v>5</v>
      </c>
      <c r="BC183" s="12">
        <v>0</v>
      </c>
      <c r="BD183" s="12">
        <v>0</v>
      </c>
      <c r="BE183" s="12">
        <v>0</v>
      </c>
      <c r="BF183" s="12">
        <v>4</v>
      </c>
      <c r="BG183" s="12">
        <v>5</v>
      </c>
      <c r="BH183" s="12">
        <v>11</v>
      </c>
      <c r="BI183" s="31">
        <v>14</v>
      </c>
      <c r="BK183" s="12" t="s">
        <v>166</v>
      </c>
      <c r="BL183" s="12">
        <v>14</v>
      </c>
      <c r="BM183" s="12">
        <v>13</v>
      </c>
      <c r="BN183" s="12">
        <v>26</v>
      </c>
      <c r="BO183" s="12">
        <v>28</v>
      </c>
      <c r="BP183" s="12">
        <v>37</v>
      </c>
      <c r="BQ183" s="12">
        <v>72</v>
      </c>
      <c r="BR183" s="12">
        <v>71</v>
      </c>
      <c r="BS183" s="12">
        <v>90</v>
      </c>
      <c r="BT183" s="12">
        <v>91</v>
      </c>
      <c r="BU183" s="12">
        <v>135</v>
      </c>
      <c r="BV183" s="12">
        <v>123</v>
      </c>
      <c r="BW183" s="12">
        <v>119</v>
      </c>
      <c r="BX183" s="12">
        <v>134</v>
      </c>
      <c r="BY183" s="31">
        <v>5</v>
      </c>
      <c r="CA183" s="12" t="s">
        <v>166</v>
      </c>
      <c r="CB183" s="12">
        <v>881</v>
      </c>
      <c r="CC183" s="12">
        <v>30</v>
      </c>
      <c r="CD183" s="12">
        <v>15</v>
      </c>
      <c r="CE183" s="12">
        <v>6</v>
      </c>
      <c r="CF183" s="12">
        <v>51</v>
      </c>
      <c r="CG183" s="12">
        <v>4</v>
      </c>
      <c r="CH183" s="12">
        <v>2</v>
      </c>
      <c r="CI183" s="12">
        <v>1</v>
      </c>
      <c r="CJ183" s="12">
        <v>0</v>
      </c>
      <c r="CK183" s="12">
        <v>5</v>
      </c>
      <c r="CL183" s="12">
        <v>5</v>
      </c>
      <c r="CM183" s="12">
        <v>6</v>
      </c>
      <c r="CN183" s="31">
        <v>5</v>
      </c>
      <c r="CP183" s="12" t="s">
        <v>166</v>
      </c>
      <c r="CQ183" s="12">
        <v>12</v>
      </c>
      <c r="CR183" s="12">
        <v>7</v>
      </c>
      <c r="CS183" s="12">
        <v>10</v>
      </c>
      <c r="CT183" s="12">
        <v>18</v>
      </c>
      <c r="CU183" s="12">
        <v>22</v>
      </c>
      <c r="CV183" s="12">
        <v>35</v>
      </c>
      <c r="CW183" s="12">
        <v>42</v>
      </c>
      <c r="CX183" s="12">
        <v>51</v>
      </c>
      <c r="CY183" s="12">
        <v>60</v>
      </c>
      <c r="CZ183" s="12">
        <v>85</v>
      </c>
      <c r="DA183" s="12">
        <v>115</v>
      </c>
      <c r="DB183" s="12">
        <v>134</v>
      </c>
      <c r="DC183" s="12">
        <v>207</v>
      </c>
      <c r="DD183" s="31">
        <v>4</v>
      </c>
      <c r="DG183" s="12" t="s">
        <v>184</v>
      </c>
      <c r="DH183" s="12">
        <v>7.9</v>
      </c>
      <c r="DI183" s="12">
        <v>11.9</v>
      </c>
      <c r="DJ183" s="12">
        <v>0.5</v>
      </c>
      <c r="DK183" s="12">
        <v>0.3</v>
      </c>
      <c r="DL183" s="12">
        <v>0.7</v>
      </c>
      <c r="DM183" s="12">
        <v>0.9</v>
      </c>
      <c r="DN183" s="12">
        <v>1.6</v>
      </c>
      <c r="DO183" s="12">
        <v>4.5</v>
      </c>
      <c r="DP183" s="12">
        <v>11.3</v>
      </c>
      <c r="DQ183" s="12">
        <v>24.8</v>
      </c>
      <c r="DR183" s="31">
        <v>89.1</v>
      </c>
      <c r="DT183" s="12" t="s">
        <v>184</v>
      </c>
      <c r="DU183" s="12">
        <v>8.5</v>
      </c>
      <c r="DV183" s="12">
        <v>12.6</v>
      </c>
      <c r="DW183" s="12">
        <v>0.5</v>
      </c>
      <c r="DX183" s="12">
        <v>0.3</v>
      </c>
      <c r="DY183" s="12">
        <v>1</v>
      </c>
      <c r="DZ183" s="12">
        <v>1.2</v>
      </c>
      <c r="EA183" s="12">
        <v>1.9</v>
      </c>
      <c r="EB183" s="12">
        <v>6.1</v>
      </c>
      <c r="EC183" s="12">
        <v>15.8</v>
      </c>
      <c r="ED183" s="12">
        <v>34.9</v>
      </c>
      <c r="EE183" s="31">
        <v>106.3</v>
      </c>
      <c r="EG183" s="12" t="s">
        <v>184</v>
      </c>
      <c r="EH183" s="12">
        <v>7.3</v>
      </c>
      <c r="EI183" s="12">
        <v>11.1</v>
      </c>
      <c r="EJ183" s="12">
        <v>0.5</v>
      </c>
      <c r="EK183" s="12">
        <v>0.2</v>
      </c>
      <c r="EL183" s="12">
        <v>0.4</v>
      </c>
      <c r="EM183" s="12">
        <v>0.5</v>
      </c>
      <c r="EN183" s="12">
        <v>1.3</v>
      </c>
      <c r="EO183" s="12">
        <v>3.1</v>
      </c>
      <c r="EP183" s="12">
        <v>7.3</v>
      </c>
      <c r="EQ183" s="12">
        <v>16.899999999999999</v>
      </c>
      <c r="ER183" s="31">
        <v>79.599999999999994</v>
      </c>
      <c r="EU183" s="12" t="s">
        <v>184</v>
      </c>
      <c r="EV183" s="12">
        <v>3254279</v>
      </c>
      <c r="EW183" s="12">
        <v>248179</v>
      </c>
      <c r="EX183" s="12">
        <v>276775</v>
      </c>
      <c r="EY183" s="12">
        <v>276267</v>
      </c>
      <c r="EZ183" s="12">
        <v>271928</v>
      </c>
      <c r="FA183" s="12">
        <v>277890</v>
      </c>
      <c r="FB183" s="12">
        <v>292148</v>
      </c>
      <c r="FC183" s="12">
        <v>226972</v>
      </c>
      <c r="FD183" s="12">
        <v>197090</v>
      </c>
      <c r="FE183" s="12">
        <v>190914</v>
      </c>
      <c r="FF183" s="12">
        <v>178961</v>
      </c>
      <c r="FG183" s="12">
        <v>170752</v>
      </c>
      <c r="FH183" s="12">
        <v>155041</v>
      </c>
      <c r="FI183" s="12">
        <v>132913</v>
      </c>
      <c r="FJ183" s="12">
        <v>113633</v>
      </c>
      <c r="FK183" s="12">
        <v>96721</v>
      </c>
      <c r="FL183" s="12">
        <v>74769</v>
      </c>
      <c r="FM183" s="31">
        <v>73326</v>
      </c>
      <c r="FP183" s="12" t="s">
        <v>184</v>
      </c>
      <c r="FQ183" s="12">
        <v>1588833</v>
      </c>
      <c r="FR183" s="12">
        <v>126175</v>
      </c>
      <c r="FS183" s="12">
        <v>140412</v>
      </c>
      <c r="FT183" s="12">
        <v>140275</v>
      </c>
      <c r="FU183" s="12">
        <v>137674</v>
      </c>
      <c r="FV183" s="12">
        <v>140453</v>
      </c>
      <c r="FW183" s="12">
        <v>147071</v>
      </c>
      <c r="FX183" s="12">
        <v>114674</v>
      </c>
      <c r="FY183" s="12">
        <v>98805</v>
      </c>
      <c r="FZ183" s="12">
        <v>94441</v>
      </c>
      <c r="GA183" s="12">
        <v>86336</v>
      </c>
      <c r="GB183" s="12">
        <v>82182</v>
      </c>
      <c r="GC183" s="12">
        <v>73509</v>
      </c>
      <c r="GD183" s="12">
        <v>61945</v>
      </c>
      <c r="GE183" s="12">
        <v>51060</v>
      </c>
      <c r="GF183" s="12">
        <v>41111</v>
      </c>
      <c r="GG183" s="12">
        <v>29231</v>
      </c>
      <c r="GH183" s="31">
        <v>23479</v>
      </c>
      <c r="GK183" s="12" t="s">
        <v>184</v>
      </c>
      <c r="GL183" s="12">
        <v>1665446</v>
      </c>
      <c r="GM183" s="12">
        <v>122004</v>
      </c>
      <c r="GN183" s="12">
        <v>136363</v>
      </c>
      <c r="GO183" s="12">
        <v>135992</v>
      </c>
      <c r="GP183" s="12">
        <v>134254</v>
      </c>
      <c r="GQ183" s="12">
        <v>137437</v>
      </c>
      <c r="GR183" s="12">
        <v>145077</v>
      </c>
      <c r="GS183" s="12">
        <v>112298</v>
      </c>
      <c r="GT183" s="12">
        <v>98285</v>
      </c>
      <c r="GU183" s="12">
        <v>96473</v>
      </c>
      <c r="GV183" s="12">
        <v>92625</v>
      </c>
      <c r="GW183" s="12">
        <v>88570</v>
      </c>
      <c r="GX183" s="12">
        <v>81532</v>
      </c>
      <c r="GY183" s="12">
        <v>70968</v>
      </c>
      <c r="GZ183" s="12">
        <v>62573</v>
      </c>
      <c r="HA183" s="12">
        <v>55610</v>
      </c>
      <c r="HB183" s="12">
        <v>45538</v>
      </c>
      <c r="HC183" s="31">
        <v>49847</v>
      </c>
      <c r="HF183" s="42" t="s">
        <v>185</v>
      </c>
      <c r="HG183" s="43" t="s">
        <v>186</v>
      </c>
      <c r="HH183" s="43">
        <v>1</v>
      </c>
      <c r="HI183" s="44">
        <f>EX179</f>
        <v>3419104</v>
      </c>
      <c r="HJ183" s="44">
        <f>AA179</f>
        <v>901</v>
      </c>
      <c r="HK183" s="45">
        <f t="shared" si="81"/>
        <v>2.6351933138038503E-4</v>
      </c>
      <c r="HL183" s="46">
        <f t="shared" si="77"/>
        <v>2.6348461473563292E-4</v>
      </c>
      <c r="HN183" s="42" t="s">
        <v>185</v>
      </c>
      <c r="HO183" s="43" t="s">
        <v>186</v>
      </c>
      <c r="HP183" s="43">
        <v>1</v>
      </c>
      <c r="HQ183" s="44">
        <f>FS179</f>
        <v>1738020</v>
      </c>
      <c r="HR183" s="44">
        <f>BF179</f>
        <v>536</v>
      </c>
      <c r="HS183" s="45">
        <f t="shared" si="82"/>
        <v>3.0839691142794674E-4</v>
      </c>
      <c r="HT183" s="46">
        <f t="shared" si="78"/>
        <v>3.0834936443213087E-4</v>
      </c>
      <c r="HV183" s="42" t="s">
        <v>185</v>
      </c>
      <c r="HW183" s="47">
        <v>41887</v>
      </c>
      <c r="HX183" s="47">
        <v>1</v>
      </c>
      <c r="HY183" s="44">
        <f>GN179</f>
        <v>1681084</v>
      </c>
      <c r="HZ183" s="48">
        <f>CK179</f>
        <v>365</v>
      </c>
      <c r="IA183" s="45">
        <f t="shared" si="83"/>
        <v>2.1712180949910891E-4</v>
      </c>
      <c r="IB183" s="46">
        <f t="shared" si="79"/>
        <v>2.1709824111763366E-4</v>
      </c>
      <c r="IC183" s="49">
        <f>U179*6/11</f>
        <v>1745.4545454545455</v>
      </c>
      <c r="IE183" s="50">
        <f t="shared" si="80"/>
        <v>0</v>
      </c>
      <c r="IF183" s="50">
        <f t="shared" si="80"/>
        <v>0</v>
      </c>
      <c r="IR183" s="42" t="s">
        <v>415</v>
      </c>
      <c r="IS183" s="44">
        <v>24268</v>
      </c>
      <c r="JE183" s="10" t="s">
        <v>314</v>
      </c>
      <c r="JF183" s="11">
        <v>1135147</v>
      </c>
    </row>
    <row r="184" spans="1:266" ht="15.6" x14ac:dyDescent="0.3">
      <c r="A184" s="12" t="s">
        <v>184</v>
      </c>
      <c r="B184" s="12">
        <v>55662</v>
      </c>
      <c r="C184" s="12"/>
      <c r="D184" s="12"/>
      <c r="E184" s="12"/>
      <c r="F184" s="12">
        <v>152</v>
      </c>
      <c r="G184" s="12">
        <v>7498</v>
      </c>
      <c r="H184" s="12">
        <v>13493</v>
      </c>
      <c r="I184" s="12">
        <v>15012</v>
      </c>
      <c r="J184" s="12">
        <v>11427</v>
      </c>
      <c r="K184" s="12">
        <v>5657</v>
      </c>
      <c r="L184" s="12">
        <v>1601</v>
      </c>
      <c r="M184" s="12">
        <v>104</v>
      </c>
      <c r="N184" s="12">
        <v>1</v>
      </c>
      <c r="O184" s="31">
        <v>717</v>
      </c>
      <c r="Q184" s="12" t="s">
        <v>184</v>
      </c>
      <c r="R184" s="12">
        <v>25635</v>
      </c>
      <c r="S184" s="12">
        <v>335</v>
      </c>
      <c r="T184" s="12">
        <v>129</v>
      </c>
      <c r="U184" s="12">
        <v>199</v>
      </c>
      <c r="V184" s="12">
        <v>663</v>
      </c>
      <c r="W184" s="12">
        <v>35</v>
      </c>
      <c r="X184" s="12">
        <v>46</v>
      </c>
      <c r="Y184" s="12">
        <v>18</v>
      </c>
      <c r="Z184" s="12">
        <v>10</v>
      </c>
      <c r="AA184" s="12">
        <v>66</v>
      </c>
      <c r="AB184" s="12">
        <v>79</v>
      </c>
      <c r="AC184" s="12">
        <v>156</v>
      </c>
      <c r="AD184" s="31">
        <v>233</v>
      </c>
      <c r="AF184" s="12" t="s">
        <v>184</v>
      </c>
      <c r="AG184" s="12">
        <v>207</v>
      </c>
      <c r="AH184" s="12">
        <v>243</v>
      </c>
      <c r="AI184" s="12">
        <v>246</v>
      </c>
      <c r="AJ184" s="12">
        <v>389</v>
      </c>
      <c r="AK184" s="12">
        <v>588</v>
      </c>
      <c r="AL184" s="12">
        <v>989</v>
      </c>
      <c r="AM184" s="12">
        <v>1363</v>
      </c>
      <c r="AN184" s="12">
        <v>1892</v>
      </c>
      <c r="AO184" s="12">
        <v>2257</v>
      </c>
      <c r="AP184" s="12">
        <v>2963</v>
      </c>
      <c r="AQ184" s="12">
        <v>3688</v>
      </c>
      <c r="AR184" s="12">
        <v>3918</v>
      </c>
      <c r="AS184" s="12">
        <v>5586</v>
      </c>
      <c r="AT184" s="31">
        <v>0</v>
      </c>
      <c r="AV184" s="12" t="s">
        <v>184</v>
      </c>
      <c r="AW184" s="12">
        <v>13478</v>
      </c>
      <c r="AX184" s="12">
        <v>173</v>
      </c>
      <c r="AY184" s="12">
        <v>74</v>
      </c>
      <c r="AZ184" s="12">
        <v>113</v>
      </c>
      <c r="BA184" s="12">
        <v>360</v>
      </c>
      <c r="BB184" s="12">
        <v>16</v>
      </c>
      <c r="BC184" s="12">
        <v>23</v>
      </c>
      <c r="BD184" s="12">
        <v>9</v>
      </c>
      <c r="BE184" s="12">
        <v>7</v>
      </c>
      <c r="BF184" s="12">
        <v>45</v>
      </c>
      <c r="BG184" s="12">
        <v>51</v>
      </c>
      <c r="BH184" s="12">
        <v>116</v>
      </c>
      <c r="BI184" s="31">
        <v>172</v>
      </c>
      <c r="BK184" s="12" t="s">
        <v>184</v>
      </c>
      <c r="BL184" s="12">
        <v>142</v>
      </c>
      <c r="BM184" s="12">
        <v>173</v>
      </c>
      <c r="BN184" s="12">
        <v>153</v>
      </c>
      <c r="BO184" s="12">
        <v>221</v>
      </c>
      <c r="BP184" s="12">
        <v>364</v>
      </c>
      <c r="BQ184" s="12">
        <v>659</v>
      </c>
      <c r="BR184" s="12">
        <v>905</v>
      </c>
      <c r="BS184" s="12">
        <v>1238</v>
      </c>
      <c r="BT184" s="12">
        <v>1413</v>
      </c>
      <c r="BU184" s="12">
        <v>1808</v>
      </c>
      <c r="BV184" s="12">
        <v>1979</v>
      </c>
      <c r="BW184" s="12">
        <v>1786</v>
      </c>
      <c r="BX184" s="12">
        <v>1838</v>
      </c>
      <c r="BY184" s="31">
        <v>0</v>
      </c>
      <c r="CA184" s="12" t="s">
        <v>184</v>
      </c>
      <c r="CB184" s="12">
        <v>12157</v>
      </c>
      <c r="CC184" s="12">
        <v>162</v>
      </c>
      <c r="CD184" s="12">
        <v>55</v>
      </c>
      <c r="CE184" s="12">
        <v>86</v>
      </c>
      <c r="CF184" s="12">
        <v>303</v>
      </c>
      <c r="CG184" s="12">
        <v>19</v>
      </c>
      <c r="CH184" s="12">
        <v>23</v>
      </c>
      <c r="CI184" s="12">
        <v>9</v>
      </c>
      <c r="CJ184" s="12">
        <v>3</v>
      </c>
      <c r="CK184" s="12">
        <v>21</v>
      </c>
      <c r="CL184" s="12">
        <v>28</v>
      </c>
      <c r="CM184" s="12">
        <v>40</v>
      </c>
      <c r="CN184" s="31">
        <v>61</v>
      </c>
      <c r="CP184" s="12" t="s">
        <v>184</v>
      </c>
      <c r="CQ184" s="12">
        <v>65</v>
      </c>
      <c r="CR184" s="12">
        <v>70</v>
      </c>
      <c r="CS184" s="12">
        <v>93</v>
      </c>
      <c r="CT184" s="12">
        <v>168</v>
      </c>
      <c r="CU184" s="12">
        <v>224</v>
      </c>
      <c r="CV184" s="12">
        <v>330</v>
      </c>
      <c r="CW184" s="12">
        <v>458</v>
      </c>
      <c r="CX184" s="12">
        <v>654</v>
      </c>
      <c r="CY184" s="12">
        <v>844</v>
      </c>
      <c r="CZ184" s="12">
        <v>1155</v>
      </c>
      <c r="DA184" s="12">
        <v>1709</v>
      </c>
      <c r="DB184" s="12">
        <v>2132</v>
      </c>
      <c r="DC184" s="12">
        <v>3748</v>
      </c>
      <c r="DD184" s="31">
        <v>0</v>
      </c>
      <c r="DG184" s="12" t="s">
        <v>200</v>
      </c>
      <c r="DH184" s="12">
        <v>6</v>
      </c>
      <c r="DI184" s="12">
        <v>18.2</v>
      </c>
      <c r="DJ184" s="12">
        <v>0.6</v>
      </c>
      <c r="DK184" s="12">
        <v>0.3</v>
      </c>
      <c r="DL184" s="12">
        <v>0.7</v>
      </c>
      <c r="DM184" s="12">
        <v>1.1000000000000001</v>
      </c>
      <c r="DN184" s="12">
        <v>1.9</v>
      </c>
      <c r="DO184" s="12">
        <v>5.5</v>
      </c>
      <c r="DP184" s="12">
        <v>12.7</v>
      </c>
      <c r="DQ184" s="12">
        <v>26.5</v>
      </c>
      <c r="DR184" s="31">
        <v>87.3</v>
      </c>
      <c r="DT184" s="12" t="s">
        <v>200</v>
      </c>
      <c r="DU184" s="12">
        <v>6.7</v>
      </c>
      <c r="DV184" s="12">
        <v>22.4</v>
      </c>
      <c r="DW184" s="12">
        <v>0.6</v>
      </c>
      <c r="DX184" s="12">
        <v>0.4</v>
      </c>
      <c r="DY184" s="12">
        <v>0.9</v>
      </c>
      <c r="DZ184" s="12">
        <v>1.4</v>
      </c>
      <c r="EA184" s="12">
        <v>2.4</v>
      </c>
      <c r="EB184" s="12">
        <v>6.7</v>
      </c>
      <c r="EC184" s="12">
        <v>16.600000000000001</v>
      </c>
      <c r="ED184" s="12">
        <v>36</v>
      </c>
      <c r="EE184" s="31">
        <v>104.3</v>
      </c>
      <c r="EG184" s="12" t="s">
        <v>200</v>
      </c>
      <c r="EH184" s="12">
        <v>5.2</v>
      </c>
      <c r="EI184" s="12">
        <v>13.7</v>
      </c>
      <c r="EJ184" s="12">
        <v>0.6</v>
      </c>
      <c r="EK184" s="12">
        <v>0.2</v>
      </c>
      <c r="EL184" s="12">
        <v>0.5</v>
      </c>
      <c r="EM184" s="12">
        <v>0.7</v>
      </c>
      <c r="EN184" s="12">
        <v>1.5</v>
      </c>
      <c r="EO184" s="12">
        <v>4.2</v>
      </c>
      <c r="EP184" s="12">
        <v>9</v>
      </c>
      <c r="EQ184" s="12">
        <v>18.8</v>
      </c>
      <c r="ER184" s="31">
        <v>76.400000000000006</v>
      </c>
      <c r="EU184" s="12" t="s">
        <v>200</v>
      </c>
      <c r="EV184" s="12">
        <v>980813</v>
      </c>
      <c r="EW184" s="12">
        <v>99376</v>
      </c>
      <c r="EX184" s="12">
        <v>105466</v>
      </c>
      <c r="EY184" s="12">
        <v>105805</v>
      </c>
      <c r="EZ184" s="12">
        <v>99807</v>
      </c>
      <c r="FA184" s="12">
        <v>88110</v>
      </c>
      <c r="FB184" s="12">
        <v>79489</v>
      </c>
      <c r="FC184" s="12">
        <v>61319</v>
      </c>
      <c r="FD184" s="12">
        <v>55583</v>
      </c>
      <c r="FE184" s="12">
        <v>55304</v>
      </c>
      <c r="FF184" s="12">
        <v>50018</v>
      </c>
      <c r="FG184" s="12">
        <v>44954</v>
      </c>
      <c r="FH184" s="12">
        <v>36327</v>
      </c>
      <c r="FI184" s="12">
        <v>28954</v>
      </c>
      <c r="FJ184" s="12">
        <v>24296</v>
      </c>
      <c r="FK184" s="12">
        <v>19071</v>
      </c>
      <c r="FL184" s="12">
        <v>13584</v>
      </c>
      <c r="FM184" s="31">
        <v>13350</v>
      </c>
      <c r="FP184" s="12" t="s">
        <v>200</v>
      </c>
      <c r="FQ184" s="12">
        <v>486406</v>
      </c>
      <c r="FR184" s="12">
        <v>50107</v>
      </c>
      <c r="FS184" s="12">
        <v>53353</v>
      </c>
      <c r="FT184" s="12">
        <v>53674</v>
      </c>
      <c r="FU184" s="12">
        <v>50760</v>
      </c>
      <c r="FV184" s="12">
        <v>44927</v>
      </c>
      <c r="FW184" s="12">
        <v>39287</v>
      </c>
      <c r="FX184" s="12">
        <v>30249</v>
      </c>
      <c r="FY184" s="12">
        <v>27499</v>
      </c>
      <c r="FZ184" s="12">
        <v>27388</v>
      </c>
      <c r="GA184" s="12">
        <v>24543</v>
      </c>
      <c r="GB184" s="12">
        <v>22698</v>
      </c>
      <c r="GC184" s="12">
        <v>18189</v>
      </c>
      <c r="GD184" s="12">
        <v>13892</v>
      </c>
      <c r="GE184" s="12">
        <v>10975</v>
      </c>
      <c r="GF184" s="12">
        <v>8316</v>
      </c>
      <c r="GG184" s="12">
        <v>5705</v>
      </c>
      <c r="GH184" s="31">
        <v>4844</v>
      </c>
      <c r="GK184" s="12" t="s">
        <v>200</v>
      </c>
      <c r="GL184" s="12">
        <v>494407</v>
      </c>
      <c r="GM184" s="12">
        <v>49269</v>
      </c>
      <c r="GN184" s="12">
        <v>52113</v>
      </c>
      <c r="GO184" s="12">
        <v>52131</v>
      </c>
      <c r="GP184" s="12">
        <v>49047</v>
      </c>
      <c r="GQ184" s="12">
        <v>43183</v>
      </c>
      <c r="GR184" s="12">
        <v>40202</v>
      </c>
      <c r="GS184" s="12">
        <v>31070</v>
      </c>
      <c r="GT184" s="12">
        <v>28084</v>
      </c>
      <c r="GU184" s="12">
        <v>27916</v>
      </c>
      <c r="GV184" s="12">
        <v>25475</v>
      </c>
      <c r="GW184" s="12">
        <v>22256</v>
      </c>
      <c r="GX184" s="12">
        <v>18138</v>
      </c>
      <c r="GY184" s="12">
        <v>15062</v>
      </c>
      <c r="GZ184" s="12">
        <v>13321</v>
      </c>
      <c r="HA184" s="12">
        <v>10755</v>
      </c>
      <c r="HB184" s="12">
        <v>7879</v>
      </c>
      <c r="HC184" s="31">
        <v>8506</v>
      </c>
      <c r="HF184" s="54" t="s">
        <v>201</v>
      </c>
      <c r="HG184" s="55" t="s">
        <v>202</v>
      </c>
      <c r="HH184" s="55">
        <v>1</v>
      </c>
      <c r="HI184" s="56">
        <f>EY179</f>
        <v>3456317</v>
      </c>
      <c r="HJ184" s="56">
        <f>AB179</f>
        <v>1028</v>
      </c>
      <c r="HK184" s="57">
        <f t="shared" si="81"/>
        <v>2.9742642240280625E-4</v>
      </c>
      <c r="HL184" s="58">
        <f t="shared" si="77"/>
        <v>2.9738219774122602E-4</v>
      </c>
      <c r="HN184" s="54" t="s">
        <v>201</v>
      </c>
      <c r="HO184" s="55" t="s">
        <v>202</v>
      </c>
      <c r="HP184" s="55">
        <v>1</v>
      </c>
      <c r="HQ184" s="56">
        <f>FT179</f>
        <v>1755899</v>
      </c>
      <c r="HR184" s="56">
        <f>BG179</f>
        <v>624</v>
      </c>
      <c r="HS184" s="57">
        <f t="shared" si="82"/>
        <v>3.5537351521926946E-4</v>
      </c>
      <c r="HT184" s="58">
        <f t="shared" si="78"/>
        <v>3.5531038126967665E-4</v>
      </c>
      <c r="HV184" s="54" t="s">
        <v>201</v>
      </c>
      <c r="HW184" s="59">
        <v>41913</v>
      </c>
      <c r="HX184" s="59">
        <v>1</v>
      </c>
      <c r="HY184" s="56">
        <f>GO179</f>
        <v>1700418</v>
      </c>
      <c r="HZ184" s="60">
        <f>CL179</f>
        <v>401</v>
      </c>
      <c r="IA184" s="57">
        <f t="shared" si="83"/>
        <v>2.3582436789071863E-4</v>
      </c>
      <c r="IB184" s="58">
        <f t="shared" si="79"/>
        <v>2.357965646028195E-4</v>
      </c>
      <c r="IC184" s="61">
        <f>IC182/(IC182+IC183)</f>
        <v>0.8164032244183711</v>
      </c>
      <c r="IE184" s="50">
        <f t="shared" si="80"/>
        <v>0</v>
      </c>
      <c r="IF184" s="50">
        <f t="shared" si="80"/>
        <v>-3</v>
      </c>
      <c r="IH184" t="s">
        <v>203</v>
      </c>
      <c r="IO184" t="s">
        <v>16</v>
      </c>
      <c r="IQ184" t="s">
        <v>12</v>
      </c>
      <c r="IR184" s="54">
        <v>90</v>
      </c>
      <c r="IS184" s="56">
        <v>13706</v>
      </c>
      <c r="JE184" s="10" t="s">
        <v>329</v>
      </c>
      <c r="JF184" s="11">
        <v>1064838</v>
      </c>
    </row>
    <row r="185" spans="1:266" ht="15.6" x14ac:dyDescent="0.3">
      <c r="A185" s="12" t="s">
        <v>200</v>
      </c>
      <c r="B185" s="12">
        <v>19805</v>
      </c>
      <c r="C185" s="12"/>
      <c r="D185" s="12"/>
      <c r="E185" s="12"/>
      <c r="F185" s="12">
        <v>98</v>
      </c>
      <c r="G185" s="12">
        <v>3755</v>
      </c>
      <c r="H185" s="12">
        <v>5295</v>
      </c>
      <c r="I185" s="12">
        <v>4703</v>
      </c>
      <c r="J185" s="12">
        <v>3248</v>
      </c>
      <c r="K185" s="12">
        <v>1823</v>
      </c>
      <c r="L185" s="12">
        <v>577</v>
      </c>
      <c r="M185" s="12">
        <v>27</v>
      </c>
      <c r="N185" s="12">
        <v>1</v>
      </c>
      <c r="O185" s="31">
        <v>278</v>
      </c>
      <c r="Q185" s="12" t="s">
        <v>200</v>
      </c>
      <c r="R185" s="12">
        <v>5881</v>
      </c>
      <c r="S185" s="12">
        <v>203</v>
      </c>
      <c r="T185" s="12">
        <v>47</v>
      </c>
      <c r="U185" s="12">
        <v>111</v>
      </c>
      <c r="V185" s="12">
        <v>361</v>
      </c>
      <c r="W185" s="12">
        <v>15</v>
      </c>
      <c r="X185" s="12">
        <v>13</v>
      </c>
      <c r="Y185" s="12">
        <v>8</v>
      </c>
      <c r="Z185" s="12">
        <v>11</v>
      </c>
      <c r="AA185" s="12">
        <v>29</v>
      </c>
      <c r="AB185" s="12">
        <v>38</v>
      </c>
      <c r="AC185" s="12">
        <v>70</v>
      </c>
      <c r="AD185" s="31">
        <v>62</v>
      </c>
      <c r="AF185" s="12" t="s">
        <v>200</v>
      </c>
      <c r="AG185" s="12">
        <v>64</v>
      </c>
      <c r="AH185" s="12">
        <v>86</v>
      </c>
      <c r="AI185" s="12">
        <v>79</v>
      </c>
      <c r="AJ185" s="12">
        <v>137</v>
      </c>
      <c r="AK185" s="12">
        <v>235</v>
      </c>
      <c r="AL185" s="12">
        <v>285</v>
      </c>
      <c r="AM185" s="12">
        <v>382</v>
      </c>
      <c r="AN185" s="12">
        <v>449</v>
      </c>
      <c r="AO185" s="12">
        <v>518</v>
      </c>
      <c r="AP185" s="12">
        <v>630</v>
      </c>
      <c r="AQ185" s="12">
        <v>730</v>
      </c>
      <c r="AR185" s="12">
        <v>677</v>
      </c>
      <c r="AS185" s="12">
        <v>944</v>
      </c>
      <c r="AT185" s="31">
        <v>58</v>
      </c>
      <c r="AV185" s="12" t="s">
        <v>200</v>
      </c>
      <c r="AW185" s="12">
        <v>3282</v>
      </c>
      <c r="AX185" s="12">
        <v>132</v>
      </c>
      <c r="AY185" s="12">
        <v>27</v>
      </c>
      <c r="AZ185" s="12">
        <v>68</v>
      </c>
      <c r="BA185" s="12">
        <v>227</v>
      </c>
      <c r="BB185" s="12">
        <v>9</v>
      </c>
      <c r="BC185" s="12">
        <v>5</v>
      </c>
      <c r="BD185" s="12">
        <v>5</v>
      </c>
      <c r="BE185" s="12">
        <v>4</v>
      </c>
      <c r="BF185" s="12">
        <v>20</v>
      </c>
      <c r="BG185" s="12">
        <v>27</v>
      </c>
      <c r="BH185" s="12">
        <v>41</v>
      </c>
      <c r="BI185" s="31">
        <v>46</v>
      </c>
      <c r="BK185" s="12" t="s">
        <v>200</v>
      </c>
      <c r="BL185" s="12">
        <v>45</v>
      </c>
      <c r="BM185" s="12">
        <v>55</v>
      </c>
      <c r="BN185" s="12">
        <v>46</v>
      </c>
      <c r="BO185" s="12">
        <v>84</v>
      </c>
      <c r="BP185" s="12">
        <v>147</v>
      </c>
      <c r="BQ185" s="12">
        <v>171</v>
      </c>
      <c r="BR185" s="12">
        <v>249</v>
      </c>
      <c r="BS185" s="12">
        <v>284</v>
      </c>
      <c r="BT185" s="12">
        <v>320</v>
      </c>
      <c r="BU185" s="12">
        <v>374</v>
      </c>
      <c r="BV185" s="12">
        <v>421</v>
      </c>
      <c r="BW185" s="12">
        <v>325</v>
      </c>
      <c r="BX185" s="12">
        <v>354</v>
      </c>
      <c r="BY185" s="31">
        <v>23</v>
      </c>
      <c r="CA185" s="12" t="s">
        <v>200</v>
      </c>
      <c r="CB185" s="12">
        <v>2569</v>
      </c>
      <c r="CC185" s="12">
        <v>70</v>
      </c>
      <c r="CD185" s="12">
        <v>20</v>
      </c>
      <c r="CE185" s="12">
        <v>43</v>
      </c>
      <c r="CF185" s="12">
        <v>133</v>
      </c>
      <c r="CG185" s="12">
        <v>6</v>
      </c>
      <c r="CH185" s="12">
        <v>8</v>
      </c>
      <c r="CI185" s="12">
        <v>3</v>
      </c>
      <c r="CJ185" s="12">
        <v>7</v>
      </c>
      <c r="CK185" s="12">
        <v>9</v>
      </c>
      <c r="CL185" s="12">
        <v>11</v>
      </c>
      <c r="CM185" s="12">
        <v>29</v>
      </c>
      <c r="CN185" s="31">
        <v>16</v>
      </c>
      <c r="CP185" s="12" t="s">
        <v>200</v>
      </c>
      <c r="CQ185" s="12">
        <v>19</v>
      </c>
      <c r="CR185" s="12">
        <v>31</v>
      </c>
      <c r="CS185" s="12">
        <v>32</v>
      </c>
      <c r="CT185" s="12">
        <v>52</v>
      </c>
      <c r="CU185" s="12">
        <v>88</v>
      </c>
      <c r="CV185" s="12">
        <v>114</v>
      </c>
      <c r="CW185" s="12">
        <v>133</v>
      </c>
      <c r="CX185" s="12">
        <v>165</v>
      </c>
      <c r="CY185" s="12">
        <v>198</v>
      </c>
      <c r="CZ185" s="12">
        <v>255</v>
      </c>
      <c r="DA185" s="12">
        <v>309</v>
      </c>
      <c r="DB185" s="12">
        <v>352</v>
      </c>
      <c r="DC185" s="12">
        <v>590</v>
      </c>
      <c r="DD185" s="31">
        <v>9</v>
      </c>
      <c r="DG185" s="12" t="s">
        <v>218</v>
      </c>
      <c r="DH185" s="12">
        <v>6.1</v>
      </c>
      <c r="DI185" s="12">
        <v>19.899999999999999</v>
      </c>
      <c r="DJ185" s="12">
        <v>0.9</v>
      </c>
      <c r="DK185" s="12">
        <v>0.3</v>
      </c>
      <c r="DL185" s="12">
        <v>0.9</v>
      </c>
      <c r="DM185" s="12">
        <v>1.1000000000000001</v>
      </c>
      <c r="DN185" s="12">
        <v>2.2000000000000002</v>
      </c>
      <c r="DO185" s="12">
        <v>6.1</v>
      </c>
      <c r="DP185" s="12">
        <v>14.2</v>
      </c>
      <c r="DQ185" s="12">
        <v>30.6</v>
      </c>
      <c r="DR185" s="31">
        <v>100.2</v>
      </c>
      <c r="DT185" s="12" t="s">
        <v>218</v>
      </c>
      <c r="DU185" s="12">
        <v>7</v>
      </c>
      <c r="DV185" s="12">
        <v>22</v>
      </c>
      <c r="DW185" s="12">
        <v>0.7</v>
      </c>
      <c r="DX185" s="12">
        <v>0.4</v>
      </c>
      <c r="DY185" s="12">
        <v>1.3</v>
      </c>
      <c r="DZ185" s="12">
        <v>1.5</v>
      </c>
      <c r="EA185" s="12">
        <v>2.5</v>
      </c>
      <c r="EB185" s="12">
        <v>7.7</v>
      </c>
      <c r="EC185" s="12">
        <v>19.2</v>
      </c>
      <c r="ED185" s="12">
        <v>41.4</v>
      </c>
      <c r="EE185" s="31">
        <v>115.4</v>
      </c>
      <c r="EG185" s="12" t="s">
        <v>218</v>
      </c>
      <c r="EH185" s="12">
        <v>5.3</v>
      </c>
      <c r="EI185" s="12">
        <v>17.7</v>
      </c>
      <c r="EJ185" s="12">
        <v>1.1000000000000001</v>
      </c>
      <c r="EK185" s="12">
        <v>0.3</v>
      </c>
      <c r="EL185" s="12">
        <v>0.5</v>
      </c>
      <c r="EM185" s="12">
        <v>0.8</v>
      </c>
      <c r="EN185" s="12">
        <v>1.9</v>
      </c>
      <c r="EO185" s="12">
        <v>4.5</v>
      </c>
      <c r="EP185" s="12">
        <v>9.1</v>
      </c>
      <c r="EQ185" s="12">
        <v>21.7</v>
      </c>
      <c r="ER185" s="31">
        <v>89.7</v>
      </c>
      <c r="EU185" s="12" t="s">
        <v>218</v>
      </c>
      <c r="EV185" s="12">
        <v>1024934</v>
      </c>
      <c r="EW185" s="12">
        <v>102689</v>
      </c>
      <c r="EX185" s="12">
        <v>117115</v>
      </c>
      <c r="EY185" s="12">
        <v>117951</v>
      </c>
      <c r="EZ185" s="12">
        <v>107159</v>
      </c>
      <c r="FA185" s="12">
        <v>93643</v>
      </c>
      <c r="FB185" s="12">
        <v>81267</v>
      </c>
      <c r="FC185" s="12">
        <v>63603</v>
      </c>
      <c r="FD185" s="12">
        <v>57655</v>
      </c>
      <c r="FE185" s="12">
        <v>57263</v>
      </c>
      <c r="FF185" s="12">
        <v>52407</v>
      </c>
      <c r="FG185" s="12">
        <v>45586</v>
      </c>
      <c r="FH185" s="12">
        <v>35298</v>
      </c>
      <c r="FI185" s="12">
        <v>28077</v>
      </c>
      <c r="FJ185" s="12">
        <v>23981</v>
      </c>
      <c r="FK185" s="12">
        <v>18670</v>
      </c>
      <c r="FL185" s="12">
        <v>12755</v>
      </c>
      <c r="FM185" s="31">
        <v>9815</v>
      </c>
      <c r="FP185" s="12" t="s">
        <v>218</v>
      </c>
      <c r="FQ185" s="12">
        <v>513093</v>
      </c>
      <c r="FR185" s="12">
        <v>52231</v>
      </c>
      <c r="FS185" s="12">
        <v>59654</v>
      </c>
      <c r="FT185" s="12">
        <v>59959</v>
      </c>
      <c r="FU185" s="12">
        <v>54727</v>
      </c>
      <c r="FV185" s="12">
        <v>47497</v>
      </c>
      <c r="FW185" s="12">
        <v>40749</v>
      </c>
      <c r="FX185" s="12">
        <v>31485</v>
      </c>
      <c r="FY185" s="12">
        <v>28608</v>
      </c>
      <c r="FZ185" s="12">
        <v>28635</v>
      </c>
      <c r="GA185" s="12">
        <v>26117</v>
      </c>
      <c r="GB185" s="12">
        <v>23219</v>
      </c>
      <c r="GC185" s="12">
        <v>18045</v>
      </c>
      <c r="GD185" s="12">
        <v>13622</v>
      </c>
      <c r="GE185" s="12">
        <v>11035</v>
      </c>
      <c r="GF185" s="12">
        <v>8262</v>
      </c>
      <c r="GG185" s="12">
        <v>5415</v>
      </c>
      <c r="GH185" s="31">
        <v>3833</v>
      </c>
      <c r="GK185" s="12" t="s">
        <v>218</v>
      </c>
      <c r="GL185" s="12">
        <v>511841</v>
      </c>
      <c r="GM185" s="12">
        <v>50458</v>
      </c>
      <c r="GN185" s="12">
        <v>57461</v>
      </c>
      <c r="GO185" s="12">
        <v>57992</v>
      </c>
      <c r="GP185" s="12">
        <v>52432</v>
      </c>
      <c r="GQ185" s="12">
        <v>46146</v>
      </c>
      <c r="GR185" s="12">
        <v>40518</v>
      </c>
      <c r="GS185" s="12">
        <v>32118</v>
      </c>
      <c r="GT185" s="12">
        <v>29047</v>
      </c>
      <c r="GU185" s="12">
        <v>28628</v>
      </c>
      <c r="GV185" s="12">
        <v>26290</v>
      </c>
      <c r="GW185" s="12">
        <v>22367</v>
      </c>
      <c r="GX185" s="12">
        <v>17253</v>
      </c>
      <c r="GY185" s="12">
        <v>14455</v>
      </c>
      <c r="GZ185" s="12">
        <v>12946</v>
      </c>
      <c r="HA185" s="12">
        <v>10408</v>
      </c>
      <c r="HB185" s="12">
        <v>7340</v>
      </c>
      <c r="HC185" s="31">
        <v>5982</v>
      </c>
      <c r="HF185" s="42" t="s">
        <v>219</v>
      </c>
      <c r="HG185" s="43" t="s">
        <v>220</v>
      </c>
      <c r="HH185" s="43">
        <v>1</v>
      </c>
      <c r="HI185" s="44">
        <f>EZ179</f>
        <v>3361395</v>
      </c>
      <c r="HJ185" s="44">
        <f>AC179</f>
        <v>2370</v>
      </c>
      <c r="HK185" s="45">
        <f t="shared" si="81"/>
        <v>7.0506441522046655E-4</v>
      </c>
      <c r="HL185" s="46">
        <f t="shared" si="77"/>
        <v>7.0481594489945221E-4</v>
      </c>
      <c r="HN185" s="42" t="s">
        <v>219</v>
      </c>
      <c r="HO185" s="43" t="s">
        <v>220</v>
      </c>
      <c r="HP185" s="43">
        <v>1</v>
      </c>
      <c r="HQ185" s="44">
        <f>FU179</f>
        <v>1705978</v>
      </c>
      <c r="HR185" s="44">
        <f>BH179</f>
        <v>1660</v>
      </c>
      <c r="HS185" s="45">
        <f t="shared" si="82"/>
        <v>9.7304889043117791E-4</v>
      </c>
      <c r="HT185" s="46">
        <f t="shared" si="78"/>
        <v>9.7257570857413366E-4</v>
      </c>
      <c r="HV185" s="42" t="s">
        <v>219</v>
      </c>
      <c r="HW185" s="47" t="s">
        <v>220</v>
      </c>
      <c r="HX185" s="47">
        <v>1</v>
      </c>
      <c r="HY185" s="44">
        <f>GP179</f>
        <v>1655417</v>
      </c>
      <c r="HZ185" s="48">
        <f>CM179</f>
        <v>706</v>
      </c>
      <c r="IA185" s="45">
        <f t="shared" si="83"/>
        <v>4.2647864556181315E-4</v>
      </c>
      <c r="IB185" s="46">
        <f t="shared" si="79"/>
        <v>4.2638772293253292E-4</v>
      </c>
      <c r="IE185" s="50">
        <f t="shared" si="80"/>
        <v>0</v>
      </c>
      <c r="IF185" s="50">
        <f t="shared" si="80"/>
        <v>-4</v>
      </c>
      <c r="IR185" s="42">
        <v>95</v>
      </c>
      <c r="IS185" s="44">
        <v>5319</v>
      </c>
      <c r="JE185" s="10" t="s">
        <v>343</v>
      </c>
      <c r="JF185" s="11">
        <v>978428</v>
      </c>
    </row>
    <row r="186" spans="1:266" ht="15.6" x14ac:dyDescent="0.3">
      <c r="A186" s="12" t="s">
        <v>218</v>
      </c>
      <c r="B186" s="12">
        <v>23140</v>
      </c>
      <c r="C186" s="12"/>
      <c r="D186" s="12"/>
      <c r="E186" s="12"/>
      <c r="F186" s="12">
        <v>270</v>
      </c>
      <c r="G186" s="12">
        <v>5388</v>
      </c>
      <c r="H186" s="12">
        <v>6687</v>
      </c>
      <c r="I186" s="12">
        <v>5131</v>
      </c>
      <c r="J186" s="12">
        <v>3225</v>
      </c>
      <c r="K186" s="12">
        <v>1698</v>
      </c>
      <c r="L186" s="12">
        <v>508</v>
      </c>
      <c r="M186" s="12">
        <v>40</v>
      </c>
      <c r="N186" s="12">
        <v>10</v>
      </c>
      <c r="O186" s="31">
        <v>183</v>
      </c>
      <c r="Q186" s="12" t="s">
        <v>218</v>
      </c>
      <c r="R186" s="12">
        <v>6278</v>
      </c>
      <c r="S186" s="12">
        <v>239</v>
      </c>
      <c r="T186" s="12">
        <v>75</v>
      </c>
      <c r="U186" s="12">
        <v>147</v>
      </c>
      <c r="V186" s="12">
        <v>461</v>
      </c>
      <c r="W186" s="12">
        <v>46</v>
      </c>
      <c r="X186" s="12">
        <v>11</v>
      </c>
      <c r="Y186" s="12">
        <v>9</v>
      </c>
      <c r="Z186" s="12">
        <v>6</v>
      </c>
      <c r="AA186" s="12">
        <v>38</v>
      </c>
      <c r="AB186" s="12">
        <v>41</v>
      </c>
      <c r="AC186" s="12">
        <v>93</v>
      </c>
      <c r="AD186" s="31">
        <v>91</v>
      </c>
      <c r="AF186" s="12" t="s">
        <v>218</v>
      </c>
      <c r="AG186" s="12">
        <v>97</v>
      </c>
      <c r="AH186" s="12">
        <v>68</v>
      </c>
      <c r="AI186" s="12">
        <v>84</v>
      </c>
      <c r="AJ186" s="12">
        <v>168</v>
      </c>
      <c r="AK186" s="12">
        <v>249</v>
      </c>
      <c r="AL186" s="12">
        <v>351</v>
      </c>
      <c r="AM186" s="12">
        <v>408</v>
      </c>
      <c r="AN186" s="12">
        <v>490</v>
      </c>
      <c r="AO186" s="12">
        <v>587</v>
      </c>
      <c r="AP186" s="12">
        <v>717</v>
      </c>
      <c r="AQ186" s="12">
        <v>773</v>
      </c>
      <c r="AR186" s="12">
        <v>648</v>
      </c>
      <c r="AS186" s="12">
        <v>841</v>
      </c>
      <c r="AT186" s="31">
        <v>1</v>
      </c>
      <c r="AV186" s="12" t="s">
        <v>218</v>
      </c>
      <c r="AW186" s="12">
        <v>3573</v>
      </c>
      <c r="AX186" s="12">
        <v>136</v>
      </c>
      <c r="AY186" s="12">
        <v>41</v>
      </c>
      <c r="AZ186" s="12">
        <v>85</v>
      </c>
      <c r="BA186" s="12">
        <v>262</v>
      </c>
      <c r="BB186" s="12">
        <v>19</v>
      </c>
      <c r="BC186" s="12">
        <v>6</v>
      </c>
      <c r="BD186" s="12">
        <v>1</v>
      </c>
      <c r="BE186" s="12">
        <v>2</v>
      </c>
      <c r="BF186" s="12">
        <v>22</v>
      </c>
      <c r="BG186" s="12">
        <v>21</v>
      </c>
      <c r="BH186" s="12">
        <v>64</v>
      </c>
      <c r="BI186" s="31">
        <v>67</v>
      </c>
      <c r="BK186" s="12" t="s">
        <v>218</v>
      </c>
      <c r="BL186" s="12">
        <v>65</v>
      </c>
      <c r="BM186" s="12">
        <v>45</v>
      </c>
      <c r="BN186" s="12">
        <v>55</v>
      </c>
      <c r="BO186" s="12">
        <v>89</v>
      </c>
      <c r="BP186" s="12">
        <v>165</v>
      </c>
      <c r="BQ186" s="12">
        <v>216</v>
      </c>
      <c r="BR186" s="12">
        <v>280</v>
      </c>
      <c r="BS186" s="12">
        <v>328</v>
      </c>
      <c r="BT186" s="12">
        <v>374</v>
      </c>
      <c r="BU186" s="12">
        <v>424</v>
      </c>
      <c r="BV186" s="12">
        <v>415</v>
      </c>
      <c r="BW186" s="12">
        <v>333</v>
      </c>
      <c r="BX186" s="12">
        <v>319</v>
      </c>
      <c r="BY186" s="31">
        <v>1</v>
      </c>
      <c r="CA186" s="12" t="s">
        <v>218</v>
      </c>
      <c r="CB186" s="12">
        <v>2705</v>
      </c>
      <c r="CC186" s="12">
        <v>103</v>
      </c>
      <c r="CD186" s="12">
        <v>34</v>
      </c>
      <c r="CE186" s="12">
        <v>62</v>
      </c>
      <c r="CF186" s="12">
        <v>199</v>
      </c>
      <c r="CG186" s="12">
        <v>27</v>
      </c>
      <c r="CH186" s="12">
        <v>5</v>
      </c>
      <c r="CI186" s="12">
        <v>8</v>
      </c>
      <c r="CJ186" s="12">
        <v>4</v>
      </c>
      <c r="CK186" s="12">
        <v>16</v>
      </c>
      <c r="CL186" s="12">
        <v>20</v>
      </c>
      <c r="CM186" s="12">
        <v>29</v>
      </c>
      <c r="CN186" s="31">
        <v>24</v>
      </c>
      <c r="CP186" s="12" t="s">
        <v>218</v>
      </c>
      <c r="CQ186" s="12">
        <v>32</v>
      </c>
      <c r="CR186" s="12">
        <v>23</v>
      </c>
      <c r="CS186" s="12">
        <v>29</v>
      </c>
      <c r="CT186" s="12">
        <v>79</v>
      </c>
      <c r="CU186" s="12">
        <v>84</v>
      </c>
      <c r="CV186" s="12">
        <v>135</v>
      </c>
      <c r="CW186" s="12">
        <v>128</v>
      </c>
      <c r="CX186" s="12">
        <v>162</v>
      </c>
      <c r="CY186" s="12">
        <v>213</v>
      </c>
      <c r="CZ186" s="12">
        <v>293</v>
      </c>
      <c r="DA186" s="12">
        <v>358</v>
      </c>
      <c r="DB186" s="12">
        <v>315</v>
      </c>
      <c r="DC186" s="12">
        <v>522</v>
      </c>
      <c r="DD186" s="31">
        <v>0</v>
      </c>
      <c r="DG186" s="12" t="s">
        <v>236</v>
      </c>
      <c r="DH186" s="12">
        <v>5.8</v>
      </c>
      <c r="DI186" s="12">
        <v>11.7</v>
      </c>
      <c r="DJ186" s="12">
        <v>0.4</v>
      </c>
      <c r="DK186" s="12">
        <v>0.3</v>
      </c>
      <c r="DL186" s="12">
        <v>1.1000000000000001</v>
      </c>
      <c r="DM186" s="12">
        <v>1.1000000000000001</v>
      </c>
      <c r="DN186" s="12">
        <v>2.1</v>
      </c>
      <c r="DO186" s="12">
        <v>5.3</v>
      </c>
      <c r="DP186" s="12">
        <v>11.9</v>
      </c>
      <c r="DQ186" s="12">
        <v>25.8</v>
      </c>
      <c r="DR186" s="31">
        <v>87.4</v>
      </c>
      <c r="DT186" s="12" t="s">
        <v>236</v>
      </c>
      <c r="DU186" s="12">
        <v>6.8</v>
      </c>
      <c r="DV186" s="12">
        <v>12</v>
      </c>
      <c r="DW186" s="12">
        <v>0.4</v>
      </c>
      <c r="DX186" s="12">
        <v>0.2</v>
      </c>
      <c r="DY186" s="12">
        <v>1.9</v>
      </c>
      <c r="DZ186" s="12">
        <v>1.7</v>
      </c>
      <c r="EA186" s="12">
        <v>2.6</v>
      </c>
      <c r="EB186" s="12">
        <v>7.1</v>
      </c>
      <c r="EC186" s="12">
        <v>15.5</v>
      </c>
      <c r="ED186" s="12">
        <v>35.5</v>
      </c>
      <c r="EE186" s="31">
        <v>105.1</v>
      </c>
      <c r="EG186" s="12" t="s">
        <v>236</v>
      </c>
      <c r="EH186" s="12">
        <v>4.7</v>
      </c>
      <c r="EI186" s="12">
        <v>11.1</v>
      </c>
      <c r="EJ186" s="12">
        <v>0.4</v>
      </c>
      <c r="EK186" s="12">
        <v>0.3</v>
      </c>
      <c r="EL186" s="12">
        <v>0.3</v>
      </c>
      <c r="EM186" s="12">
        <v>0.5</v>
      </c>
      <c r="EN186" s="12">
        <v>1.5</v>
      </c>
      <c r="EO186" s="12">
        <v>3.5</v>
      </c>
      <c r="EP186" s="12">
        <v>8.1999999999999993</v>
      </c>
      <c r="EQ186" s="12">
        <v>17.2</v>
      </c>
      <c r="ER186" s="31">
        <v>75.599999999999994</v>
      </c>
      <c r="EU186" s="12" t="s">
        <v>236</v>
      </c>
      <c r="EV186" s="12">
        <v>445458</v>
      </c>
      <c r="EW186" s="12">
        <v>40622</v>
      </c>
      <c r="EX186" s="12">
        <v>41807</v>
      </c>
      <c r="EY186" s="12">
        <v>43666</v>
      </c>
      <c r="EZ186" s="12">
        <v>42554</v>
      </c>
      <c r="FA186" s="12">
        <v>38466</v>
      </c>
      <c r="FB186" s="12">
        <v>36578</v>
      </c>
      <c r="FC186" s="12">
        <v>32516</v>
      </c>
      <c r="FD186" s="12">
        <v>29447</v>
      </c>
      <c r="FE186" s="12">
        <v>28394</v>
      </c>
      <c r="FF186" s="12">
        <v>25442</v>
      </c>
      <c r="FG186" s="12">
        <v>22464</v>
      </c>
      <c r="FH186" s="12">
        <v>17893</v>
      </c>
      <c r="FI186" s="12">
        <v>14225</v>
      </c>
      <c r="FJ186" s="12">
        <v>11608</v>
      </c>
      <c r="FK186" s="12">
        <v>8524</v>
      </c>
      <c r="FL186" s="12">
        <v>6035</v>
      </c>
      <c r="FM186" s="31">
        <v>5217</v>
      </c>
      <c r="FP186" s="12" t="s">
        <v>236</v>
      </c>
      <c r="FQ186" s="12">
        <v>223758</v>
      </c>
      <c r="FR186" s="12">
        <v>20556</v>
      </c>
      <c r="FS186" s="12">
        <v>21450</v>
      </c>
      <c r="FT186" s="12">
        <v>22268</v>
      </c>
      <c r="FU186" s="12">
        <v>21587</v>
      </c>
      <c r="FV186" s="12">
        <v>19683</v>
      </c>
      <c r="FW186" s="12">
        <v>18624</v>
      </c>
      <c r="FX186" s="12">
        <v>16395</v>
      </c>
      <c r="FY186" s="12">
        <v>14824</v>
      </c>
      <c r="FZ186" s="12">
        <v>14372</v>
      </c>
      <c r="GA186" s="12">
        <v>12787</v>
      </c>
      <c r="GB186" s="12">
        <v>11213</v>
      </c>
      <c r="GC186" s="12">
        <v>8989</v>
      </c>
      <c r="GD186" s="12">
        <v>7055</v>
      </c>
      <c r="GE186" s="12">
        <v>5609</v>
      </c>
      <c r="GF186" s="12">
        <v>3854</v>
      </c>
      <c r="GG186" s="12">
        <v>2590</v>
      </c>
      <c r="GH186" s="31">
        <v>1902</v>
      </c>
      <c r="GK186" s="12" t="s">
        <v>236</v>
      </c>
      <c r="GL186" s="12">
        <v>221700</v>
      </c>
      <c r="GM186" s="12">
        <v>20066</v>
      </c>
      <c r="GN186" s="12">
        <v>20357</v>
      </c>
      <c r="GO186" s="12">
        <v>21398</v>
      </c>
      <c r="GP186" s="12">
        <v>20967</v>
      </c>
      <c r="GQ186" s="12">
        <v>18783</v>
      </c>
      <c r="GR186" s="12">
        <v>17954</v>
      </c>
      <c r="GS186" s="12">
        <v>16121</v>
      </c>
      <c r="GT186" s="12">
        <v>14623</v>
      </c>
      <c r="GU186" s="12">
        <v>14022</v>
      </c>
      <c r="GV186" s="12">
        <v>12655</v>
      </c>
      <c r="GW186" s="12">
        <v>11251</v>
      </c>
      <c r="GX186" s="12">
        <v>8904</v>
      </c>
      <c r="GY186" s="12">
        <v>7170</v>
      </c>
      <c r="GZ186" s="12">
        <v>5999</v>
      </c>
      <c r="HA186" s="12">
        <v>4670</v>
      </c>
      <c r="HB186" s="12">
        <v>3445</v>
      </c>
      <c r="HC186" s="31">
        <v>3315</v>
      </c>
      <c r="HF186" s="54" t="s">
        <v>237</v>
      </c>
      <c r="HG186" s="55" t="s">
        <v>238</v>
      </c>
      <c r="HH186" s="55">
        <v>1</v>
      </c>
      <c r="HI186" s="56">
        <f>FA179</f>
        <v>3225378</v>
      </c>
      <c r="HJ186" s="56">
        <f>AD179</f>
        <v>2991</v>
      </c>
      <c r="HK186" s="57">
        <f t="shared" si="81"/>
        <v>9.2733316839142571E-4</v>
      </c>
      <c r="HL186" s="58">
        <f t="shared" si="77"/>
        <v>9.269033942607294E-4</v>
      </c>
      <c r="HN186" s="54" t="s">
        <v>237</v>
      </c>
      <c r="HO186" s="55" t="s">
        <v>238</v>
      </c>
      <c r="HP186" s="55">
        <v>1</v>
      </c>
      <c r="HQ186" s="56">
        <f>FV179</f>
        <v>1629984</v>
      </c>
      <c r="HR186" s="56">
        <f>BI179</f>
        <v>2221</v>
      </c>
      <c r="HS186" s="57">
        <f t="shared" si="82"/>
        <v>1.3625900622337398E-3</v>
      </c>
      <c r="HT186" s="58">
        <f t="shared" si="78"/>
        <v>1.3616623684280711E-3</v>
      </c>
      <c r="HV186" s="54" t="s">
        <v>237</v>
      </c>
      <c r="HW186" s="59" t="s">
        <v>238</v>
      </c>
      <c r="HX186" s="59">
        <v>1</v>
      </c>
      <c r="HY186" s="56">
        <f>GQ179</f>
        <v>1595394</v>
      </c>
      <c r="HZ186" s="60">
        <f>CN179</f>
        <v>766</v>
      </c>
      <c r="IA186" s="57">
        <f t="shared" si="83"/>
        <v>4.8013218051465658E-4</v>
      </c>
      <c r="IB186" s="58">
        <f t="shared" si="79"/>
        <v>4.8001694472347956E-4</v>
      </c>
      <c r="IE186" s="50">
        <f t="shared" si="80"/>
        <v>0</v>
      </c>
      <c r="IF186" s="50">
        <f t="shared" si="80"/>
        <v>-4</v>
      </c>
      <c r="IH186" s="62">
        <f t="shared" ref="IH186:IM186" si="84">SUM(IH177:IH181)</f>
        <v>1001500</v>
      </c>
      <c r="II186" s="62">
        <f t="shared" si="84"/>
        <v>1024794</v>
      </c>
      <c r="IJ186" s="62">
        <f t="shared" si="84"/>
        <v>1047701</v>
      </c>
      <c r="IK186" s="62">
        <f t="shared" si="84"/>
        <v>1070447</v>
      </c>
      <c r="IL186" s="62">
        <f t="shared" si="84"/>
        <v>1093149</v>
      </c>
      <c r="IM186" s="62">
        <f t="shared" si="84"/>
        <v>1116034</v>
      </c>
      <c r="IO186" s="62">
        <f>SUM(IO177:IO181)</f>
        <v>329851</v>
      </c>
      <c r="IP186" s="62"/>
      <c r="IQ186" s="62">
        <f>SUM(IQ177:IQ181)</f>
        <v>671649</v>
      </c>
      <c r="IR186" s="65" t="s">
        <v>442</v>
      </c>
      <c r="IS186" s="67">
        <v>927</v>
      </c>
      <c r="JE186" s="10" t="s">
        <v>358</v>
      </c>
      <c r="JF186" s="11">
        <v>862890</v>
      </c>
    </row>
    <row r="187" spans="1:266" ht="15.6" x14ac:dyDescent="0.3">
      <c r="A187" s="12" t="s">
        <v>236</v>
      </c>
      <c r="B187" s="12">
        <v>8550</v>
      </c>
      <c r="C187" s="12"/>
      <c r="D187" s="12"/>
      <c r="E187" s="12"/>
      <c r="F187" s="12">
        <v>37</v>
      </c>
      <c r="G187" s="12">
        <v>1403</v>
      </c>
      <c r="H187" s="12">
        <v>2374</v>
      </c>
      <c r="I187" s="12">
        <v>2271</v>
      </c>
      <c r="J187" s="12">
        <v>1528</v>
      </c>
      <c r="K187" s="12">
        <v>727</v>
      </c>
      <c r="L187" s="12">
        <v>194</v>
      </c>
      <c r="M187" s="12">
        <v>12</v>
      </c>
      <c r="N187" s="12">
        <v>0</v>
      </c>
      <c r="O187" s="31">
        <v>4</v>
      </c>
      <c r="Q187" s="12" t="s">
        <v>236</v>
      </c>
      <c r="R187" s="12">
        <v>2565</v>
      </c>
      <c r="S187" s="12">
        <v>58</v>
      </c>
      <c r="T187" s="12">
        <v>15</v>
      </c>
      <c r="U187" s="12">
        <v>27</v>
      </c>
      <c r="V187" s="12">
        <v>100</v>
      </c>
      <c r="W187" s="12">
        <v>5</v>
      </c>
      <c r="X187" s="12">
        <v>5</v>
      </c>
      <c r="Y187" s="12">
        <v>2</v>
      </c>
      <c r="Z187" s="12">
        <v>1</v>
      </c>
      <c r="AA187" s="12">
        <v>7</v>
      </c>
      <c r="AB187" s="12">
        <v>15</v>
      </c>
      <c r="AC187" s="12">
        <v>41</v>
      </c>
      <c r="AD187" s="31">
        <v>50</v>
      </c>
      <c r="AF187" s="12" t="s">
        <v>236</v>
      </c>
      <c r="AG187" s="12">
        <v>41</v>
      </c>
      <c r="AH187" s="12">
        <v>36</v>
      </c>
      <c r="AI187" s="12">
        <v>48</v>
      </c>
      <c r="AJ187" s="12">
        <v>73</v>
      </c>
      <c r="AK187" s="12">
        <v>100</v>
      </c>
      <c r="AL187" s="12">
        <v>154</v>
      </c>
      <c r="AM187" s="12">
        <v>175</v>
      </c>
      <c r="AN187" s="12">
        <v>206</v>
      </c>
      <c r="AO187" s="12">
        <v>223</v>
      </c>
      <c r="AP187" s="12">
        <v>297</v>
      </c>
      <c r="AQ187" s="12">
        <v>332</v>
      </c>
      <c r="AR187" s="12">
        <v>277</v>
      </c>
      <c r="AS187" s="12">
        <v>374</v>
      </c>
      <c r="AT187" s="31">
        <v>3</v>
      </c>
      <c r="AV187" s="12" t="s">
        <v>236</v>
      </c>
      <c r="AW187" s="12">
        <v>1518</v>
      </c>
      <c r="AX187" s="12">
        <v>32</v>
      </c>
      <c r="AY187" s="12">
        <v>7</v>
      </c>
      <c r="AZ187" s="12">
        <v>14</v>
      </c>
      <c r="BA187" s="12">
        <v>53</v>
      </c>
      <c r="BB187" s="12">
        <v>3</v>
      </c>
      <c r="BC187" s="12">
        <v>2</v>
      </c>
      <c r="BD187" s="12">
        <v>2</v>
      </c>
      <c r="BE187" s="12">
        <v>0</v>
      </c>
      <c r="BF187" s="12">
        <v>3</v>
      </c>
      <c r="BG187" s="12">
        <v>7</v>
      </c>
      <c r="BH187" s="12">
        <v>35</v>
      </c>
      <c r="BI187" s="31">
        <v>45</v>
      </c>
      <c r="BK187" s="12" t="s">
        <v>236</v>
      </c>
      <c r="BL187" s="12">
        <v>32</v>
      </c>
      <c r="BM187" s="12">
        <v>28</v>
      </c>
      <c r="BN187" s="12">
        <v>30</v>
      </c>
      <c r="BO187" s="12">
        <v>47</v>
      </c>
      <c r="BP187" s="12">
        <v>64</v>
      </c>
      <c r="BQ187" s="12">
        <v>107</v>
      </c>
      <c r="BR187" s="12">
        <v>102</v>
      </c>
      <c r="BS187" s="12">
        <v>147</v>
      </c>
      <c r="BT187" s="12">
        <v>146</v>
      </c>
      <c r="BU187" s="12">
        <v>190</v>
      </c>
      <c r="BV187" s="12">
        <v>199</v>
      </c>
      <c r="BW187" s="12">
        <v>140</v>
      </c>
      <c r="BX187" s="12">
        <v>133</v>
      </c>
      <c r="BY187" s="31">
        <v>3</v>
      </c>
      <c r="CA187" s="12" t="s">
        <v>236</v>
      </c>
      <c r="CB187" s="12">
        <v>1046</v>
      </c>
      <c r="CC187" s="12">
        <v>25</v>
      </c>
      <c r="CD187" s="12">
        <v>8</v>
      </c>
      <c r="CE187" s="12">
        <v>13</v>
      </c>
      <c r="CF187" s="12">
        <v>46</v>
      </c>
      <c r="CG187" s="12">
        <v>2</v>
      </c>
      <c r="CH187" s="12">
        <v>3</v>
      </c>
      <c r="CI187" s="12">
        <v>0</v>
      </c>
      <c r="CJ187" s="12">
        <v>1</v>
      </c>
      <c r="CK187" s="12">
        <v>4</v>
      </c>
      <c r="CL187" s="12">
        <v>8</v>
      </c>
      <c r="CM187" s="12">
        <v>6</v>
      </c>
      <c r="CN187" s="31">
        <v>5</v>
      </c>
      <c r="CP187" s="12" t="s">
        <v>236</v>
      </c>
      <c r="CQ187" s="12">
        <v>9</v>
      </c>
      <c r="CR187" s="12">
        <v>8</v>
      </c>
      <c r="CS187" s="12">
        <v>18</v>
      </c>
      <c r="CT187" s="12">
        <v>26</v>
      </c>
      <c r="CU187" s="12">
        <v>36</v>
      </c>
      <c r="CV187" s="12">
        <v>47</v>
      </c>
      <c r="CW187" s="12">
        <v>73</v>
      </c>
      <c r="CX187" s="12">
        <v>59</v>
      </c>
      <c r="CY187" s="12">
        <v>77</v>
      </c>
      <c r="CZ187" s="12">
        <v>107</v>
      </c>
      <c r="DA187" s="12">
        <v>133</v>
      </c>
      <c r="DB187" s="12">
        <v>137</v>
      </c>
      <c r="DC187" s="12">
        <v>241</v>
      </c>
      <c r="DD187" s="31">
        <v>0</v>
      </c>
      <c r="DG187" s="12" t="s">
        <v>254</v>
      </c>
      <c r="DH187" s="12">
        <v>7.5</v>
      </c>
      <c r="DI187" s="12">
        <v>13.2</v>
      </c>
      <c r="DJ187" s="12">
        <v>0.6</v>
      </c>
      <c r="DK187" s="12">
        <v>0.3</v>
      </c>
      <c r="DL187" s="12">
        <v>0.8</v>
      </c>
      <c r="DM187" s="12">
        <v>0.8</v>
      </c>
      <c r="DN187" s="12">
        <v>1.7</v>
      </c>
      <c r="DO187" s="12">
        <v>5</v>
      </c>
      <c r="DP187" s="12">
        <v>12.6</v>
      </c>
      <c r="DQ187" s="12">
        <v>26.1</v>
      </c>
      <c r="DR187" s="31">
        <v>89.5</v>
      </c>
      <c r="DT187" s="12" t="s">
        <v>254</v>
      </c>
      <c r="DU187" s="12">
        <v>8.1999999999999993</v>
      </c>
      <c r="DV187" s="12">
        <v>14.7</v>
      </c>
      <c r="DW187" s="12">
        <v>0.5</v>
      </c>
      <c r="DX187" s="12">
        <v>0.4</v>
      </c>
      <c r="DY187" s="12">
        <v>1.2</v>
      </c>
      <c r="DZ187" s="12">
        <v>1</v>
      </c>
      <c r="EA187" s="12">
        <v>1.9</v>
      </c>
      <c r="EB187" s="12">
        <v>6.8</v>
      </c>
      <c r="EC187" s="12">
        <v>17.8</v>
      </c>
      <c r="ED187" s="12">
        <v>38.4</v>
      </c>
      <c r="EE187" s="31">
        <v>106.6</v>
      </c>
      <c r="EG187" s="12" t="s">
        <v>254</v>
      </c>
      <c r="EH187" s="12">
        <v>6.8</v>
      </c>
      <c r="EI187" s="12">
        <v>11.5</v>
      </c>
      <c r="EJ187" s="12">
        <v>0.6</v>
      </c>
      <c r="EK187" s="12">
        <v>0.2</v>
      </c>
      <c r="EL187" s="12">
        <v>0.4</v>
      </c>
      <c r="EM187" s="12">
        <v>0.6</v>
      </c>
      <c r="EN187" s="12">
        <v>1.4</v>
      </c>
      <c r="EO187" s="12">
        <v>3.3</v>
      </c>
      <c r="EP187" s="12">
        <v>7.7</v>
      </c>
      <c r="EQ187" s="12">
        <v>16.5</v>
      </c>
      <c r="ER187" s="31">
        <v>80.400000000000006</v>
      </c>
      <c r="EU187" s="12" t="s">
        <v>254</v>
      </c>
      <c r="EV187" s="12">
        <v>1217212</v>
      </c>
      <c r="EW187" s="12">
        <v>110873</v>
      </c>
      <c r="EX187" s="12">
        <v>112938</v>
      </c>
      <c r="EY187" s="12">
        <v>112281</v>
      </c>
      <c r="EZ187" s="12">
        <v>110148</v>
      </c>
      <c r="FA187" s="12">
        <v>101500</v>
      </c>
      <c r="FB187" s="12">
        <v>94779</v>
      </c>
      <c r="FC187" s="12">
        <v>80886</v>
      </c>
      <c r="FD187" s="12">
        <v>73544</v>
      </c>
      <c r="FE187" s="12">
        <v>71876</v>
      </c>
      <c r="FF187" s="12">
        <v>66207</v>
      </c>
      <c r="FG187" s="12">
        <v>62310</v>
      </c>
      <c r="FH187" s="12">
        <v>54029</v>
      </c>
      <c r="FI187" s="12">
        <v>45877</v>
      </c>
      <c r="FJ187" s="12">
        <v>38940</v>
      </c>
      <c r="FK187" s="12">
        <v>31945</v>
      </c>
      <c r="FL187" s="12">
        <v>24236</v>
      </c>
      <c r="FM187" s="31">
        <v>24843</v>
      </c>
      <c r="FP187" s="12" t="s">
        <v>254</v>
      </c>
      <c r="FQ187" s="12">
        <v>599089</v>
      </c>
      <c r="FR187" s="12">
        <v>56179</v>
      </c>
      <c r="FS187" s="12">
        <v>57416</v>
      </c>
      <c r="FT187" s="12">
        <v>57064</v>
      </c>
      <c r="FU187" s="12">
        <v>55793</v>
      </c>
      <c r="FV187" s="12">
        <v>51488</v>
      </c>
      <c r="FW187" s="12">
        <v>47989</v>
      </c>
      <c r="FX187" s="12">
        <v>40923</v>
      </c>
      <c r="FY187" s="12">
        <v>37014</v>
      </c>
      <c r="FZ187" s="12">
        <v>36044</v>
      </c>
      <c r="GA187" s="12">
        <v>32134</v>
      </c>
      <c r="GB187" s="12">
        <v>30785</v>
      </c>
      <c r="GC187" s="12">
        <v>26436</v>
      </c>
      <c r="GD187" s="12">
        <v>22018</v>
      </c>
      <c r="GE187" s="12">
        <v>17577</v>
      </c>
      <c r="GF187" s="12">
        <v>13237</v>
      </c>
      <c r="GG187" s="12">
        <v>9118</v>
      </c>
      <c r="GH187" s="31">
        <v>7874</v>
      </c>
      <c r="GK187" s="12" t="s">
        <v>254</v>
      </c>
      <c r="GL187" s="12">
        <v>618123</v>
      </c>
      <c r="GM187" s="12">
        <v>54694</v>
      </c>
      <c r="GN187" s="12">
        <v>55522</v>
      </c>
      <c r="GO187" s="12">
        <v>55217</v>
      </c>
      <c r="GP187" s="12">
        <v>54355</v>
      </c>
      <c r="GQ187" s="12">
        <v>50012</v>
      </c>
      <c r="GR187" s="12">
        <v>46790</v>
      </c>
      <c r="GS187" s="12">
        <v>39963</v>
      </c>
      <c r="GT187" s="12">
        <v>36530</v>
      </c>
      <c r="GU187" s="12">
        <v>35832</v>
      </c>
      <c r="GV187" s="12">
        <v>34073</v>
      </c>
      <c r="GW187" s="12">
        <v>31525</v>
      </c>
      <c r="GX187" s="12">
        <v>27593</v>
      </c>
      <c r="GY187" s="12">
        <v>23859</v>
      </c>
      <c r="GZ187" s="12">
        <v>21363</v>
      </c>
      <c r="HA187" s="12">
        <v>18708</v>
      </c>
      <c r="HB187" s="12">
        <v>15118</v>
      </c>
      <c r="HC187" s="31">
        <v>16969</v>
      </c>
      <c r="HF187" s="42" t="s">
        <v>255</v>
      </c>
      <c r="HG187" s="43" t="s">
        <v>256</v>
      </c>
      <c r="HH187" s="43">
        <v>1</v>
      </c>
      <c r="HI187" s="44">
        <f>FB179</f>
        <v>3268243</v>
      </c>
      <c r="HJ187" s="44">
        <f>AG179</f>
        <v>3050</v>
      </c>
      <c r="HK187" s="45">
        <f t="shared" si="81"/>
        <v>9.3322314160850341E-4</v>
      </c>
      <c r="HL187" s="46">
        <f t="shared" si="77"/>
        <v>9.3278789198499707E-4</v>
      </c>
      <c r="HN187" s="42" t="s">
        <v>255</v>
      </c>
      <c r="HO187" s="43" t="s">
        <v>256</v>
      </c>
      <c r="HP187" s="43">
        <v>1</v>
      </c>
      <c r="HQ187" s="44">
        <f>FW179</f>
        <v>1641925</v>
      </c>
      <c r="HR187" s="44">
        <f>BL179</f>
        <v>2169</v>
      </c>
      <c r="HS187" s="45">
        <f t="shared" si="82"/>
        <v>1.3210103993787779E-3</v>
      </c>
      <c r="HT187" s="46">
        <f t="shared" si="78"/>
        <v>1.3201384410741388E-3</v>
      </c>
      <c r="HV187" s="42" t="s">
        <v>255</v>
      </c>
      <c r="HW187" s="47" t="s">
        <v>256</v>
      </c>
      <c r="HX187" s="47">
        <v>1</v>
      </c>
      <c r="HY187" s="44">
        <f>GR179</f>
        <v>1626318</v>
      </c>
      <c r="HZ187" s="48">
        <f>CQ179</f>
        <v>869</v>
      </c>
      <c r="IA187" s="45">
        <f t="shared" si="83"/>
        <v>5.3433584329755932E-4</v>
      </c>
      <c r="IB187" s="46">
        <f t="shared" si="79"/>
        <v>5.3419312403085294E-4</v>
      </c>
      <c r="IE187" s="50">
        <f t="shared" si="80"/>
        <v>0</v>
      </c>
      <c r="IF187" s="50">
        <f t="shared" si="80"/>
        <v>-12</v>
      </c>
      <c r="IH187">
        <f t="shared" ref="IH187:IM187" si="85">IH177/IH186</f>
        <v>0.5665861208187718</v>
      </c>
      <c r="II187">
        <f t="shared" si="85"/>
        <v>0.55785065096009534</v>
      </c>
      <c r="IJ187">
        <f t="shared" si="85"/>
        <v>0.54943729174640477</v>
      </c>
      <c r="IK187">
        <f t="shared" si="85"/>
        <v>0.54181290619713074</v>
      </c>
      <c r="IL187">
        <f t="shared" si="85"/>
        <v>0.53531952185841092</v>
      </c>
      <c r="IM187">
        <f t="shared" si="85"/>
        <v>0.52996145278728068</v>
      </c>
      <c r="IO187">
        <f>IO177/IO186</f>
        <v>0.61321323870474853</v>
      </c>
      <c r="IQ187">
        <f>IQ177/IQ186</f>
        <v>0.54368725331237</v>
      </c>
      <c r="JE187" s="10" t="s">
        <v>368</v>
      </c>
      <c r="JF187" s="11">
        <v>709898</v>
      </c>
    </row>
    <row r="188" spans="1:266" ht="15.6" x14ac:dyDescent="0.3">
      <c r="A188" s="12" t="s">
        <v>254</v>
      </c>
      <c r="B188" s="12">
        <v>21875</v>
      </c>
      <c r="C188" s="12"/>
      <c r="D188" s="12"/>
      <c r="E188" s="12"/>
      <c r="F188" s="12">
        <v>123</v>
      </c>
      <c r="G188" s="12">
        <v>3783</v>
      </c>
      <c r="H188" s="12">
        <v>5729</v>
      </c>
      <c r="I188" s="12">
        <v>5588</v>
      </c>
      <c r="J188" s="12">
        <v>3992</v>
      </c>
      <c r="K188" s="12">
        <v>2005</v>
      </c>
      <c r="L188" s="12">
        <v>588</v>
      </c>
      <c r="M188" s="12">
        <v>37</v>
      </c>
      <c r="N188" s="12">
        <v>0</v>
      </c>
      <c r="O188" s="31">
        <v>30</v>
      </c>
      <c r="Q188" s="12" t="s">
        <v>254</v>
      </c>
      <c r="R188" s="12">
        <v>9123</v>
      </c>
      <c r="S188" s="12">
        <v>144</v>
      </c>
      <c r="T188" s="12">
        <v>62</v>
      </c>
      <c r="U188" s="12">
        <v>83</v>
      </c>
      <c r="V188" s="12">
        <v>289</v>
      </c>
      <c r="W188" s="12">
        <v>23</v>
      </c>
      <c r="X188" s="12">
        <v>11</v>
      </c>
      <c r="Y188" s="12">
        <v>10</v>
      </c>
      <c r="Z188" s="12">
        <v>7</v>
      </c>
      <c r="AA188" s="12">
        <v>31</v>
      </c>
      <c r="AB188" s="12">
        <v>37</v>
      </c>
      <c r="AC188" s="12">
        <v>80</v>
      </c>
      <c r="AD188" s="31">
        <v>88</v>
      </c>
      <c r="AF188" s="12" t="s">
        <v>254</v>
      </c>
      <c r="AG188" s="12">
        <v>66</v>
      </c>
      <c r="AH188" s="12">
        <v>74</v>
      </c>
      <c r="AI188" s="12">
        <v>95</v>
      </c>
      <c r="AJ188" s="12">
        <v>149</v>
      </c>
      <c r="AK188" s="12">
        <v>235</v>
      </c>
      <c r="AL188" s="12">
        <v>410</v>
      </c>
      <c r="AM188" s="12">
        <v>535</v>
      </c>
      <c r="AN188" s="12">
        <v>728</v>
      </c>
      <c r="AO188" s="12">
        <v>813</v>
      </c>
      <c r="AP188" s="12">
        <v>1034</v>
      </c>
      <c r="AQ188" s="12">
        <v>1270</v>
      </c>
      <c r="AR188" s="12">
        <v>1249</v>
      </c>
      <c r="AS188" s="12">
        <v>1875</v>
      </c>
      <c r="AT188" s="31">
        <v>14</v>
      </c>
      <c r="AV188" s="12" t="s">
        <v>254</v>
      </c>
      <c r="AW188" s="12">
        <v>4884</v>
      </c>
      <c r="AX188" s="12">
        <v>82</v>
      </c>
      <c r="AY188" s="12">
        <v>34</v>
      </c>
      <c r="AZ188" s="12">
        <v>47</v>
      </c>
      <c r="BA188" s="12">
        <v>163</v>
      </c>
      <c r="BB188" s="12">
        <v>10</v>
      </c>
      <c r="BC188" s="12">
        <v>4</v>
      </c>
      <c r="BD188" s="12">
        <v>4</v>
      </c>
      <c r="BE188" s="12">
        <v>5</v>
      </c>
      <c r="BF188" s="12">
        <v>21</v>
      </c>
      <c r="BG188" s="12">
        <v>24</v>
      </c>
      <c r="BH188" s="12">
        <v>57</v>
      </c>
      <c r="BI188" s="31">
        <v>68</v>
      </c>
      <c r="BK188" s="12" t="s">
        <v>254</v>
      </c>
      <c r="BL188" s="12">
        <v>43</v>
      </c>
      <c r="BM188" s="12">
        <v>47</v>
      </c>
      <c r="BN188" s="12">
        <v>58</v>
      </c>
      <c r="BO188" s="12">
        <v>82</v>
      </c>
      <c r="BP188" s="12">
        <v>155</v>
      </c>
      <c r="BQ188" s="12">
        <v>273</v>
      </c>
      <c r="BR188" s="12">
        <v>361</v>
      </c>
      <c r="BS188" s="12">
        <v>503</v>
      </c>
      <c r="BT188" s="12">
        <v>539</v>
      </c>
      <c r="BU188" s="12">
        <v>645</v>
      </c>
      <c r="BV188" s="12">
        <v>634</v>
      </c>
      <c r="BW188" s="12">
        <v>543</v>
      </c>
      <c r="BX188" s="12">
        <v>634</v>
      </c>
      <c r="BY188" s="31">
        <v>11</v>
      </c>
      <c r="CA188" s="12" t="s">
        <v>254</v>
      </c>
      <c r="CB188" s="12">
        <v>4230</v>
      </c>
      <c r="CC188" s="12">
        <v>60</v>
      </c>
      <c r="CD188" s="12">
        <v>28</v>
      </c>
      <c r="CE188" s="12">
        <v>36</v>
      </c>
      <c r="CF188" s="12">
        <v>124</v>
      </c>
      <c r="CG188" s="12">
        <v>13</v>
      </c>
      <c r="CH188" s="12">
        <v>7</v>
      </c>
      <c r="CI188" s="12">
        <v>6</v>
      </c>
      <c r="CJ188" s="12">
        <v>2</v>
      </c>
      <c r="CK188" s="12">
        <v>10</v>
      </c>
      <c r="CL188" s="12">
        <v>13</v>
      </c>
      <c r="CM188" s="12">
        <v>23</v>
      </c>
      <c r="CN188" s="31">
        <v>20</v>
      </c>
      <c r="CP188" s="12" t="s">
        <v>254</v>
      </c>
      <c r="CQ188" s="12">
        <v>23</v>
      </c>
      <c r="CR188" s="12">
        <v>27</v>
      </c>
      <c r="CS188" s="12">
        <v>37</v>
      </c>
      <c r="CT188" s="12">
        <v>67</v>
      </c>
      <c r="CU188" s="12">
        <v>80</v>
      </c>
      <c r="CV188" s="12">
        <v>137</v>
      </c>
      <c r="CW188" s="12">
        <v>174</v>
      </c>
      <c r="CX188" s="12">
        <v>223</v>
      </c>
      <c r="CY188" s="12">
        <v>274</v>
      </c>
      <c r="CZ188" s="12">
        <v>389</v>
      </c>
      <c r="DA188" s="12">
        <v>636</v>
      </c>
      <c r="DB188" s="12">
        <v>705</v>
      </c>
      <c r="DC188" s="12">
        <v>1238</v>
      </c>
      <c r="DD188" s="31">
        <v>2</v>
      </c>
      <c r="DG188" s="12" t="s">
        <v>268</v>
      </c>
      <c r="DH188" s="12">
        <v>5.6</v>
      </c>
      <c r="DI188" s="12">
        <v>22.9</v>
      </c>
      <c r="DJ188" s="12">
        <v>1.2</v>
      </c>
      <c r="DK188" s="12">
        <v>0.4</v>
      </c>
      <c r="DL188" s="12">
        <v>1.1000000000000001</v>
      </c>
      <c r="DM188" s="12">
        <v>1.4</v>
      </c>
      <c r="DN188" s="12">
        <v>2.4</v>
      </c>
      <c r="DO188" s="12">
        <v>5</v>
      </c>
      <c r="DP188" s="12">
        <v>13.5</v>
      </c>
      <c r="DQ188" s="12">
        <v>28.5</v>
      </c>
      <c r="DR188" s="31">
        <v>91.6</v>
      </c>
      <c r="DT188" s="12" t="s">
        <v>268</v>
      </c>
      <c r="DU188" s="12">
        <v>6.5</v>
      </c>
      <c r="DV188" s="12">
        <v>27.5</v>
      </c>
      <c r="DW188" s="12">
        <v>1.3</v>
      </c>
      <c r="DX188" s="12">
        <v>0.4</v>
      </c>
      <c r="DY188" s="12">
        <v>1.5</v>
      </c>
      <c r="DZ188" s="12">
        <v>2</v>
      </c>
      <c r="EA188" s="12">
        <v>2.7</v>
      </c>
      <c r="EB188" s="12">
        <v>5.8</v>
      </c>
      <c r="EC188" s="12">
        <v>15.9</v>
      </c>
      <c r="ED188" s="12">
        <v>35.799999999999997</v>
      </c>
      <c r="EE188" s="31">
        <v>104.6</v>
      </c>
      <c r="EG188" s="12" t="s">
        <v>268</v>
      </c>
      <c r="EH188" s="12">
        <v>4.7</v>
      </c>
      <c r="EI188" s="12">
        <v>17.899999999999999</v>
      </c>
      <c r="EJ188" s="12">
        <v>1.1000000000000001</v>
      </c>
      <c r="EK188" s="12">
        <v>0.3</v>
      </c>
      <c r="EL188" s="12">
        <v>0.6</v>
      </c>
      <c r="EM188" s="12">
        <v>0.7</v>
      </c>
      <c r="EN188" s="12">
        <v>2.2000000000000002</v>
      </c>
      <c r="EO188" s="12">
        <v>4.0999999999999996</v>
      </c>
      <c r="EP188" s="12">
        <v>11</v>
      </c>
      <c r="EQ188" s="12">
        <v>21.5</v>
      </c>
      <c r="ER188" s="31">
        <v>80.5</v>
      </c>
      <c r="EU188" s="12" t="s">
        <v>268</v>
      </c>
      <c r="EV188" s="12">
        <v>517506</v>
      </c>
      <c r="EW188" s="12">
        <v>55322</v>
      </c>
      <c r="EX188" s="12">
        <v>59824</v>
      </c>
      <c r="EY188" s="12">
        <v>63363</v>
      </c>
      <c r="EZ188" s="12">
        <v>56477</v>
      </c>
      <c r="FA188" s="12">
        <v>45568</v>
      </c>
      <c r="FB188" s="12">
        <v>38029</v>
      </c>
      <c r="FC188" s="12">
        <v>31342</v>
      </c>
      <c r="FD188" s="12">
        <v>29509</v>
      </c>
      <c r="FE188" s="12">
        <v>29092</v>
      </c>
      <c r="FF188" s="12">
        <v>25729</v>
      </c>
      <c r="FG188" s="12">
        <v>22300</v>
      </c>
      <c r="FH188" s="12">
        <v>17267</v>
      </c>
      <c r="FI188" s="12">
        <v>13414</v>
      </c>
      <c r="FJ188" s="12">
        <v>11356</v>
      </c>
      <c r="FK188" s="12">
        <v>8374</v>
      </c>
      <c r="FL188" s="12">
        <v>5829</v>
      </c>
      <c r="FM188" s="31">
        <v>4711</v>
      </c>
      <c r="FP188" s="12" t="s">
        <v>268</v>
      </c>
      <c r="FQ188" s="12">
        <v>260828</v>
      </c>
      <c r="FR188" s="12">
        <v>28125</v>
      </c>
      <c r="FS188" s="12">
        <v>30490</v>
      </c>
      <c r="FT188" s="12">
        <v>32279</v>
      </c>
      <c r="FU188" s="12">
        <v>28672</v>
      </c>
      <c r="FV188" s="12">
        <v>23192</v>
      </c>
      <c r="FW188" s="12">
        <v>18988</v>
      </c>
      <c r="FX188" s="12">
        <v>15281</v>
      </c>
      <c r="FY188" s="12">
        <v>14597</v>
      </c>
      <c r="FZ188" s="12">
        <v>14738</v>
      </c>
      <c r="GA188" s="12">
        <v>12870</v>
      </c>
      <c r="GB188" s="12">
        <v>11411</v>
      </c>
      <c r="GC188" s="12">
        <v>8861</v>
      </c>
      <c r="GD188" s="12">
        <v>6824</v>
      </c>
      <c r="GE188" s="12">
        <v>5646</v>
      </c>
      <c r="GF188" s="12">
        <v>4017</v>
      </c>
      <c r="GG188" s="12">
        <v>2761</v>
      </c>
      <c r="GH188" s="31">
        <v>2076</v>
      </c>
      <c r="GK188" s="12" t="s">
        <v>268</v>
      </c>
      <c r="GL188" s="12">
        <v>256678</v>
      </c>
      <c r="GM188" s="12">
        <v>27197</v>
      </c>
      <c r="GN188" s="12">
        <v>29334</v>
      </c>
      <c r="GO188" s="12">
        <v>31084</v>
      </c>
      <c r="GP188" s="12">
        <v>27805</v>
      </c>
      <c r="GQ188" s="12">
        <v>22376</v>
      </c>
      <c r="GR188" s="12">
        <v>19041</v>
      </c>
      <c r="GS188" s="12">
        <v>16061</v>
      </c>
      <c r="GT188" s="12">
        <v>14912</v>
      </c>
      <c r="GU188" s="12">
        <v>14354</v>
      </c>
      <c r="GV188" s="12">
        <v>12859</v>
      </c>
      <c r="GW188" s="12">
        <v>10889</v>
      </c>
      <c r="GX188" s="12">
        <v>8406</v>
      </c>
      <c r="GY188" s="12">
        <v>6590</v>
      </c>
      <c r="GZ188" s="12">
        <v>5710</v>
      </c>
      <c r="HA188" s="12">
        <v>4357</v>
      </c>
      <c r="HB188" s="12">
        <v>3068</v>
      </c>
      <c r="HC188" s="31">
        <v>2635</v>
      </c>
      <c r="HF188" s="54" t="s">
        <v>269</v>
      </c>
      <c r="HG188" s="55" t="s">
        <v>270</v>
      </c>
      <c r="HH188" s="55">
        <v>1</v>
      </c>
      <c r="HI188" s="56">
        <f>FC179</f>
        <v>2732974</v>
      </c>
      <c r="HJ188" s="56">
        <f>AH179</f>
        <v>3089</v>
      </c>
      <c r="HK188" s="57">
        <f t="shared" si="81"/>
        <v>1.1302705404442194E-3</v>
      </c>
      <c r="HL188" s="58">
        <f t="shared" si="77"/>
        <v>1.1296321454764341E-3</v>
      </c>
      <c r="HN188" s="54" t="s">
        <v>269</v>
      </c>
      <c r="HO188" s="55" t="s">
        <v>270</v>
      </c>
      <c r="HP188" s="55">
        <v>1</v>
      </c>
      <c r="HQ188" s="56">
        <f>FX179</f>
        <v>1367895</v>
      </c>
      <c r="HR188" s="56">
        <f>BM179</f>
        <v>2062</v>
      </c>
      <c r="HS188" s="57">
        <f t="shared" si="82"/>
        <v>1.507425643050088E-3</v>
      </c>
      <c r="HT188" s="58">
        <f t="shared" si="78"/>
        <v>1.5062903327133824E-3</v>
      </c>
      <c r="HV188" s="54" t="s">
        <v>269</v>
      </c>
      <c r="HW188" s="59" t="s">
        <v>270</v>
      </c>
      <c r="HX188" s="59">
        <v>1</v>
      </c>
      <c r="HY188" s="56">
        <f>GS179</f>
        <v>1365079</v>
      </c>
      <c r="HZ188" s="60">
        <f>CR179</f>
        <v>1027</v>
      </c>
      <c r="IA188" s="57">
        <f t="shared" si="83"/>
        <v>7.5233741050884236E-4</v>
      </c>
      <c r="IB188" s="58">
        <f t="shared" si="79"/>
        <v>7.5205451113710719E-4</v>
      </c>
      <c r="IE188" s="50">
        <f t="shared" si="80"/>
        <v>0</v>
      </c>
      <c r="IF188" s="50">
        <f t="shared" si="80"/>
        <v>0</v>
      </c>
      <c r="IH188">
        <f t="shared" ref="IH188:IM188" si="86">IH178/IH186</f>
        <v>0.3005042436345482</v>
      </c>
      <c r="II188">
        <f t="shared" si="86"/>
        <v>0.30285794022993889</v>
      </c>
      <c r="IJ188">
        <f t="shared" si="86"/>
        <v>0.30497059752734795</v>
      </c>
      <c r="IK188">
        <f t="shared" si="86"/>
        <v>0.30644207513309862</v>
      </c>
      <c r="IL188">
        <f t="shared" si="86"/>
        <v>0.30686484642075323</v>
      </c>
      <c r="IM188">
        <f t="shared" si="86"/>
        <v>0.3062684470186392</v>
      </c>
      <c r="IO188">
        <f>IO178/IO186</f>
        <v>0.28588362624336444</v>
      </c>
      <c r="IQ188">
        <f>IQ178/IQ186</f>
        <v>0.30768451974171035</v>
      </c>
      <c r="JE188" s="10" t="s">
        <v>381</v>
      </c>
      <c r="JF188" s="11">
        <v>584129</v>
      </c>
    </row>
    <row r="189" spans="1:266" ht="15.6" x14ac:dyDescent="0.3">
      <c r="A189" s="12" t="s">
        <v>268</v>
      </c>
      <c r="B189" s="12">
        <v>12176</v>
      </c>
      <c r="C189" s="12"/>
      <c r="D189" s="12"/>
      <c r="E189" s="12"/>
      <c r="F189" s="12">
        <v>141</v>
      </c>
      <c r="G189" s="12">
        <v>2522</v>
      </c>
      <c r="H189" s="12">
        <v>3441</v>
      </c>
      <c r="I189" s="12">
        <v>2721</v>
      </c>
      <c r="J189" s="12">
        <v>1882</v>
      </c>
      <c r="K189" s="12">
        <v>1035</v>
      </c>
      <c r="L189" s="12">
        <v>357</v>
      </c>
      <c r="M189" s="12">
        <v>47</v>
      </c>
      <c r="N189" s="12">
        <v>12</v>
      </c>
      <c r="O189" s="31">
        <v>18</v>
      </c>
      <c r="Q189" s="12" t="s">
        <v>268</v>
      </c>
      <c r="R189" s="12">
        <v>2904</v>
      </c>
      <c r="S189" s="12">
        <v>138</v>
      </c>
      <c r="T189" s="12">
        <v>43</v>
      </c>
      <c r="U189" s="12">
        <v>98</v>
      </c>
      <c r="V189" s="12">
        <v>279</v>
      </c>
      <c r="W189" s="12">
        <v>33</v>
      </c>
      <c r="X189" s="12">
        <v>10</v>
      </c>
      <c r="Y189" s="12">
        <v>5</v>
      </c>
      <c r="Z189" s="12">
        <v>5</v>
      </c>
      <c r="AA189" s="12">
        <v>26</v>
      </c>
      <c r="AB189" s="12">
        <v>19</v>
      </c>
      <c r="AC189" s="12">
        <v>54</v>
      </c>
      <c r="AD189" s="31">
        <v>54</v>
      </c>
      <c r="AF189" s="12" t="s">
        <v>268</v>
      </c>
      <c r="AG189" s="12">
        <v>51</v>
      </c>
      <c r="AH189" s="12">
        <v>43</v>
      </c>
      <c r="AI189" s="12">
        <v>63</v>
      </c>
      <c r="AJ189" s="12">
        <v>80</v>
      </c>
      <c r="AK189" s="12">
        <v>101</v>
      </c>
      <c r="AL189" s="12">
        <v>137</v>
      </c>
      <c r="AM189" s="12">
        <v>206</v>
      </c>
      <c r="AN189" s="12">
        <v>208</v>
      </c>
      <c r="AO189" s="12">
        <v>238</v>
      </c>
      <c r="AP189" s="12">
        <v>324</v>
      </c>
      <c r="AQ189" s="12">
        <v>327</v>
      </c>
      <c r="AR189" s="12">
        <v>281</v>
      </c>
      <c r="AS189" s="12">
        <v>357</v>
      </c>
      <c r="AT189" s="31">
        <v>3</v>
      </c>
      <c r="AV189" s="12" t="s">
        <v>268</v>
      </c>
      <c r="AW189" s="12">
        <v>1698</v>
      </c>
      <c r="AX189" s="12">
        <v>91</v>
      </c>
      <c r="AY189" s="12">
        <v>23</v>
      </c>
      <c r="AZ189" s="12">
        <v>59</v>
      </c>
      <c r="BA189" s="12">
        <v>173</v>
      </c>
      <c r="BB189" s="12">
        <v>18</v>
      </c>
      <c r="BC189" s="12">
        <v>4</v>
      </c>
      <c r="BD189" s="12">
        <v>4</v>
      </c>
      <c r="BE189" s="12">
        <v>4</v>
      </c>
      <c r="BF189" s="12">
        <v>14</v>
      </c>
      <c r="BG189" s="12">
        <v>11</v>
      </c>
      <c r="BH189" s="12">
        <v>40</v>
      </c>
      <c r="BI189" s="31">
        <v>38</v>
      </c>
      <c r="BK189" s="12" t="s">
        <v>268</v>
      </c>
      <c r="BL189" s="12">
        <v>34</v>
      </c>
      <c r="BM189" s="12">
        <v>35</v>
      </c>
      <c r="BN189" s="12">
        <v>32</v>
      </c>
      <c r="BO189" s="12">
        <v>48</v>
      </c>
      <c r="BP189" s="12">
        <v>59</v>
      </c>
      <c r="BQ189" s="12">
        <v>82</v>
      </c>
      <c r="BR189" s="12">
        <v>131</v>
      </c>
      <c r="BS189" s="12">
        <v>118</v>
      </c>
      <c r="BT189" s="12">
        <v>150</v>
      </c>
      <c r="BU189" s="12">
        <v>196</v>
      </c>
      <c r="BV189" s="12">
        <v>187</v>
      </c>
      <c r="BW189" s="12">
        <v>154</v>
      </c>
      <c r="BX189" s="12">
        <v>165</v>
      </c>
      <c r="BY189" s="31">
        <v>1</v>
      </c>
      <c r="CA189" s="12" t="s">
        <v>268</v>
      </c>
      <c r="CB189" s="12">
        <v>1204</v>
      </c>
      <c r="CC189" s="12">
        <v>46</v>
      </c>
      <c r="CD189" s="12">
        <v>20</v>
      </c>
      <c r="CE189" s="12">
        <v>39</v>
      </c>
      <c r="CF189" s="12">
        <v>105</v>
      </c>
      <c r="CG189" s="12">
        <v>15</v>
      </c>
      <c r="CH189" s="12">
        <v>6</v>
      </c>
      <c r="CI189" s="12">
        <v>1</v>
      </c>
      <c r="CJ189" s="12">
        <v>1</v>
      </c>
      <c r="CK189" s="12">
        <v>12</v>
      </c>
      <c r="CL189" s="12">
        <v>8</v>
      </c>
      <c r="CM189" s="12">
        <v>14</v>
      </c>
      <c r="CN189" s="31">
        <v>16</v>
      </c>
      <c r="CP189" s="12" t="s">
        <v>268</v>
      </c>
      <c r="CQ189" s="12">
        <v>16</v>
      </c>
      <c r="CR189" s="12">
        <v>8</v>
      </c>
      <c r="CS189" s="12">
        <v>31</v>
      </c>
      <c r="CT189" s="12">
        <v>32</v>
      </c>
      <c r="CU189" s="12">
        <v>42</v>
      </c>
      <c r="CV189" s="12">
        <v>55</v>
      </c>
      <c r="CW189" s="12">
        <v>75</v>
      </c>
      <c r="CX189" s="12">
        <v>90</v>
      </c>
      <c r="CY189" s="12">
        <v>88</v>
      </c>
      <c r="CZ189" s="12">
        <v>128</v>
      </c>
      <c r="DA189" s="12">
        <v>140</v>
      </c>
      <c r="DB189" s="12">
        <v>127</v>
      </c>
      <c r="DC189" s="12">
        <v>192</v>
      </c>
      <c r="DD189" s="31">
        <v>2</v>
      </c>
      <c r="DG189" s="12" t="s">
        <v>285</v>
      </c>
      <c r="DH189" s="12">
        <v>5.4</v>
      </c>
      <c r="DI189" s="12">
        <v>16.100000000000001</v>
      </c>
      <c r="DJ189" s="12">
        <v>0.9</v>
      </c>
      <c r="DK189" s="12">
        <v>0.3</v>
      </c>
      <c r="DL189" s="12">
        <v>0.9</v>
      </c>
      <c r="DM189" s="12">
        <v>1.3</v>
      </c>
      <c r="DN189" s="12">
        <v>2.2999999999999998</v>
      </c>
      <c r="DO189" s="12">
        <v>5.9</v>
      </c>
      <c r="DP189" s="12">
        <v>12.4</v>
      </c>
      <c r="DQ189" s="12">
        <v>26.6</v>
      </c>
      <c r="DR189" s="31">
        <v>79.900000000000006</v>
      </c>
      <c r="DT189" s="12" t="s">
        <v>285</v>
      </c>
      <c r="DU189" s="12">
        <v>6.1</v>
      </c>
      <c r="DV189" s="12">
        <v>18</v>
      </c>
      <c r="DW189" s="12">
        <v>0.9</v>
      </c>
      <c r="DX189" s="12">
        <v>0.5</v>
      </c>
      <c r="DY189" s="12">
        <v>1.1000000000000001</v>
      </c>
      <c r="DZ189" s="12">
        <v>1.8</v>
      </c>
      <c r="EA189" s="12">
        <v>3</v>
      </c>
      <c r="EB189" s="12">
        <v>7.6</v>
      </c>
      <c r="EC189" s="12">
        <v>16.100000000000001</v>
      </c>
      <c r="ED189" s="12">
        <v>34.4</v>
      </c>
      <c r="EE189" s="31">
        <v>85.5</v>
      </c>
      <c r="EG189" s="12" t="s">
        <v>285</v>
      </c>
      <c r="EH189" s="12">
        <v>4.7</v>
      </c>
      <c r="EI189" s="12">
        <v>14.2</v>
      </c>
      <c r="EJ189" s="12">
        <v>0.9</v>
      </c>
      <c r="EK189" s="12">
        <v>0.2</v>
      </c>
      <c r="EL189" s="12">
        <v>0.7</v>
      </c>
      <c r="EM189" s="12">
        <v>0.8</v>
      </c>
      <c r="EN189" s="12">
        <v>1.7</v>
      </c>
      <c r="EO189" s="12">
        <v>4.4000000000000004</v>
      </c>
      <c r="EP189" s="12">
        <v>9</v>
      </c>
      <c r="EQ189" s="12">
        <v>19.7</v>
      </c>
      <c r="ER189" s="31">
        <v>75.7</v>
      </c>
      <c r="EU189" s="12" t="s">
        <v>285</v>
      </c>
      <c r="EV189" s="12">
        <v>652577</v>
      </c>
      <c r="EW189" s="12">
        <v>68651</v>
      </c>
      <c r="EX189" s="12">
        <v>69978</v>
      </c>
      <c r="EY189" s="12">
        <v>71962</v>
      </c>
      <c r="EZ189" s="12">
        <v>64881</v>
      </c>
      <c r="FA189" s="12">
        <v>60524</v>
      </c>
      <c r="FB189" s="12">
        <v>54939</v>
      </c>
      <c r="FC189" s="12">
        <v>44936</v>
      </c>
      <c r="FD189" s="12">
        <v>38150</v>
      </c>
      <c r="FE189" s="12">
        <v>34939</v>
      </c>
      <c r="FF189" s="12">
        <v>31243</v>
      </c>
      <c r="FG189" s="12">
        <v>28458</v>
      </c>
      <c r="FH189" s="12">
        <v>23115</v>
      </c>
      <c r="FI189" s="12">
        <v>18719</v>
      </c>
      <c r="FJ189" s="12">
        <v>15372</v>
      </c>
      <c r="FK189" s="12">
        <v>11687</v>
      </c>
      <c r="FL189" s="12">
        <v>8234</v>
      </c>
      <c r="FM189" s="31">
        <v>6789</v>
      </c>
      <c r="FP189" s="12" t="s">
        <v>285</v>
      </c>
      <c r="FQ189" s="12">
        <v>323581</v>
      </c>
      <c r="FR189" s="12">
        <v>35002</v>
      </c>
      <c r="FS189" s="12">
        <v>35581</v>
      </c>
      <c r="FT189" s="12">
        <v>36374</v>
      </c>
      <c r="FU189" s="12">
        <v>32824</v>
      </c>
      <c r="FV189" s="12">
        <v>30479</v>
      </c>
      <c r="FW189" s="12">
        <v>27383</v>
      </c>
      <c r="FX189" s="12">
        <v>22229</v>
      </c>
      <c r="FY189" s="12">
        <v>18976</v>
      </c>
      <c r="FZ189" s="12">
        <v>16910</v>
      </c>
      <c r="GA189" s="12">
        <v>14840</v>
      </c>
      <c r="GB189" s="12">
        <v>13732</v>
      </c>
      <c r="GC189" s="12">
        <v>11175</v>
      </c>
      <c r="GD189" s="12">
        <v>8994</v>
      </c>
      <c r="GE189" s="12">
        <v>7351</v>
      </c>
      <c r="GF189" s="12">
        <v>5345</v>
      </c>
      <c r="GG189" s="12">
        <v>3707</v>
      </c>
      <c r="GH189" s="31">
        <v>2679</v>
      </c>
      <c r="GK189" s="12" t="s">
        <v>285</v>
      </c>
      <c r="GL189" s="12">
        <v>328996</v>
      </c>
      <c r="GM189" s="12">
        <v>33649</v>
      </c>
      <c r="GN189" s="12">
        <v>34397</v>
      </c>
      <c r="GO189" s="12">
        <v>35588</v>
      </c>
      <c r="GP189" s="12">
        <v>32057</v>
      </c>
      <c r="GQ189" s="12">
        <v>30045</v>
      </c>
      <c r="GR189" s="12">
        <v>27556</v>
      </c>
      <c r="GS189" s="12">
        <v>22707</v>
      </c>
      <c r="GT189" s="12">
        <v>19174</v>
      </c>
      <c r="GU189" s="12">
        <v>18029</v>
      </c>
      <c r="GV189" s="12">
        <v>16403</v>
      </c>
      <c r="GW189" s="12">
        <v>14726</v>
      </c>
      <c r="GX189" s="12">
        <v>11940</v>
      </c>
      <c r="GY189" s="12">
        <v>9725</v>
      </c>
      <c r="GZ189" s="12">
        <v>8021</v>
      </c>
      <c r="HA189" s="12">
        <v>6342</v>
      </c>
      <c r="HB189" s="12">
        <v>4527</v>
      </c>
      <c r="HC189" s="31">
        <v>4110</v>
      </c>
      <c r="HF189" s="42" t="s">
        <v>286</v>
      </c>
      <c r="HG189" s="43" t="s">
        <v>287</v>
      </c>
      <c r="HH189" s="43">
        <v>1</v>
      </c>
      <c r="HI189" s="44">
        <f>FD179</f>
        <v>2398695</v>
      </c>
      <c r="HJ189" s="44">
        <f>AI179</f>
        <v>3629</v>
      </c>
      <c r="HK189" s="45">
        <f t="shared" si="81"/>
        <v>1.5129059759577603E-3</v>
      </c>
      <c r="HL189" s="46">
        <f t="shared" si="77"/>
        <v>1.5117623987740934E-3</v>
      </c>
      <c r="HN189" s="42" t="s">
        <v>286</v>
      </c>
      <c r="HO189" s="43" t="s">
        <v>287</v>
      </c>
      <c r="HP189" s="43">
        <v>1</v>
      </c>
      <c r="HQ189" s="44">
        <f>FY179</f>
        <v>1195951</v>
      </c>
      <c r="HR189" s="44">
        <f>BN179</f>
        <v>2295</v>
      </c>
      <c r="HS189" s="45">
        <f t="shared" si="82"/>
        <v>1.9189749412810392E-3</v>
      </c>
      <c r="HT189" s="46">
        <f t="shared" si="78"/>
        <v>1.9171354738143939E-3</v>
      </c>
      <c r="HV189" s="42" t="s">
        <v>286</v>
      </c>
      <c r="HW189" s="47" t="s">
        <v>287</v>
      </c>
      <c r="HX189" s="47">
        <v>1</v>
      </c>
      <c r="HY189" s="44">
        <f>GT179</f>
        <v>1202744</v>
      </c>
      <c r="HZ189" s="48">
        <f>CS179</f>
        <v>1329</v>
      </c>
      <c r="IA189" s="45">
        <f t="shared" si="83"/>
        <v>1.1049732944001384E-3</v>
      </c>
      <c r="IB189" s="46">
        <f t="shared" si="79"/>
        <v>1.1043631485069285E-3</v>
      </c>
      <c r="IE189" s="50">
        <f t="shared" si="80"/>
        <v>0</v>
      </c>
      <c r="IF189" s="50">
        <f t="shared" si="80"/>
        <v>-5</v>
      </c>
      <c r="IH189">
        <f t="shared" ref="IH189:IM189" si="87">IH179/IH186</f>
        <v>0.10482476285571643</v>
      </c>
      <c r="II189">
        <f t="shared" si="87"/>
        <v>0.11107988532329424</v>
      </c>
      <c r="IJ189">
        <f t="shared" si="87"/>
        <v>0.11611996170663196</v>
      </c>
      <c r="IK189">
        <f t="shared" si="87"/>
        <v>0.12020679211581704</v>
      </c>
      <c r="IL189">
        <f t="shared" si="87"/>
        <v>0.12374708296856146</v>
      </c>
      <c r="IM189">
        <f t="shared" si="87"/>
        <v>0.12700867536293697</v>
      </c>
      <c r="IO189">
        <f>IO179/IO186</f>
        <v>8.3298216467435293E-2</v>
      </c>
      <c r="IQ189">
        <f>IQ179/IQ186</f>
        <v>0.11539658363222458</v>
      </c>
      <c r="JE189" s="10" t="s">
        <v>394</v>
      </c>
      <c r="JF189" s="11">
        <v>483396</v>
      </c>
    </row>
    <row r="190" spans="1:266" ht="15.6" x14ac:dyDescent="0.3">
      <c r="A190" s="12" t="s">
        <v>285</v>
      </c>
      <c r="B190" s="12">
        <v>12971</v>
      </c>
      <c r="C190" s="12"/>
      <c r="D190" s="12"/>
      <c r="E190" s="12"/>
      <c r="F190" s="12">
        <v>64</v>
      </c>
      <c r="G190" s="12">
        <v>2375</v>
      </c>
      <c r="H190" s="12">
        <v>3561</v>
      </c>
      <c r="I190" s="12">
        <v>3117</v>
      </c>
      <c r="J190" s="12">
        <v>2260</v>
      </c>
      <c r="K190" s="12">
        <v>1185</v>
      </c>
      <c r="L190" s="12">
        <v>376</v>
      </c>
      <c r="M190" s="12">
        <v>25</v>
      </c>
      <c r="N190" s="12">
        <v>0</v>
      </c>
      <c r="O190" s="31">
        <v>8</v>
      </c>
      <c r="Q190" s="12" t="s">
        <v>285</v>
      </c>
      <c r="R190" s="12">
        <v>3528</v>
      </c>
      <c r="S190" s="12">
        <v>100</v>
      </c>
      <c r="T190" s="12">
        <v>31</v>
      </c>
      <c r="U190" s="12">
        <v>78</v>
      </c>
      <c r="V190" s="12">
        <v>209</v>
      </c>
      <c r="W190" s="12">
        <v>24</v>
      </c>
      <c r="X190" s="12">
        <v>11</v>
      </c>
      <c r="Y190" s="12">
        <v>3</v>
      </c>
      <c r="Z190" s="12">
        <v>10</v>
      </c>
      <c r="AA190" s="12">
        <v>20</v>
      </c>
      <c r="AB190" s="12">
        <v>27</v>
      </c>
      <c r="AC190" s="12">
        <v>52</v>
      </c>
      <c r="AD190" s="31">
        <v>58</v>
      </c>
      <c r="AF190" s="12" t="s">
        <v>285</v>
      </c>
      <c r="AG190" s="12">
        <v>70</v>
      </c>
      <c r="AH190" s="12">
        <v>60</v>
      </c>
      <c r="AI190" s="12">
        <v>80</v>
      </c>
      <c r="AJ190" s="12">
        <v>91</v>
      </c>
      <c r="AK190" s="12">
        <v>165</v>
      </c>
      <c r="AL190" s="12">
        <v>190</v>
      </c>
      <c r="AM190" s="12">
        <v>253</v>
      </c>
      <c r="AN190" s="12">
        <v>267</v>
      </c>
      <c r="AO190" s="12">
        <v>303</v>
      </c>
      <c r="AP190" s="12">
        <v>417</v>
      </c>
      <c r="AQ190" s="12">
        <v>428</v>
      </c>
      <c r="AR190" s="12">
        <v>359</v>
      </c>
      <c r="AS190" s="12">
        <v>413</v>
      </c>
      <c r="AT190" s="31">
        <v>18</v>
      </c>
      <c r="AV190" s="12" t="s">
        <v>285</v>
      </c>
      <c r="AW190" s="12">
        <v>1981</v>
      </c>
      <c r="AX190" s="12">
        <v>53</v>
      </c>
      <c r="AY190" s="12">
        <v>21</v>
      </c>
      <c r="AZ190" s="12">
        <v>43</v>
      </c>
      <c r="BA190" s="12">
        <v>117</v>
      </c>
      <c r="BB190" s="12">
        <v>12</v>
      </c>
      <c r="BC190" s="12">
        <v>5</v>
      </c>
      <c r="BD190" s="12">
        <v>3</v>
      </c>
      <c r="BE190" s="12">
        <v>4</v>
      </c>
      <c r="BF190" s="12">
        <v>12</v>
      </c>
      <c r="BG190" s="12">
        <v>22</v>
      </c>
      <c r="BH190" s="12">
        <v>31</v>
      </c>
      <c r="BI190" s="31">
        <v>37</v>
      </c>
      <c r="BK190" s="12" t="s">
        <v>285</v>
      </c>
      <c r="BL190" s="12">
        <v>49</v>
      </c>
      <c r="BM190" s="12">
        <v>40</v>
      </c>
      <c r="BN190" s="12">
        <v>43</v>
      </c>
      <c r="BO190" s="12">
        <v>66</v>
      </c>
      <c r="BP190" s="12">
        <v>93</v>
      </c>
      <c r="BQ190" s="12">
        <v>124</v>
      </c>
      <c r="BR190" s="12">
        <v>159</v>
      </c>
      <c r="BS190" s="12">
        <v>165</v>
      </c>
      <c r="BT190" s="12">
        <v>188</v>
      </c>
      <c r="BU190" s="12">
        <v>249</v>
      </c>
      <c r="BV190" s="12">
        <v>213</v>
      </c>
      <c r="BW190" s="12">
        <v>173</v>
      </c>
      <c r="BX190" s="12">
        <v>160</v>
      </c>
      <c r="BY190" s="31">
        <v>16</v>
      </c>
      <c r="CA190" s="12" t="s">
        <v>285</v>
      </c>
      <c r="CB190" s="12">
        <v>1547</v>
      </c>
      <c r="CC190" s="12">
        <v>47</v>
      </c>
      <c r="CD190" s="12">
        <v>10</v>
      </c>
      <c r="CE190" s="12">
        <v>35</v>
      </c>
      <c r="CF190" s="12">
        <v>92</v>
      </c>
      <c r="CG190" s="12">
        <v>12</v>
      </c>
      <c r="CH190" s="12">
        <v>6</v>
      </c>
      <c r="CI190" s="12">
        <v>0</v>
      </c>
      <c r="CJ190" s="12">
        <v>6</v>
      </c>
      <c r="CK190" s="12">
        <v>8</v>
      </c>
      <c r="CL190" s="12">
        <v>5</v>
      </c>
      <c r="CM190" s="12">
        <v>21</v>
      </c>
      <c r="CN190" s="31">
        <v>21</v>
      </c>
      <c r="CP190" s="12" t="s">
        <v>285</v>
      </c>
      <c r="CQ190" s="12">
        <v>21</v>
      </c>
      <c r="CR190" s="12">
        <v>20</v>
      </c>
      <c r="CS190" s="12">
        <v>37</v>
      </c>
      <c r="CT190" s="12">
        <v>25</v>
      </c>
      <c r="CU190" s="12">
        <v>72</v>
      </c>
      <c r="CV190" s="12">
        <v>66</v>
      </c>
      <c r="CW190" s="12">
        <v>94</v>
      </c>
      <c r="CX190" s="12">
        <v>102</v>
      </c>
      <c r="CY190" s="12">
        <v>115</v>
      </c>
      <c r="CZ190" s="12">
        <v>168</v>
      </c>
      <c r="DA190" s="12">
        <v>215</v>
      </c>
      <c r="DB190" s="12">
        <v>186</v>
      </c>
      <c r="DC190" s="12">
        <v>253</v>
      </c>
      <c r="DD190" s="31">
        <v>2</v>
      </c>
      <c r="DG190" s="12" t="s">
        <v>299</v>
      </c>
      <c r="DH190" s="12">
        <v>7.1</v>
      </c>
      <c r="DI190" s="12">
        <v>11.4</v>
      </c>
      <c r="DJ190" s="12">
        <v>0.7</v>
      </c>
      <c r="DK190" s="12">
        <v>0.3</v>
      </c>
      <c r="DL190" s="12">
        <v>0.7</v>
      </c>
      <c r="DM190" s="12">
        <v>0.9</v>
      </c>
      <c r="DN190" s="12">
        <v>1.2</v>
      </c>
      <c r="DO190" s="12">
        <v>4</v>
      </c>
      <c r="DP190" s="12">
        <v>9.8000000000000007</v>
      </c>
      <c r="DQ190" s="12">
        <v>23.8</v>
      </c>
      <c r="DR190" s="31">
        <v>88.5</v>
      </c>
      <c r="DT190" s="12" t="s">
        <v>299</v>
      </c>
      <c r="DU190" s="12">
        <v>8.1</v>
      </c>
      <c r="DV190" s="12">
        <v>11.9</v>
      </c>
      <c r="DW190" s="12">
        <v>0.5</v>
      </c>
      <c r="DX190" s="12">
        <v>0.3</v>
      </c>
      <c r="DY190" s="12">
        <v>1.1000000000000001</v>
      </c>
      <c r="DZ190" s="12">
        <v>1.3</v>
      </c>
      <c r="EA190" s="12">
        <v>1.4</v>
      </c>
      <c r="EB190" s="12">
        <v>5.6</v>
      </c>
      <c r="EC190" s="12">
        <v>14.9</v>
      </c>
      <c r="ED190" s="12">
        <v>34.5</v>
      </c>
      <c r="EE190" s="31">
        <v>104.3</v>
      </c>
      <c r="EG190" s="12" t="s">
        <v>299</v>
      </c>
      <c r="EH190" s="12">
        <v>6.2</v>
      </c>
      <c r="EI190" s="12">
        <v>10.8</v>
      </c>
      <c r="EJ190" s="12">
        <v>1</v>
      </c>
      <c r="EK190" s="12">
        <v>0.3</v>
      </c>
      <c r="EL190" s="12">
        <v>0.3</v>
      </c>
      <c r="EM190" s="12">
        <v>0.4</v>
      </c>
      <c r="EN190" s="12">
        <v>1</v>
      </c>
      <c r="EO190" s="12">
        <v>2.4</v>
      </c>
      <c r="EP190" s="12">
        <v>4.7</v>
      </c>
      <c r="EQ190" s="12">
        <v>14.4</v>
      </c>
      <c r="ER190" s="31">
        <v>78.8</v>
      </c>
      <c r="EU190" s="12" t="s">
        <v>299</v>
      </c>
      <c r="EV190" s="12">
        <v>321653</v>
      </c>
      <c r="EW190" s="12">
        <v>26198</v>
      </c>
      <c r="EX190" s="12">
        <v>27249</v>
      </c>
      <c r="EY190" s="12">
        <v>29279</v>
      </c>
      <c r="EZ190" s="12">
        <v>29344</v>
      </c>
      <c r="FA190" s="12">
        <v>25924</v>
      </c>
      <c r="FB190" s="12">
        <v>24116</v>
      </c>
      <c r="FC190" s="12">
        <v>22186</v>
      </c>
      <c r="FD190" s="12">
        <v>20398</v>
      </c>
      <c r="FE190" s="12">
        <v>20138</v>
      </c>
      <c r="FF190" s="12">
        <v>18172</v>
      </c>
      <c r="FG190" s="12">
        <v>17316</v>
      </c>
      <c r="FH190" s="12">
        <v>14991</v>
      </c>
      <c r="FI190" s="12">
        <v>13265</v>
      </c>
      <c r="FJ190" s="12">
        <v>10895</v>
      </c>
      <c r="FK190" s="12">
        <v>8821</v>
      </c>
      <c r="FL190" s="12">
        <v>6611</v>
      </c>
      <c r="FM190" s="31">
        <v>6750</v>
      </c>
      <c r="FP190" s="12" t="s">
        <v>299</v>
      </c>
      <c r="FQ190" s="12">
        <v>160917</v>
      </c>
      <c r="FR190" s="12">
        <v>13235</v>
      </c>
      <c r="FS190" s="12">
        <v>13936</v>
      </c>
      <c r="FT190" s="12">
        <v>14872</v>
      </c>
      <c r="FU190" s="12">
        <v>14955</v>
      </c>
      <c r="FV190" s="12">
        <v>13229</v>
      </c>
      <c r="FW190" s="12">
        <v>12489</v>
      </c>
      <c r="FX190" s="12">
        <v>11281</v>
      </c>
      <c r="FY190" s="12">
        <v>10270</v>
      </c>
      <c r="FZ190" s="12">
        <v>10196</v>
      </c>
      <c r="GA190" s="12">
        <v>9206</v>
      </c>
      <c r="GB190" s="12">
        <v>8806</v>
      </c>
      <c r="GC190" s="12">
        <v>7486</v>
      </c>
      <c r="GD190" s="12">
        <v>6650</v>
      </c>
      <c r="GE190" s="12">
        <v>5218</v>
      </c>
      <c r="GF190" s="12">
        <v>4047</v>
      </c>
      <c r="GG190" s="12">
        <v>2731</v>
      </c>
      <c r="GH190" s="31">
        <v>2310</v>
      </c>
      <c r="GK190" s="12" t="s">
        <v>299</v>
      </c>
      <c r="GL190" s="12">
        <v>160736</v>
      </c>
      <c r="GM190" s="12">
        <v>12963</v>
      </c>
      <c r="GN190" s="12">
        <v>13313</v>
      </c>
      <c r="GO190" s="12">
        <v>14407</v>
      </c>
      <c r="GP190" s="12">
        <v>14389</v>
      </c>
      <c r="GQ190" s="12">
        <v>12695</v>
      </c>
      <c r="GR190" s="12">
        <v>11627</v>
      </c>
      <c r="GS190" s="12">
        <v>10905</v>
      </c>
      <c r="GT190" s="12">
        <v>10128</v>
      </c>
      <c r="GU190" s="12">
        <v>9942</v>
      </c>
      <c r="GV190" s="12">
        <v>8966</v>
      </c>
      <c r="GW190" s="12">
        <v>8510</v>
      </c>
      <c r="GX190" s="12">
        <v>7505</v>
      </c>
      <c r="GY190" s="12">
        <v>6615</v>
      </c>
      <c r="GZ190" s="12">
        <v>5677</v>
      </c>
      <c r="HA190" s="12">
        <v>4774</v>
      </c>
      <c r="HB190" s="12">
        <v>3880</v>
      </c>
      <c r="HC190" s="31">
        <v>4440</v>
      </c>
      <c r="HF190" s="54" t="s">
        <v>300</v>
      </c>
      <c r="HG190" s="55" t="s">
        <v>301</v>
      </c>
      <c r="HH190" s="55">
        <v>1</v>
      </c>
      <c r="HI190" s="56">
        <f>FE179</f>
        <v>2261291</v>
      </c>
      <c r="HJ190" s="56">
        <f>AJ179</f>
        <v>5157</v>
      </c>
      <c r="HK190" s="57">
        <f t="shared" si="81"/>
        <v>2.2805556648834669E-3</v>
      </c>
      <c r="HL190" s="58">
        <f t="shared" si="77"/>
        <v>2.277958159690742E-3</v>
      </c>
      <c r="HN190" s="54" t="s">
        <v>300</v>
      </c>
      <c r="HO190" s="55" t="s">
        <v>301</v>
      </c>
      <c r="HP190" s="55">
        <v>1</v>
      </c>
      <c r="HQ190" s="56">
        <f>FZ179</f>
        <v>1117097</v>
      </c>
      <c r="HR190" s="56">
        <f>BO179</f>
        <v>3174</v>
      </c>
      <c r="HS190" s="57">
        <f t="shared" si="82"/>
        <v>2.841293101673355E-3</v>
      </c>
      <c r="HT190" s="58">
        <f t="shared" si="78"/>
        <v>2.8372623546953383E-3</v>
      </c>
      <c r="HV190" s="54" t="s">
        <v>300</v>
      </c>
      <c r="HW190" s="59" t="s">
        <v>301</v>
      </c>
      <c r="HX190" s="59">
        <v>1</v>
      </c>
      <c r="HY190" s="56">
        <f>GU179</f>
        <v>1144194</v>
      </c>
      <c r="HZ190" s="60">
        <f>CT179</f>
        <v>1980</v>
      </c>
      <c r="IA190" s="57">
        <f t="shared" si="83"/>
        <v>1.7304757759610695E-3</v>
      </c>
      <c r="IB190" s="58">
        <f t="shared" si="79"/>
        <v>1.7289797971330372E-3</v>
      </c>
      <c r="IE190" s="50">
        <f t="shared" si="80"/>
        <v>0</v>
      </c>
      <c r="IF190" s="50">
        <f t="shared" si="80"/>
        <v>-3</v>
      </c>
      <c r="IH190">
        <f t="shared" ref="IH190:IM190" si="88">IH180/IH186</f>
        <v>2.4594108836744882E-2</v>
      </c>
      <c r="II190">
        <f t="shared" si="88"/>
        <v>2.3678905223879141E-2</v>
      </c>
      <c r="IJ190">
        <f t="shared" si="88"/>
        <v>2.4479312322886013E-2</v>
      </c>
      <c r="IK190">
        <f t="shared" si="88"/>
        <v>2.6386173252856051E-2</v>
      </c>
      <c r="IL190">
        <f t="shared" si="88"/>
        <v>2.8826811349596439E-2</v>
      </c>
      <c r="IM190">
        <f t="shared" si="88"/>
        <v>3.1445278548861415E-2</v>
      </c>
      <c r="IO190">
        <f>IO180/IO186</f>
        <v>1.5218992817969325E-2</v>
      </c>
      <c r="IQ190">
        <f>IQ180/IQ186</f>
        <v>2.9198286605057105E-2</v>
      </c>
      <c r="JE190" s="10" t="s">
        <v>17</v>
      </c>
      <c r="JF190" s="11">
        <v>365167</v>
      </c>
    </row>
    <row r="191" spans="1:266" ht="15.6" x14ac:dyDescent="0.3">
      <c r="A191" s="12" t="s">
        <v>299</v>
      </c>
      <c r="B191" s="12">
        <v>5441</v>
      </c>
      <c r="C191" s="12"/>
      <c r="D191" s="12"/>
      <c r="E191" s="12"/>
      <c r="F191" s="12">
        <v>28</v>
      </c>
      <c r="G191" s="12">
        <v>954</v>
      </c>
      <c r="H191" s="12">
        <v>1410</v>
      </c>
      <c r="I191" s="12">
        <v>1429</v>
      </c>
      <c r="J191" s="12">
        <v>984</v>
      </c>
      <c r="K191" s="12">
        <v>504</v>
      </c>
      <c r="L191" s="12">
        <v>114</v>
      </c>
      <c r="M191" s="12">
        <v>5</v>
      </c>
      <c r="N191" s="12">
        <v>0</v>
      </c>
      <c r="O191" s="31">
        <v>13</v>
      </c>
      <c r="Q191" s="12" t="s">
        <v>299</v>
      </c>
      <c r="R191" s="12">
        <v>2297</v>
      </c>
      <c r="S191" s="12">
        <v>35</v>
      </c>
      <c r="T191" s="12">
        <v>11</v>
      </c>
      <c r="U191" s="12">
        <v>16</v>
      </c>
      <c r="V191" s="12">
        <v>62</v>
      </c>
      <c r="W191" s="12">
        <v>7</v>
      </c>
      <c r="X191" s="12">
        <v>6</v>
      </c>
      <c r="Y191" s="12">
        <v>1</v>
      </c>
      <c r="Z191" s="12">
        <v>1</v>
      </c>
      <c r="AA191" s="12">
        <v>7</v>
      </c>
      <c r="AB191" s="12">
        <v>11</v>
      </c>
      <c r="AC191" s="12">
        <v>22</v>
      </c>
      <c r="AD191" s="31">
        <v>18</v>
      </c>
      <c r="AF191" s="12" t="s">
        <v>299</v>
      </c>
      <c r="AG191" s="12">
        <v>23</v>
      </c>
      <c r="AH191" s="12">
        <v>17</v>
      </c>
      <c r="AI191" s="12">
        <v>23</v>
      </c>
      <c r="AJ191" s="12">
        <v>26</v>
      </c>
      <c r="AK191" s="12">
        <v>58</v>
      </c>
      <c r="AL191" s="12">
        <v>85</v>
      </c>
      <c r="AM191" s="12">
        <v>133</v>
      </c>
      <c r="AN191" s="12">
        <v>144</v>
      </c>
      <c r="AO191" s="12">
        <v>246</v>
      </c>
      <c r="AP191" s="12">
        <v>224</v>
      </c>
      <c r="AQ191" s="12">
        <v>323</v>
      </c>
      <c r="AR191" s="12">
        <v>338</v>
      </c>
      <c r="AS191" s="12">
        <v>521</v>
      </c>
      <c r="AT191" s="31">
        <v>1</v>
      </c>
      <c r="AV191" s="12" t="s">
        <v>299</v>
      </c>
      <c r="AW191" s="12">
        <v>1296</v>
      </c>
      <c r="AX191" s="12">
        <v>19</v>
      </c>
      <c r="AY191" s="12">
        <v>7</v>
      </c>
      <c r="AZ191" s="12">
        <v>7</v>
      </c>
      <c r="BA191" s="12">
        <v>33</v>
      </c>
      <c r="BB191" s="12">
        <v>2</v>
      </c>
      <c r="BC191" s="12">
        <v>2</v>
      </c>
      <c r="BD191" s="12">
        <v>0</v>
      </c>
      <c r="BE191" s="12">
        <v>1</v>
      </c>
      <c r="BF191" s="12">
        <v>3</v>
      </c>
      <c r="BG191" s="12">
        <v>7</v>
      </c>
      <c r="BH191" s="12">
        <v>16</v>
      </c>
      <c r="BI191" s="31">
        <v>16</v>
      </c>
      <c r="BK191" s="12" t="s">
        <v>299</v>
      </c>
      <c r="BL191" s="12">
        <v>18</v>
      </c>
      <c r="BM191" s="12">
        <v>12</v>
      </c>
      <c r="BN191" s="12">
        <v>11</v>
      </c>
      <c r="BO191" s="12">
        <v>17</v>
      </c>
      <c r="BP191" s="12">
        <v>45</v>
      </c>
      <c r="BQ191" s="12">
        <v>56</v>
      </c>
      <c r="BR191" s="12">
        <v>103</v>
      </c>
      <c r="BS191" s="12">
        <v>108</v>
      </c>
      <c r="BT191" s="12">
        <v>166</v>
      </c>
      <c r="BU191" s="12">
        <v>154</v>
      </c>
      <c r="BV191" s="12">
        <v>182</v>
      </c>
      <c r="BW191" s="12">
        <v>172</v>
      </c>
      <c r="BX191" s="12">
        <v>172</v>
      </c>
      <c r="BY191" s="31">
        <v>0</v>
      </c>
      <c r="CA191" s="12" t="s">
        <v>299</v>
      </c>
      <c r="CB191" s="12">
        <v>1001</v>
      </c>
      <c r="CC191" s="12">
        <v>16</v>
      </c>
      <c r="CD191" s="12">
        <v>4</v>
      </c>
      <c r="CE191" s="12">
        <v>9</v>
      </c>
      <c r="CF191" s="12">
        <v>29</v>
      </c>
      <c r="CG191" s="12">
        <v>5</v>
      </c>
      <c r="CH191" s="12">
        <v>4</v>
      </c>
      <c r="CI191" s="12">
        <v>1</v>
      </c>
      <c r="CJ191" s="12">
        <v>0</v>
      </c>
      <c r="CK191" s="12">
        <v>4</v>
      </c>
      <c r="CL191" s="12">
        <v>4</v>
      </c>
      <c r="CM191" s="12">
        <v>6</v>
      </c>
      <c r="CN191" s="31">
        <v>2</v>
      </c>
      <c r="CP191" s="12" t="s">
        <v>299</v>
      </c>
      <c r="CQ191" s="12">
        <v>5</v>
      </c>
      <c r="CR191" s="12">
        <v>5</v>
      </c>
      <c r="CS191" s="12">
        <v>12</v>
      </c>
      <c r="CT191" s="12">
        <v>9</v>
      </c>
      <c r="CU191" s="12">
        <v>13</v>
      </c>
      <c r="CV191" s="12">
        <v>29</v>
      </c>
      <c r="CW191" s="12">
        <v>30</v>
      </c>
      <c r="CX191" s="12">
        <v>36</v>
      </c>
      <c r="CY191" s="12">
        <v>80</v>
      </c>
      <c r="CZ191" s="12">
        <v>70</v>
      </c>
      <c r="DA191" s="12">
        <v>141</v>
      </c>
      <c r="DB191" s="12">
        <v>166</v>
      </c>
      <c r="DC191" s="12">
        <v>349</v>
      </c>
      <c r="DD191" s="31">
        <v>1</v>
      </c>
      <c r="DG191" s="12" t="s">
        <v>312</v>
      </c>
      <c r="DH191" s="12">
        <v>5.3</v>
      </c>
      <c r="DI191" s="12">
        <v>13.8</v>
      </c>
      <c r="DJ191" s="12">
        <v>0.5</v>
      </c>
      <c r="DK191" s="12">
        <v>0.3</v>
      </c>
      <c r="DL191" s="12">
        <v>0.8</v>
      </c>
      <c r="DM191" s="12">
        <v>0.9</v>
      </c>
      <c r="DN191" s="12">
        <v>1.7</v>
      </c>
      <c r="DO191" s="12">
        <v>4.3</v>
      </c>
      <c r="DP191" s="12">
        <v>12.2</v>
      </c>
      <c r="DQ191" s="12">
        <v>26.5</v>
      </c>
      <c r="DR191" s="31">
        <v>86.7</v>
      </c>
      <c r="DT191" s="12" t="s">
        <v>312</v>
      </c>
      <c r="DU191" s="12">
        <v>5.8</v>
      </c>
      <c r="DV191" s="12">
        <v>16.5</v>
      </c>
      <c r="DW191" s="12">
        <v>0.5</v>
      </c>
      <c r="DX191" s="12">
        <v>0.6</v>
      </c>
      <c r="DY191" s="12">
        <v>1.1000000000000001</v>
      </c>
      <c r="DZ191" s="12">
        <v>1.2</v>
      </c>
      <c r="EA191" s="12">
        <v>2.1</v>
      </c>
      <c r="EB191" s="12">
        <v>4.8</v>
      </c>
      <c r="EC191" s="12">
        <v>15</v>
      </c>
      <c r="ED191" s="12">
        <v>34.5</v>
      </c>
      <c r="EE191" s="31">
        <v>94.3</v>
      </c>
      <c r="EG191" s="12" t="s">
        <v>312</v>
      </c>
      <c r="EH191" s="12">
        <v>4.8</v>
      </c>
      <c r="EI191" s="12">
        <v>11.1</v>
      </c>
      <c r="EJ191" s="12">
        <v>0.6</v>
      </c>
      <c r="EK191" s="12">
        <v>0.1</v>
      </c>
      <c r="EL191" s="12">
        <v>0.5</v>
      </c>
      <c r="EM191" s="12">
        <v>0.7</v>
      </c>
      <c r="EN191" s="12">
        <v>1.3</v>
      </c>
      <c r="EO191" s="12">
        <v>3.7</v>
      </c>
      <c r="EP191" s="12">
        <v>9.3000000000000007</v>
      </c>
      <c r="EQ191" s="12">
        <v>19.7</v>
      </c>
      <c r="ER191" s="31">
        <v>81.099999999999994</v>
      </c>
      <c r="EU191" s="12" t="s">
        <v>312</v>
      </c>
      <c r="EV191" s="12">
        <v>320602</v>
      </c>
      <c r="EW191" s="12">
        <v>30188</v>
      </c>
      <c r="EX191" s="12">
        <v>32903</v>
      </c>
      <c r="EY191" s="12">
        <v>35348</v>
      </c>
      <c r="EZ191" s="12">
        <v>30658</v>
      </c>
      <c r="FA191" s="12">
        <v>28445</v>
      </c>
      <c r="FB191" s="12">
        <v>29543</v>
      </c>
      <c r="FC191" s="12">
        <v>23097</v>
      </c>
      <c r="FD191" s="12">
        <v>19818</v>
      </c>
      <c r="FE191" s="12">
        <v>18504</v>
      </c>
      <c r="FF191" s="12">
        <v>16259</v>
      </c>
      <c r="FG191" s="12">
        <v>14455</v>
      </c>
      <c r="FH191" s="12">
        <v>11602</v>
      </c>
      <c r="FI191" s="12">
        <v>8971</v>
      </c>
      <c r="FJ191" s="12">
        <v>7292</v>
      </c>
      <c r="FK191" s="12">
        <v>5677</v>
      </c>
      <c r="FL191" s="12">
        <v>4195</v>
      </c>
      <c r="FM191" s="31">
        <v>3647</v>
      </c>
      <c r="FP191" s="12" t="s">
        <v>312</v>
      </c>
      <c r="FQ191" s="12">
        <v>161205</v>
      </c>
      <c r="FR191" s="12">
        <v>15268</v>
      </c>
      <c r="FS191" s="12">
        <v>16753</v>
      </c>
      <c r="FT191" s="12">
        <v>17904</v>
      </c>
      <c r="FU191" s="12">
        <v>15485</v>
      </c>
      <c r="FV191" s="12">
        <v>14468</v>
      </c>
      <c r="FW191" s="12">
        <v>14945</v>
      </c>
      <c r="FX191" s="12">
        <v>11717</v>
      </c>
      <c r="FY191" s="12">
        <v>10100</v>
      </c>
      <c r="FZ191" s="12">
        <v>9376</v>
      </c>
      <c r="GA191" s="12">
        <v>8208</v>
      </c>
      <c r="GB191" s="12">
        <v>7374</v>
      </c>
      <c r="GC191" s="12">
        <v>5853</v>
      </c>
      <c r="GD191" s="12">
        <v>4441</v>
      </c>
      <c r="GE191" s="12">
        <v>3409</v>
      </c>
      <c r="GF191" s="12">
        <v>2562</v>
      </c>
      <c r="GG191" s="12">
        <v>1905</v>
      </c>
      <c r="GH191" s="31">
        <v>1437</v>
      </c>
      <c r="GK191" s="12" t="s">
        <v>312</v>
      </c>
      <c r="GL191" s="12">
        <v>159397</v>
      </c>
      <c r="GM191" s="12">
        <v>14920</v>
      </c>
      <c r="GN191" s="12">
        <v>16150</v>
      </c>
      <c r="GO191" s="12">
        <v>17444</v>
      </c>
      <c r="GP191" s="12">
        <v>15173</v>
      </c>
      <c r="GQ191" s="12">
        <v>13977</v>
      </c>
      <c r="GR191" s="12">
        <v>14598</v>
      </c>
      <c r="GS191" s="12">
        <v>11380</v>
      </c>
      <c r="GT191" s="12">
        <v>9718</v>
      </c>
      <c r="GU191" s="12">
        <v>9128</v>
      </c>
      <c r="GV191" s="12">
        <v>8051</v>
      </c>
      <c r="GW191" s="12">
        <v>7081</v>
      </c>
      <c r="GX191" s="12">
        <v>5749</v>
      </c>
      <c r="GY191" s="12">
        <v>4530</v>
      </c>
      <c r="GZ191" s="12">
        <v>3883</v>
      </c>
      <c r="HA191" s="12">
        <v>3115</v>
      </c>
      <c r="HB191" s="12">
        <v>2290</v>
      </c>
      <c r="HC191" s="31">
        <v>2210</v>
      </c>
      <c r="HF191" s="42" t="s">
        <v>313</v>
      </c>
      <c r="HG191" s="43" t="s">
        <v>314</v>
      </c>
      <c r="HH191" s="43">
        <v>1</v>
      </c>
      <c r="HI191" s="44">
        <f>FF179</f>
        <v>2119022</v>
      </c>
      <c r="HJ191" s="44">
        <f>AK179</f>
        <v>7916</v>
      </c>
      <c r="HK191" s="45">
        <f t="shared" si="81"/>
        <v>3.735685613457529E-3</v>
      </c>
      <c r="HL191" s="46">
        <f t="shared" si="77"/>
        <v>3.7287209488549118E-3</v>
      </c>
      <c r="HN191" s="42" t="s">
        <v>313</v>
      </c>
      <c r="HO191" s="43" t="s">
        <v>314</v>
      </c>
      <c r="HP191" s="43">
        <v>1</v>
      </c>
      <c r="HQ191" s="44">
        <f>GA179</f>
        <v>1024468</v>
      </c>
      <c r="HR191" s="44">
        <f>BP179</f>
        <v>4963</v>
      </c>
      <c r="HS191" s="45">
        <f t="shared" si="82"/>
        <v>4.8444656153242465E-3</v>
      </c>
      <c r="HT191" s="46">
        <f t="shared" si="78"/>
        <v>4.8327595465989318E-3</v>
      </c>
      <c r="HV191" s="42" t="s">
        <v>313</v>
      </c>
      <c r="HW191" s="47" t="s">
        <v>314</v>
      </c>
      <c r="HX191" s="47">
        <v>1</v>
      </c>
      <c r="HY191" s="44">
        <f>GV179</f>
        <v>1094554</v>
      </c>
      <c r="HZ191" s="48">
        <f>CU179</f>
        <v>2953</v>
      </c>
      <c r="IA191" s="45">
        <f t="shared" si="83"/>
        <v>2.6979025246812857E-3</v>
      </c>
      <c r="IB191" s="46">
        <f t="shared" si="79"/>
        <v>2.6942680883424324E-3</v>
      </c>
      <c r="IE191" s="50">
        <f t="shared" si="80"/>
        <v>0</v>
      </c>
      <c r="IF191" s="50">
        <f t="shared" si="80"/>
        <v>0</v>
      </c>
      <c r="IH191">
        <f t="shared" ref="IH191:IM191" si="89">IH181/IH186</f>
        <v>3.490763854218672E-3</v>
      </c>
      <c r="II191">
        <f t="shared" si="89"/>
        <v>4.5326182627923274E-3</v>
      </c>
      <c r="IJ191">
        <f t="shared" si="89"/>
        <v>4.9928366967293154E-3</v>
      </c>
      <c r="IK191">
        <f t="shared" si="89"/>
        <v>5.1520533010975785E-3</v>
      </c>
      <c r="IL191">
        <f t="shared" si="89"/>
        <v>5.2417374026779515E-3</v>
      </c>
      <c r="IM191">
        <f t="shared" si="89"/>
        <v>5.3161462822817222E-3</v>
      </c>
      <c r="IO191">
        <f>IO181/IO186</f>
        <v>2.3859257664824419E-3</v>
      </c>
      <c r="IQ191">
        <f>IQ181/IQ186</f>
        <v>4.0333567086379939E-3</v>
      </c>
      <c r="JE191" s="10" t="s">
        <v>56</v>
      </c>
      <c r="JF191" s="11">
        <v>206656</v>
      </c>
    </row>
    <row r="192" spans="1:266" ht="15.6" x14ac:dyDescent="0.3">
      <c r="A192" s="12" t="s">
        <v>312</v>
      </c>
      <c r="B192" s="12">
        <v>6679</v>
      </c>
      <c r="C192" s="12"/>
      <c r="D192" s="12"/>
      <c r="E192" s="12"/>
      <c r="F192" s="12">
        <v>41</v>
      </c>
      <c r="G192" s="12">
        <v>1209</v>
      </c>
      <c r="H192" s="12">
        <v>1772</v>
      </c>
      <c r="I192" s="12">
        <v>1774</v>
      </c>
      <c r="J192" s="12">
        <v>1127</v>
      </c>
      <c r="K192" s="12">
        <v>501</v>
      </c>
      <c r="L192" s="12">
        <v>171</v>
      </c>
      <c r="M192" s="12">
        <v>16</v>
      </c>
      <c r="N192" s="12">
        <v>2</v>
      </c>
      <c r="O192" s="31">
        <v>66</v>
      </c>
      <c r="Q192" s="12" t="s">
        <v>312</v>
      </c>
      <c r="R192" s="12">
        <v>1698</v>
      </c>
      <c r="S192" s="12">
        <v>43</v>
      </c>
      <c r="T192" s="12">
        <v>5</v>
      </c>
      <c r="U192" s="12">
        <v>44</v>
      </c>
      <c r="V192" s="12">
        <v>92</v>
      </c>
      <c r="W192" s="12">
        <v>7</v>
      </c>
      <c r="X192" s="12">
        <v>1</v>
      </c>
      <c r="Y192" s="12">
        <v>2</v>
      </c>
      <c r="Z192" s="12">
        <v>3</v>
      </c>
      <c r="AA192" s="12">
        <v>11</v>
      </c>
      <c r="AB192" s="12">
        <v>12</v>
      </c>
      <c r="AC192" s="12">
        <v>19</v>
      </c>
      <c r="AD192" s="31">
        <v>30</v>
      </c>
      <c r="AF192" s="12" t="s">
        <v>312</v>
      </c>
      <c r="AG192" s="12">
        <v>32</v>
      </c>
      <c r="AH192" s="12">
        <v>18</v>
      </c>
      <c r="AI192" s="12">
        <v>32</v>
      </c>
      <c r="AJ192" s="12">
        <v>34</v>
      </c>
      <c r="AK192" s="12">
        <v>52</v>
      </c>
      <c r="AL192" s="12">
        <v>79</v>
      </c>
      <c r="AM192" s="12">
        <v>110</v>
      </c>
      <c r="AN192" s="12">
        <v>140</v>
      </c>
      <c r="AO192" s="12">
        <v>153</v>
      </c>
      <c r="AP192" s="12">
        <v>191</v>
      </c>
      <c r="AQ192" s="12">
        <v>200</v>
      </c>
      <c r="AR192" s="12">
        <v>210</v>
      </c>
      <c r="AS192" s="12">
        <v>270</v>
      </c>
      <c r="AT192" s="31">
        <v>0</v>
      </c>
      <c r="AV192" s="12" t="s">
        <v>312</v>
      </c>
      <c r="AW192" s="12">
        <v>938</v>
      </c>
      <c r="AX192" s="12">
        <v>27</v>
      </c>
      <c r="AY192" s="12">
        <v>5</v>
      </c>
      <c r="AZ192" s="12">
        <v>23</v>
      </c>
      <c r="BA192" s="12">
        <v>55</v>
      </c>
      <c r="BB192" s="12">
        <v>4</v>
      </c>
      <c r="BC192" s="12">
        <v>0</v>
      </c>
      <c r="BD192" s="12">
        <v>1</v>
      </c>
      <c r="BE192" s="12">
        <v>1</v>
      </c>
      <c r="BF192" s="12">
        <v>10</v>
      </c>
      <c r="BG192" s="12">
        <v>11</v>
      </c>
      <c r="BH192" s="12">
        <v>13</v>
      </c>
      <c r="BI192" s="31">
        <v>21</v>
      </c>
      <c r="BK192" s="12" t="s">
        <v>312</v>
      </c>
      <c r="BL192" s="12">
        <v>19</v>
      </c>
      <c r="BM192" s="12">
        <v>12</v>
      </c>
      <c r="BN192" s="12">
        <v>20</v>
      </c>
      <c r="BO192" s="12">
        <v>21</v>
      </c>
      <c r="BP192" s="12">
        <v>29</v>
      </c>
      <c r="BQ192" s="12">
        <v>46</v>
      </c>
      <c r="BR192" s="12">
        <v>64</v>
      </c>
      <c r="BS192" s="12">
        <v>90</v>
      </c>
      <c r="BT192" s="12">
        <v>91</v>
      </c>
      <c r="BU192" s="12">
        <v>115</v>
      </c>
      <c r="BV192" s="12">
        <v>112</v>
      </c>
      <c r="BW192" s="12">
        <v>97</v>
      </c>
      <c r="BX192" s="12">
        <v>106</v>
      </c>
      <c r="BY192" s="31">
        <v>0</v>
      </c>
      <c r="CA192" s="12" t="s">
        <v>312</v>
      </c>
      <c r="CB192" s="12">
        <v>760</v>
      </c>
      <c r="CC192" s="12">
        <v>16</v>
      </c>
      <c r="CD192" s="12">
        <v>0</v>
      </c>
      <c r="CE192" s="12">
        <v>21</v>
      </c>
      <c r="CF192" s="12">
        <v>37</v>
      </c>
      <c r="CG192" s="12">
        <v>3</v>
      </c>
      <c r="CH192" s="12">
        <v>1</v>
      </c>
      <c r="CI192" s="12">
        <v>1</v>
      </c>
      <c r="CJ192" s="12">
        <v>2</v>
      </c>
      <c r="CK192" s="12">
        <v>1</v>
      </c>
      <c r="CL192" s="12">
        <v>1</v>
      </c>
      <c r="CM192" s="12">
        <v>6</v>
      </c>
      <c r="CN192" s="31">
        <v>9</v>
      </c>
      <c r="CP192" s="12" t="s">
        <v>312</v>
      </c>
      <c r="CQ192" s="12">
        <v>13</v>
      </c>
      <c r="CR192" s="12">
        <v>6</v>
      </c>
      <c r="CS192" s="12">
        <v>12</v>
      </c>
      <c r="CT192" s="12">
        <v>13</v>
      </c>
      <c r="CU192" s="12">
        <v>23</v>
      </c>
      <c r="CV192" s="12">
        <v>33</v>
      </c>
      <c r="CW192" s="12">
        <v>46</v>
      </c>
      <c r="CX192" s="12">
        <v>50</v>
      </c>
      <c r="CY192" s="12">
        <v>62</v>
      </c>
      <c r="CZ192" s="12">
        <v>76</v>
      </c>
      <c r="DA192" s="12">
        <v>88</v>
      </c>
      <c r="DB192" s="12">
        <v>113</v>
      </c>
      <c r="DC192" s="12">
        <v>164</v>
      </c>
      <c r="DD192" s="31">
        <v>0</v>
      </c>
      <c r="DG192" s="12" t="s">
        <v>327</v>
      </c>
      <c r="DH192" s="12">
        <v>6.8</v>
      </c>
      <c r="DI192" s="12">
        <v>11.3</v>
      </c>
      <c r="DJ192" s="12">
        <v>0.7</v>
      </c>
      <c r="DK192" s="12">
        <v>0.2</v>
      </c>
      <c r="DL192" s="12">
        <v>0.8</v>
      </c>
      <c r="DM192" s="12">
        <v>1</v>
      </c>
      <c r="DN192" s="12">
        <v>1.5</v>
      </c>
      <c r="DO192" s="12">
        <v>3.8</v>
      </c>
      <c r="DP192" s="12">
        <v>9.8000000000000007</v>
      </c>
      <c r="DQ192" s="12">
        <v>24.3</v>
      </c>
      <c r="DR192" s="31">
        <v>84.7</v>
      </c>
      <c r="DT192" s="12" t="s">
        <v>327</v>
      </c>
      <c r="DU192" s="12">
        <v>7.3</v>
      </c>
      <c r="DV192" s="12">
        <v>12.2</v>
      </c>
      <c r="DW192" s="12">
        <v>0.8</v>
      </c>
      <c r="DX192" s="12">
        <v>0.3</v>
      </c>
      <c r="DY192" s="12">
        <v>1.3</v>
      </c>
      <c r="DZ192" s="12">
        <v>1.4</v>
      </c>
      <c r="EA192" s="12">
        <v>2</v>
      </c>
      <c r="EB192" s="12">
        <v>4.5999999999999996</v>
      </c>
      <c r="EC192" s="12">
        <v>13.4</v>
      </c>
      <c r="ED192" s="12">
        <v>32.5</v>
      </c>
      <c r="EE192" s="31">
        <v>94.8</v>
      </c>
      <c r="EG192" s="12" t="s">
        <v>327</v>
      </c>
      <c r="EH192" s="12">
        <v>6.3</v>
      </c>
      <c r="EI192" s="12">
        <v>10.4</v>
      </c>
      <c r="EJ192" s="12">
        <v>0.6</v>
      </c>
      <c r="EK192" s="12">
        <v>0.2</v>
      </c>
      <c r="EL192" s="12">
        <v>0.3</v>
      </c>
      <c r="EM192" s="12">
        <v>0.6</v>
      </c>
      <c r="EN192" s="12">
        <v>1.1000000000000001</v>
      </c>
      <c r="EO192" s="12">
        <v>3.1</v>
      </c>
      <c r="EP192" s="12">
        <v>6.7</v>
      </c>
      <c r="EQ192" s="12">
        <v>17.600000000000001</v>
      </c>
      <c r="ER192" s="31">
        <v>78.2</v>
      </c>
      <c r="EU192" s="12" t="s">
        <v>327</v>
      </c>
      <c r="EV192" s="12">
        <v>1675309</v>
      </c>
      <c r="EW192" s="12">
        <v>149644</v>
      </c>
      <c r="EX192" s="12">
        <v>148646</v>
      </c>
      <c r="EY192" s="12">
        <v>154758</v>
      </c>
      <c r="EZ192" s="12">
        <v>151567</v>
      </c>
      <c r="FA192" s="12">
        <v>142531</v>
      </c>
      <c r="FB192" s="12">
        <v>140708</v>
      </c>
      <c r="FC192" s="12">
        <v>115697</v>
      </c>
      <c r="FD192" s="12">
        <v>98767</v>
      </c>
      <c r="FE192" s="12">
        <v>92397</v>
      </c>
      <c r="FF192" s="12">
        <v>89645</v>
      </c>
      <c r="FG192" s="12">
        <v>87197</v>
      </c>
      <c r="FH192" s="12">
        <v>76606</v>
      </c>
      <c r="FI192" s="12">
        <v>63705</v>
      </c>
      <c r="FJ192" s="12">
        <v>52219</v>
      </c>
      <c r="FK192" s="12">
        <v>43945</v>
      </c>
      <c r="FL192" s="12">
        <v>34842</v>
      </c>
      <c r="FM192" s="31">
        <v>32435</v>
      </c>
      <c r="FP192" s="12" t="s">
        <v>327</v>
      </c>
      <c r="FQ192" s="12">
        <v>820619</v>
      </c>
      <c r="FR192" s="12">
        <v>75920</v>
      </c>
      <c r="FS192" s="12">
        <v>75549</v>
      </c>
      <c r="FT192" s="12">
        <v>78895</v>
      </c>
      <c r="FU192" s="12">
        <v>77194</v>
      </c>
      <c r="FV192" s="12">
        <v>72161</v>
      </c>
      <c r="FW192" s="12">
        <v>70951</v>
      </c>
      <c r="FX192" s="12">
        <v>57401</v>
      </c>
      <c r="FY192" s="12">
        <v>48145</v>
      </c>
      <c r="FZ192" s="12">
        <v>44704</v>
      </c>
      <c r="GA192" s="12">
        <v>42584</v>
      </c>
      <c r="GB192" s="12">
        <v>41581</v>
      </c>
      <c r="GC192" s="12">
        <v>36135</v>
      </c>
      <c r="GD192" s="12">
        <v>29871</v>
      </c>
      <c r="GE192" s="12">
        <v>23902</v>
      </c>
      <c r="GF192" s="12">
        <v>19358</v>
      </c>
      <c r="GG192" s="12">
        <v>14364</v>
      </c>
      <c r="GH192" s="31">
        <v>11904</v>
      </c>
      <c r="GK192" s="12" t="s">
        <v>327</v>
      </c>
      <c r="GL192" s="12">
        <v>854690</v>
      </c>
      <c r="GM192" s="12">
        <v>73724</v>
      </c>
      <c r="GN192" s="12">
        <v>73097</v>
      </c>
      <c r="GO192" s="12">
        <v>75863</v>
      </c>
      <c r="GP192" s="12">
        <v>74373</v>
      </c>
      <c r="GQ192" s="12">
        <v>70370</v>
      </c>
      <c r="GR192" s="12">
        <v>69757</v>
      </c>
      <c r="GS192" s="12">
        <v>58296</v>
      </c>
      <c r="GT192" s="12">
        <v>50622</v>
      </c>
      <c r="GU192" s="12">
        <v>47693</v>
      </c>
      <c r="GV192" s="12">
        <v>47061</v>
      </c>
      <c r="GW192" s="12">
        <v>45616</v>
      </c>
      <c r="GX192" s="12">
        <v>40471</v>
      </c>
      <c r="GY192" s="12">
        <v>33834</v>
      </c>
      <c r="GZ192" s="12">
        <v>28317</v>
      </c>
      <c r="HA192" s="12">
        <v>24587</v>
      </c>
      <c r="HB192" s="12">
        <v>20478</v>
      </c>
      <c r="HC192" s="31">
        <v>20531</v>
      </c>
      <c r="HF192" s="54" t="s">
        <v>328</v>
      </c>
      <c r="HG192" s="55" t="s">
        <v>329</v>
      </c>
      <c r="HH192" s="55">
        <v>1</v>
      </c>
      <c r="HI192" s="56">
        <f>FG179</f>
        <v>1975521</v>
      </c>
      <c r="HJ192" s="56">
        <f>AL179</f>
        <v>11863</v>
      </c>
      <c r="HK192" s="57">
        <f t="shared" si="81"/>
        <v>6.0049981751649313E-3</v>
      </c>
      <c r="HL192" s="58">
        <f t="shared" si="77"/>
        <v>5.9870221466323311E-3</v>
      </c>
      <c r="HN192" s="54" t="s">
        <v>328</v>
      </c>
      <c r="HO192" s="55" t="s">
        <v>329</v>
      </c>
      <c r="HP192" s="55">
        <v>1</v>
      </c>
      <c r="HQ192" s="56">
        <f>GB179</f>
        <v>953838</v>
      </c>
      <c r="HR192" s="56">
        <f>BQ179</f>
        <v>7622</v>
      </c>
      <c r="HS192" s="57">
        <f t="shared" si="82"/>
        <v>7.9908747607035993E-3</v>
      </c>
      <c r="HT192" s="58">
        <f t="shared" si="78"/>
        <v>7.9590747758312274E-3</v>
      </c>
      <c r="HV192" s="54" t="s">
        <v>328</v>
      </c>
      <c r="HW192" s="59" t="s">
        <v>329</v>
      </c>
      <c r="HX192" s="59">
        <v>1</v>
      </c>
      <c r="HY192" s="56">
        <f>GW179</f>
        <v>1021683</v>
      </c>
      <c r="HZ192" s="60">
        <f>CV179</f>
        <v>4235</v>
      </c>
      <c r="IA192" s="57">
        <f t="shared" si="83"/>
        <v>4.1451213341124398E-3</v>
      </c>
      <c r="IB192" s="58">
        <f t="shared" si="79"/>
        <v>4.1365480872494198E-3</v>
      </c>
      <c r="IE192" s="50">
        <f t="shared" si="80"/>
        <v>0</v>
      </c>
      <c r="IF192" s="50">
        <f t="shared" si="80"/>
        <v>-6</v>
      </c>
      <c r="IH192">
        <f t="shared" ref="IH192:IM192" si="90">SUM(IH187:IH191)</f>
        <v>0.99999999999999989</v>
      </c>
      <c r="II192">
        <f t="shared" si="90"/>
        <v>1</v>
      </c>
      <c r="IJ192">
        <f t="shared" si="90"/>
        <v>1</v>
      </c>
      <c r="IK192">
        <f t="shared" si="90"/>
        <v>1</v>
      </c>
      <c r="IL192">
        <f t="shared" si="90"/>
        <v>0.99999999999999989</v>
      </c>
      <c r="IM192">
        <f t="shared" si="90"/>
        <v>0.99999999999999989</v>
      </c>
      <c r="IO192">
        <f>SUM(IO187:IO191)</f>
        <v>1</v>
      </c>
      <c r="IQ192">
        <f>SUM(IQ187:IQ191)</f>
        <v>1</v>
      </c>
      <c r="JE192" s="10" t="s">
        <v>77</v>
      </c>
      <c r="JF192" s="11">
        <v>77506</v>
      </c>
    </row>
    <row r="193" spans="1:266" ht="15.6" x14ac:dyDescent="0.3">
      <c r="A193" s="12" t="s">
        <v>327</v>
      </c>
      <c r="B193" s="12">
        <v>31542</v>
      </c>
      <c r="C193" s="12"/>
      <c r="D193" s="12"/>
      <c r="E193" s="12"/>
      <c r="F193" s="12">
        <v>107</v>
      </c>
      <c r="G193" s="12">
        <v>4548</v>
      </c>
      <c r="H193" s="12">
        <v>8092</v>
      </c>
      <c r="I193" s="12">
        <v>8388</v>
      </c>
      <c r="J193" s="12">
        <v>6365</v>
      </c>
      <c r="K193" s="12">
        <v>3012</v>
      </c>
      <c r="L193" s="12">
        <v>847</v>
      </c>
      <c r="M193" s="12">
        <v>43</v>
      </c>
      <c r="N193" s="12">
        <v>1</v>
      </c>
      <c r="O193" s="31">
        <v>139</v>
      </c>
      <c r="Q193" s="12" t="s">
        <v>327</v>
      </c>
      <c r="R193" s="12">
        <v>11392</v>
      </c>
      <c r="S193" s="12">
        <v>164</v>
      </c>
      <c r="T193" s="12">
        <v>69</v>
      </c>
      <c r="U193" s="12">
        <v>124</v>
      </c>
      <c r="V193" s="12">
        <v>357</v>
      </c>
      <c r="W193" s="12">
        <v>33</v>
      </c>
      <c r="X193" s="12">
        <v>20</v>
      </c>
      <c r="Y193" s="12">
        <v>15</v>
      </c>
      <c r="Z193" s="12">
        <v>17</v>
      </c>
      <c r="AA193" s="12">
        <v>38</v>
      </c>
      <c r="AB193" s="12">
        <v>33</v>
      </c>
      <c r="AC193" s="12">
        <v>103</v>
      </c>
      <c r="AD193" s="31">
        <v>134</v>
      </c>
      <c r="AF193" s="12" t="s">
        <v>327</v>
      </c>
      <c r="AG193" s="12">
        <v>145</v>
      </c>
      <c r="AH193" s="12">
        <v>109</v>
      </c>
      <c r="AI193" s="12">
        <v>119</v>
      </c>
      <c r="AJ193" s="12">
        <v>175</v>
      </c>
      <c r="AK193" s="12">
        <v>254</v>
      </c>
      <c r="AL193" s="12">
        <v>424</v>
      </c>
      <c r="AM193" s="12">
        <v>636</v>
      </c>
      <c r="AN193" s="12">
        <v>744</v>
      </c>
      <c r="AO193" s="12">
        <v>980</v>
      </c>
      <c r="AP193" s="12">
        <v>1358</v>
      </c>
      <c r="AQ193" s="12">
        <v>1674</v>
      </c>
      <c r="AR193" s="12">
        <v>1794</v>
      </c>
      <c r="AS193" s="12">
        <v>2230</v>
      </c>
      <c r="AT193" s="31">
        <v>0</v>
      </c>
      <c r="AV193" s="12" t="s">
        <v>327</v>
      </c>
      <c r="AW193" s="12">
        <v>6013</v>
      </c>
      <c r="AX193" s="12">
        <v>89</v>
      </c>
      <c r="AY193" s="12">
        <v>39</v>
      </c>
      <c r="AZ193" s="12">
        <v>70</v>
      </c>
      <c r="BA193" s="12">
        <v>198</v>
      </c>
      <c r="BB193" s="12">
        <v>19</v>
      </c>
      <c r="BC193" s="12">
        <v>13</v>
      </c>
      <c r="BD193" s="12">
        <v>9</v>
      </c>
      <c r="BE193" s="12">
        <v>9</v>
      </c>
      <c r="BF193" s="12">
        <v>22</v>
      </c>
      <c r="BG193" s="12">
        <v>18</v>
      </c>
      <c r="BH193" s="12">
        <v>82</v>
      </c>
      <c r="BI193" s="31">
        <v>106</v>
      </c>
      <c r="BK193" s="12" t="s">
        <v>327</v>
      </c>
      <c r="BL193" s="12">
        <v>108</v>
      </c>
      <c r="BM193" s="12">
        <v>70</v>
      </c>
      <c r="BN193" s="12">
        <v>71</v>
      </c>
      <c r="BO193" s="12">
        <v>117</v>
      </c>
      <c r="BP193" s="12">
        <v>154</v>
      </c>
      <c r="BQ193" s="12">
        <v>234</v>
      </c>
      <c r="BR193" s="12">
        <v>407</v>
      </c>
      <c r="BS193" s="12">
        <v>478</v>
      </c>
      <c r="BT193" s="12">
        <v>592</v>
      </c>
      <c r="BU193" s="12">
        <v>815</v>
      </c>
      <c r="BV193" s="12">
        <v>872</v>
      </c>
      <c r="BW193" s="12">
        <v>825</v>
      </c>
      <c r="BX193" s="12">
        <v>794</v>
      </c>
      <c r="BY193" s="31">
        <v>0</v>
      </c>
      <c r="CA193" s="12" t="s">
        <v>327</v>
      </c>
      <c r="CB193" s="12">
        <v>5379</v>
      </c>
      <c r="CC193" s="12">
        <v>75</v>
      </c>
      <c r="CD193" s="12">
        <v>30</v>
      </c>
      <c r="CE193" s="12">
        <v>54</v>
      </c>
      <c r="CF193" s="12">
        <v>159</v>
      </c>
      <c r="CG193" s="12">
        <v>14</v>
      </c>
      <c r="CH193" s="12">
        <v>7</v>
      </c>
      <c r="CI193" s="12">
        <v>6</v>
      </c>
      <c r="CJ193" s="12">
        <v>8</v>
      </c>
      <c r="CK193" s="12">
        <v>16</v>
      </c>
      <c r="CL193" s="12">
        <v>15</v>
      </c>
      <c r="CM193" s="12">
        <v>21</v>
      </c>
      <c r="CN193" s="31">
        <v>28</v>
      </c>
      <c r="CP193" s="12" t="s">
        <v>327</v>
      </c>
      <c r="CQ193" s="12">
        <v>37</v>
      </c>
      <c r="CR193" s="12">
        <v>39</v>
      </c>
      <c r="CS193" s="12">
        <v>48</v>
      </c>
      <c r="CT193" s="12">
        <v>58</v>
      </c>
      <c r="CU193" s="12">
        <v>100</v>
      </c>
      <c r="CV193" s="12">
        <v>190</v>
      </c>
      <c r="CW193" s="12">
        <v>229</v>
      </c>
      <c r="CX193" s="12">
        <v>266</v>
      </c>
      <c r="CY193" s="12">
        <v>388</v>
      </c>
      <c r="CZ193" s="12">
        <v>543</v>
      </c>
      <c r="DA193" s="12">
        <v>802</v>
      </c>
      <c r="DB193" s="12">
        <v>969</v>
      </c>
      <c r="DC193" s="12">
        <v>1436</v>
      </c>
      <c r="DD193" s="31">
        <v>0</v>
      </c>
      <c r="DG193" s="12" t="s">
        <v>341</v>
      </c>
      <c r="DH193" s="12">
        <v>5.3</v>
      </c>
      <c r="DI193" s="12">
        <v>14.6</v>
      </c>
      <c r="DJ193" s="12">
        <v>0.8</v>
      </c>
      <c r="DK193" s="12">
        <v>0.4</v>
      </c>
      <c r="DL193" s="12">
        <v>0.9</v>
      </c>
      <c r="DM193" s="12">
        <v>1.1000000000000001</v>
      </c>
      <c r="DN193" s="12">
        <v>2.2999999999999998</v>
      </c>
      <c r="DO193" s="12">
        <v>5.6</v>
      </c>
      <c r="DP193" s="12">
        <v>13</v>
      </c>
      <c r="DQ193" s="12">
        <v>28.3</v>
      </c>
      <c r="DR193" s="31">
        <v>84.5</v>
      </c>
      <c r="DT193" s="12" t="s">
        <v>341</v>
      </c>
      <c r="DU193" s="12">
        <v>6.1</v>
      </c>
      <c r="DV193" s="12">
        <v>15.9</v>
      </c>
      <c r="DW193" s="12">
        <v>0.9</v>
      </c>
      <c r="DX193" s="12">
        <v>0.5</v>
      </c>
      <c r="DY193" s="12">
        <v>1.1000000000000001</v>
      </c>
      <c r="DZ193" s="12">
        <v>1.4</v>
      </c>
      <c r="EA193" s="12">
        <v>3</v>
      </c>
      <c r="EB193" s="12">
        <v>7.1</v>
      </c>
      <c r="EC193" s="12">
        <v>16.600000000000001</v>
      </c>
      <c r="ED193" s="12">
        <v>37.200000000000003</v>
      </c>
      <c r="EE193" s="31">
        <v>95.8</v>
      </c>
      <c r="EG193" s="12" t="s">
        <v>341</v>
      </c>
      <c r="EH193" s="12">
        <v>4.3</v>
      </c>
      <c r="EI193" s="12">
        <v>12.8</v>
      </c>
      <c r="EJ193" s="12">
        <v>0.8</v>
      </c>
      <c r="EK193" s="12">
        <v>0.4</v>
      </c>
      <c r="EL193" s="12">
        <v>0.6</v>
      </c>
      <c r="EM193" s="12">
        <v>0.8</v>
      </c>
      <c r="EN193" s="12">
        <v>1.6</v>
      </c>
      <c r="EO193" s="12">
        <v>3.9</v>
      </c>
      <c r="EP193" s="12">
        <v>9.3000000000000007</v>
      </c>
      <c r="EQ193" s="12">
        <v>19.5</v>
      </c>
      <c r="ER193" s="31">
        <v>74.5</v>
      </c>
      <c r="EU193" s="12" t="s">
        <v>341</v>
      </c>
      <c r="EV193" s="12">
        <v>1029645</v>
      </c>
      <c r="EW193" s="12">
        <v>120098</v>
      </c>
      <c r="EX193" s="12">
        <v>120550</v>
      </c>
      <c r="EY193" s="12">
        <v>120330</v>
      </c>
      <c r="EZ193" s="12">
        <v>108443</v>
      </c>
      <c r="FA193" s="12">
        <v>91057</v>
      </c>
      <c r="FB193" s="12">
        <v>76314</v>
      </c>
      <c r="FC193" s="12">
        <v>64208</v>
      </c>
      <c r="FD193" s="12">
        <v>59008</v>
      </c>
      <c r="FE193" s="12">
        <v>57588</v>
      </c>
      <c r="FF193" s="12">
        <v>51097</v>
      </c>
      <c r="FG193" s="12">
        <v>42607</v>
      </c>
      <c r="FH193" s="12">
        <v>32440</v>
      </c>
      <c r="FI193" s="12">
        <v>25965</v>
      </c>
      <c r="FJ193" s="12">
        <v>22077</v>
      </c>
      <c r="FK193" s="12">
        <v>16860</v>
      </c>
      <c r="FL193" s="12">
        <v>11494</v>
      </c>
      <c r="FM193" s="31">
        <v>9509</v>
      </c>
      <c r="FP193" s="12" t="s">
        <v>341</v>
      </c>
      <c r="FQ193" s="12">
        <v>519221</v>
      </c>
      <c r="FR193" s="12">
        <v>61213</v>
      </c>
      <c r="FS193" s="12">
        <v>61184</v>
      </c>
      <c r="FT193" s="12">
        <v>61154</v>
      </c>
      <c r="FU193" s="12">
        <v>55470</v>
      </c>
      <c r="FV193" s="12">
        <v>46083</v>
      </c>
      <c r="FW193" s="12">
        <v>37949</v>
      </c>
      <c r="FX193" s="12">
        <v>31987</v>
      </c>
      <c r="FY193" s="12">
        <v>29443</v>
      </c>
      <c r="FZ193" s="12">
        <v>29110</v>
      </c>
      <c r="GA193" s="12">
        <v>25831</v>
      </c>
      <c r="GB193" s="12">
        <v>21978</v>
      </c>
      <c r="GC193" s="12">
        <v>16654</v>
      </c>
      <c r="GD193" s="12">
        <v>13013</v>
      </c>
      <c r="GE193" s="12">
        <v>10834</v>
      </c>
      <c r="GF193" s="12">
        <v>8072</v>
      </c>
      <c r="GG193" s="12">
        <v>5305</v>
      </c>
      <c r="GH193" s="31">
        <v>3941</v>
      </c>
      <c r="GK193" s="12" t="s">
        <v>341</v>
      </c>
      <c r="GL193" s="12">
        <v>510424</v>
      </c>
      <c r="GM193" s="12">
        <v>58885</v>
      </c>
      <c r="GN193" s="12">
        <v>59366</v>
      </c>
      <c r="GO193" s="12">
        <v>59176</v>
      </c>
      <c r="GP193" s="12">
        <v>52973</v>
      </c>
      <c r="GQ193" s="12">
        <v>44974</v>
      </c>
      <c r="GR193" s="12">
        <v>38365</v>
      </c>
      <c r="GS193" s="12">
        <v>32221</v>
      </c>
      <c r="GT193" s="12">
        <v>29565</v>
      </c>
      <c r="GU193" s="12">
        <v>28478</v>
      </c>
      <c r="GV193" s="12">
        <v>25266</v>
      </c>
      <c r="GW193" s="12">
        <v>20629</v>
      </c>
      <c r="GX193" s="12">
        <v>15786</v>
      </c>
      <c r="GY193" s="12">
        <v>12952</v>
      </c>
      <c r="GZ193" s="12">
        <v>11243</v>
      </c>
      <c r="HA193" s="12">
        <v>8788</v>
      </c>
      <c r="HB193" s="12">
        <v>6189</v>
      </c>
      <c r="HC193" s="31">
        <v>5568</v>
      </c>
      <c r="HF193" s="42" t="s">
        <v>342</v>
      </c>
      <c r="HG193" s="43" t="s">
        <v>343</v>
      </c>
      <c r="HH193" s="43">
        <v>1</v>
      </c>
      <c r="HI193" s="44">
        <f>FH179</f>
        <v>1722476</v>
      </c>
      <c r="HJ193" s="44">
        <f>AM179</f>
        <v>15829</v>
      </c>
      <c r="HK193" s="45">
        <f t="shared" si="81"/>
        <v>9.1896781145281558E-3</v>
      </c>
      <c r="HL193" s="46">
        <f t="shared" si="77"/>
        <v>9.1476461527036819E-3</v>
      </c>
      <c r="HN193" s="42" t="s">
        <v>342</v>
      </c>
      <c r="HO193" s="43" t="s">
        <v>343</v>
      </c>
      <c r="HP193" s="43">
        <v>1</v>
      </c>
      <c r="HQ193" s="44">
        <f>GC179</f>
        <v>822699</v>
      </c>
      <c r="HR193" s="44">
        <f>BR179</f>
        <v>10327</v>
      </c>
      <c r="HS193" s="45">
        <f t="shared" si="82"/>
        <v>1.2552586061244757E-2</v>
      </c>
      <c r="HT193" s="46">
        <f t="shared" si="78"/>
        <v>1.2474293738392548E-2</v>
      </c>
      <c r="HV193" s="42" t="s">
        <v>342</v>
      </c>
      <c r="HW193" s="47" t="s">
        <v>343</v>
      </c>
      <c r="HX193" s="47">
        <v>1</v>
      </c>
      <c r="HY193" s="44">
        <f>GX179</f>
        <v>899777</v>
      </c>
      <c r="HZ193" s="48">
        <f>CW179</f>
        <v>5499</v>
      </c>
      <c r="IA193" s="45">
        <f t="shared" si="83"/>
        <v>6.1115142974314746E-3</v>
      </c>
      <c r="IB193" s="46">
        <f t="shared" si="79"/>
        <v>6.0928958872675755E-3</v>
      </c>
      <c r="IE193" s="50">
        <f t="shared" si="80"/>
        <v>0</v>
      </c>
      <c r="IF193" s="50">
        <f t="shared" si="80"/>
        <v>-3</v>
      </c>
      <c r="IH193" t="s">
        <v>15</v>
      </c>
      <c r="II193" t="s">
        <v>16</v>
      </c>
      <c r="IJ193" t="s">
        <v>12</v>
      </c>
      <c r="JE193" s="38" t="s">
        <v>121</v>
      </c>
      <c r="JF193" s="39">
        <v>19611</v>
      </c>
    </row>
    <row r="194" spans="1:266" ht="15.6" x14ac:dyDescent="0.3">
      <c r="A194" s="12" t="s">
        <v>341</v>
      </c>
      <c r="B194" s="12">
        <v>23679</v>
      </c>
      <c r="C194" s="12"/>
      <c r="D194" s="12"/>
      <c r="E194" s="12"/>
      <c r="F194" s="12">
        <v>198</v>
      </c>
      <c r="G194" s="12">
        <v>4976</v>
      </c>
      <c r="H194" s="12">
        <v>6594</v>
      </c>
      <c r="I194" s="12">
        <v>5305</v>
      </c>
      <c r="J194" s="12">
        <v>3484</v>
      </c>
      <c r="K194" s="12">
        <v>2016</v>
      </c>
      <c r="L194" s="12">
        <v>638</v>
      </c>
      <c r="M194" s="12">
        <v>54</v>
      </c>
      <c r="N194" s="12">
        <v>1</v>
      </c>
      <c r="O194" s="31">
        <v>413</v>
      </c>
      <c r="Q194" s="12" t="s">
        <v>341</v>
      </c>
      <c r="R194" s="12">
        <v>5412</v>
      </c>
      <c r="S194" s="12">
        <v>167</v>
      </c>
      <c r="T194" s="12">
        <v>53</v>
      </c>
      <c r="U194" s="12">
        <v>126</v>
      </c>
      <c r="V194" s="12">
        <v>346</v>
      </c>
      <c r="W194" s="12">
        <v>43</v>
      </c>
      <c r="X194" s="12">
        <v>17</v>
      </c>
      <c r="Y194" s="12">
        <v>13</v>
      </c>
      <c r="Z194" s="12">
        <v>8</v>
      </c>
      <c r="AA194" s="12">
        <v>52</v>
      </c>
      <c r="AB194" s="12">
        <v>52</v>
      </c>
      <c r="AC194" s="12">
        <v>86</v>
      </c>
      <c r="AD194" s="31">
        <v>86</v>
      </c>
      <c r="AF194" s="12" t="s">
        <v>341</v>
      </c>
      <c r="AG194" s="12">
        <v>80</v>
      </c>
      <c r="AH194" s="12">
        <v>75</v>
      </c>
      <c r="AI194" s="12">
        <v>106</v>
      </c>
      <c r="AJ194" s="12">
        <v>157</v>
      </c>
      <c r="AK194" s="12">
        <v>236</v>
      </c>
      <c r="AL194" s="12">
        <v>289</v>
      </c>
      <c r="AM194" s="12">
        <v>349</v>
      </c>
      <c r="AN194" s="12">
        <v>413</v>
      </c>
      <c r="AO194" s="12">
        <v>513</v>
      </c>
      <c r="AP194" s="12">
        <v>587</v>
      </c>
      <c r="AQ194" s="12">
        <v>605</v>
      </c>
      <c r="AR194" s="12">
        <v>502</v>
      </c>
      <c r="AS194" s="12">
        <v>667</v>
      </c>
      <c r="AT194" s="31">
        <v>130</v>
      </c>
      <c r="AV194" s="12" t="s">
        <v>341</v>
      </c>
      <c r="AW194" s="12">
        <v>3162</v>
      </c>
      <c r="AX194" s="12">
        <v>94</v>
      </c>
      <c r="AY194" s="12">
        <v>34</v>
      </c>
      <c r="AZ194" s="12">
        <v>70</v>
      </c>
      <c r="BA194" s="12">
        <v>198</v>
      </c>
      <c r="BB194" s="12">
        <v>21</v>
      </c>
      <c r="BC194" s="12">
        <v>8</v>
      </c>
      <c r="BD194" s="12">
        <v>8</v>
      </c>
      <c r="BE194" s="12">
        <v>5</v>
      </c>
      <c r="BF194" s="12">
        <v>26</v>
      </c>
      <c r="BG194" s="12">
        <v>34</v>
      </c>
      <c r="BH194" s="12">
        <v>58</v>
      </c>
      <c r="BI194" s="31">
        <v>57</v>
      </c>
      <c r="BK194" s="12" t="s">
        <v>341</v>
      </c>
      <c r="BL194" s="12">
        <v>55</v>
      </c>
      <c r="BM194" s="12">
        <v>45</v>
      </c>
      <c r="BN194" s="12">
        <v>72</v>
      </c>
      <c r="BO194" s="12">
        <v>101</v>
      </c>
      <c r="BP194" s="12">
        <v>157</v>
      </c>
      <c r="BQ194" s="12">
        <v>183</v>
      </c>
      <c r="BR194" s="12">
        <v>223</v>
      </c>
      <c r="BS194" s="12">
        <v>268</v>
      </c>
      <c r="BT194" s="12">
        <v>332</v>
      </c>
      <c r="BU194" s="12">
        <v>372</v>
      </c>
      <c r="BV194" s="12">
        <v>350</v>
      </c>
      <c r="BW194" s="12">
        <v>243</v>
      </c>
      <c r="BX194" s="12">
        <v>293</v>
      </c>
      <c r="BY194" s="31">
        <v>53</v>
      </c>
      <c r="CA194" s="12" t="s">
        <v>341</v>
      </c>
      <c r="CB194" s="12">
        <v>2180</v>
      </c>
      <c r="CC194" s="12">
        <v>70</v>
      </c>
      <c r="CD194" s="12">
        <v>18</v>
      </c>
      <c r="CE194" s="12">
        <v>56</v>
      </c>
      <c r="CF194" s="12">
        <v>144</v>
      </c>
      <c r="CG194" s="12">
        <v>20</v>
      </c>
      <c r="CH194" s="12">
        <v>9</v>
      </c>
      <c r="CI194" s="12">
        <v>4</v>
      </c>
      <c r="CJ194" s="12">
        <v>3</v>
      </c>
      <c r="CK194" s="12">
        <v>26</v>
      </c>
      <c r="CL194" s="12">
        <v>18</v>
      </c>
      <c r="CM194" s="12">
        <v>28</v>
      </c>
      <c r="CN194" s="31">
        <v>29</v>
      </c>
      <c r="CP194" s="12" t="s">
        <v>341</v>
      </c>
      <c r="CQ194" s="12">
        <v>23</v>
      </c>
      <c r="CR194" s="12">
        <v>30</v>
      </c>
      <c r="CS194" s="12">
        <v>34</v>
      </c>
      <c r="CT194" s="12">
        <v>56</v>
      </c>
      <c r="CU194" s="12">
        <v>79</v>
      </c>
      <c r="CV194" s="12">
        <v>102</v>
      </c>
      <c r="CW194" s="12">
        <v>125</v>
      </c>
      <c r="CX194" s="12">
        <v>143</v>
      </c>
      <c r="CY194" s="12">
        <v>178</v>
      </c>
      <c r="CZ194" s="12">
        <v>213</v>
      </c>
      <c r="DA194" s="12">
        <v>252</v>
      </c>
      <c r="DB194" s="12">
        <v>256</v>
      </c>
      <c r="DC194" s="12">
        <v>368</v>
      </c>
      <c r="DD194" s="31">
        <v>40</v>
      </c>
      <c r="DG194" s="12" t="s">
        <v>356</v>
      </c>
      <c r="DH194" s="12">
        <v>4.4000000000000004</v>
      </c>
      <c r="DI194" s="12">
        <v>9.9</v>
      </c>
      <c r="DJ194" s="12">
        <v>0.5</v>
      </c>
      <c r="DK194" s="12">
        <v>0.2</v>
      </c>
      <c r="DL194" s="12">
        <v>0.7</v>
      </c>
      <c r="DM194" s="12">
        <v>1</v>
      </c>
      <c r="DN194" s="12">
        <v>1.6</v>
      </c>
      <c r="DO194" s="12">
        <v>4.4000000000000004</v>
      </c>
      <c r="DP194" s="12">
        <v>9.8000000000000007</v>
      </c>
      <c r="DQ194" s="12">
        <v>21.6</v>
      </c>
      <c r="DR194" s="31">
        <v>81.2</v>
      </c>
      <c r="DT194" s="12" t="s">
        <v>356</v>
      </c>
      <c r="DU194" s="12">
        <v>5.0999999999999996</v>
      </c>
      <c r="DV194" s="12">
        <v>10.199999999999999</v>
      </c>
      <c r="DW194" s="12">
        <v>0.5</v>
      </c>
      <c r="DX194" s="12">
        <v>0.2</v>
      </c>
      <c r="DY194" s="12">
        <v>1</v>
      </c>
      <c r="DZ194" s="12">
        <v>1.5</v>
      </c>
      <c r="EA194" s="12">
        <v>1.9</v>
      </c>
      <c r="EB194" s="12">
        <v>5.6</v>
      </c>
      <c r="EC194" s="12">
        <v>13.3</v>
      </c>
      <c r="ED194" s="12">
        <v>29.5</v>
      </c>
      <c r="EE194" s="31">
        <v>96.1</v>
      </c>
      <c r="EG194" s="12" t="s">
        <v>356</v>
      </c>
      <c r="EH194" s="12">
        <v>3.8</v>
      </c>
      <c r="EI194" s="12">
        <v>9.6</v>
      </c>
      <c r="EJ194" s="12">
        <v>0.6</v>
      </c>
      <c r="EK194" s="12">
        <v>0.1</v>
      </c>
      <c r="EL194" s="12">
        <v>0.4</v>
      </c>
      <c r="EM194" s="12">
        <v>0.5</v>
      </c>
      <c r="EN194" s="12">
        <v>1.4</v>
      </c>
      <c r="EO194" s="12">
        <v>3.1</v>
      </c>
      <c r="EP194" s="12">
        <v>6.3</v>
      </c>
      <c r="EQ194" s="12">
        <v>14.6</v>
      </c>
      <c r="ER194" s="31">
        <v>71.7</v>
      </c>
      <c r="EU194" s="12" t="s">
        <v>356</v>
      </c>
      <c r="EV194" s="12">
        <v>521439</v>
      </c>
      <c r="EW194" s="12">
        <v>48144</v>
      </c>
      <c r="EX194" s="12">
        <v>50092</v>
      </c>
      <c r="EY194" s="12">
        <v>52576</v>
      </c>
      <c r="EZ194" s="12">
        <v>52316</v>
      </c>
      <c r="FA194" s="12">
        <v>45407</v>
      </c>
      <c r="FB194" s="12">
        <v>43599</v>
      </c>
      <c r="FC194" s="12">
        <v>40052</v>
      </c>
      <c r="FD194" s="12">
        <v>36218</v>
      </c>
      <c r="FE194" s="12">
        <v>33495</v>
      </c>
      <c r="FF194" s="12">
        <v>29318</v>
      </c>
      <c r="FG194" s="12">
        <v>25304</v>
      </c>
      <c r="FH194" s="12">
        <v>19676</v>
      </c>
      <c r="FI194" s="12">
        <v>14673</v>
      </c>
      <c r="FJ194" s="12">
        <v>11187</v>
      </c>
      <c r="FK194" s="12">
        <v>8253</v>
      </c>
      <c r="FL194" s="12">
        <v>5820</v>
      </c>
      <c r="FM194" s="31">
        <v>5309</v>
      </c>
      <c r="FP194" s="12" t="s">
        <v>356</v>
      </c>
      <c r="FQ194" s="12">
        <v>260493</v>
      </c>
      <c r="FR194" s="12">
        <v>24590</v>
      </c>
      <c r="FS194" s="12">
        <v>25592</v>
      </c>
      <c r="FT194" s="12">
        <v>26666</v>
      </c>
      <c r="FU194" s="12">
        <v>26636</v>
      </c>
      <c r="FV194" s="12">
        <v>23109</v>
      </c>
      <c r="FW194" s="12">
        <v>21879</v>
      </c>
      <c r="FX194" s="12">
        <v>19799</v>
      </c>
      <c r="FY194" s="12">
        <v>18055</v>
      </c>
      <c r="FZ194" s="12">
        <v>16523</v>
      </c>
      <c r="GA194" s="12">
        <v>14531</v>
      </c>
      <c r="GB194" s="12">
        <v>12538</v>
      </c>
      <c r="GC194" s="12">
        <v>9792</v>
      </c>
      <c r="GD194" s="12">
        <v>7306</v>
      </c>
      <c r="GE194" s="12">
        <v>5390</v>
      </c>
      <c r="GF194" s="12">
        <v>3750</v>
      </c>
      <c r="GG194" s="12">
        <v>2438</v>
      </c>
      <c r="GH194" s="31">
        <v>1899</v>
      </c>
      <c r="GK194" s="12" t="s">
        <v>356</v>
      </c>
      <c r="GL194" s="12">
        <v>260946</v>
      </c>
      <c r="GM194" s="12">
        <v>23554</v>
      </c>
      <c r="GN194" s="12">
        <v>24500</v>
      </c>
      <c r="GO194" s="12">
        <v>25910</v>
      </c>
      <c r="GP194" s="12">
        <v>25680</v>
      </c>
      <c r="GQ194" s="12">
        <v>22298</v>
      </c>
      <c r="GR194" s="12">
        <v>21720</v>
      </c>
      <c r="GS194" s="12">
        <v>20253</v>
      </c>
      <c r="GT194" s="12">
        <v>18163</v>
      </c>
      <c r="GU194" s="12">
        <v>16972</v>
      </c>
      <c r="GV194" s="12">
        <v>14787</v>
      </c>
      <c r="GW194" s="12">
        <v>12766</v>
      </c>
      <c r="GX194" s="12">
        <v>9884</v>
      </c>
      <c r="GY194" s="12">
        <v>7367</v>
      </c>
      <c r="GZ194" s="12">
        <v>5797</v>
      </c>
      <c r="HA194" s="12">
        <v>4503</v>
      </c>
      <c r="HB194" s="12">
        <v>3382</v>
      </c>
      <c r="HC194" s="31">
        <v>3410</v>
      </c>
      <c r="HF194" s="54" t="s">
        <v>357</v>
      </c>
      <c r="HG194" s="55" t="s">
        <v>358</v>
      </c>
      <c r="HH194" s="55">
        <v>1</v>
      </c>
      <c r="HI194" s="56">
        <f>FI179</f>
        <v>1449366</v>
      </c>
      <c r="HJ194" s="56">
        <f>AN179</f>
        <v>20497</v>
      </c>
      <c r="HK194" s="57">
        <f t="shared" si="81"/>
        <v>1.4142045556470898E-2</v>
      </c>
      <c r="HL194" s="58">
        <f t="shared" si="77"/>
        <v>1.4042748958714785E-2</v>
      </c>
      <c r="HN194" s="54" t="s">
        <v>357</v>
      </c>
      <c r="HO194" s="55" t="s">
        <v>358</v>
      </c>
      <c r="HP194" s="55">
        <v>1</v>
      </c>
      <c r="HQ194" s="56">
        <f>GD179</f>
        <v>680458</v>
      </c>
      <c r="HR194" s="56">
        <f>BS179</f>
        <v>13412</v>
      </c>
      <c r="HS194" s="57">
        <f t="shared" si="82"/>
        <v>1.9710253975998519E-2</v>
      </c>
      <c r="HT194" s="58">
        <f t="shared" si="78"/>
        <v>1.9517902567654885E-2</v>
      </c>
      <c r="HV194" s="54" t="s">
        <v>357</v>
      </c>
      <c r="HW194" s="59" t="s">
        <v>358</v>
      </c>
      <c r="HX194" s="59">
        <v>1</v>
      </c>
      <c r="HY194" s="56">
        <f>GY179</f>
        <v>768908</v>
      </c>
      <c r="HZ194" s="60">
        <f>CX179</f>
        <v>7075</v>
      </c>
      <c r="IA194" s="57">
        <f t="shared" si="83"/>
        <v>9.2013608910298753E-3</v>
      </c>
      <c r="IB194" s="58">
        <f t="shared" si="79"/>
        <v>9.159222236390787E-3</v>
      </c>
      <c r="IE194" s="50">
        <f t="shared" si="80"/>
        <v>0</v>
      </c>
      <c r="IF194" s="50">
        <f t="shared" si="80"/>
        <v>-10</v>
      </c>
      <c r="IJ194" s="50"/>
      <c r="JE194" s="51" t="s">
        <v>144</v>
      </c>
      <c r="JF194" s="52">
        <v>2709</v>
      </c>
    </row>
    <row r="195" spans="1:266" ht="15.6" x14ac:dyDescent="0.3">
      <c r="A195" s="12" t="s">
        <v>356</v>
      </c>
      <c r="B195" s="12">
        <v>10426</v>
      </c>
      <c r="C195" s="12"/>
      <c r="D195" s="12"/>
      <c r="E195" s="12"/>
      <c r="F195" s="12">
        <v>58</v>
      </c>
      <c r="G195" s="12">
        <v>1683</v>
      </c>
      <c r="H195" s="12">
        <v>2715</v>
      </c>
      <c r="I195" s="12">
        <v>2660</v>
      </c>
      <c r="J195" s="12">
        <v>1986</v>
      </c>
      <c r="K195" s="12">
        <v>1019</v>
      </c>
      <c r="L195" s="12">
        <v>266</v>
      </c>
      <c r="M195" s="12">
        <v>14</v>
      </c>
      <c r="N195" s="12">
        <v>1</v>
      </c>
      <c r="O195" s="31">
        <v>24</v>
      </c>
      <c r="Q195" s="12" t="s">
        <v>356</v>
      </c>
      <c r="R195" s="12">
        <v>2311</v>
      </c>
      <c r="S195" s="12">
        <v>44</v>
      </c>
      <c r="T195" s="12">
        <v>22</v>
      </c>
      <c r="U195" s="12">
        <v>37</v>
      </c>
      <c r="V195" s="12">
        <v>103</v>
      </c>
      <c r="W195" s="12">
        <v>7</v>
      </c>
      <c r="X195" s="12">
        <v>8</v>
      </c>
      <c r="Y195" s="12">
        <v>3</v>
      </c>
      <c r="Z195" s="12">
        <v>2</v>
      </c>
      <c r="AA195" s="12">
        <v>3</v>
      </c>
      <c r="AB195" s="12">
        <v>14</v>
      </c>
      <c r="AC195" s="12">
        <v>31</v>
      </c>
      <c r="AD195" s="31">
        <v>39</v>
      </c>
      <c r="AF195" s="12" t="s">
        <v>356</v>
      </c>
      <c r="AG195" s="12">
        <v>52</v>
      </c>
      <c r="AH195" s="12">
        <v>33</v>
      </c>
      <c r="AI195" s="12">
        <v>52</v>
      </c>
      <c r="AJ195" s="12">
        <v>63</v>
      </c>
      <c r="AK195" s="12">
        <v>101</v>
      </c>
      <c r="AL195" s="12">
        <v>137</v>
      </c>
      <c r="AM195" s="12">
        <v>161</v>
      </c>
      <c r="AN195" s="12">
        <v>176</v>
      </c>
      <c r="AO195" s="12">
        <v>208</v>
      </c>
      <c r="AP195" s="12">
        <v>212</v>
      </c>
      <c r="AQ195" s="12">
        <v>302</v>
      </c>
      <c r="AR195" s="12">
        <v>235</v>
      </c>
      <c r="AS195" s="12">
        <v>367</v>
      </c>
      <c r="AT195" s="31">
        <v>2</v>
      </c>
      <c r="AV195" s="12" t="s">
        <v>356</v>
      </c>
      <c r="AW195" s="12">
        <v>1324</v>
      </c>
      <c r="AX195" s="12">
        <v>25</v>
      </c>
      <c r="AY195" s="12">
        <v>9</v>
      </c>
      <c r="AZ195" s="12">
        <v>20</v>
      </c>
      <c r="BA195" s="12">
        <v>54</v>
      </c>
      <c r="BB195" s="12">
        <v>4</v>
      </c>
      <c r="BC195" s="12">
        <v>3</v>
      </c>
      <c r="BD195" s="12">
        <v>1</v>
      </c>
      <c r="BE195" s="12">
        <v>1</v>
      </c>
      <c r="BF195" s="12">
        <v>2</v>
      </c>
      <c r="BG195" s="12">
        <v>9</v>
      </c>
      <c r="BH195" s="12">
        <v>17</v>
      </c>
      <c r="BI195" s="31">
        <v>34</v>
      </c>
      <c r="BK195" s="12" t="s">
        <v>356</v>
      </c>
      <c r="BL195" s="12">
        <v>45</v>
      </c>
      <c r="BM195" s="12">
        <v>19</v>
      </c>
      <c r="BN195" s="12">
        <v>32</v>
      </c>
      <c r="BO195" s="12">
        <v>35</v>
      </c>
      <c r="BP195" s="12">
        <v>67</v>
      </c>
      <c r="BQ195" s="12">
        <v>85</v>
      </c>
      <c r="BR195" s="12">
        <v>111</v>
      </c>
      <c r="BS195" s="12">
        <v>117</v>
      </c>
      <c r="BT195" s="12">
        <v>141</v>
      </c>
      <c r="BU195" s="12">
        <v>129</v>
      </c>
      <c r="BV195" s="12">
        <v>167</v>
      </c>
      <c r="BW195" s="12">
        <v>118</v>
      </c>
      <c r="BX195" s="12">
        <v>132</v>
      </c>
      <c r="BY195" s="31">
        <v>1</v>
      </c>
      <c r="CA195" s="12" t="s">
        <v>356</v>
      </c>
      <c r="CB195" s="12">
        <v>986</v>
      </c>
      <c r="CC195" s="12">
        <v>19</v>
      </c>
      <c r="CD195" s="12">
        <v>13</v>
      </c>
      <c r="CE195" s="12">
        <v>17</v>
      </c>
      <c r="CF195" s="12">
        <v>49</v>
      </c>
      <c r="CG195" s="12">
        <v>3</v>
      </c>
      <c r="CH195" s="12">
        <v>5</v>
      </c>
      <c r="CI195" s="12">
        <v>2</v>
      </c>
      <c r="CJ195" s="12">
        <v>1</v>
      </c>
      <c r="CK195" s="12">
        <v>1</v>
      </c>
      <c r="CL195" s="12">
        <v>5</v>
      </c>
      <c r="CM195" s="12">
        <v>14</v>
      </c>
      <c r="CN195" s="31">
        <v>5</v>
      </c>
      <c r="CP195" s="12" t="s">
        <v>356</v>
      </c>
      <c r="CQ195" s="12">
        <v>7</v>
      </c>
      <c r="CR195" s="12">
        <v>14</v>
      </c>
      <c r="CS195" s="12">
        <v>20</v>
      </c>
      <c r="CT195" s="12">
        <v>28</v>
      </c>
      <c r="CU195" s="12">
        <v>34</v>
      </c>
      <c r="CV195" s="12">
        <v>52</v>
      </c>
      <c r="CW195" s="12">
        <v>50</v>
      </c>
      <c r="CX195" s="12">
        <v>59</v>
      </c>
      <c r="CY195" s="12">
        <v>67</v>
      </c>
      <c r="CZ195" s="12">
        <v>83</v>
      </c>
      <c r="DA195" s="12">
        <v>135</v>
      </c>
      <c r="DB195" s="12">
        <v>117</v>
      </c>
      <c r="DC195" s="12">
        <v>235</v>
      </c>
      <c r="DD195" s="31">
        <v>0</v>
      </c>
      <c r="DG195" s="12" t="s">
        <v>366</v>
      </c>
      <c r="DH195" s="12">
        <v>5.4</v>
      </c>
      <c r="DI195" s="12">
        <v>9.4</v>
      </c>
      <c r="DJ195" s="12">
        <v>0.5</v>
      </c>
      <c r="DK195" s="12">
        <v>0.3</v>
      </c>
      <c r="DL195" s="12">
        <v>0.7</v>
      </c>
      <c r="DM195" s="12">
        <v>0.8</v>
      </c>
      <c r="DN195" s="12">
        <v>1.5</v>
      </c>
      <c r="DO195" s="12">
        <v>4.5</v>
      </c>
      <c r="DP195" s="12">
        <v>10.4</v>
      </c>
      <c r="DQ195" s="12">
        <v>22</v>
      </c>
      <c r="DR195" s="31">
        <v>78.8</v>
      </c>
      <c r="DT195" s="12" t="s">
        <v>366</v>
      </c>
      <c r="DU195" s="12">
        <v>6.4</v>
      </c>
      <c r="DV195" s="12">
        <v>9.5</v>
      </c>
      <c r="DW195" s="12">
        <v>0.7</v>
      </c>
      <c r="DX195" s="12">
        <v>0.3</v>
      </c>
      <c r="DY195" s="12">
        <v>1.1000000000000001</v>
      </c>
      <c r="DZ195" s="12">
        <v>1.1000000000000001</v>
      </c>
      <c r="EA195" s="12">
        <v>2</v>
      </c>
      <c r="EB195" s="12">
        <v>6.2</v>
      </c>
      <c r="EC195" s="12">
        <v>13.8</v>
      </c>
      <c r="ED195" s="12">
        <v>30.2</v>
      </c>
      <c r="EE195" s="31">
        <v>88.9</v>
      </c>
      <c r="EG195" s="12" t="s">
        <v>366</v>
      </c>
      <c r="EH195" s="12">
        <v>4.5</v>
      </c>
      <c r="EI195" s="12">
        <v>9</v>
      </c>
      <c r="EJ195" s="12">
        <v>0.2</v>
      </c>
      <c r="EK195" s="12">
        <v>0.2</v>
      </c>
      <c r="EL195" s="12">
        <v>0.2</v>
      </c>
      <c r="EM195" s="12">
        <v>0.6</v>
      </c>
      <c r="EN195" s="12">
        <v>1</v>
      </c>
      <c r="EO195" s="12">
        <v>2.9</v>
      </c>
      <c r="EP195" s="12">
        <v>7.1</v>
      </c>
      <c r="EQ195" s="12">
        <v>14.5</v>
      </c>
      <c r="ER195" s="31">
        <v>71.099999999999994</v>
      </c>
      <c r="EU195" s="12" t="s">
        <v>366</v>
      </c>
      <c r="EV195" s="12">
        <v>587430</v>
      </c>
      <c r="EW195" s="12">
        <v>52722</v>
      </c>
      <c r="EX195" s="12">
        <v>54441</v>
      </c>
      <c r="EY195" s="12">
        <v>57991</v>
      </c>
      <c r="EZ195" s="12">
        <v>57567</v>
      </c>
      <c r="FA195" s="12">
        <v>49970</v>
      </c>
      <c r="FB195" s="12">
        <v>44076</v>
      </c>
      <c r="FC195" s="12">
        <v>40660</v>
      </c>
      <c r="FD195" s="12">
        <v>37840</v>
      </c>
      <c r="FE195" s="12">
        <v>36891</v>
      </c>
      <c r="FF195" s="12">
        <v>33517</v>
      </c>
      <c r="FG195" s="12">
        <v>30038</v>
      </c>
      <c r="FH195" s="12">
        <v>25161</v>
      </c>
      <c r="FI195" s="12">
        <v>20384</v>
      </c>
      <c r="FJ195" s="12">
        <v>16438</v>
      </c>
      <c r="FK195" s="12">
        <v>12548</v>
      </c>
      <c r="FL195" s="12">
        <v>9118</v>
      </c>
      <c r="FM195" s="31">
        <v>8068</v>
      </c>
      <c r="FP195" s="12" t="s">
        <v>366</v>
      </c>
      <c r="FQ195" s="12">
        <v>293741</v>
      </c>
      <c r="FR195" s="12">
        <v>26968</v>
      </c>
      <c r="FS195" s="12">
        <v>27844</v>
      </c>
      <c r="FT195" s="12">
        <v>29378</v>
      </c>
      <c r="FU195" s="12">
        <v>29394</v>
      </c>
      <c r="FV195" s="12">
        <v>25444</v>
      </c>
      <c r="FW195" s="12">
        <v>22102</v>
      </c>
      <c r="FX195" s="12">
        <v>20178</v>
      </c>
      <c r="FY195" s="12">
        <v>18743</v>
      </c>
      <c r="FZ195" s="12">
        <v>18192</v>
      </c>
      <c r="GA195" s="12">
        <v>16476</v>
      </c>
      <c r="GB195" s="12">
        <v>14937</v>
      </c>
      <c r="GC195" s="12">
        <v>12629</v>
      </c>
      <c r="GD195" s="12">
        <v>10199</v>
      </c>
      <c r="GE195" s="12">
        <v>8050</v>
      </c>
      <c r="GF195" s="12">
        <v>5798</v>
      </c>
      <c r="GG195" s="12">
        <v>4113</v>
      </c>
      <c r="GH195" s="31">
        <v>3296</v>
      </c>
      <c r="GK195" s="12" t="s">
        <v>366</v>
      </c>
      <c r="GL195" s="12">
        <v>293689</v>
      </c>
      <c r="GM195" s="12">
        <v>25754</v>
      </c>
      <c r="GN195" s="12">
        <v>26597</v>
      </c>
      <c r="GO195" s="12">
        <v>28613</v>
      </c>
      <c r="GP195" s="12">
        <v>28173</v>
      </c>
      <c r="GQ195" s="12">
        <v>24526</v>
      </c>
      <c r="GR195" s="12">
        <v>21974</v>
      </c>
      <c r="GS195" s="12">
        <v>20482</v>
      </c>
      <c r="GT195" s="12">
        <v>19097</v>
      </c>
      <c r="GU195" s="12">
        <v>18699</v>
      </c>
      <c r="GV195" s="12">
        <v>17041</v>
      </c>
      <c r="GW195" s="12">
        <v>15101</v>
      </c>
      <c r="GX195" s="12">
        <v>12532</v>
      </c>
      <c r="GY195" s="12">
        <v>10185</v>
      </c>
      <c r="GZ195" s="12">
        <v>8388</v>
      </c>
      <c r="HA195" s="12">
        <v>6750</v>
      </c>
      <c r="HB195" s="12">
        <v>5005</v>
      </c>
      <c r="HC195" s="31">
        <v>4772</v>
      </c>
      <c r="HF195" s="42" t="s">
        <v>367</v>
      </c>
      <c r="HG195" s="43" t="s">
        <v>368</v>
      </c>
      <c r="HH195" s="43">
        <v>1</v>
      </c>
      <c r="HI195" s="44">
        <f>FJ179</f>
        <v>1221234</v>
      </c>
      <c r="HJ195" s="44">
        <f>AO179</f>
        <v>25203</v>
      </c>
      <c r="HK195" s="45">
        <f t="shared" si="81"/>
        <v>2.0637322576999986E-2</v>
      </c>
      <c r="HL195" s="46">
        <f t="shared" si="77"/>
        <v>2.0426547947437076E-2</v>
      </c>
      <c r="HN195" s="42" t="s">
        <v>367</v>
      </c>
      <c r="HO195" s="43" t="s">
        <v>368</v>
      </c>
      <c r="HP195" s="43">
        <v>1</v>
      </c>
      <c r="HQ195" s="44">
        <f>GE179</f>
        <v>549019</v>
      </c>
      <c r="HR195" s="44">
        <f>BT179</f>
        <v>16049</v>
      </c>
      <c r="HS195" s="45">
        <f t="shared" si="82"/>
        <v>2.9232139507011597E-2</v>
      </c>
      <c r="HT195" s="46">
        <f t="shared" si="78"/>
        <v>2.8811035403877795E-2</v>
      </c>
      <c r="HV195" s="42" t="s">
        <v>367</v>
      </c>
      <c r="HW195" s="47" t="s">
        <v>368</v>
      </c>
      <c r="HX195" s="47">
        <v>1</v>
      </c>
      <c r="HY195" s="44">
        <f>GZ179</f>
        <v>672215</v>
      </c>
      <c r="HZ195" s="48">
        <f>CY179</f>
        <v>9146</v>
      </c>
      <c r="IA195" s="45">
        <f t="shared" si="83"/>
        <v>1.3605766012362117E-2</v>
      </c>
      <c r="IB195" s="46">
        <f t="shared" si="79"/>
        <v>1.3513832987582523E-2</v>
      </c>
      <c r="IE195" s="50">
        <f t="shared" si="80"/>
        <v>0</v>
      </c>
      <c r="IF195" s="50">
        <f t="shared" si="80"/>
        <v>-8</v>
      </c>
      <c r="IH195" s="50">
        <v>67157</v>
      </c>
      <c r="II195" s="50">
        <v>22937</v>
      </c>
      <c r="IJ195" s="50">
        <v>44220</v>
      </c>
    </row>
    <row r="196" spans="1:266" ht="15.6" x14ac:dyDescent="0.3">
      <c r="A196" s="12" t="s">
        <v>366</v>
      </c>
      <c r="B196" s="12">
        <v>11003</v>
      </c>
      <c r="C196" s="12"/>
      <c r="D196" s="12"/>
      <c r="E196" s="12"/>
      <c r="F196" s="12">
        <v>67</v>
      </c>
      <c r="G196" s="12">
        <v>1908</v>
      </c>
      <c r="H196" s="12">
        <v>2902</v>
      </c>
      <c r="I196" s="12">
        <v>2817</v>
      </c>
      <c r="J196" s="12">
        <v>2037</v>
      </c>
      <c r="K196" s="12">
        <v>949</v>
      </c>
      <c r="L196" s="12">
        <v>291</v>
      </c>
      <c r="M196" s="12">
        <v>11</v>
      </c>
      <c r="N196" s="12">
        <v>0</v>
      </c>
      <c r="O196" s="31">
        <v>21</v>
      </c>
      <c r="Q196" s="12" t="s">
        <v>366</v>
      </c>
      <c r="R196" s="12">
        <v>3178</v>
      </c>
      <c r="S196" s="12">
        <v>52</v>
      </c>
      <c r="T196" s="12">
        <v>16</v>
      </c>
      <c r="U196" s="12">
        <v>35</v>
      </c>
      <c r="V196" s="12">
        <v>103</v>
      </c>
      <c r="W196" s="12">
        <v>6</v>
      </c>
      <c r="X196" s="12">
        <v>6</v>
      </c>
      <c r="Y196" s="12">
        <v>5</v>
      </c>
      <c r="Z196" s="12">
        <v>2</v>
      </c>
      <c r="AA196" s="12">
        <v>15</v>
      </c>
      <c r="AB196" s="12">
        <v>17</v>
      </c>
      <c r="AC196" s="12">
        <v>25</v>
      </c>
      <c r="AD196" s="31">
        <v>47</v>
      </c>
      <c r="AF196" s="12" t="s">
        <v>366</v>
      </c>
      <c r="AG196" s="12">
        <v>41</v>
      </c>
      <c r="AH196" s="12">
        <v>31</v>
      </c>
      <c r="AI196" s="12">
        <v>38</v>
      </c>
      <c r="AJ196" s="12">
        <v>73</v>
      </c>
      <c r="AK196" s="12">
        <v>101</v>
      </c>
      <c r="AL196" s="12">
        <v>187</v>
      </c>
      <c r="AM196" s="12">
        <v>204</v>
      </c>
      <c r="AN196" s="12">
        <v>271</v>
      </c>
      <c r="AO196" s="12">
        <v>282</v>
      </c>
      <c r="AP196" s="12">
        <v>355</v>
      </c>
      <c r="AQ196" s="12">
        <v>410</v>
      </c>
      <c r="AR196" s="12">
        <v>402</v>
      </c>
      <c r="AS196" s="12">
        <v>542</v>
      </c>
      <c r="AT196" s="31">
        <v>15</v>
      </c>
      <c r="AV196" s="12" t="s">
        <v>366</v>
      </c>
      <c r="AW196" s="12">
        <v>1867</v>
      </c>
      <c r="AX196" s="12">
        <v>30</v>
      </c>
      <c r="AY196" s="12">
        <v>6</v>
      </c>
      <c r="AZ196" s="12">
        <v>18</v>
      </c>
      <c r="BA196" s="12">
        <v>54</v>
      </c>
      <c r="BB196" s="12">
        <v>5</v>
      </c>
      <c r="BC196" s="12">
        <v>5</v>
      </c>
      <c r="BD196" s="12">
        <v>4</v>
      </c>
      <c r="BE196" s="12">
        <v>1</v>
      </c>
      <c r="BF196" s="12">
        <v>11</v>
      </c>
      <c r="BG196" s="12">
        <v>9</v>
      </c>
      <c r="BH196" s="12">
        <v>19</v>
      </c>
      <c r="BI196" s="31">
        <v>40</v>
      </c>
      <c r="BK196" s="12" t="s">
        <v>366</v>
      </c>
      <c r="BL196" s="12">
        <v>28</v>
      </c>
      <c r="BM196" s="12">
        <v>20</v>
      </c>
      <c r="BN196" s="12">
        <v>28</v>
      </c>
      <c r="BO196" s="12">
        <v>45</v>
      </c>
      <c r="BP196" s="12">
        <v>67</v>
      </c>
      <c r="BQ196" s="12">
        <v>129</v>
      </c>
      <c r="BR196" s="12">
        <v>136</v>
      </c>
      <c r="BS196" s="12">
        <v>178</v>
      </c>
      <c r="BT196" s="12">
        <v>187</v>
      </c>
      <c r="BU196" s="12">
        <v>231</v>
      </c>
      <c r="BV196" s="12">
        <v>242</v>
      </c>
      <c r="BW196" s="12">
        <v>205</v>
      </c>
      <c r="BX196" s="12">
        <v>212</v>
      </c>
      <c r="BY196" s="31">
        <v>11</v>
      </c>
      <c r="CA196" s="12" t="s">
        <v>366</v>
      </c>
      <c r="CB196" s="12">
        <v>1310</v>
      </c>
      <c r="CC196" s="12">
        <v>21</v>
      </c>
      <c r="CD196" s="12">
        <v>10</v>
      </c>
      <c r="CE196" s="12">
        <v>17</v>
      </c>
      <c r="CF196" s="12">
        <v>48</v>
      </c>
      <c r="CG196" s="12">
        <v>1</v>
      </c>
      <c r="CH196" s="12">
        <v>1</v>
      </c>
      <c r="CI196" s="12">
        <v>1</v>
      </c>
      <c r="CJ196" s="12">
        <v>1</v>
      </c>
      <c r="CK196" s="12">
        <v>4</v>
      </c>
      <c r="CL196" s="12">
        <v>8</v>
      </c>
      <c r="CM196" s="12">
        <v>6</v>
      </c>
      <c r="CN196" s="31">
        <v>7</v>
      </c>
      <c r="CP196" s="12" t="s">
        <v>366</v>
      </c>
      <c r="CQ196" s="12">
        <v>13</v>
      </c>
      <c r="CR196" s="12">
        <v>11</v>
      </c>
      <c r="CS196" s="12">
        <v>10</v>
      </c>
      <c r="CT196" s="12">
        <v>28</v>
      </c>
      <c r="CU196" s="12">
        <v>34</v>
      </c>
      <c r="CV196" s="12">
        <v>58</v>
      </c>
      <c r="CW196" s="12">
        <v>68</v>
      </c>
      <c r="CX196" s="12">
        <v>93</v>
      </c>
      <c r="CY196" s="12">
        <v>95</v>
      </c>
      <c r="CZ196" s="12">
        <v>124</v>
      </c>
      <c r="DA196" s="12">
        <v>168</v>
      </c>
      <c r="DB196" s="12">
        <v>197</v>
      </c>
      <c r="DC196" s="12">
        <v>330</v>
      </c>
      <c r="DD196" s="31">
        <v>4</v>
      </c>
      <c r="DG196" s="12" t="s">
        <v>379</v>
      </c>
      <c r="DH196" s="12">
        <v>5.2</v>
      </c>
      <c r="DI196" s="12">
        <v>14.3</v>
      </c>
      <c r="DJ196" s="12">
        <v>1</v>
      </c>
      <c r="DK196" s="12">
        <v>0.3</v>
      </c>
      <c r="DL196" s="12">
        <v>0.9</v>
      </c>
      <c r="DM196" s="12">
        <v>1.3</v>
      </c>
      <c r="DN196" s="12">
        <v>2.1</v>
      </c>
      <c r="DO196" s="12">
        <v>5.0999999999999996</v>
      </c>
      <c r="DP196" s="12">
        <v>11.8</v>
      </c>
      <c r="DQ196" s="12">
        <v>26.8</v>
      </c>
      <c r="DR196" s="31">
        <v>81.400000000000006</v>
      </c>
      <c r="DT196" s="12" t="s">
        <v>379</v>
      </c>
      <c r="DU196" s="12">
        <v>5.9</v>
      </c>
      <c r="DV196" s="12">
        <v>14.9</v>
      </c>
      <c r="DW196" s="12">
        <v>0.9</v>
      </c>
      <c r="DX196" s="12">
        <v>0.4</v>
      </c>
      <c r="DY196" s="12">
        <v>1.2</v>
      </c>
      <c r="DZ196" s="12">
        <v>1.8</v>
      </c>
      <c r="EA196" s="12">
        <v>2.5</v>
      </c>
      <c r="EB196" s="12">
        <v>6.8</v>
      </c>
      <c r="EC196" s="12">
        <v>15.8</v>
      </c>
      <c r="ED196" s="12">
        <v>34.1</v>
      </c>
      <c r="EE196" s="31">
        <v>92.3</v>
      </c>
      <c r="EG196" s="12" t="s">
        <v>379</v>
      </c>
      <c r="EH196" s="12">
        <v>4.4000000000000004</v>
      </c>
      <c r="EI196" s="12">
        <v>13.3</v>
      </c>
      <c r="EJ196" s="12">
        <v>1</v>
      </c>
      <c r="EK196" s="12">
        <v>0.3</v>
      </c>
      <c r="EL196" s="12">
        <v>0.6</v>
      </c>
      <c r="EM196" s="12">
        <v>0.8</v>
      </c>
      <c r="EN196" s="12">
        <v>1.6</v>
      </c>
      <c r="EO196" s="12">
        <v>3.4</v>
      </c>
      <c r="EP196" s="12">
        <v>8.1</v>
      </c>
      <c r="EQ196" s="12">
        <v>20.2</v>
      </c>
      <c r="ER196" s="31">
        <v>73.3</v>
      </c>
      <c r="EU196" s="12" t="s">
        <v>379</v>
      </c>
      <c r="EV196" s="12">
        <v>1161484</v>
      </c>
      <c r="EW196" s="12">
        <v>130592</v>
      </c>
      <c r="EX196" s="12">
        <v>130641</v>
      </c>
      <c r="EY196" s="12">
        <v>130832</v>
      </c>
      <c r="EZ196" s="12">
        <v>115990</v>
      </c>
      <c r="FA196" s="12">
        <v>105013</v>
      </c>
      <c r="FB196" s="12">
        <v>93862</v>
      </c>
      <c r="FC196" s="12">
        <v>78081</v>
      </c>
      <c r="FD196" s="12">
        <v>67708</v>
      </c>
      <c r="FE196" s="12">
        <v>61868</v>
      </c>
      <c r="FF196" s="12">
        <v>54187</v>
      </c>
      <c r="FG196" s="12">
        <v>49350</v>
      </c>
      <c r="FH196" s="12">
        <v>39874</v>
      </c>
      <c r="FI196" s="12">
        <v>31270</v>
      </c>
      <c r="FJ196" s="12">
        <v>25746</v>
      </c>
      <c r="FK196" s="12">
        <v>19974</v>
      </c>
      <c r="FL196" s="12">
        <v>14374</v>
      </c>
      <c r="FM196" s="31">
        <v>12122</v>
      </c>
      <c r="FP196" s="12" t="s">
        <v>379</v>
      </c>
      <c r="FQ196" s="12">
        <v>578045</v>
      </c>
      <c r="FR196" s="12">
        <v>65911</v>
      </c>
      <c r="FS196" s="12">
        <v>66381</v>
      </c>
      <c r="FT196" s="12">
        <v>66208</v>
      </c>
      <c r="FU196" s="12">
        <v>58952</v>
      </c>
      <c r="FV196" s="12">
        <v>52779</v>
      </c>
      <c r="FW196" s="12">
        <v>46217</v>
      </c>
      <c r="FX196" s="12">
        <v>38395</v>
      </c>
      <c r="FY196" s="12">
        <v>33750</v>
      </c>
      <c r="FZ196" s="12">
        <v>30737</v>
      </c>
      <c r="GA196" s="12">
        <v>26582</v>
      </c>
      <c r="GB196" s="12">
        <v>24328</v>
      </c>
      <c r="GC196" s="12">
        <v>19383</v>
      </c>
      <c r="GD196" s="12">
        <v>15295</v>
      </c>
      <c r="GE196" s="12">
        <v>12423</v>
      </c>
      <c r="GF196" s="12">
        <v>9361</v>
      </c>
      <c r="GG196" s="12">
        <v>6517</v>
      </c>
      <c r="GH196" s="31">
        <v>4826</v>
      </c>
      <c r="GK196" s="12" t="s">
        <v>379</v>
      </c>
      <c r="GL196" s="12">
        <v>583439</v>
      </c>
      <c r="GM196" s="12">
        <v>64681</v>
      </c>
      <c r="GN196" s="12">
        <v>64260</v>
      </c>
      <c r="GO196" s="12">
        <v>64624</v>
      </c>
      <c r="GP196" s="12">
        <v>57038</v>
      </c>
      <c r="GQ196" s="12">
        <v>52234</v>
      </c>
      <c r="GR196" s="12">
        <v>47645</v>
      </c>
      <c r="GS196" s="12">
        <v>39686</v>
      </c>
      <c r="GT196" s="12">
        <v>33958</v>
      </c>
      <c r="GU196" s="12">
        <v>31131</v>
      </c>
      <c r="GV196" s="12">
        <v>27605</v>
      </c>
      <c r="GW196" s="12">
        <v>25022</v>
      </c>
      <c r="GX196" s="12">
        <v>20491</v>
      </c>
      <c r="GY196" s="12">
        <v>15975</v>
      </c>
      <c r="GZ196" s="12">
        <v>13323</v>
      </c>
      <c r="HA196" s="12">
        <v>10613</v>
      </c>
      <c r="HB196" s="12">
        <v>7857</v>
      </c>
      <c r="HC196" s="31">
        <v>7296</v>
      </c>
      <c r="HF196" s="54" t="s">
        <v>380</v>
      </c>
      <c r="HG196" s="55" t="s">
        <v>381</v>
      </c>
      <c r="HH196" s="55">
        <v>1</v>
      </c>
      <c r="HI196" s="56">
        <f>FK179</f>
        <v>1035416</v>
      </c>
      <c r="HJ196" s="56">
        <f>AP179</f>
        <v>32784</v>
      </c>
      <c r="HK196" s="57">
        <f t="shared" si="81"/>
        <v>3.1662636080570516E-2</v>
      </c>
      <c r="HL196" s="58">
        <f t="shared" si="77"/>
        <v>3.1169186771730206E-2</v>
      </c>
      <c r="HN196" s="54" t="s">
        <v>380</v>
      </c>
      <c r="HO196" s="55" t="s">
        <v>381</v>
      </c>
      <c r="HP196" s="55">
        <v>1</v>
      </c>
      <c r="HQ196" s="56">
        <f>GF179</f>
        <v>438837</v>
      </c>
      <c r="HR196" s="56">
        <f>BU179</f>
        <v>19790</v>
      </c>
      <c r="HS196" s="57">
        <f t="shared" si="82"/>
        <v>4.5096470899217707E-2</v>
      </c>
      <c r="HT196" s="58">
        <f t="shared" si="78"/>
        <v>4.4102047547311091E-2</v>
      </c>
      <c r="HV196" s="54" t="s">
        <v>380</v>
      </c>
      <c r="HW196" s="59" t="s">
        <v>381</v>
      </c>
      <c r="HX196" s="59">
        <v>1</v>
      </c>
      <c r="HY196" s="56">
        <f>HA179</f>
        <v>596579</v>
      </c>
      <c r="HZ196" s="60">
        <f>CZ179</f>
        <v>12977</v>
      </c>
      <c r="IA196" s="57">
        <f t="shared" si="83"/>
        <v>2.1752358028023111E-2</v>
      </c>
      <c r="IB196" s="58">
        <f t="shared" si="79"/>
        <v>2.151832091764189E-2</v>
      </c>
      <c r="IE196" s="50">
        <f t="shared" si="80"/>
        <v>0</v>
      </c>
      <c r="IF196" s="50">
        <f t="shared" si="80"/>
        <v>-17</v>
      </c>
      <c r="IJ196" s="64"/>
    </row>
    <row r="197" spans="1:266" ht="15.6" x14ac:dyDescent="0.3">
      <c r="A197" s="12" t="s">
        <v>379</v>
      </c>
      <c r="B197" s="12">
        <v>26130</v>
      </c>
      <c r="C197" s="12"/>
      <c r="D197" s="12"/>
      <c r="E197" s="12"/>
      <c r="F197" s="12">
        <v>115</v>
      </c>
      <c r="G197" s="12">
        <v>4364</v>
      </c>
      <c r="H197" s="12">
        <v>7311</v>
      </c>
      <c r="I197" s="12">
        <v>6468</v>
      </c>
      <c r="J197" s="12">
        <v>4561</v>
      </c>
      <c r="K197" s="12">
        <v>2404</v>
      </c>
      <c r="L197" s="12">
        <v>783</v>
      </c>
      <c r="M197" s="12">
        <v>59</v>
      </c>
      <c r="N197" s="12">
        <v>5</v>
      </c>
      <c r="O197" s="31">
        <v>60</v>
      </c>
      <c r="Q197" s="12" t="s">
        <v>379</v>
      </c>
      <c r="R197" s="12">
        <v>5987</v>
      </c>
      <c r="S197" s="12">
        <v>163</v>
      </c>
      <c r="T197" s="12">
        <v>53</v>
      </c>
      <c r="U197" s="12">
        <v>157</v>
      </c>
      <c r="V197" s="12">
        <v>373</v>
      </c>
      <c r="W197" s="12">
        <v>46</v>
      </c>
      <c r="X197" s="12">
        <v>25</v>
      </c>
      <c r="Y197" s="12">
        <v>13</v>
      </c>
      <c r="Z197" s="12">
        <v>16</v>
      </c>
      <c r="AA197" s="12">
        <v>32</v>
      </c>
      <c r="AB197" s="12">
        <v>54</v>
      </c>
      <c r="AC197" s="12">
        <v>79</v>
      </c>
      <c r="AD197" s="31">
        <v>111</v>
      </c>
      <c r="AF197" s="12" t="s">
        <v>379</v>
      </c>
      <c r="AG197" s="12">
        <v>129</v>
      </c>
      <c r="AH197" s="12">
        <v>93</v>
      </c>
      <c r="AI197" s="12">
        <v>103</v>
      </c>
      <c r="AJ197" s="12">
        <v>164</v>
      </c>
      <c r="AK197" s="12">
        <v>228</v>
      </c>
      <c r="AL197" s="12">
        <v>296</v>
      </c>
      <c r="AM197" s="12">
        <v>370</v>
      </c>
      <c r="AN197" s="12">
        <v>471</v>
      </c>
      <c r="AO197" s="12">
        <v>546</v>
      </c>
      <c r="AP197" s="12">
        <v>679</v>
      </c>
      <c r="AQ197" s="12">
        <v>722</v>
      </c>
      <c r="AR197" s="12">
        <v>594</v>
      </c>
      <c r="AS197" s="12">
        <v>842</v>
      </c>
      <c r="AT197" s="31">
        <v>1</v>
      </c>
      <c r="AV197" s="12" t="s">
        <v>379</v>
      </c>
      <c r="AW197" s="12">
        <v>3418</v>
      </c>
      <c r="AX197" s="12">
        <v>81</v>
      </c>
      <c r="AY197" s="12">
        <v>32</v>
      </c>
      <c r="AZ197" s="12">
        <v>87</v>
      </c>
      <c r="BA197" s="12">
        <v>200</v>
      </c>
      <c r="BB197" s="12">
        <v>22</v>
      </c>
      <c r="BC197" s="12">
        <v>15</v>
      </c>
      <c r="BD197" s="12">
        <v>5</v>
      </c>
      <c r="BE197" s="12">
        <v>6</v>
      </c>
      <c r="BF197" s="12">
        <v>20</v>
      </c>
      <c r="BG197" s="12">
        <v>28</v>
      </c>
      <c r="BH197" s="12">
        <v>53</v>
      </c>
      <c r="BI197" s="31">
        <v>76</v>
      </c>
      <c r="BK197" s="12" t="s">
        <v>379</v>
      </c>
      <c r="BL197" s="12">
        <v>91</v>
      </c>
      <c r="BM197" s="12">
        <v>61</v>
      </c>
      <c r="BN197" s="12">
        <v>69</v>
      </c>
      <c r="BO197" s="12">
        <v>92</v>
      </c>
      <c r="BP197" s="12">
        <v>147</v>
      </c>
      <c r="BQ197" s="12">
        <v>197</v>
      </c>
      <c r="BR197" s="12">
        <v>240</v>
      </c>
      <c r="BS197" s="12">
        <v>307</v>
      </c>
      <c r="BT197" s="12">
        <v>334</v>
      </c>
      <c r="BU197" s="12">
        <v>408</v>
      </c>
      <c r="BV197" s="12">
        <v>412</v>
      </c>
      <c r="BW197" s="12">
        <v>303</v>
      </c>
      <c r="BX197" s="12">
        <v>332</v>
      </c>
      <c r="BY197" s="31">
        <v>0</v>
      </c>
      <c r="CA197" s="12" t="s">
        <v>379</v>
      </c>
      <c r="CB197" s="12">
        <v>2564</v>
      </c>
      <c r="CC197" s="12">
        <v>78</v>
      </c>
      <c r="CD197" s="12">
        <v>21</v>
      </c>
      <c r="CE197" s="12">
        <v>70</v>
      </c>
      <c r="CF197" s="12">
        <v>169</v>
      </c>
      <c r="CG197" s="12">
        <v>24</v>
      </c>
      <c r="CH197" s="12">
        <v>10</v>
      </c>
      <c r="CI197" s="12">
        <v>8</v>
      </c>
      <c r="CJ197" s="12">
        <v>10</v>
      </c>
      <c r="CK197" s="12">
        <v>12</v>
      </c>
      <c r="CL197" s="12">
        <v>26</v>
      </c>
      <c r="CM197" s="12">
        <v>26</v>
      </c>
      <c r="CN197" s="31">
        <v>35</v>
      </c>
      <c r="CP197" s="12" t="s">
        <v>379</v>
      </c>
      <c r="CQ197" s="12">
        <v>38</v>
      </c>
      <c r="CR197" s="12">
        <v>32</v>
      </c>
      <c r="CS197" s="12">
        <v>33</v>
      </c>
      <c r="CT197" s="12">
        <v>72</v>
      </c>
      <c r="CU197" s="12">
        <v>81</v>
      </c>
      <c r="CV197" s="12">
        <v>99</v>
      </c>
      <c r="CW197" s="12">
        <v>130</v>
      </c>
      <c r="CX197" s="12">
        <v>164</v>
      </c>
      <c r="CY197" s="12">
        <v>212</v>
      </c>
      <c r="CZ197" s="12">
        <v>271</v>
      </c>
      <c r="DA197" s="12">
        <v>310</v>
      </c>
      <c r="DB197" s="12">
        <v>291</v>
      </c>
      <c r="DC197" s="12">
        <v>510</v>
      </c>
      <c r="DD197" s="31">
        <v>1</v>
      </c>
      <c r="DG197" s="12" t="s">
        <v>392</v>
      </c>
      <c r="DH197" s="12">
        <v>6.5</v>
      </c>
      <c r="DI197" s="12">
        <v>16.7</v>
      </c>
      <c r="DJ197" s="12">
        <v>0.7</v>
      </c>
      <c r="DK197" s="12">
        <v>0.3</v>
      </c>
      <c r="DL197" s="12">
        <v>0.7</v>
      </c>
      <c r="DM197" s="12">
        <v>0.9</v>
      </c>
      <c r="DN197" s="12">
        <v>1.8</v>
      </c>
      <c r="DO197" s="12">
        <v>4.7</v>
      </c>
      <c r="DP197" s="12">
        <v>11.1</v>
      </c>
      <c r="DQ197" s="12">
        <v>27.2</v>
      </c>
      <c r="DR197" s="31">
        <v>88.4</v>
      </c>
      <c r="DT197" s="12" t="s">
        <v>392</v>
      </c>
      <c r="DU197" s="12">
        <v>7.1</v>
      </c>
      <c r="DV197" s="12">
        <v>18.100000000000001</v>
      </c>
      <c r="DW197" s="12">
        <v>0.9</v>
      </c>
      <c r="DX197" s="12">
        <v>0.4</v>
      </c>
      <c r="DY197" s="12">
        <v>0.9</v>
      </c>
      <c r="DZ197" s="12">
        <v>1.3</v>
      </c>
      <c r="EA197" s="12">
        <v>2.2999999999999998</v>
      </c>
      <c r="EB197" s="12">
        <v>5.7</v>
      </c>
      <c r="EC197" s="12">
        <v>14.8</v>
      </c>
      <c r="ED197" s="12">
        <v>36.200000000000003</v>
      </c>
      <c r="EE197" s="31">
        <v>101.1</v>
      </c>
      <c r="EG197" s="12" t="s">
        <v>392</v>
      </c>
      <c r="EH197" s="12">
        <v>5.8</v>
      </c>
      <c r="EI197" s="12">
        <v>15.3</v>
      </c>
      <c r="EJ197" s="12">
        <v>0.5</v>
      </c>
      <c r="EK197" s="12">
        <v>0.2</v>
      </c>
      <c r="EL197" s="12">
        <v>0.4</v>
      </c>
      <c r="EM197" s="12">
        <v>0.5</v>
      </c>
      <c r="EN197" s="12">
        <v>1.3</v>
      </c>
      <c r="EO197" s="12">
        <v>3.8</v>
      </c>
      <c r="EP197" s="12">
        <v>7.8</v>
      </c>
      <c r="EQ197" s="12">
        <v>20</v>
      </c>
      <c r="ER197" s="31">
        <v>79.900000000000006</v>
      </c>
      <c r="EU197" s="12" t="s">
        <v>392</v>
      </c>
      <c r="EV197" s="12">
        <v>666446</v>
      </c>
      <c r="EW197" s="12">
        <v>67204</v>
      </c>
      <c r="EX197" s="12">
        <v>65385</v>
      </c>
      <c r="EY197" s="12">
        <v>64507</v>
      </c>
      <c r="EZ197" s="12">
        <v>59914</v>
      </c>
      <c r="FA197" s="12">
        <v>56597</v>
      </c>
      <c r="FB197" s="12">
        <v>55311</v>
      </c>
      <c r="FC197" s="12">
        <v>47415</v>
      </c>
      <c r="FD197" s="12">
        <v>39522</v>
      </c>
      <c r="FE197" s="12">
        <v>36266</v>
      </c>
      <c r="FF197" s="12">
        <v>34430</v>
      </c>
      <c r="FG197" s="12">
        <v>32943</v>
      </c>
      <c r="FH197" s="12">
        <v>29047</v>
      </c>
      <c r="FI197" s="12">
        <v>23314</v>
      </c>
      <c r="FJ197" s="12">
        <v>18486</v>
      </c>
      <c r="FK197" s="12">
        <v>14902</v>
      </c>
      <c r="FL197" s="12">
        <v>11398</v>
      </c>
      <c r="FM197" s="31">
        <v>9805</v>
      </c>
      <c r="FP197" s="12" t="s">
        <v>392</v>
      </c>
      <c r="FQ197" s="12">
        <v>328019</v>
      </c>
      <c r="FR197" s="12">
        <v>34077</v>
      </c>
      <c r="FS197" s="12">
        <v>33236</v>
      </c>
      <c r="FT197" s="12">
        <v>32650</v>
      </c>
      <c r="FU197" s="12">
        <v>30550</v>
      </c>
      <c r="FV197" s="12">
        <v>28611</v>
      </c>
      <c r="FW197" s="12">
        <v>28016</v>
      </c>
      <c r="FX197" s="12">
        <v>23659</v>
      </c>
      <c r="FY197" s="12">
        <v>19431</v>
      </c>
      <c r="FZ197" s="12">
        <v>17774</v>
      </c>
      <c r="GA197" s="12">
        <v>16187</v>
      </c>
      <c r="GB197" s="12">
        <v>15683</v>
      </c>
      <c r="GC197" s="12">
        <v>13806</v>
      </c>
      <c r="GD197" s="12">
        <v>10958</v>
      </c>
      <c r="GE197" s="12">
        <v>8285</v>
      </c>
      <c r="GF197" s="12">
        <v>6560</v>
      </c>
      <c r="GG197" s="12">
        <v>4791</v>
      </c>
      <c r="GH197" s="31">
        <v>3745</v>
      </c>
      <c r="GK197" s="12" t="s">
        <v>392</v>
      </c>
      <c r="GL197" s="12">
        <v>338427</v>
      </c>
      <c r="GM197" s="12">
        <v>33127</v>
      </c>
      <c r="GN197" s="12">
        <v>32149</v>
      </c>
      <c r="GO197" s="12">
        <v>31857</v>
      </c>
      <c r="GP197" s="12">
        <v>29364</v>
      </c>
      <c r="GQ197" s="12">
        <v>27986</v>
      </c>
      <c r="GR197" s="12">
        <v>27295</v>
      </c>
      <c r="GS197" s="12">
        <v>23756</v>
      </c>
      <c r="GT197" s="12">
        <v>20091</v>
      </c>
      <c r="GU197" s="12">
        <v>18492</v>
      </c>
      <c r="GV197" s="12">
        <v>18243</v>
      </c>
      <c r="GW197" s="12">
        <v>17260</v>
      </c>
      <c r="GX197" s="12">
        <v>15241</v>
      </c>
      <c r="GY197" s="12">
        <v>12356</v>
      </c>
      <c r="GZ197" s="12">
        <v>10201</v>
      </c>
      <c r="HA197" s="12">
        <v>8342</v>
      </c>
      <c r="HB197" s="12">
        <v>6607</v>
      </c>
      <c r="HC197" s="31">
        <v>6060</v>
      </c>
      <c r="HF197" s="42" t="s">
        <v>393</v>
      </c>
      <c r="HG197" s="43" t="s">
        <v>394</v>
      </c>
      <c r="HH197" s="43">
        <v>1</v>
      </c>
      <c r="HI197" s="44">
        <f>FL179</f>
        <v>813712</v>
      </c>
      <c r="HJ197" s="44">
        <f>AQ179</f>
        <v>40544</v>
      </c>
      <c r="HK197" s="45">
        <f t="shared" si="81"/>
        <v>4.9825982657254658E-2</v>
      </c>
      <c r="HL197" s="46">
        <f t="shared" si="77"/>
        <v>4.8614841531732032E-2</v>
      </c>
      <c r="HN197" s="42" t="s">
        <v>393</v>
      </c>
      <c r="HO197" s="43" t="s">
        <v>394</v>
      </c>
      <c r="HP197" s="43">
        <v>1</v>
      </c>
      <c r="HQ197" s="44">
        <f>GG179</f>
        <v>318893</v>
      </c>
      <c r="HR197" s="44">
        <f>BV179</f>
        <v>21795</v>
      </c>
      <c r="HS197" s="45">
        <f t="shared" si="82"/>
        <v>6.8345808782256115E-2</v>
      </c>
      <c r="HT197" s="46">
        <f t="shared" si="78"/>
        <v>6.6087410037584463E-2</v>
      </c>
      <c r="HV197" s="42" t="s">
        <v>393</v>
      </c>
      <c r="HW197" s="47" t="s">
        <v>394</v>
      </c>
      <c r="HX197" s="47">
        <v>1</v>
      </c>
      <c r="HY197" s="44">
        <f>HB179</f>
        <v>494819</v>
      </c>
      <c r="HZ197" s="48">
        <f>DA179</f>
        <v>18740</v>
      </c>
      <c r="IA197" s="45">
        <f t="shared" si="83"/>
        <v>3.7872434162794878E-2</v>
      </c>
      <c r="IB197" s="46">
        <f t="shared" si="79"/>
        <v>3.7168601456993314E-2</v>
      </c>
      <c r="IE197" s="50">
        <f t="shared" si="80"/>
        <v>0</v>
      </c>
      <c r="IF197" s="50">
        <f t="shared" si="80"/>
        <v>-9</v>
      </c>
      <c r="IH197">
        <v>0.58576172253078596</v>
      </c>
      <c r="II197">
        <v>0.657017046693116</v>
      </c>
      <c r="IJ197">
        <v>0.54880144730891001</v>
      </c>
    </row>
    <row r="198" spans="1:266" ht="15.6" x14ac:dyDescent="0.3">
      <c r="A198" s="12" t="s">
        <v>392</v>
      </c>
      <c r="B198" s="12">
        <v>14240</v>
      </c>
      <c r="C198" s="12"/>
      <c r="D198" s="12"/>
      <c r="E198" s="12"/>
      <c r="F198" s="12">
        <v>40</v>
      </c>
      <c r="G198" s="12">
        <v>2045</v>
      </c>
      <c r="H198" s="12">
        <v>3817</v>
      </c>
      <c r="I198" s="12">
        <v>3748</v>
      </c>
      <c r="J198" s="12">
        <v>2791</v>
      </c>
      <c r="K198" s="12">
        <v>1352</v>
      </c>
      <c r="L198" s="12">
        <v>404</v>
      </c>
      <c r="M198" s="12">
        <v>30</v>
      </c>
      <c r="N198" s="12">
        <v>2</v>
      </c>
      <c r="O198" s="31">
        <v>11</v>
      </c>
      <c r="Q198" s="12" t="s">
        <v>392</v>
      </c>
      <c r="R198" s="12">
        <v>4306</v>
      </c>
      <c r="S198" s="12">
        <v>121</v>
      </c>
      <c r="T198" s="12">
        <v>46</v>
      </c>
      <c r="U198" s="12">
        <v>71</v>
      </c>
      <c r="V198" s="12">
        <v>238</v>
      </c>
      <c r="W198" s="12">
        <v>18</v>
      </c>
      <c r="X198" s="12">
        <v>6</v>
      </c>
      <c r="Y198" s="12">
        <v>4</v>
      </c>
      <c r="Z198" s="12">
        <v>9</v>
      </c>
      <c r="AA198" s="12">
        <v>18</v>
      </c>
      <c r="AB198" s="12">
        <v>22</v>
      </c>
      <c r="AC198" s="12">
        <v>36</v>
      </c>
      <c r="AD198" s="31">
        <v>42</v>
      </c>
      <c r="AF198" s="12" t="s">
        <v>392</v>
      </c>
      <c r="AG198" s="12">
        <v>59</v>
      </c>
      <c r="AH198" s="12">
        <v>36</v>
      </c>
      <c r="AI198" s="12">
        <v>58</v>
      </c>
      <c r="AJ198" s="12">
        <v>78</v>
      </c>
      <c r="AK198" s="12">
        <v>131</v>
      </c>
      <c r="AL198" s="12">
        <v>187</v>
      </c>
      <c r="AM198" s="12">
        <v>267</v>
      </c>
      <c r="AN198" s="12">
        <v>314</v>
      </c>
      <c r="AO198" s="12">
        <v>415</v>
      </c>
      <c r="AP198" s="12">
        <v>493</v>
      </c>
      <c r="AQ198" s="12">
        <v>613</v>
      </c>
      <c r="AR198" s="12">
        <v>607</v>
      </c>
      <c r="AS198" s="12">
        <v>655</v>
      </c>
      <c r="AT198" s="31">
        <v>0</v>
      </c>
      <c r="AV198" s="12" t="s">
        <v>392</v>
      </c>
      <c r="AW198" s="12">
        <v>2341</v>
      </c>
      <c r="AX198" s="12">
        <v>66</v>
      </c>
      <c r="AY198" s="12">
        <v>23</v>
      </c>
      <c r="AZ198" s="12">
        <v>43</v>
      </c>
      <c r="BA198" s="12">
        <v>132</v>
      </c>
      <c r="BB198" s="12">
        <v>13</v>
      </c>
      <c r="BC198" s="12">
        <v>5</v>
      </c>
      <c r="BD198" s="12">
        <v>4</v>
      </c>
      <c r="BE198" s="12">
        <v>2</v>
      </c>
      <c r="BF198" s="12">
        <v>8</v>
      </c>
      <c r="BG198" s="12">
        <v>17</v>
      </c>
      <c r="BH198" s="12">
        <v>29</v>
      </c>
      <c r="BI198" s="31">
        <v>26</v>
      </c>
      <c r="BK198" s="12" t="s">
        <v>392</v>
      </c>
      <c r="BL198" s="12">
        <v>42</v>
      </c>
      <c r="BM198" s="12">
        <v>27</v>
      </c>
      <c r="BN198" s="12">
        <v>32</v>
      </c>
      <c r="BO198" s="12">
        <v>54</v>
      </c>
      <c r="BP198" s="12">
        <v>76</v>
      </c>
      <c r="BQ198" s="12">
        <v>106</v>
      </c>
      <c r="BR198" s="12">
        <v>167</v>
      </c>
      <c r="BS198" s="12">
        <v>200</v>
      </c>
      <c r="BT198" s="12">
        <v>246</v>
      </c>
      <c r="BU198" s="12">
        <v>292</v>
      </c>
      <c r="BV198" s="12">
        <v>332</v>
      </c>
      <c r="BW198" s="12">
        <v>297</v>
      </c>
      <c r="BX198" s="12">
        <v>234</v>
      </c>
      <c r="BY198" s="31">
        <v>0</v>
      </c>
      <c r="CA198" s="12" t="s">
        <v>392</v>
      </c>
      <c r="CB198" s="12">
        <v>1965</v>
      </c>
      <c r="CC198" s="12">
        <v>55</v>
      </c>
      <c r="CD198" s="12">
        <v>23</v>
      </c>
      <c r="CE198" s="12">
        <v>28</v>
      </c>
      <c r="CF198" s="12">
        <v>106</v>
      </c>
      <c r="CG198" s="12">
        <v>5</v>
      </c>
      <c r="CH198" s="12">
        <v>1</v>
      </c>
      <c r="CI198" s="12">
        <v>0</v>
      </c>
      <c r="CJ198" s="12">
        <v>7</v>
      </c>
      <c r="CK198" s="12">
        <v>10</v>
      </c>
      <c r="CL198" s="12">
        <v>5</v>
      </c>
      <c r="CM198" s="12">
        <v>7</v>
      </c>
      <c r="CN198" s="31">
        <v>16</v>
      </c>
      <c r="CP198" s="12" t="s">
        <v>392</v>
      </c>
      <c r="CQ198" s="12">
        <v>17</v>
      </c>
      <c r="CR198" s="12">
        <v>9</v>
      </c>
      <c r="CS198" s="12">
        <v>26</v>
      </c>
      <c r="CT198" s="12">
        <v>24</v>
      </c>
      <c r="CU198" s="12">
        <v>55</v>
      </c>
      <c r="CV198" s="12">
        <v>81</v>
      </c>
      <c r="CW198" s="12">
        <v>100</v>
      </c>
      <c r="CX198" s="12">
        <v>114</v>
      </c>
      <c r="CY198" s="12">
        <v>169</v>
      </c>
      <c r="CZ198" s="12">
        <v>201</v>
      </c>
      <c r="DA198" s="12">
        <v>281</v>
      </c>
      <c r="DB198" s="12">
        <v>310</v>
      </c>
      <c r="DC198" s="12">
        <v>421</v>
      </c>
      <c r="DD198" s="31">
        <v>0</v>
      </c>
      <c r="DG198" s="12" t="s">
        <v>401</v>
      </c>
      <c r="DH198" s="12">
        <v>6.1</v>
      </c>
      <c r="DI198" s="12">
        <v>16</v>
      </c>
      <c r="DJ198" s="12">
        <v>0.4</v>
      </c>
      <c r="DK198" s="12">
        <v>0.2</v>
      </c>
      <c r="DL198" s="12">
        <v>0.5</v>
      </c>
      <c r="DM198" s="12">
        <v>0.9</v>
      </c>
      <c r="DN198" s="12">
        <v>1.6</v>
      </c>
      <c r="DO198" s="12">
        <v>4.5999999999999996</v>
      </c>
      <c r="DP198" s="12">
        <v>12.1</v>
      </c>
      <c r="DQ198" s="12">
        <v>25.7</v>
      </c>
      <c r="DR198" s="31">
        <v>88.6</v>
      </c>
      <c r="DT198" s="12" t="s">
        <v>401</v>
      </c>
      <c r="DU198" s="12">
        <v>6.8</v>
      </c>
      <c r="DV198" s="12">
        <v>17.8</v>
      </c>
      <c r="DW198" s="12">
        <v>0.5</v>
      </c>
      <c r="DX198" s="12">
        <v>0.3</v>
      </c>
      <c r="DY198" s="12">
        <v>0.5</v>
      </c>
      <c r="DZ198" s="12">
        <v>1.1000000000000001</v>
      </c>
      <c r="EA198" s="12">
        <v>2</v>
      </c>
      <c r="EB198" s="12">
        <v>6.4</v>
      </c>
      <c r="EC198" s="12">
        <v>16.3</v>
      </c>
      <c r="ED198" s="12">
        <v>33.4</v>
      </c>
      <c r="EE198" s="31">
        <v>104.2</v>
      </c>
      <c r="EG198" s="12" t="s">
        <v>401</v>
      </c>
      <c r="EH198" s="12">
        <v>5.4</v>
      </c>
      <c r="EI198" s="12">
        <v>14.1</v>
      </c>
      <c r="EJ198" s="12">
        <v>0.4</v>
      </c>
      <c r="EK198" s="12">
        <v>0.2</v>
      </c>
      <c r="EL198" s="12">
        <v>0.4</v>
      </c>
      <c r="EM198" s="12">
        <v>0.6</v>
      </c>
      <c r="EN198" s="12">
        <v>1.1000000000000001</v>
      </c>
      <c r="EO198" s="12">
        <v>2.9</v>
      </c>
      <c r="EP198" s="12">
        <v>7.9</v>
      </c>
      <c r="EQ198" s="12">
        <v>19</v>
      </c>
      <c r="ER198" s="31">
        <v>78.400000000000006</v>
      </c>
      <c r="EU198" s="12" t="s">
        <v>401</v>
      </c>
      <c r="EV198" s="12">
        <v>409280</v>
      </c>
      <c r="EW198" s="12">
        <v>41703</v>
      </c>
      <c r="EX198" s="12">
        <v>40676</v>
      </c>
      <c r="EY198" s="12">
        <v>39900</v>
      </c>
      <c r="EZ198" s="12">
        <v>36548</v>
      </c>
      <c r="FA198" s="12">
        <v>33114</v>
      </c>
      <c r="FB198" s="12">
        <v>34185</v>
      </c>
      <c r="FC198" s="12">
        <v>28524</v>
      </c>
      <c r="FD198" s="12">
        <v>25817</v>
      </c>
      <c r="FE198" s="12">
        <v>24035</v>
      </c>
      <c r="FF198" s="12">
        <v>21612</v>
      </c>
      <c r="FG198" s="12">
        <v>19904</v>
      </c>
      <c r="FH198" s="12">
        <v>16986</v>
      </c>
      <c r="FI198" s="12">
        <v>14092</v>
      </c>
      <c r="FJ198" s="12">
        <v>11166</v>
      </c>
      <c r="FK198" s="12">
        <v>8880</v>
      </c>
      <c r="FL198" s="12">
        <v>6340</v>
      </c>
      <c r="FM198" s="31">
        <v>5798</v>
      </c>
      <c r="FP198" s="12" t="s">
        <v>401</v>
      </c>
      <c r="FQ198" s="12">
        <v>205283</v>
      </c>
      <c r="FR198" s="12">
        <v>21335</v>
      </c>
      <c r="FS198" s="12">
        <v>20678</v>
      </c>
      <c r="FT198" s="12">
        <v>20259</v>
      </c>
      <c r="FU198" s="12">
        <v>18541</v>
      </c>
      <c r="FV198" s="12">
        <v>16871</v>
      </c>
      <c r="FW198" s="12">
        <v>17269</v>
      </c>
      <c r="FX198" s="12">
        <v>14518</v>
      </c>
      <c r="FY198" s="12">
        <v>13288</v>
      </c>
      <c r="FZ198" s="12">
        <v>12183</v>
      </c>
      <c r="GA198" s="12">
        <v>10735</v>
      </c>
      <c r="GB198" s="12">
        <v>9976</v>
      </c>
      <c r="GC198" s="12">
        <v>8548</v>
      </c>
      <c r="GD198" s="12">
        <v>6866</v>
      </c>
      <c r="GE198" s="12">
        <v>5341</v>
      </c>
      <c r="GF198" s="12">
        <v>4067</v>
      </c>
      <c r="GG198" s="12">
        <v>2642</v>
      </c>
      <c r="GH198" s="31">
        <v>2166</v>
      </c>
      <c r="GK198" s="12" t="s">
        <v>401</v>
      </c>
      <c r="GL198" s="12">
        <v>203997</v>
      </c>
      <c r="GM198" s="12">
        <v>20368</v>
      </c>
      <c r="GN198" s="12">
        <v>19998</v>
      </c>
      <c r="GO198" s="12">
        <v>19641</v>
      </c>
      <c r="GP198" s="12">
        <v>18007</v>
      </c>
      <c r="GQ198" s="12">
        <v>16243</v>
      </c>
      <c r="GR198" s="12">
        <v>16916</v>
      </c>
      <c r="GS198" s="12">
        <v>14006</v>
      </c>
      <c r="GT198" s="12">
        <v>12529</v>
      </c>
      <c r="GU198" s="12">
        <v>11852</v>
      </c>
      <c r="GV198" s="12">
        <v>10877</v>
      </c>
      <c r="GW198" s="12">
        <v>9928</v>
      </c>
      <c r="GX198" s="12">
        <v>8438</v>
      </c>
      <c r="GY198" s="12">
        <v>7226</v>
      </c>
      <c r="GZ198" s="12">
        <v>5825</v>
      </c>
      <c r="HA198" s="12">
        <v>4813</v>
      </c>
      <c r="HB198" s="12">
        <v>3698</v>
      </c>
      <c r="HC198" s="31">
        <v>3632</v>
      </c>
      <c r="HF198" s="54" t="s">
        <v>402</v>
      </c>
      <c r="HG198" s="55" t="s">
        <v>17</v>
      </c>
      <c r="HH198" s="55">
        <v>1</v>
      </c>
      <c r="HI198" s="56">
        <f>FM179*IH187</f>
        <v>454859.87048227654</v>
      </c>
      <c r="HJ198" s="56">
        <f>AR179</f>
        <v>42559</v>
      </c>
      <c r="HK198" s="57">
        <f t="shared" si="81"/>
        <v>9.3565079625238773E-2</v>
      </c>
      <c r="HL198" s="58">
        <f t="shared" si="77"/>
        <v>8.9383492814073401E-2</v>
      </c>
      <c r="HN198" s="54" t="s">
        <v>402</v>
      </c>
      <c r="HO198" s="55" t="s">
        <v>17</v>
      </c>
      <c r="HP198" s="55">
        <v>1</v>
      </c>
      <c r="HQ198" s="56">
        <f>GH179*IO187</f>
        <v>161907.91784169216</v>
      </c>
      <c r="HR198" s="56">
        <f>BW179</f>
        <v>19598</v>
      </c>
      <c r="HS198" s="57">
        <f t="shared" si="82"/>
        <v>0.12104411112964983</v>
      </c>
      <c r="HT198" s="58">
        <f t="shared" si="78"/>
        <v>0.11413634492041071</v>
      </c>
      <c r="HV198" s="54" t="s">
        <v>402</v>
      </c>
      <c r="HW198" s="59" t="s">
        <v>17</v>
      </c>
      <c r="HX198" s="59">
        <v>1</v>
      </c>
      <c r="HY198" s="56">
        <f>HC179*IQ187</f>
        <v>292925.64359062543</v>
      </c>
      <c r="HZ198" s="60">
        <f>DB179</f>
        <v>22946</v>
      </c>
      <c r="IA198" s="57">
        <f t="shared" si="83"/>
        <v>7.8333872441935792E-2</v>
      </c>
      <c r="IB198" s="58">
        <f t="shared" si="79"/>
        <v>7.5381413429881222E-2</v>
      </c>
      <c r="IE198" s="50">
        <f t="shared" si="80"/>
        <v>-26.309049958945252</v>
      </c>
      <c r="IF198" s="50">
        <f t="shared" si="80"/>
        <v>-15</v>
      </c>
      <c r="IH198">
        <v>0.29368494721324701</v>
      </c>
      <c r="II198">
        <v>0.26232724419060899</v>
      </c>
      <c r="IJ198">
        <v>0.30995024875621902</v>
      </c>
    </row>
    <row r="199" spans="1:266" ht="15.6" x14ac:dyDescent="0.3">
      <c r="A199" s="12" t="s">
        <v>401</v>
      </c>
      <c r="B199" s="12">
        <v>8138</v>
      </c>
      <c r="C199" s="12"/>
      <c r="D199" s="12"/>
      <c r="E199" s="12"/>
      <c r="F199" s="12">
        <v>37</v>
      </c>
      <c r="G199" s="12">
        <v>1327</v>
      </c>
      <c r="H199" s="12">
        <v>2216</v>
      </c>
      <c r="I199" s="12">
        <v>2161</v>
      </c>
      <c r="J199" s="12">
        <v>1411</v>
      </c>
      <c r="K199" s="12">
        <v>705</v>
      </c>
      <c r="L199" s="12">
        <v>227</v>
      </c>
      <c r="M199" s="12">
        <v>13</v>
      </c>
      <c r="N199" s="12">
        <v>0</v>
      </c>
      <c r="O199" s="31">
        <v>41</v>
      </c>
      <c r="Q199" s="12" t="s">
        <v>401</v>
      </c>
      <c r="R199" s="12">
        <v>2489</v>
      </c>
      <c r="S199" s="12">
        <v>64</v>
      </c>
      <c r="T199" s="12">
        <v>21</v>
      </c>
      <c r="U199" s="12">
        <v>45</v>
      </c>
      <c r="V199" s="12">
        <v>130</v>
      </c>
      <c r="W199" s="12">
        <v>6</v>
      </c>
      <c r="X199" s="12">
        <v>1</v>
      </c>
      <c r="Y199" s="12">
        <v>3</v>
      </c>
      <c r="Z199" s="12">
        <v>4</v>
      </c>
      <c r="AA199" s="12">
        <v>6</v>
      </c>
      <c r="AB199" s="12">
        <v>12</v>
      </c>
      <c r="AC199" s="12">
        <v>13</v>
      </c>
      <c r="AD199" s="31">
        <v>20</v>
      </c>
      <c r="AF199" s="12" t="s">
        <v>401</v>
      </c>
      <c r="AG199" s="12">
        <v>28</v>
      </c>
      <c r="AH199" s="12">
        <v>28</v>
      </c>
      <c r="AI199" s="12">
        <v>34</v>
      </c>
      <c r="AJ199" s="12">
        <v>45</v>
      </c>
      <c r="AK199" s="12">
        <v>77</v>
      </c>
      <c r="AL199" s="12">
        <v>115</v>
      </c>
      <c r="AM199" s="12">
        <v>152</v>
      </c>
      <c r="AN199" s="12">
        <v>223</v>
      </c>
      <c r="AO199" s="12">
        <v>239</v>
      </c>
      <c r="AP199" s="12">
        <v>277</v>
      </c>
      <c r="AQ199" s="12">
        <v>333</v>
      </c>
      <c r="AR199" s="12">
        <v>309</v>
      </c>
      <c r="AS199" s="12">
        <v>434</v>
      </c>
      <c r="AT199" s="31">
        <v>0</v>
      </c>
      <c r="AV199" s="12" t="s">
        <v>401</v>
      </c>
      <c r="AW199" s="12">
        <v>1397</v>
      </c>
      <c r="AX199" s="12">
        <v>36</v>
      </c>
      <c r="AY199" s="12">
        <v>13</v>
      </c>
      <c r="AZ199" s="12">
        <v>25</v>
      </c>
      <c r="BA199" s="12">
        <v>74</v>
      </c>
      <c r="BB199" s="12">
        <v>3</v>
      </c>
      <c r="BC199" s="12">
        <v>1</v>
      </c>
      <c r="BD199" s="12">
        <v>1</v>
      </c>
      <c r="BE199" s="12">
        <v>3</v>
      </c>
      <c r="BF199" s="12">
        <v>4</v>
      </c>
      <c r="BG199" s="12">
        <v>7</v>
      </c>
      <c r="BH199" s="12">
        <v>6</v>
      </c>
      <c r="BI199" s="31">
        <v>12</v>
      </c>
      <c r="BK199" s="12" t="s">
        <v>401</v>
      </c>
      <c r="BL199" s="12">
        <v>16</v>
      </c>
      <c r="BM199" s="12">
        <v>20</v>
      </c>
      <c r="BN199" s="12">
        <v>20</v>
      </c>
      <c r="BO199" s="12">
        <v>32</v>
      </c>
      <c r="BP199" s="12">
        <v>54</v>
      </c>
      <c r="BQ199" s="12">
        <v>78</v>
      </c>
      <c r="BR199" s="12">
        <v>94</v>
      </c>
      <c r="BS199" s="12">
        <v>157</v>
      </c>
      <c r="BT199" s="12">
        <v>141</v>
      </c>
      <c r="BU199" s="12">
        <v>173</v>
      </c>
      <c r="BV199" s="12">
        <v>199</v>
      </c>
      <c r="BW199" s="12">
        <v>125</v>
      </c>
      <c r="BX199" s="12">
        <v>177</v>
      </c>
      <c r="BY199" s="31">
        <v>0</v>
      </c>
      <c r="CA199" s="12" t="s">
        <v>401</v>
      </c>
      <c r="CB199" s="12">
        <v>1092</v>
      </c>
      <c r="CC199" s="12">
        <v>28</v>
      </c>
      <c r="CD199" s="12">
        <v>8</v>
      </c>
      <c r="CE199" s="12">
        <v>20</v>
      </c>
      <c r="CF199" s="12">
        <v>56</v>
      </c>
      <c r="CG199" s="12">
        <v>3</v>
      </c>
      <c r="CH199" s="12">
        <v>0</v>
      </c>
      <c r="CI199" s="12">
        <v>2</v>
      </c>
      <c r="CJ199" s="12">
        <v>1</v>
      </c>
      <c r="CK199" s="12">
        <v>2</v>
      </c>
      <c r="CL199" s="12">
        <v>5</v>
      </c>
      <c r="CM199" s="12">
        <v>7</v>
      </c>
      <c r="CN199" s="31">
        <v>8</v>
      </c>
      <c r="CP199" s="12" t="s">
        <v>401</v>
      </c>
      <c r="CQ199" s="12">
        <v>12</v>
      </c>
      <c r="CR199" s="12">
        <v>8</v>
      </c>
      <c r="CS199" s="12">
        <v>14</v>
      </c>
      <c r="CT199" s="12">
        <v>13</v>
      </c>
      <c r="CU199" s="12">
        <v>23</v>
      </c>
      <c r="CV199" s="12">
        <v>37</v>
      </c>
      <c r="CW199" s="12">
        <v>58</v>
      </c>
      <c r="CX199" s="12">
        <v>66</v>
      </c>
      <c r="CY199" s="12">
        <v>98</v>
      </c>
      <c r="CZ199" s="12">
        <v>104</v>
      </c>
      <c r="DA199" s="12">
        <v>134</v>
      </c>
      <c r="DB199" s="12">
        <v>184</v>
      </c>
      <c r="DC199" s="12">
        <v>257</v>
      </c>
      <c r="DD199" s="31">
        <v>0</v>
      </c>
      <c r="DG199" s="12" t="s">
        <v>414</v>
      </c>
      <c r="DH199" s="12">
        <v>5.2</v>
      </c>
      <c r="DI199" s="12">
        <v>11</v>
      </c>
      <c r="DJ199" s="12">
        <v>0.5</v>
      </c>
      <c r="DK199" s="12">
        <v>0.4</v>
      </c>
      <c r="DL199" s="12">
        <v>0.6</v>
      </c>
      <c r="DM199" s="12">
        <v>1.5</v>
      </c>
      <c r="DN199" s="12">
        <v>2.1</v>
      </c>
      <c r="DO199" s="12">
        <v>5.6</v>
      </c>
      <c r="DP199" s="12">
        <v>14.5</v>
      </c>
      <c r="DQ199" s="12">
        <v>29.4</v>
      </c>
      <c r="DR199" s="31">
        <v>84.5</v>
      </c>
      <c r="DT199" s="12" t="s">
        <v>414</v>
      </c>
      <c r="DU199" s="12">
        <v>6.5</v>
      </c>
      <c r="DV199" s="12">
        <v>12.4</v>
      </c>
      <c r="DW199" s="12">
        <v>0.5</v>
      </c>
      <c r="DX199" s="12">
        <v>0.6</v>
      </c>
      <c r="DY199" s="12">
        <v>1.1000000000000001</v>
      </c>
      <c r="DZ199" s="12">
        <v>2.2999999999999998</v>
      </c>
      <c r="EA199" s="12">
        <v>2.9</v>
      </c>
      <c r="EB199" s="12">
        <v>7.3</v>
      </c>
      <c r="EC199" s="12">
        <v>19.3</v>
      </c>
      <c r="ED199" s="12">
        <v>39.200000000000003</v>
      </c>
      <c r="EE199" s="31">
        <v>101.5</v>
      </c>
      <c r="EG199" s="12" t="s">
        <v>414</v>
      </c>
      <c r="EH199" s="12">
        <v>3.9</v>
      </c>
      <c r="EI199" s="12">
        <v>9.3000000000000007</v>
      </c>
      <c r="EJ199" s="12">
        <v>0.6</v>
      </c>
      <c r="EK199" s="12">
        <v>0.3</v>
      </c>
      <c r="EL199" s="12">
        <v>0.2</v>
      </c>
      <c r="EM199" s="12">
        <v>0.6</v>
      </c>
      <c r="EN199" s="12">
        <v>1.1000000000000001</v>
      </c>
      <c r="EO199" s="12">
        <v>3.7</v>
      </c>
      <c r="EP199" s="12">
        <v>9.5</v>
      </c>
      <c r="EQ199" s="12">
        <v>19.899999999999999</v>
      </c>
      <c r="ER199" s="31">
        <v>71.5</v>
      </c>
      <c r="EU199" s="12" t="s">
        <v>414</v>
      </c>
      <c r="EV199" s="12">
        <v>213845</v>
      </c>
      <c r="EW199" s="12">
        <v>21020</v>
      </c>
      <c r="EX199" s="12">
        <v>21305</v>
      </c>
      <c r="EY199" s="12">
        <v>21725</v>
      </c>
      <c r="EZ199" s="12">
        <v>20207</v>
      </c>
      <c r="FA199" s="12">
        <v>16743</v>
      </c>
      <c r="FB199" s="12">
        <v>16787</v>
      </c>
      <c r="FC199" s="12">
        <v>17127</v>
      </c>
      <c r="FD199" s="12">
        <v>15602</v>
      </c>
      <c r="FE199" s="12">
        <v>14638</v>
      </c>
      <c r="FF199" s="12">
        <v>12601</v>
      </c>
      <c r="FG199" s="12">
        <v>10384</v>
      </c>
      <c r="FH199" s="12">
        <v>7688</v>
      </c>
      <c r="FI199" s="12">
        <v>5929</v>
      </c>
      <c r="FJ199" s="12">
        <v>4827</v>
      </c>
      <c r="FK199" s="12">
        <v>3428</v>
      </c>
      <c r="FL199" s="12">
        <v>2163</v>
      </c>
      <c r="FM199" s="31">
        <v>1671</v>
      </c>
      <c r="FP199" s="12" t="s">
        <v>414</v>
      </c>
      <c r="FQ199" s="12">
        <v>109053</v>
      </c>
      <c r="FR199" s="12">
        <v>10721</v>
      </c>
      <c r="FS199" s="12">
        <v>10835</v>
      </c>
      <c r="FT199" s="12">
        <v>10958</v>
      </c>
      <c r="FU199" s="12">
        <v>10251</v>
      </c>
      <c r="FV199" s="12">
        <v>8665</v>
      </c>
      <c r="FW199" s="12">
        <v>8742</v>
      </c>
      <c r="FX199" s="12">
        <v>8663</v>
      </c>
      <c r="FY199" s="12">
        <v>7861</v>
      </c>
      <c r="FZ199" s="12">
        <v>7545</v>
      </c>
      <c r="GA199" s="12">
        <v>6601</v>
      </c>
      <c r="GB199" s="12">
        <v>5400</v>
      </c>
      <c r="GC199" s="12">
        <v>4028</v>
      </c>
      <c r="GD199" s="12">
        <v>3034</v>
      </c>
      <c r="GE199" s="12">
        <v>2446</v>
      </c>
      <c r="GF199" s="12">
        <v>1638</v>
      </c>
      <c r="GG199" s="12">
        <v>1018</v>
      </c>
      <c r="GH199" s="31">
        <v>647</v>
      </c>
      <c r="GK199" s="12" t="s">
        <v>414</v>
      </c>
      <c r="GL199" s="12">
        <v>104792</v>
      </c>
      <c r="GM199" s="12">
        <v>10299</v>
      </c>
      <c r="GN199" s="12">
        <v>10470</v>
      </c>
      <c r="GO199" s="12">
        <v>10767</v>
      </c>
      <c r="GP199" s="12">
        <v>9956</v>
      </c>
      <c r="GQ199" s="12">
        <v>8078</v>
      </c>
      <c r="GR199" s="12">
        <v>8045</v>
      </c>
      <c r="GS199" s="12">
        <v>8464</v>
      </c>
      <c r="GT199" s="12">
        <v>7741</v>
      </c>
      <c r="GU199" s="12">
        <v>7093</v>
      </c>
      <c r="GV199" s="12">
        <v>6000</v>
      </c>
      <c r="GW199" s="12">
        <v>4984</v>
      </c>
      <c r="GX199" s="12">
        <v>3660</v>
      </c>
      <c r="GY199" s="12">
        <v>2895</v>
      </c>
      <c r="GZ199" s="12">
        <v>2381</v>
      </c>
      <c r="HA199" s="12">
        <v>1790</v>
      </c>
      <c r="HB199" s="12">
        <v>1145</v>
      </c>
      <c r="HC199" s="31">
        <v>1024</v>
      </c>
      <c r="HF199" s="42" t="s">
        <v>415</v>
      </c>
      <c r="HG199" s="43" t="s">
        <v>56</v>
      </c>
      <c r="HH199" s="43">
        <v>1</v>
      </c>
      <c r="HI199" s="44">
        <f>FM179*IH188</f>
        <v>241247.21082376436</v>
      </c>
      <c r="HJ199" s="44">
        <f>AS179*IH197</f>
        <v>36499.398692615803</v>
      </c>
      <c r="HK199" s="45">
        <f t="shared" si="81"/>
        <v>0.15129459349181576</v>
      </c>
      <c r="HL199" s="46">
        <f t="shared" si="77"/>
        <v>0.14065446354908187</v>
      </c>
      <c r="HN199" s="42" t="s">
        <v>415</v>
      </c>
      <c r="HO199" s="43" t="s">
        <v>56</v>
      </c>
      <c r="HP199" s="43">
        <v>1</v>
      </c>
      <c r="HQ199" s="44">
        <f>GH179*IO188</f>
        <v>75482.425604288001</v>
      </c>
      <c r="HR199" s="44">
        <f>BX179*II197</f>
        <v>13596.967781314035</v>
      </c>
      <c r="HS199" s="45">
        <f t="shared" si="82"/>
        <v>0.18013421895840109</v>
      </c>
      <c r="HT199" s="46">
        <f t="shared" si="78"/>
        <v>0.16525057713599259</v>
      </c>
      <c r="HV199" s="42" t="s">
        <v>415</v>
      </c>
      <c r="HW199" s="47" t="s">
        <v>56</v>
      </c>
      <c r="HX199" s="47">
        <v>1</v>
      </c>
      <c r="HY199" s="44">
        <f>HC179*IQ188</f>
        <v>165773.03480835975</v>
      </c>
      <c r="HZ199" s="48">
        <f>DC179*IJ197</f>
        <v>22829.042605156039</v>
      </c>
      <c r="IA199" s="45">
        <f t="shared" si="83"/>
        <v>0.13771264205633518</v>
      </c>
      <c r="IB199" s="46">
        <f t="shared" si="79"/>
        <v>0.1288411167591402</v>
      </c>
      <c r="IE199" s="50">
        <f t="shared" si="80"/>
        <v>8.2495888833946083</v>
      </c>
      <c r="IF199" s="50">
        <f t="shared" si="80"/>
        <v>-73.388306145730894</v>
      </c>
      <c r="IH199">
        <v>0.102372053546168</v>
      </c>
      <c r="II199">
        <v>6.7837991018877802E-2</v>
      </c>
      <c r="IJ199">
        <v>0.120284938941655</v>
      </c>
    </row>
    <row r="200" spans="1:266" ht="15.6" x14ac:dyDescent="0.3">
      <c r="A200" s="12" t="s">
        <v>414</v>
      </c>
      <c r="B200" s="12">
        <v>4898</v>
      </c>
      <c r="C200" s="12"/>
      <c r="D200" s="12"/>
      <c r="E200" s="12"/>
      <c r="F200" s="12">
        <v>16</v>
      </c>
      <c r="G200" s="12">
        <v>778</v>
      </c>
      <c r="H200" s="12">
        <v>1301</v>
      </c>
      <c r="I200" s="12">
        <v>1338</v>
      </c>
      <c r="J200" s="12">
        <v>902</v>
      </c>
      <c r="K200" s="12">
        <v>418</v>
      </c>
      <c r="L200" s="12">
        <v>118</v>
      </c>
      <c r="M200" s="12">
        <v>4</v>
      </c>
      <c r="N200" s="12">
        <v>1</v>
      </c>
      <c r="O200" s="31">
        <v>22</v>
      </c>
      <c r="Q200" s="12" t="s">
        <v>414</v>
      </c>
      <c r="R200" s="12">
        <v>1111</v>
      </c>
      <c r="S200" s="12">
        <v>34</v>
      </c>
      <c r="T200" s="12">
        <v>10</v>
      </c>
      <c r="U200" s="12">
        <v>10</v>
      </c>
      <c r="V200" s="12">
        <v>54</v>
      </c>
      <c r="W200" s="12">
        <v>2</v>
      </c>
      <c r="X200" s="12">
        <v>3</v>
      </c>
      <c r="Y200" s="12">
        <v>2</v>
      </c>
      <c r="Z200" s="12">
        <v>2</v>
      </c>
      <c r="AA200" s="12">
        <v>9</v>
      </c>
      <c r="AB200" s="12">
        <v>9</v>
      </c>
      <c r="AC200" s="12">
        <v>8</v>
      </c>
      <c r="AD200" s="31">
        <v>16</v>
      </c>
      <c r="AF200" s="12" t="s">
        <v>414</v>
      </c>
      <c r="AG200" s="12">
        <v>29</v>
      </c>
      <c r="AH200" s="12">
        <v>21</v>
      </c>
      <c r="AI200" s="12">
        <v>29</v>
      </c>
      <c r="AJ200" s="12">
        <v>33</v>
      </c>
      <c r="AK200" s="12">
        <v>55</v>
      </c>
      <c r="AL200" s="12">
        <v>74</v>
      </c>
      <c r="AM200" s="12">
        <v>86</v>
      </c>
      <c r="AN200" s="12">
        <v>112</v>
      </c>
      <c r="AO200" s="12">
        <v>112</v>
      </c>
      <c r="AP200" s="12">
        <v>131</v>
      </c>
      <c r="AQ200" s="12">
        <v>115</v>
      </c>
      <c r="AR200" s="12">
        <v>88</v>
      </c>
      <c r="AS200" s="12">
        <v>121</v>
      </c>
      <c r="AT200" s="31">
        <v>0</v>
      </c>
      <c r="AV200" s="12" t="s">
        <v>414</v>
      </c>
      <c r="AW200" s="12">
        <v>704</v>
      </c>
      <c r="AX200" s="12">
        <v>19</v>
      </c>
      <c r="AY200" s="12">
        <v>6</v>
      </c>
      <c r="AZ200" s="12">
        <v>5</v>
      </c>
      <c r="BA200" s="12">
        <v>30</v>
      </c>
      <c r="BB200" s="12">
        <v>0</v>
      </c>
      <c r="BC200" s="12">
        <v>1</v>
      </c>
      <c r="BD200" s="12">
        <v>1</v>
      </c>
      <c r="BE200" s="12">
        <v>2</v>
      </c>
      <c r="BF200" s="12">
        <v>5</v>
      </c>
      <c r="BG200" s="12">
        <v>7</v>
      </c>
      <c r="BH200" s="12">
        <v>6</v>
      </c>
      <c r="BI200" s="31">
        <v>14</v>
      </c>
      <c r="BK200" s="12" t="s">
        <v>414</v>
      </c>
      <c r="BL200" s="12">
        <v>23</v>
      </c>
      <c r="BM200" s="12">
        <v>17</v>
      </c>
      <c r="BN200" s="12">
        <v>21</v>
      </c>
      <c r="BO200" s="12">
        <v>24</v>
      </c>
      <c r="BP200" s="12">
        <v>40</v>
      </c>
      <c r="BQ200" s="12">
        <v>48</v>
      </c>
      <c r="BR200" s="12">
        <v>60</v>
      </c>
      <c r="BS200" s="12">
        <v>76</v>
      </c>
      <c r="BT200" s="12">
        <v>85</v>
      </c>
      <c r="BU200" s="12">
        <v>75</v>
      </c>
      <c r="BV200" s="12">
        <v>70</v>
      </c>
      <c r="BW200" s="12">
        <v>51</v>
      </c>
      <c r="BX200" s="12">
        <v>48</v>
      </c>
      <c r="BY200" s="31">
        <v>0</v>
      </c>
      <c r="CA200" s="12" t="s">
        <v>414</v>
      </c>
      <c r="CB200" s="12">
        <v>406</v>
      </c>
      <c r="CC200" s="12">
        <v>15</v>
      </c>
      <c r="CD200" s="12">
        <v>3</v>
      </c>
      <c r="CE200" s="12">
        <v>5</v>
      </c>
      <c r="CF200" s="12">
        <v>23</v>
      </c>
      <c r="CG200" s="12">
        <v>2</v>
      </c>
      <c r="CH200" s="12">
        <v>2</v>
      </c>
      <c r="CI200" s="12">
        <v>1</v>
      </c>
      <c r="CJ200" s="12">
        <v>0</v>
      </c>
      <c r="CK200" s="12">
        <v>4</v>
      </c>
      <c r="CL200" s="12">
        <v>2</v>
      </c>
      <c r="CM200" s="12">
        <v>2</v>
      </c>
      <c r="CN200" s="31">
        <v>2</v>
      </c>
      <c r="CP200" s="12" t="s">
        <v>414</v>
      </c>
      <c r="CQ200" s="12">
        <v>6</v>
      </c>
      <c r="CR200" s="12">
        <v>4</v>
      </c>
      <c r="CS200" s="12">
        <v>8</v>
      </c>
      <c r="CT200" s="12">
        <v>9</v>
      </c>
      <c r="CU200" s="12">
        <v>15</v>
      </c>
      <c r="CV200" s="12">
        <v>26</v>
      </c>
      <c r="CW200" s="12">
        <v>26</v>
      </c>
      <c r="CX200" s="12">
        <v>36</v>
      </c>
      <c r="CY200" s="12">
        <v>27</v>
      </c>
      <c r="CZ200" s="12">
        <v>56</v>
      </c>
      <c r="DA200" s="12">
        <v>45</v>
      </c>
      <c r="DB200" s="12">
        <v>37</v>
      </c>
      <c r="DC200" s="12">
        <v>73</v>
      </c>
      <c r="DD200" s="31">
        <v>0</v>
      </c>
      <c r="DG200" s="12" t="s">
        <v>422</v>
      </c>
      <c r="DH200" s="12">
        <v>8.6</v>
      </c>
      <c r="DI200" s="12">
        <v>12.4</v>
      </c>
      <c r="DJ200" s="12">
        <v>0.6</v>
      </c>
      <c r="DK200" s="12">
        <v>0.3</v>
      </c>
      <c r="DL200" s="12">
        <v>0.8</v>
      </c>
      <c r="DM200" s="12">
        <v>1</v>
      </c>
      <c r="DN200" s="12">
        <v>1.8</v>
      </c>
      <c r="DO200" s="12">
        <v>4.9000000000000004</v>
      </c>
      <c r="DP200" s="12">
        <v>11.8</v>
      </c>
      <c r="DQ200" s="12">
        <v>25.5</v>
      </c>
      <c r="DR200" s="31">
        <v>92</v>
      </c>
      <c r="DT200" s="12" t="s">
        <v>422</v>
      </c>
      <c r="DU200" s="12">
        <v>9.1999999999999993</v>
      </c>
      <c r="DV200" s="12">
        <v>13.3</v>
      </c>
      <c r="DW200" s="12">
        <v>0.7</v>
      </c>
      <c r="DX200" s="12">
        <v>0.3</v>
      </c>
      <c r="DY200" s="12">
        <v>1.3</v>
      </c>
      <c r="DZ200" s="12">
        <v>1.3</v>
      </c>
      <c r="EA200" s="12">
        <v>2.2999999999999998</v>
      </c>
      <c r="EB200" s="12">
        <v>6.6</v>
      </c>
      <c r="EC200" s="12">
        <v>16.899999999999999</v>
      </c>
      <c r="ED200" s="12">
        <v>36.799999999999997</v>
      </c>
      <c r="EE200" s="31">
        <v>109.8</v>
      </c>
      <c r="EG200" s="12" t="s">
        <v>422</v>
      </c>
      <c r="EH200" s="12">
        <v>8.1</v>
      </c>
      <c r="EI200" s="12">
        <v>11.4</v>
      </c>
      <c r="EJ200" s="12">
        <v>0.5</v>
      </c>
      <c r="EK200" s="12">
        <v>0.2</v>
      </c>
      <c r="EL200" s="12">
        <v>0.4</v>
      </c>
      <c r="EM200" s="12">
        <v>0.6</v>
      </c>
      <c r="EN200" s="12">
        <v>1.4</v>
      </c>
      <c r="EO200" s="12">
        <v>3.4</v>
      </c>
      <c r="EP200" s="12">
        <v>7.3</v>
      </c>
      <c r="EQ200" s="12">
        <v>16.899999999999999</v>
      </c>
      <c r="ER200" s="31">
        <v>82.6</v>
      </c>
      <c r="EU200" s="12" t="s">
        <v>422</v>
      </c>
      <c r="EV200" s="12">
        <v>3177557</v>
      </c>
      <c r="EW200" s="12">
        <v>248814</v>
      </c>
      <c r="EX200" s="12">
        <v>257317</v>
      </c>
      <c r="EY200" s="12">
        <v>269654</v>
      </c>
      <c r="EZ200" s="12">
        <v>274806</v>
      </c>
      <c r="FA200" s="12">
        <v>273052</v>
      </c>
      <c r="FB200" s="12">
        <v>271740</v>
      </c>
      <c r="FC200" s="12">
        <v>213534</v>
      </c>
      <c r="FD200" s="12">
        <v>189532</v>
      </c>
      <c r="FE200" s="12">
        <v>187224</v>
      </c>
      <c r="FF200" s="12">
        <v>177367</v>
      </c>
      <c r="FG200" s="12">
        <v>167820</v>
      </c>
      <c r="FH200" s="12">
        <v>148253</v>
      </c>
      <c r="FI200" s="12">
        <v>128961</v>
      </c>
      <c r="FJ200" s="12">
        <v>113486</v>
      </c>
      <c r="FK200" s="12">
        <v>98127</v>
      </c>
      <c r="FL200" s="12">
        <v>77779</v>
      </c>
      <c r="FM200" s="31">
        <v>80091</v>
      </c>
      <c r="FP200" s="12" t="s">
        <v>422</v>
      </c>
      <c r="FQ200" s="12">
        <v>1550051</v>
      </c>
      <c r="FR200" s="12">
        <v>126600</v>
      </c>
      <c r="FS200" s="12">
        <v>130648</v>
      </c>
      <c r="FT200" s="12">
        <v>136884</v>
      </c>
      <c r="FU200" s="12">
        <v>139514</v>
      </c>
      <c r="FV200" s="12">
        <v>138690</v>
      </c>
      <c r="FW200" s="12">
        <v>137286</v>
      </c>
      <c r="FX200" s="12">
        <v>107475</v>
      </c>
      <c r="FY200" s="12">
        <v>94877</v>
      </c>
      <c r="FZ200" s="12">
        <v>93080</v>
      </c>
      <c r="GA200" s="12">
        <v>86011</v>
      </c>
      <c r="GB200" s="12">
        <v>81701</v>
      </c>
      <c r="GC200" s="12">
        <v>70867</v>
      </c>
      <c r="GD200" s="12">
        <v>60447</v>
      </c>
      <c r="GE200" s="12">
        <v>50819</v>
      </c>
      <c r="GF200" s="12">
        <v>40829</v>
      </c>
      <c r="GG200" s="12">
        <v>29421</v>
      </c>
      <c r="GH200" s="31">
        <v>24902</v>
      </c>
      <c r="GK200" s="12" t="s">
        <v>422</v>
      </c>
      <c r="GL200" s="12">
        <v>1627506</v>
      </c>
      <c r="GM200" s="12">
        <v>122214</v>
      </c>
      <c r="GN200" s="12">
        <v>126669</v>
      </c>
      <c r="GO200" s="12">
        <v>132770</v>
      </c>
      <c r="GP200" s="12">
        <v>135292</v>
      </c>
      <c r="GQ200" s="12">
        <v>134362</v>
      </c>
      <c r="GR200" s="12">
        <v>134454</v>
      </c>
      <c r="GS200" s="12">
        <v>106059</v>
      </c>
      <c r="GT200" s="12">
        <v>94655</v>
      </c>
      <c r="GU200" s="12">
        <v>94144</v>
      </c>
      <c r="GV200" s="12">
        <v>91356</v>
      </c>
      <c r="GW200" s="12">
        <v>86119</v>
      </c>
      <c r="GX200" s="12">
        <v>77386</v>
      </c>
      <c r="GY200" s="12">
        <v>68514</v>
      </c>
      <c r="GZ200" s="12">
        <v>62667</v>
      </c>
      <c r="HA200" s="12">
        <v>57298</v>
      </c>
      <c r="HB200" s="12">
        <v>48358</v>
      </c>
      <c r="HC200" s="31">
        <v>55189</v>
      </c>
      <c r="HF200" s="54">
        <v>90</v>
      </c>
      <c r="HG200" s="55" t="s">
        <v>77</v>
      </c>
      <c r="HH200" s="55">
        <v>1</v>
      </c>
      <c r="HI200" s="56">
        <f>FM179*IH189</f>
        <v>84154.15821867199</v>
      </c>
      <c r="HJ200" s="56">
        <f>AS179*IH198</f>
        <v>18299.802745804634</v>
      </c>
      <c r="HK200" s="57">
        <f t="shared" si="81"/>
        <v>0.21745571618996129</v>
      </c>
      <c r="HL200" s="58">
        <f t="shared" si="77"/>
        <v>0.19613083102610437</v>
      </c>
      <c r="HN200" s="54">
        <v>90</v>
      </c>
      <c r="HO200" s="55" t="s">
        <v>77</v>
      </c>
      <c r="HP200" s="55">
        <v>1</v>
      </c>
      <c r="HQ200" s="56">
        <f>GH179*IO189</f>
        <v>21993.394690329875</v>
      </c>
      <c r="HR200" s="56">
        <f>BX179*II198</f>
        <v>5428.8623185246533</v>
      </c>
      <c r="HS200" s="57">
        <f t="shared" si="82"/>
        <v>0.24684058077271867</v>
      </c>
      <c r="HT200" s="58">
        <f t="shared" si="78"/>
        <v>0.21972238073769068</v>
      </c>
      <c r="HV200" s="54" t="s">
        <v>423</v>
      </c>
      <c r="HW200" s="59" t="s">
        <v>77</v>
      </c>
      <c r="HX200" s="59">
        <v>1</v>
      </c>
      <c r="HY200" s="56">
        <f>HC179*IQ189</f>
        <v>62172.90974303543</v>
      </c>
      <c r="HZ200" s="60">
        <f>DC179*IJ198</f>
        <v>12893.310447761198</v>
      </c>
      <c r="IA200" s="57">
        <f t="shared" si="83"/>
        <v>0.20737826974883539</v>
      </c>
      <c r="IB200" s="58">
        <f t="shared" si="79"/>
        <v>0.18789554340627965</v>
      </c>
      <c r="IE200" s="50">
        <f t="shared" si="80"/>
        <v>12.146214693319052</v>
      </c>
      <c r="IF200" s="50">
        <f t="shared" si="80"/>
        <v>22.370020481215761</v>
      </c>
      <c r="IH200" s="90">
        <v>1.8181276709799399E-2</v>
      </c>
      <c r="II200" s="91">
        <v>1.28177180973972E-2</v>
      </c>
      <c r="IJ200">
        <v>2.0963364993215699E-2</v>
      </c>
    </row>
    <row r="201" spans="1:266" ht="15.6" x14ac:dyDescent="0.3">
      <c r="A201" s="12" t="s">
        <v>422</v>
      </c>
      <c r="B201" s="12">
        <v>51940</v>
      </c>
      <c r="C201" s="12"/>
      <c r="D201" s="12"/>
      <c r="E201" s="12"/>
      <c r="F201" s="12">
        <v>351</v>
      </c>
      <c r="G201" s="12">
        <v>8903</v>
      </c>
      <c r="H201" s="12">
        <v>12606</v>
      </c>
      <c r="I201" s="12">
        <v>13345</v>
      </c>
      <c r="J201" s="12">
        <v>10375</v>
      </c>
      <c r="K201" s="12">
        <v>4827</v>
      </c>
      <c r="L201" s="12">
        <v>1230</v>
      </c>
      <c r="M201" s="12">
        <v>63</v>
      </c>
      <c r="N201" s="12">
        <v>3</v>
      </c>
      <c r="O201" s="31">
        <v>237</v>
      </c>
      <c r="Q201" s="12" t="s">
        <v>422</v>
      </c>
      <c r="R201" s="12">
        <v>27437</v>
      </c>
      <c r="S201" s="12">
        <v>302</v>
      </c>
      <c r="T201" s="12">
        <v>117</v>
      </c>
      <c r="U201" s="12">
        <v>224</v>
      </c>
      <c r="V201" s="12">
        <v>643</v>
      </c>
      <c r="W201" s="12">
        <v>49</v>
      </c>
      <c r="X201" s="12">
        <v>26</v>
      </c>
      <c r="Y201" s="12">
        <v>24</v>
      </c>
      <c r="Z201" s="12">
        <v>16</v>
      </c>
      <c r="AA201" s="12">
        <v>74</v>
      </c>
      <c r="AB201" s="12">
        <v>72</v>
      </c>
      <c r="AC201" s="12">
        <v>197</v>
      </c>
      <c r="AD201" s="31">
        <v>267</v>
      </c>
      <c r="AF201" s="12" t="s">
        <v>422</v>
      </c>
      <c r="AG201" s="12">
        <v>253</v>
      </c>
      <c r="AH201" s="12">
        <v>220</v>
      </c>
      <c r="AI201" s="12">
        <v>270</v>
      </c>
      <c r="AJ201" s="12">
        <v>415</v>
      </c>
      <c r="AK201" s="12">
        <v>666</v>
      </c>
      <c r="AL201" s="12">
        <v>1033</v>
      </c>
      <c r="AM201" s="12">
        <v>1422</v>
      </c>
      <c r="AN201" s="12">
        <v>1861</v>
      </c>
      <c r="AO201" s="12">
        <v>2394</v>
      </c>
      <c r="AP201" s="12">
        <v>3001</v>
      </c>
      <c r="AQ201" s="12">
        <v>3920</v>
      </c>
      <c r="AR201" s="12">
        <v>4222</v>
      </c>
      <c r="AS201" s="12">
        <v>6381</v>
      </c>
      <c r="AT201" s="31">
        <v>11</v>
      </c>
      <c r="AV201" s="12" t="s">
        <v>422</v>
      </c>
      <c r="AW201" s="12">
        <v>14289</v>
      </c>
      <c r="AX201" s="12">
        <v>166</v>
      </c>
      <c r="AY201" s="12">
        <v>60</v>
      </c>
      <c r="AZ201" s="12">
        <v>126</v>
      </c>
      <c r="BA201" s="12">
        <v>352</v>
      </c>
      <c r="BB201" s="12">
        <v>26</v>
      </c>
      <c r="BC201" s="12">
        <v>19</v>
      </c>
      <c r="BD201" s="12">
        <v>14</v>
      </c>
      <c r="BE201" s="12">
        <v>8</v>
      </c>
      <c r="BF201" s="12">
        <v>50</v>
      </c>
      <c r="BG201" s="12">
        <v>42</v>
      </c>
      <c r="BH201" s="12">
        <v>143</v>
      </c>
      <c r="BI201" s="31">
        <v>213</v>
      </c>
      <c r="BK201" s="12" t="s">
        <v>422</v>
      </c>
      <c r="BL201" s="12">
        <v>193</v>
      </c>
      <c r="BM201" s="12">
        <v>136</v>
      </c>
      <c r="BN201" s="12">
        <v>168</v>
      </c>
      <c r="BO201" s="12">
        <v>261</v>
      </c>
      <c r="BP201" s="12">
        <v>423</v>
      </c>
      <c r="BQ201" s="12">
        <v>680</v>
      </c>
      <c r="BR201" s="12">
        <v>951</v>
      </c>
      <c r="BS201" s="12">
        <v>1269</v>
      </c>
      <c r="BT201" s="12">
        <v>1599</v>
      </c>
      <c r="BU201" s="12">
        <v>1770</v>
      </c>
      <c r="BV201" s="12">
        <v>2047</v>
      </c>
      <c r="BW201" s="12">
        <v>1920</v>
      </c>
      <c r="BX201" s="12">
        <v>1997</v>
      </c>
      <c r="BY201" s="31">
        <v>8</v>
      </c>
      <c r="CA201" s="12" t="s">
        <v>422</v>
      </c>
      <c r="CB201" s="12">
        <v>13139</v>
      </c>
      <c r="CC201" s="12">
        <v>136</v>
      </c>
      <c r="CD201" s="12">
        <v>56</v>
      </c>
      <c r="CE201" s="12">
        <v>98</v>
      </c>
      <c r="CF201" s="12">
        <v>290</v>
      </c>
      <c r="CG201" s="12">
        <v>23</v>
      </c>
      <c r="CH201" s="12">
        <v>7</v>
      </c>
      <c r="CI201" s="12">
        <v>10</v>
      </c>
      <c r="CJ201" s="12">
        <v>8</v>
      </c>
      <c r="CK201" s="12">
        <v>24</v>
      </c>
      <c r="CL201" s="12">
        <v>30</v>
      </c>
      <c r="CM201" s="12">
        <v>54</v>
      </c>
      <c r="CN201" s="31">
        <v>54</v>
      </c>
      <c r="CP201" s="12" t="s">
        <v>422</v>
      </c>
      <c r="CQ201" s="12">
        <v>60</v>
      </c>
      <c r="CR201" s="12">
        <v>84</v>
      </c>
      <c r="CS201" s="12">
        <v>102</v>
      </c>
      <c r="CT201" s="12">
        <v>154</v>
      </c>
      <c r="CU201" s="12">
        <v>243</v>
      </c>
      <c r="CV201" s="12">
        <v>352</v>
      </c>
      <c r="CW201" s="12">
        <v>471</v>
      </c>
      <c r="CX201" s="12">
        <v>591</v>
      </c>
      <c r="CY201" s="12">
        <v>795</v>
      </c>
      <c r="CZ201" s="12">
        <v>1229</v>
      </c>
      <c r="DA201" s="12">
        <v>1873</v>
      </c>
      <c r="DB201" s="12">
        <v>2300</v>
      </c>
      <c r="DC201" s="12">
        <v>4383</v>
      </c>
      <c r="DD201" s="31">
        <v>2</v>
      </c>
      <c r="DG201" s="12" t="s">
        <v>434</v>
      </c>
      <c r="DH201" s="12">
        <v>5.6</v>
      </c>
      <c r="DI201" s="12">
        <v>11.7</v>
      </c>
      <c r="DJ201" s="12">
        <v>0.6</v>
      </c>
      <c r="DK201" s="12">
        <v>0.3</v>
      </c>
      <c r="DL201" s="12">
        <v>0.7</v>
      </c>
      <c r="DM201" s="12">
        <v>0.9</v>
      </c>
      <c r="DN201" s="12">
        <v>1.9</v>
      </c>
      <c r="DO201" s="12">
        <v>4.9000000000000004</v>
      </c>
      <c r="DP201" s="12">
        <v>11.8</v>
      </c>
      <c r="DQ201" s="12">
        <v>25</v>
      </c>
      <c r="DR201" s="31">
        <v>85.2</v>
      </c>
      <c r="DT201" s="12" t="s">
        <v>434</v>
      </c>
      <c r="DU201" s="12">
        <v>6.3</v>
      </c>
      <c r="DV201" s="12">
        <v>13.4</v>
      </c>
      <c r="DW201" s="12">
        <v>0.6</v>
      </c>
      <c r="DX201" s="12">
        <v>0.4</v>
      </c>
      <c r="DY201" s="12">
        <v>0.9</v>
      </c>
      <c r="DZ201" s="12">
        <v>1</v>
      </c>
      <c r="EA201" s="12">
        <v>2.2999999999999998</v>
      </c>
      <c r="EB201" s="12">
        <v>6.1</v>
      </c>
      <c r="EC201" s="12">
        <v>15.7</v>
      </c>
      <c r="ED201" s="12">
        <v>32.6</v>
      </c>
      <c r="EE201" s="31">
        <v>95.3</v>
      </c>
      <c r="EG201" s="12" t="s">
        <v>434</v>
      </c>
      <c r="EH201" s="12">
        <v>5</v>
      </c>
      <c r="EI201" s="12">
        <v>10</v>
      </c>
      <c r="EJ201" s="12">
        <v>0.6</v>
      </c>
      <c r="EK201" s="12">
        <v>0.2</v>
      </c>
      <c r="EL201" s="12">
        <v>0.5</v>
      </c>
      <c r="EM201" s="12">
        <v>0.8</v>
      </c>
      <c r="EN201" s="12">
        <v>1.5</v>
      </c>
      <c r="EO201" s="12">
        <v>3.7</v>
      </c>
      <c r="EP201" s="12">
        <v>7.7</v>
      </c>
      <c r="EQ201" s="12">
        <v>18.3</v>
      </c>
      <c r="ER201" s="31">
        <v>78</v>
      </c>
      <c r="EU201" s="12" t="s">
        <v>497</v>
      </c>
      <c r="EV201" s="12">
        <v>839767</v>
      </c>
      <c r="EW201" s="12">
        <v>78947</v>
      </c>
      <c r="EX201" s="12">
        <v>96883</v>
      </c>
      <c r="EY201" s="12">
        <v>96136</v>
      </c>
      <c r="EZ201" s="12">
        <v>85905</v>
      </c>
      <c r="FA201" s="12">
        <v>76430</v>
      </c>
      <c r="FB201" s="12">
        <v>69872</v>
      </c>
      <c r="FC201" s="12">
        <v>55287</v>
      </c>
      <c r="FD201" s="12">
        <v>46799</v>
      </c>
      <c r="FE201" s="12">
        <v>42949</v>
      </c>
      <c r="FF201" s="12">
        <v>40120</v>
      </c>
      <c r="FG201" s="12">
        <v>36539</v>
      </c>
      <c r="FH201" s="12">
        <v>30390</v>
      </c>
      <c r="FI201" s="12">
        <v>24208</v>
      </c>
      <c r="FJ201" s="12">
        <v>20912</v>
      </c>
      <c r="FK201" s="12">
        <v>16147</v>
      </c>
      <c r="FL201" s="12">
        <v>11859</v>
      </c>
      <c r="FM201" s="31">
        <v>10384</v>
      </c>
      <c r="FP201" s="12" t="s">
        <v>497</v>
      </c>
      <c r="FQ201" s="12">
        <v>423721</v>
      </c>
      <c r="FR201" s="12">
        <v>39913</v>
      </c>
      <c r="FS201" s="12">
        <v>49091</v>
      </c>
      <c r="FT201" s="12">
        <v>48857</v>
      </c>
      <c r="FU201" s="12">
        <v>43892</v>
      </c>
      <c r="FV201" s="12">
        <v>39468</v>
      </c>
      <c r="FW201" s="12">
        <v>35549</v>
      </c>
      <c r="FX201" s="12">
        <v>27964</v>
      </c>
      <c r="FY201" s="12">
        <v>23982</v>
      </c>
      <c r="FZ201" s="12">
        <v>21786</v>
      </c>
      <c r="GA201" s="12">
        <v>20100</v>
      </c>
      <c r="GB201" s="12">
        <v>18853</v>
      </c>
      <c r="GC201" s="12">
        <v>15634</v>
      </c>
      <c r="GD201" s="12">
        <v>11975</v>
      </c>
      <c r="GE201" s="12">
        <v>9954</v>
      </c>
      <c r="GF201" s="12">
        <v>7403</v>
      </c>
      <c r="GG201" s="12">
        <v>5163</v>
      </c>
      <c r="GH201" s="31">
        <v>4137</v>
      </c>
      <c r="GK201" s="12" t="s">
        <v>497</v>
      </c>
      <c r="GL201" s="12">
        <v>416046</v>
      </c>
      <c r="GM201" s="12">
        <v>39034</v>
      </c>
      <c r="GN201" s="12">
        <v>47792</v>
      </c>
      <c r="GO201" s="12">
        <v>47279</v>
      </c>
      <c r="GP201" s="12">
        <v>42013</v>
      </c>
      <c r="GQ201" s="12">
        <v>36962</v>
      </c>
      <c r="GR201" s="12">
        <v>34323</v>
      </c>
      <c r="GS201" s="12">
        <v>27323</v>
      </c>
      <c r="GT201" s="12">
        <v>22817</v>
      </c>
      <c r="GU201" s="12">
        <v>21163</v>
      </c>
      <c r="GV201" s="12">
        <v>20020</v>
      </c>
      <c r="GW201" s="12">
        <v>17686</v>
      </c>
      <c r="GX201" s="12">
        <v>14756</v>
      </c>
      <c r="GY201" s="12">
        <v>12233</v>
      </c>
      <c r="GZ201" s="12">
        <v>10958</v>
      </c>
      <c r="HA201" s="12">
        <v>8744</v>
      </c>
      <c r="HB201" s="12">
        <v>6696</v>
      </c>
      <c r="HC201" s="31">
        <v>6247</v>
      </c>
      <c r="HF201" s="42">
        <v>95</v>
      </c>
      <c r="HG201" s="43" t="s">
        <v>121</v>
      </c>
      <c r="HH201" s="43">
        <v>1</v>
      </c>
      <c r="HI201" s="44">
        <f>FM179*IH190</f>
        <v>19744.347327009484</v>
      </c>
      <c r="HJ201" s="44">
        <f>AS179*IH199</f>
        <v>6378.9050285152744</v>
      </c>
      <c r="HK201" s="45">
        <f t="shared" si="81"/>
        <v>0.32307500080234031</v>
      </c>
      <c r="HL201" s="46">
        <f t="shared" si="77"/>
        <v>0.27814427058167052</v>
      </c>
      <c r="HN201" s="42">
        <v>95</v>
      </c>
      <c r="HO201" s="43" t="s">
        <v>121</v>
      </c>
      <c r="HP201" s="43">
        <v>1</v>
      </c>
      <c r="HQ201" s="44">
        <f>GH179*IO190</f>
        <v>4018.3011117140768</v>
      </c>
      <c r="HR201" s="44">
        <f>BX179*II199</f>
        <v>1403.9072241356762</v>
      </c>
      <c r="HS201" s="45">
        <f t="shared" si="82"/>
        <v>0.34937830319460927</v>
      </c>
      <c r="HT201" s="46">
        <f t="shared" si="78"/>
        <v>0.29742192027527953</v>
      </c>
      <c r="HV201" s="42" t="s">
        <v>433</v>
      </c>
      <c r="HW201" s="47" t="s">
        <v>121</v>
      </c>
      <c r="HX201" s="47">
        <v>1</v>
      </c>
      <c r="HY201" s="44">
        <f>HC179*IQ190</f>
        <v>15731.336063926246</v>
      </c>
      <c r="HZ201" s="48">
        <f>DC179*IJ199</f>
        <v>5003.6128900949643</v>
      </c>
      <c r="IA201" s="45">
        <f t="shared" si="83"/>
        <v>0.31806662001003344</v>
      </c>
      <c r="IB201" s="46">
        <f t="shared" si="79"/>
        <v>0.27442405430837596</v>
      </c>
      <c r="IE201" s="50">
        <f t="shared" si="80"/>
        <v>5.2898486308404244</v>
      </c>
      <c r="IF201" s="50">
        <f t="shared" si="80"/>
        <v>28.615085715366149</v>
      </c>
      <c r="IH201">
        <v>1</v>
      </c>
      <c r="II201">
        <v>1</v>
      </c>
      <c r="IJ201">
        <v>1</v>
      </c>
    </row>
    <row r="202" spans="1:266" ht="15.6" x14ac:dyDescent="0.3">
      <c r="A202" s="12" t="s">
        <v>434</v>
      </c>
      <c r="B202" s="12">
        <v>17642</v>
      </c>
      <c r="C202" s="12"/>
      <c r="D202" s="12"/>
      <c r="E202" s="12"/>
      <c r="F202" s="12">
        <v>107</v>
      </c>
      <c r="G202" s="12">
        <v>3275</v>
      </c>
      <c r="H202" s="12">
        <v>4933</v>
      </c>
      <c r="I202" s="12">
        <v>4267</v>
      </c>
      <c r="J202" s="12">
        <v>2821</v>
      </c>
      <c r="K202" s="12">
        <v>1362</v>
      </c>
      <c r="L202" s="12">
        <v>412</v>
      </c>
      <c r="M202" s="12">
        <v>46</v>
      </c>
      <c r="N202" s="12">
        <v>4</v>
      </c>
      <c r="O202" s="31">
        <v>415</v>
      </c>
      <c r="Q202" s="12" t="s">
        <v>434</v>
      </c>
      <c r="R202" s="12">
        <v>4736</v>
      </c>
      <c r="S202" s="12">
        <v>100</v>
      </c>
      <c r="T202" s="12">
        <v>25</v>
      </c>
      <c r="U202" s="12">
        <v>82</v>
      </c>
      <c r="V202" s="12">
        <v>207</v>
      </c>
      <c r="W202" s="12">
        <v>22</v>
      </c>
      <c r="X202" s="12">
        <v>5</v>
      </c>
      <c r="Y202" s="12">
        <v>8</v>
      </c>
      <c r="Z202" s="12">
        <v>3</v>
      </c>
      <c r="AA202" s="12">
        <v>31</v>
      </c>
      <c r="AB202" s="12">
        <v>26</v>
      </c>
      <c r="AC202" s="12">
        <v>56</v>
      </c>
      <c r="AD202" s="31">
        <v>51</v>
      </c>
      <c r="AF202" s="12" t="s">
        <v>434</v>
      </c>
      <c r="AG202" s="12">
        <v>57</v>
      </c>
      <c r="AH202" s="12">
        <v>53</v>
      </c>
      <c r="AI202" s="12">
        <v>84</v>
      </c>
      <c r="AJ202" s="12">
        <v>84</v>
      </c>
      <c r="AK202" s="12">
        <v>162</v>
      </c>
      <c r="AL202" s="12">
        <v>217</v>
      </c>
      <c r="AM202" s="12">
        <v>250</v>
      </c>
      <c r="AN202" s="12">
        <v>392</v>
      </c>
      <c r="AO202" s="12">
        <v>415</v>
      </c>
      <c r="AP202" s="12">
        <v>513</v>
      </c>
      <c r="AQ202" s="12">
        <v>572</v>
      </c>
      <c r="AR202" s="12">
        <v>559</v>
      </c>
      <c r="AS202" s="12">
        <v>764</v>
      </c>
      <c r="AT202" s="31">
        <v>205</v>
      </c>
      <c r="AV202" s="12" t="s">
        <v>434</v>
      </c>
      <c r="AW202" s="12">
        <v>2651</v>
      </c>
      <c r="AX202" s="12">
        <v>58</v>
      </c>
      <c r="AY202" s="12">
        <v>16</v>
      </c>
      <c r="AZ202" s="12">
        <v>46</v>
      </c>
      <c r="BA202" s="12">
        <v>120</v>
      </c>
      <c r="BB202" s="12">
        <v>12</v>
      </c>
      <c r="BC202" s="12">
        <v>2</v>
      </c>
      <c r="BD202" s="12">
        <v>4</v>
      </c>
      <c r="BE202" s="12">
        <v>2</v>
      </c>
      <c r="BF202" s="12">
        <v>19</v>
      </c>
      <c r="BG202" s="12">
        <v>19</v>
      </c>
      <c r="BH202" s="12">
        <v>34</v>
      </c>
      <c r="BI202" s="31">
        <v>37</v>
      </c>
      <c r="BK202" s="12" t="s">
        <v>434</v>
      </c>
      <c r="BL202" s="12">
        <v>33</v>
      </c>
      <c r="BM202" s="12">
        <v>30</v>
      </c>
      <c r="BN202" s="12">
        <v>49</v>
      </c>
      <c r="BO202" s="12">
        <v>54</v>
      </c>
      <c r="BP202" s="12">
        <v>102</v>
      </c>
      <c r="BQ202" s="12">
        <v>136</v>
      </c>
      <c r="BR202" s="12">
        <v>181</v>
      </c>
      <c r="BS202" s="12">
        <v>253</v>
      </c>
      <c r="BT202" s="12">
        <v>250</v>
      </c>
      <c r="BU202" s="12">
        <v>316</v>
      </c>
      <c r="BV202" s="12">
        <v>300</v>
      </c>
      <c r="BW202" s="12">
        <v>278</v>
      </c>
      <c r="BX202" s="12">
        <v>308</v>
      </c>
      <c r="BY202" s="31">
        <v>112</v>
      </c>
      <c r="CA202" s="12" t="s">
        <v>434</v>
      </c>
      <c r="CB202" s="12">
        <v>2067</v>
      </c>
      <c r="CC202" s="12">
        <v>42</v>
      </c>
      <c r="CD202" s="12">
        <v>9</v>
      </c>
      <c r="CE202" s="12">
        <v>36</v>
      </c>
      <c r="CF202" s="12">
        <v>87</v>
      </c>
      <c r="CG202" s="12">
        <v>10</v>
      </c>
      <c r="CH202" s="12">
        <v>3</v>
      </c>
      <c r="CI202" s="12">
        <v>4</v>
      </c>
      <c r="CJ202" s="12">
        <v>1</v>
      </c>
      <c r="CK202" s="12">
        <v>12</v>
      </c>
      <c r="CL202" s="12">
        <v>7</v>
      </c>
      <c r="CM202" s="12">
        <v>22</v>
      </c>
      <c r="CN202" s="31">
        <v>14</v>
      </c>
      <c r="CP202" s="12" t="s">
        <v>434</v>
      </c>
      <c r="CQ202" s="12">
        <v>24</v>
      </c>
      <c r="CR202" s="12">
        <v>23</v>
      </c>
      <c r="CS202" s="12">
        <v>35</v>
      </c>
      <c r="CT202" s="12">
        <v>30</v>
      </c>
      <c r="CU202" s="12">
        <v>60</v>
      </c>
      <c r="CV202" s="12">
        <v>81</v>
      </c>
      <c r="CW202" s="12">
        <v>69</v>
      </c>
      <c r="CX202" s="12">
        <v>139</v>
      </c>
      <c r="CY202" s="12">
        <v>164</v>
      </c>
      <c r="CZ202" s="12">
        <v>197</v>
      </c>
      <c r="DA202" s="12">
        <v>272</v>
      </c>
      <c r="DB202" s="12">
        <v>281</v>
      </c>
      <c r="DC202" s="12">
        <v>456</v>
      </c>
      <c r="DD202" s="31">
        <v>76</v>
      </c>
      <c r="DG202" s="12" t="s">
        <v>441</v>
      </c>
      <c r="DH202" s="12">
        <v>6</v>
      </c>
      <c r="DI202" s="12">
        <v>16.2</v>
      </c>
      <c r="DJ202" s="12">
        <v>0.6</v>
      </c>
      <c r="DK202" s="12">
        <v>0.2</v>
      </c>
      <c r="DL202" s="12">
        <v>0.8</v>
      </c>
      <c r="DM202" s="12">
        <v>1</v>
      </c>
      <c r="DN202" s="12">
        <v>1.9</v>
      </c>
      <c r="DO202" s="12">
        <v>4.5</v>
      </c>
      <c r="DP202" s="12">
        <v>10.8</v>
      </c>
      <c r="DQ202" s="12">
        <v>28.1</v>
      </c>
      <c r="DR202" s="31">
        <v>87.9</v>
      </c>
      <c r="DT202" s="12" t="s">
        <v>441</v>
      </c>
      <c r="DU202" s="12">
        <v>6.6</v>
      </c>
      <c r="DV202" s="12">
        <v>18.7</v>
      </c>
      <c r="DW202" s="12">
        <v>0.5</v>
      </c>
      <c r="DX202" s="12">
        <v>0.3</v>
      </c>
      <c r="DY202" s="12">
        <v>1.1000000000000001</v>
      </c>
      <c r="DZ202" s="12">
        <v>1.4</v>
      </c>
      <c r="EA202" s="12">
        <v>2.1</v>
      </c>
      <c r="EB202" s="12">
        <v>5.7</v>
      </c>
      <c r="EC202" s="12">
        <v>13.9</v>
      </c>
      <c r="ED202" s="12">
        <v>37</v>
      </c>
      <c r="EE202" s="31">
        <v>101.6</v>
      </c>
      <c r="EG202" s="12" t="s">
        <v>441</v>
      </c>
      <c r="EH202" s="12">
        <v>5.5</v>
      </c>
      <c r="EI202" s="12">
        <v>13.6</v>
      </c>
      <c r="EJ202" s="12">
        <v>0.6</v>
      </c>
      <c r="EK202" s="12">
        <v>0.2</v>
      </c>
      <c r="EL202" s="12">
        <v>0.5</v>
      </c>
      <c r="EM202" s="12">
        <v>0.7</v>
      </c>
      <c r="EN202" s="12">
        <v>1.6</v>
      </c>
      <c r="EO202" s="12">
        <v>3.4</v>
      </c>
      <c r="EP202" s="12">
        <v>7.8</v>
      </c>
      <c r="EQ202" s="12">
        <v>21.1</v>
      </c>
      <c r="ER202" s="31">
        <v>79.3</v>
      </c>
      <c r="EU202" s="12" t="s">
        <v>441</v>
      </c>
      <c r="EV202" s="12">
        <v>1421824</v>
      </c>
      <c r="EW202" s="12">
        <v>136621</v>
      </c>
      <c r="EX202" s="12">
        <v>145669</v>
      </c>
      <c r="EY202" s="12">
        <v>142082</v>
      </c>
      <c r="EZ202" s="12">
        <v>129841</v>
      </c>
      <c r="FA202" s="12">
        <v>127753</v>
      </c>
      <c r="FB202" s="12">
        <v>133671</v>
      </c>
      <c r="FC202" s="12">
        <v>95105</v>
      </c>
      <c r="FD202" s="12">
        <v>80381</v>
      </c>
      <c r="FE202" s="12">
        <v>76816</v>
      </c>
      <c r="FF202" s="12">
        <v>75159</v>
      </c>
      <c r="FG202" s="12">
        <v>71713</v>
      </c>
      <c r="FH202" s="12">
        <v>57077</v>
      </c>
      <c r="FI202" s="12">
        <v>42423</v>
      </c>
      <c r="FJ202" s="12">
        <v>35908</v>
      </c>
      <c r="FK202" s="12">
        <v>30079</v>
      </c>
      <c r="FL202" s="12">
        <v>22627</v>
      </c>
      <c r="FM202" s="31">
        <v>18899</v>
      </c>
      <c r="FP202" s="12" t="s">
        <v>441</v>
      </c>
      <c r="FQ202" s="12">
        <v>702895</v>
      </c>
      <c r="FR202" s="12">
        <v>69194</v>
      </c>
      <c r="FS202" s="12">
        <v>73676</v>
      </c>
      <c r="FT202" s="12">
        <v>72017</v>
      </c>
      <c r="FU202" s="12">
        <v>65923</v>
      </c>
      <c r="FV202" s="12">
        <v>64237</v>
      </c>
      <c r="FW202" s="12">
        <v>67047</v>
      </c>
      <c r="FX202" s="12">
        <v>47646</v>
      </c>
      <c r="FY202" s="12">
        <v>40040</v>
      </c>
      <c r="FZ202" s="12">
        <v>37797</v>
      </c>
      <c r="GA202" s="12">
        <v>36184</v>
      </c>
      <c r="GB202" s="12">
        <v>35232</v>
      </c>
      <c r="GC202" s="12">
        <v>28085</v>
      </c>
      <c r="GD202" s="12">
        <v>20307</v>
      </c>
      <c r="GE202" s="12">
        <v>16412</v>
      </c>
      <c r="GF202" s="12">
        <v>12950</v>
      </c>
      <c r="GG202" s="12">
        <v>9331</v>
      </c>
      <c r="GH202" s="31">
        <v>6817</v>
      </c>
      <c r="GK202" s="12" t="s">
        <v>441</v>
      </c>
      <c r="GL202" s="12">
        <v>718929</v>
      </c>
      <c r="GM202" s="12">
        <v>67427</v>
      </c>
      <c r="GN202" s="12">
        <v>71993</v>
      </c>
      <c r="GO202" s="12">
        <v>70065</v>
      </c>
      <c r="GP202" s="12">
        <v>63918</v>
      </c>
      <c r="GQ202" s="12">
        <v>63516</v>
      </c>
      <c r="GR202" s="12">
        <v>66624</v>
      </c>
      <c r="GS202" s="12">
        <v>47459</v>
      </c>
      <c r="GT202" s="12">
        <v>40341</v>
      </c>
      <c r="GU202" s="12">
        <v>39019</v>
      </c>
      <c r="GV202" s="12">
        <v>38975</v>
      </c>
      <c r="GW202" s="12">
        <v>36481</v>
      </c>
      <c r="GX202" s="12">
        <v>28992</v>
      </c>
      <c r="GY202" s="12">
        <v>22116</v>
      </c>
      <c r="GZ202" s="12">
        <v>19496</v>
      </c>
      <c r="HA202" s="12">
        <v>17129</v>
      </c>
      <c r="HB202" s="12">
        <v>13296</v>
      </c>
      <c r="HC202" s="31">
        <v>12082</v>
      </c>
      <c r="HF202" s="65" t="s">
        <v>442</v>
      </c>
      <c r="HG202" s="66" t="s">
        <v>443</v>
      </c>
      <c r="HH202" s="66">
        <v>1</v>
      </c>
      <c r="HI202" s="67">
        <f>FM179*IH191</f>
        <v>2802.4131482775838</v>
      </c>
      <c r="HJ202" s="67">
        <f>AS179*IH200</f>
        <v>1132.8935330643103</v>
      </c>
      <c r="HK202" s="68">
        <f t="shared" si="81"/>
        <v>0.40425642941356027</v>
      </c>
      <c r="HL202" s="69">
        <f t="shared" si="77"/>
        <v>0.33628395413060441</v>
      </c>
      <c r="HN202" s="65" t="s">
        <v>442</v>
      </c>
      <c r="HO202" s="66" t="s">
        <v>443</v>
      </c>
      <c r="HP202" s="66">
        <v>1</v>
      </c>
      <c r="HQ202" s="67">
        <f>GH179*IO191</f>
        <v>629.96075197589209</v>
      </c>
      <c r="HR202" s="67">
        <f>BX179*II200</f>
        <v>265.26267602563507</v>
      </c>
      <c r="HS202" s="68">
        <f t="shared" si="82"/>
        <v>0.42107809922067396</v>
      </c>
      <c r="HT202" s="69">
        <f t="shared" si="78"/>
        <v>0.34784346639310454</v>
      </c>
      <c r="HV202" s="65" t="s">
        <v>442</v>
      </c>
      <c r="HW202" s="66" t="s">
        <v>443</v>
      </c>
      <c r="HX202" s="66">
        <v>1</v>
      </c>
      <c r="HY202" s="67">
        <f>HC179*IQ191</f>
        <v>2173.0757940531439</v>
      </c>
      <c r="HZ202" s="70">
        <f>DC179*IJ200</f>
        <v>872.0340569877867</v>
      </c>
      <c r="IA202" s="68">
        <f t="shared" si="83"/>
        <v>0.40129021701599266</v>
      </c>
      <c r="IB202" s="69">
        <f t="shared" si="79"/>
        <v>0.33422883595858172</v>
      </c>
      <c r="IE202" s="50">
        <f t="shared" si="80"/>
        <v>0.62339775145210297</v>
      </c>
      <c r="IF202" s="50">
        <f t="shared" si="80"/>
        <v>4.4031999491114675</v>
      </c>
    </row>
    <row r="203" spans="1:266" x14ac:dyDescent="0.3">
      <c r="A203" s="12" t="s">
        <v>441</v>
      </c>
      <c r="B203" s="12">
        <v>28225</v>
      </c>
      <c r="C203" s="12"/>
      <c r="D203" s="12"/>
      <c r="E203" s="12"/>
      <c r="F203" s="12">
        <v>112</v>
      </c>
      <c r="G203" s="12">
        <v>4647</v>
      </c>
      <c r="H203" s="12">
        <v>7411</v>
      </c>
      <c r="I203" s="12">
        <v>7484</v>
      </c>
      <c r="J203" s="12">
        <v>5030</v>
      </c>
      <c r="K203" s="12">
        <v>2557</v>
      </c>
      <c r="L203" s="12">
        <v>780</v>
      </c>
      <c r="M203" s="12">
        <v>47</v>
      </c>
      <c r="N203" s="12">
        <v>2</v>
      </c>
      <c r="O203" s="31">
        <v>155</v>
      </c>
      <c r="Q203" s="12" t="s">
        <v>441</v>
      </c>
      <c r="R203" s="12">
        <v>8589</v>
      </c>
      <c r="S203" s="12">
        <v>276</v>
      </c>
      <c r="T203" s="12">
        <v>74</v>
      </c>
      <c r="U203" s="12">
        <v>107</v>
      </c>
      <c r="V203" s="12">
        <v>457</v>
      </c>
      <c r="W203" s="12">
        <v>31</v>
      </c>
      <c r="X203" s="12">
        <v>15</v>
      </c>
      <c r="Y203" s="12">
        <v>5</v>
      </c>
      <c r="Z203" s="12">
        <v>10</v>
      </c>
      <c r="AA203" s="12">
        <v>29</v>
      </c>
      <c r="AB203" s="12">
        <v>42</v>
      </c>
      <c r="AC203" s="12">
        <v>83</v>
      </c>
      <c r="AD203" s="31">
        <v>114</v>
      </c>
      <c r="AF203" s="12" t="s">
        <v>441</v>
      </c>
      <c r="AG203" s="12">
        <v>118</v>
      </c>
      <c r="AH203" s="12">
        <v>120</v>
      </c>
      <c r="AI203" s="12">
        <v>136</v>
      </c>
      <c r="AJ203" s="12">
        <v>157</v>
      </c>
      <c r="AK203" s="12">
        <v>268</v>
      </c>
      <c r="AL203" s="12">
        <v>391</v>
      </c>
      <c r="AM203" s="12">
        <v>486</v>
      </c>
      <c r="AN203" s="12">
        <v>589</v>
      </c>
      <c r="AO203" s="12">
        <v>803</v>
      </c>
      <c r="AP203" s="12">
        <v>1054</v>
      </c>
      <c r="AQ203" s="12">
        <v>1177</v>
      </c>
      <c r="AR203" s="12">
        <v>1111</v>
      </c>
      <c r="AS203" s="12">
        <v>1364</v>
      </c>
      <c r="AT203" s="31">
        <v>29</v>
      </c>
      <c r="AV203" s="12" t="s">
        <v>441</v>
      </c>
      <c r="AW203" s="12">
        <v>4639</v>
      </c>
      <c r="AX203" s="12">
        <v>163</v>
      </c>
      <c r="AY203" s="12">
        <v>47</v>
      </c>
      <c r="AZ203" s="12">
        <v>59</v>
      </c>
      <c r="BA203" s="12">
        <v>269</v>
      </c>
      <c r="BB203" s="12">
        <v>19</v>
      </c>
      <c r="BC203" s="12">
        <v>4</v>
      </c>
      <c r="BD203" s="12">
        <v>1</v>
      </c>
      <c r="BE203" s="12">
        <v>5</v>
      </c>
      <c r="BF203" s="12">
        <v>16</v>
      </c>
      <c r="BG203" s="12">
        <v>31</v>
      </c>
      <c r="BH203" s="12">
        <v>62</v>
      </c>
      <c r="BI203" s="31">
        <v>75</v>
      </c>
      <c r="BK203" s="12" t="s">
        <v>441</v>
      </c>
      <c r="BL203" s="12">
        <v>83</v>
      </c>
      <c r="BM203" s="12">
        <v>80</v>
      </c>
      <c r="BN203" s="12">
        <v>75</v>
      </c>
      <c r="BO203" s="12">
        <v>90</v>
      </c>
      <c r="BP203" s="12">
        <v>152</v>
      </c>
      <c r="BQ203" s="12">
        <v>253</v>
      </c>
      <c r="BR203" s="12">
        <v>306</v>
      </c>
      <c r="BS203" s="12">
        <v>369</v>
      </c>
      <c r="BT203" s="12">
        <v>475</v>
      </c>
      <c r="BU203" s="12">
        <v>611</v>
      </c>
      <c r="BV203" s="12">
        <v>631</v>
      </c>
      <c r="BW203" s="12">
        <v>522</v>
      </c>
      <c r="BX203" s="12">
        <v>487</v>
      </c>
      <c r="BY203" s="31">
        <v>23</v>
      </c>
      <c r="CA203" s="12" t="s">
        <v>441</v>
      </c>
      <c r="CB203" s="12">
        <v>3950</v>
      </c>
      <c r="CC203" s="12">
        <v>113</v>
      </c>
      <c r="CD203" s="12">
        <v>27</v>
      </c>
      <c r="CE203" s="12">
        <v>48</v>
      </c>
      <c r="CF203" s="12">
        <v>188</v>
      </c>
      <c r="CG203" s="12">
        <v>12</v>
      </c>
      <c r="CH203" s="12">
        <v>11</v>
      </c>
      <c r="CI203" s="12">
        <v>4</v>
      </c>
      <c r="CJ203" s="12">
        <v>5</v>
      </c>
      <c r="CK203" s="12">
        <v>13</v>
      </c>
      <c r="CL203" s="12">
        <v>11</v>
      </c>
      <c r="CM203" s="12">
        <v>21</v>
      </c>
      <c r="CN203" s="31">
        <v>39</v>
      </c>
      <c r="CP203" s="12" t="s">
        <v>441</v>
      </c>
      <c r="CQ203" s="12">
        <v>35</v>
      </c>
      <c r="CR203" s="12">
        <v>40</v>
      </c>
      <c r="CS203" s="12">
        <v>61</v>
      </c>
      <c r="CT203" s="12">
        <v>67</v>
      </c>
      <c r="CU203" s="12">
        <v>116</v>
      </c>
      <c r="CV203" s="12">
        <v>138</v>
      </c>
      <c r="CW203" s="12">
        <v>180</v>
      </c>
      <c r="CX203" s="12">
        <v>220</v>
      </c>
      <c r="CY203" s="12">
        <v>328</v>
      </c>
      <c r="CZ203" s="12">
        <v>443</v>
      </c>
      <c r="DA203" s="12">
        <v>546</v>
      </c>
      <c r="DB203" s="12">
        <v>589</v>
      </c>
      <c r="DC203" s="12">
        <v>877</v>
      </c>
      <c r="DD203" s="31">
        <v>6</v>
      </c>
      <c r="DG203" s="13" t="s">
        <v>454</v>
      </c>
      <c r="DH203" s="13">
        <v>3.5</v>
      </c>
      <c r="DI203" s="13">
        <v>6.7</v>
      </c>
      <c r="DJ203" s="13">
        <v>0.7</v>
      </c>
      <c r="DK203" s="13">
        <v>0.3</v>
      </c>
      <c r="DL203" s="13">
        <v>0.7</v>
      </c>
      <c r="DM203" s="13">
        <v>0.7</v>
      </c>
      <c r="DN203" s="13">
        <v>1.7</v>
      </c>
      <c r="DO203" s="13">
        <v>3.8</v>
      </c>
      <c r="DP203" s="13">
        <v>11.8</v>
      </c>
      <c r="DQ203" s="13">
        <v>31.3</v>
      </c>
      <c r="DR203" s="14">
        <v>95.2</v>
      </c>
      <c r="DT203" s="13" t="s">
        <v>454</v>
      </c>
      <c r="DU203" s="13">
        <v>4.5999999999999996</v>
      </c>
      <c r="DV203" s="13">
        <v>9.1999999999999993</v>
      </c>
      <c r="DW203" s="13">
        <v>0.4</v>
      </c>
      <c r="DX203" s="13">
        <v>0.2</v>
      </c>
      <c r="DY203" s="13">
        <v>1.1000000000000001</v>
      </c>
      <c r="DZ203" s="13">
        <v>0.8</v>
      </c>
      <c r="EA203" s="13">
        <v>1.3</v>
      </c>
      <c r="EB203" s="13">
        <v>5.3</v>
      </c>
      <c r="EC203" s="13">
        <v>17.399999999999999</v>
      </c>
      <c r="ED203" s="13">
        <v>44.6</v>
      </c>
      <c r="EE203" s="14">
        <v>147.19999999999999</v>
      </c>
      <c r="EG203" s="13" t="s">
        <v>454</v>
      </c>
      <c r="EH203" s="13">
        <v>2.4</v>
      </c>
      <c r="EI203" s="13">
        <v>4.2</v>
      </c>
      <c r="EJ203" s="13">
        <v>0.9</v>
      </c>
      <c r="EK203" s="13">
        <v>0.3</v>
      </c>
      <c r="EL203" s="13">
        <v>0.4</v>
      </c>
      <c r="EM203" s="13">
        <v>0.7</v>
      </c>
      <c r="EN203" s="13">
        <v>2</v>
      </c>
      <c r="EO203" s="13">
        <v>2.1</v>
      </c>
      <c r="EP203" s="13">
        <v>5.4</v>
      </c>
      <c r="EQ203" s="13">
        <v>19.399999999999999</v>
      </c>
      <c r="ER203" s="14">
        <v>58.2</v>
      </c>
      <c r="EU203" s="13" t="s">
        <v>454</v>
      </c>
      <c r="EV203" s="13">
        <v>115286</v>
      </c>
      <c r="EW203" s="13">
        <v>11317</v>
      </c>
      <c r="EX203" s="13">
        <v>11683</v>
      </c>
      <c r="EY203" s="13">
        <v>12328</v>
      </c>
      <c r="EZ203" s="13">
        <v>11505</v>
      </c>
      <c r="FA203" s="13">
        <v>8519</v>
      </c>
      <c r="FB203" s="13">
        <v>8656</v>
      </c>
      <c r="FC203" s="13">
        <v>9226</v>
      </c>
      <c r="FD203" s="13">
        <v>9041</v>
      </c>
      <c r="FE203" s="13">
        <v>9693</v>
      </c>
      <c r="FF203" s="13">
        <v>7985</v>
      </c>
      <c r="FG203" s="13">
        <v>5459</v>
      </c>
      <c r="FH203" s="13">
        <v>3622</v>
      </c>
      <c r="FI203" s="13">
        <v>2330</v>
      </c>
      <c r="FJ203" s="13">
        <v>1651</v>
      </c>
      <c r="FK203" s="13">
        <v>1095</v>
      </c>
      <c r="FL203" s="13">
        <v>696</v>
      </c>
      <c r="FM203" s="14">
        <v>480</v>
      </c>
      <c r="FP203" s="13" t="s">
        <v>454</v>
      </c>
      <c r="FQ203" s="13">
        <v>58942</v>
      </c>
      <c r="FR203" s="13">
        <v>5738</v>
      </c>
      <c r="FS203" s="13">
        <v>5958</v>
      </c>
      <c r="FT203" s="13">
        <v>6225</v>
      </c>
      <c r="FU203" s="13">
        <v>5893</v>
      </c>
      <c r="FV203" s="13">
        <v>4451</v>
      </c>
      <c r="FW203" s="13">
        <v>4374</v>
      </c>
      <c r="FX203" s="13">
        <v>4539</v>
      </c>
      <c r="FY203" s="13">
        <v>4553</v>
      </c>
      <c r="FZ203" s="13">
        <v>5088</v>
      </c>
      <c r="GA203" s="13">
        <v>4302</v>
      </c>
      <c r="GB203" s="13">
        <v>2875</v>
      </c>
      <c r="GC203" s="13">
        <v>1968</v>
      </c>
      <c r="GD203" s="13">
        <v>1188</v>
      </c>
      <c r="GE203" s="13">
        <v>791</v>
      </c>
      <c r="GF203" s="13">
        <v>510</v>
      </c>
      <c r="GG203" s="13">
        <v>295</v>
      </c>
      <c r="GH203" s="14">
        <v>194</v>
      </c>
      <c r="GK203" s="13" t="s">
        <v>454</v>
      </c>
      <c r="GL203" s="13">
        <v>56344</v>
      </c>
      <c r="GM203" s="13">
        <v>5579</v>
      </c>
      <c r="GN203" s="13">
        <v>5725</v>
      </c>
      <c r="GO203" s="13">
        <v>6103</v>
      </c>
      <c r="GP203" s="13">
        <v>5612</v>
      </c>
      <c r="GQ203" s="13">
        <v>4068</v>
      </c>
      <c r="GR203" s="13">
        <v>4282</v>
      </c>
      <c r="GS203" s="13">
        <v>4687</v>
      </c>
      <c r="GT203" s="13">
        <v>4488</v>
      </c>
      <c r="GU203" s="13">
        <v>4605</v>
      </c>
      <c r="GV203" s="13">
        <v>3683</v>
      </c>
      <c r="GW203" s="13">
        <v>2584</v>
      </c>
      <c r="GX203" s="13">
        <v>1654</v>
      </c>
      <c r="GY203" s="13">
        <v>1142</v>
      </c>
      <c r="GZ203" s="13">
        <v>860</v>
      </c>
      <c r="HA203" s="13">
        <v>585</v>
      </c>
      <c r="HB203" s="13">
        <v>401</v>
      </c>
      <c r="HC203" s="14">
        <v>286</v>
      </c>
    </row>
    <row r="204" spans="1:266" x14ac:dyDescent="0.3">
      <c r="A204" s="12" t="s">
        <v>454</v>
      </c>
      <c r="B204" s="12">
        <v>2388</v>
      </c>
      <c r="C204" s="12"/>
      <c r="D204" s="12"/>
      <c r="E204" s="12"/>
      <c r="F204" s="12">
        <v>4</v>
      </c>
      <c r="G204" s="12">
        <v>374</v>
      </c>
      <c r="H204" s="12">
        <v>608</v>
      </c>
      <c r="I204" s="12">
        <v>595</v>
      </c>
      <c r="J204" s="12">
        <v>474</v>
      </c>
      <c r="K204" s="12">
        <v>247</v>
      </c>
      <c r="L204" s="12">
        <v>83</v>
      </c>
      <c r="M204" s="12">
        <v>1</v>
      </c>
      <c r="N204" s="12">
        <v>0</v>
      </c>
      <c r="O204" s="31">
        <v>2</v>
      </c>
      <c r="Q204" s="12" t="s">
        <v>454</v>
      </c>
      <c r="R204" s="12">
        <v>408</v>
      </c>
      <c r="S204" s="12">
        <v>10</v>
      </c>
      <c r="T204" s="12">
        <v>2</v>
      </c>
      <c r="U204" s="12">
        <v>4</v>
      </c>
      <c r="V204" s="12">
        <v>16</v>
      </c>
      <c r="W204" s="12">
        <v>2</v>
      </c>
      <c r="X204" s="12">
        <v>0</v>
      </c>
      <c r="Y204" s="12">
        <v>2</v>
      </c>
      <c r="Z204" s="12">
        <v>2</v>
      </c>
      <c r="AA204" s="12">
        <v>4</v>
      </c>
      <c r="AB204" s="12">
        <v>3</v>
      </c>
      <c r="AC204" s="12">
        <v>8</v>
      </c>
      <c r="AD204" s="31">
        <v>7</v>
      </c>
      <c r="AF204" s="12" t="s">
        <v>454</v>
      </c>
      <c r="AG204" s="12">
        <v>1</v>
      </c>
      <c r="AH204" s="12">
        <v>12</v>
      </c>
      <c r="AI204" s="12">
        <v>12</v>
      </c>
      <c r="AJ204" s="12">
        <v>20</v>
      </c>
      <c r="AK204" s="12">
        <v>22</v>
      </c>
      <c r="AL204" s="12">
        <v>29</v>
      </c>
      <c r="AM204" s="12">
        <v>38</v>
      </c>
      <c r="AN204" s="12">
        <v>32</v>
      </c>
      <c r="AO204" s="12">
        <v>37</v>
      </c>
      <c r="AP204" s="12">
        <v>49</v>
      </c>
      <c r="AQ204" s="12">
        <v>51</v>
      </c>
      <c r="AR204" s="12">
        <v>27</v>
      </c>
      <c r="AS204" s="12">
        <v>34</v>
      </c>
      <c r="AT204" s="31">
        <v>0</v>
      </c>
      <c r="AV204" s="12" t="s">
        <v>454</v>
      </c>
      <c r="AW204" s="12">
        <v>270</v>
      </c>
      <c r="AX204" s="12">
        <v>7</v>
      </c>
      <c r="AY204" s="12">
        <v>1</v>
      </c>
      <c r="AZ204" s="12">
        <v>3</v>
      </c>
      <c r="BA204" s="12">
        <v>11</v>
      </c>
      <c r="BB204" s="12">
        <v>0</v>
      </c>
      <c r="BC204" s="12">
        <v>0</v>
      </c>
      <c r="BD204" s="12">
        <v>1</v>
      </c>
      <c r="BE204" s="12">
        <v>1</v>
      </c>
      <c r="BF204" s="12">
        <v>1</v>
      </c>
      <c r="BG204" s="12">
        <v>2</v>
      </c>
      <c r="BH204" s="12">
        <v>4</v>
      </c>
      <c r="BI204" s="31">
        <v>7</v>
      </c>
      <c r="BK204" s="12" t="s">
        <v>454</v>
      </c>
      <c r="BL204" s="12">
        <v>1</v>
      </c>
      <c r="BM204" s="12">
        <v>6</v>
      </c>
      <c r="BN204" s="12">
        <v>5</v>
      </c>
      <c r="BO204" s="12">
        <v>8</v>
      </c>
      <c r="BP204" s="12">
        <v>16</v>
      </c>
      <c r="BQ204" s="12">
        <v>22</v>
      </c>
      <c r="BR204" s="12">
        <v>28</v>
      </c>
      <c r="BS204" s="12">
        <v>27</v>
      </c>
      <c r="BT204" s="12">
        <v>29</v>
      </c>
      <c r="BU204" s="12">
        <v>29</v>
      </c>
      <c r="BV204" s="12">
        <v>42</v>
      </c>
      <c r="BW204" s="12">
        <v>18</v>
      </c>
      <c r="BX204" s="12">
        <v>12</v>
      </c>
      <c r="BY204" s="31">
        <v>0</v>
      </c>
      <c r="CA204" s="12" t="s">
        <v>454</v>
      </c>
      <c r="CB204" s="12">
        <v>137</v>
      </c>
      <c r="CC204" s="12">
        <v>3</v>
      </c>
      <c r="CD204" s="12">
        <v>1</v>
      </c>
      <c r="CE204" s="12">
        <v>1</v>
      </c>
      <c r="CF204" s="12">
        <v>5</v>
      </c>
      <c r="CG204" s="12">
        <v>2</v>
      </c>
      <c r="CH204" s="12">
        <v>0</v>
      </c>
      <c r="CI204" s="12">
        <v>1</v>
      </c>
      <c r="CJ204" s="12">
        <v>1</v>
      </c>
      <c r="CK204" s="12">
        <v>3</v>
      </c>
      <c r="CL204" s="12">
        <v>1</v>
      </c>
      <c r="CM204" s="12">
        <v>4</v>
      </c>
      <c r="CN204" s="31">
        <v>0</v>
      </c>
      <c r="CP204" s="12" t="s">
        <v>454</v>
      </c>
      <c r="CQ204" s="12">
        <v>0</v>
      </c>
      <c r="CR204" s="12">
        <v>6</v>
      </c>
      <c r="CS204" s="12">
        <v>6</v>
      </c>
      <c r="CT204" s="12">
        <v>12</v>
      </c>
      <c r="CU204" s="12">
        <v>6</v>
      </c>
      <c r="CV204" s="12">
        <v>7</v>
      </c>
      <c r="CW204" s="12">
        <v>10</v>
      </c>
      <c r="CX204" s="12">
        <v>5</v>
      </c>
      <c r="CY204" s="12">
        <v>8</v>
      </c>
      <c r="CZ204" s="12">
        <v>20</v>
      </c>
      <c r="DA204" s="12">
        <v>9</v>
      </c>
      <c r="DB204" s="12">
        <v>9</v>
      </c>
      <c r="DC204" s="12">
        <v>22</v>
      </c>
      <c r="DD204" s="31">
        <v>0</v>
      </c>
      <c r="DG204" s="6" t="s">
        <v>461</v>
      </c>
      <c r="DT204" s="6" t="s">
        <v>461</v>
      </c>
      <c r="EG204" s="6" t="s">
        <v>461</v>
      </c>
    </row>
    <row r="205" spans="1:266" x14ac:dyDescent="0.3">
      <c r="A205" s="12" t="s">
        <v>460</v>
      </c>
      <c r="B205" s="12">
        <v>281</v>
      </c>
      <c r="C205" s="12"/>
      <c r="D205" s="12"/>
      <c r="E205" s="12"/>
      <c r="F205" s="12">
        <v>1</v>
      </c>
      <c r="G205" s="12">
        <v>52</v>
      </c>
      <c r="H205" s="12">
        <v>81</v>
      </c>
      <c r="I205" s="12">
        <v>67</v>
      </c>
      <c r="J205" s="12">
        <v>36</v>
      </c>
      <c r="K205" s="12">
        <v>22</v>
      </c>
      <c r="L205" s="12">
        <v>12</v>
      </c>
      <c r="M205" s="12">
        <v>6</v>
      </c>
      <c r="N205" s="12">
        <v>0</v>
      </c>
      <c r="O205" s="31">
        <v>4</v>
      </c>
      <c r="Q205" s="12" t="s">
        <v>460</v>
      </c>
      <c r="R205" s="12">
        <v>368</v>
      </c>
      <c r="S205" s="12">
        <v>5</v>
      </c>
      <c r="T205" s="12">
        <v>0</v>
      </c>
      <c r="U205" s="12">
        <v>1</v>
      </c>
      <c r="V205" s="12">
        <v>6</v>
      </c>
      <c r="W205" s="12">
        <v>2</v>
      </c>
      <c r="X205" s="12">
        <v>1</v>
      </c>
      <c r="Y205" s="12">
        <v>1</v>
      </c>
      <c r="Z205" s="12">
        <v>2</v>
      </c>
      <c r="AA205" s="12">
        <v>5</v>
      </c>
      <c r="AB205" s="12">
        <v>3</v>
      </c>
      <c r="AC205" s="12">
        <v>9</v>
      </c>
      <c r="AD205" s="31">
        <v>14</v>
      </c>
      <c r="AF205" s="12" t="s">
        <v>460</v>
      </c>
      <c r="AG205" s="12">
        <v>15</v>
      </c>
      <c r="AH205" s="12">
        <v>19</v>
      </c>
      <c r="AI205" s="12">
        <v>19</v>
      </c>
      <c r="AJ205" s="12">
        <v>18</v>
      </c>
      <c r="AK205" s="12">
        <v>20</v>
      </c>
      <c r="AL205" s="12">
        <v>19</v>
      </c>
      <c r="AM205" s="12">
        <v>24</v>
      </c>
      <c r="AN205" s="12">
        <v>33</v>
      </c>
      <c r="AO205" s="12">
        <v>29</v>
      </c>
      <c r="AP205" s="12">
        <v>27</v>
      </c>
      <c r="AQ205" s="12">
        <v>38</v>
      </c>
      <c r="AR205" s="12">
        <v>28</v>
      </c>
      <c r="AS205" s="12">
        <v>35</v>
      </c>
      <c r="AT205" s="31">
        <v>1</v>
      </c>
      <c r="AV205" s="12" t="s">
        <v>460</v>
      </c>
      <c r="AW205" s="12">
        <v>214</v>
      </c>
      <c r="AX205" s="12">
        <v>3</v>
      </c>
      <c r="AY205" s="12">
        <v>0</v>
      </c>
      <c r="AZ205" s="12">
        <v>1</v>
      </c>
      <c r="BA205" s="12">
        <v>4</v>
      </c>
      <c r="BB205" s="12">
        <v>0</v>
      </c>
      <c r="BC205" s="12">
        <v>1</v>
      </c>
      <c r="BD205" s="12">
        <v>0</v>
      </c>
      <c r="BE205" s="12">
        <v>2</v>
      </c>
      <c r="BF205" s="12">
        <v>3</v>
      </c>
      <c r="BG205" s="12">
        <v>1</v>
      </c>
      <c r="BH205" s="12">
        <v>5</v>
      </c>
      <c r="BI205" s="31">
        <v>11</v>
      </c>
      <c r="BK205" s="12" t="s">
        <v>460</v>
      </c>
      <c r="BL205" s="12">
        <v>9</v>
      </c>
      <c r="BM205" s="12">
        <v>9</v>
      </c>
      <c r="BN205" s="12">
        <v>14</v>
      </c>
      <c r="BO205" s="12">
        <v>13</v>
      </c>
      <c r="BP205" s="12">
        <v>17</v>
      </c>
      <c r="BQ205" s="12">
        <v>14</v>
      </c>
      <c r="BR205" s="12">
        <v>17</v>
      </c>
      <c r="BS205" s="12">
        <v>24</v>
      </c>
      <c r="BT205" s="12">
        <v>20</v>
      </c>
      <c r="BU205" s="12">
        <v>13</v>
      </c>
      <c r="BV205" s="12">
        <v>19</v>
      </c>
      <c r="BW205" s="12">
        <v>12</v>
      </c>
      <c r="BX205" s="12">
        <v>6</v>
      </c>
      <c r="BY205" s="31">
        <v>0</v>
      </c>
      <c r="CA205" s="12" t="s">
        <v>460</v>
      </c>
      <c r="CB205" s="12">
        <v>152</v>
      </c>
      <c r="CC205" s="12">
        <v>2</v>
      </c>
      <c r="CD205" s="12">
        <v>0</v>
      </c>
      <c r="CE205" s="12">
        <v>0</v>
      </c>
      <c r="CF205" s="12">
        <v>2</v>
      </c>
      <c r="CG205" s="12">
        <v>2</v>
      </c>
      <c r="CH205" s="12">
        <v>0</v>
      </c>
      <c r="CI205" s="12">
        <v>1</v>
      </c>
      <c r="CJ205" s="12">
        <v>0</v>
      </c>
      <c r="CK205" s="12">
        <v>2</v>
      </c>
      <c r="CL205" s="12">
        <v>2</v>
      </c>
      <c r="CM205" s="12">
        <v>4</v>
      </c>
      <c r="CN205" s="31">
        <v>2</v>
      </c>
      <c r="CP205" s="12" t="s">
        <v>460</v>
      </c>
      <c r="CQ205" s="12">
        <v>6</v>
      </c>
      <c r="CR205" s="12">
        <v>10</v>
      </c>
      <c r="CS205" s="12">
        <v>5</v>
      </c>
      <c r="CT205" s="12">
        <v>5</v>
      </c>
      <c r="CU205" s="12">
        <v>3</v>
      </c>
      <c r="CV205" s="12">
        <v>5</v>
      </c>
      <c r="CW205" s="12">
        <v>7</v>
      </c>
      <c r="CX205" s="12">
        <v>9</v>
      </c>
      <c r="CY205" s="12">
        <v>9</v>
      </c>
      <c r="CZ205" s="12">
        <v>14</v>
      </c>
      <c r="DA205" s="12">
        <v>19</v>
      </c>
      <c r="DB205" s="12">
        <v>16</v>
      </c>
      <c r="DC205" s="12">
        <v>29</v>
      </c>
      <c r="DD205" s="31">
        <v>0</v>
      </c>
      <c r="DG205" s="6" t="s">
        <v>463</v>
      </c>
      <c r="DT205" s="6" t="s">
        <v>463</v>
      </c>
      <c r="EG205" s="6" t="s">
        <v>463</v>
      </c>
    </row>
    <row r="206" spans="1:266" x14ac:dyDescent="0.3">
      <c r="A206" s="13" t="s">
        <v>462</v>
      </c>
      <c r="B206" s="13">
        <v>1768</v>
      </c>
      <c r="C206" s="13"/>
      <c r="D206" s="13"/>
      <c r="E206" s="13"/>
      <c r="F206" s="13">
        <v>8</v>
      </c>
      <c r="G206" s="13">
        <v>149</v>
      </c>
      <c r="H206" s="13">
        <v>286</v>
      </c>
      <c r="I206" s="13">
        <v>281</v>
      </c>
      <c r="J206" s="13">
        <v>197</v>
      </c>
      <c r="K206" s="13">
        <v>124</v>
      </c>
      <c r="L206" s="13">
        <v>55</v>
      </c>
      <c r="M206" s="13">
        <v>2</v>
      </c>
      <c r="N206" s="13">
        <v>0</v>
      </c>
      <c r="O206" s="14">
        <v>666</v>
      </c>
      <c r="Q206" s="13" t="s">
        <v>462</v>
      </c>
      <c r="R206" s="13">
        <v>864</v>
      </c>
      <c r="S206" s="13">
        <v>38</v>
      </c>
      <c r="T206" s="13">
        <v>13</v>
      </c>
      <c r="U206" s="13">
        <v>15</v>
      </c>
      <c r="V206" s="13">
        <v>66</v>
      </c>
      <c r="W206" s="13">
        <v>1</v>
      </c>
      <c r="X206" s="13">
        <v>1</v>
      </c>
      <c r="Y206" s="13">
        <v>0</v>
      </c>
      <c r="Z206" s="13">
        <v>0</v>
      </c>
      <c r="AA206" s="13">
        <v>0</v>
      </c>
      <c r="AB206" s="13">
        <v>1</v>
      </c>
      <c r="AC206" s="13">
        <v>15</v>
      </c>
      <c r="AD206" s="14">
        <v>9</v>
      </c>
      <c r="AF206" s="13" t="s">
        <v>462</v>
      </c>
      <c r="AG206" s="13">
        <v>19</v>
      </c>
      <c r="AH206" s="13">
        <v>27</v>
      </c>
      <c r="AI206" s="13">
        <v>27</v>
      </c>
      <c r="AJ206" s="13">
        <v>36</v>
      </c>
      <c r="AK206" s="13">
        <v>50</v>
      </c>
      <c r="AL206" s="13">
        <v>74</v>
      </c>
      <c r="AM206" s="13">
        <v>59</v>
      </c>
      <c r="AN206" s="13">
        <v>90</v>
      </c>
      <c r="AO206" s="13">
        <v>82</v>
      </c>
      <c r="AP206" s="13">
        <v>63</v>
      </c>
      <c r="AQ206" s="13">
        <v>64</v>
      </c>
      <c r="AR206" s="13">
        <v>59</v>
      </c>
      <c r="AS206" s="13">
        <v>54</v>
      </c>
      <c r="AT206" s="14">
        <v>67</v>
      </c>
      <c r="AV206" s="13" t="s">
        <v>462</v>
      </c>
      <c r="AW206" s="13">
        <v>640</v>
      </c>
      <c r="AX206" s="13">
        <v>27</v>
      </c>
      <c r="AY206" s="13">
        <v>4</v>
      </c>
      <c r="AZ206" s="13">
        <v>10</v>
      </c>
      <c r="BA206" s="13">
        <v>41</v>
      </c>
      <c r="BB206" s="13">
        <v>1</v>
      </c>
      <c r="BC206" s="13">
        <v>1</v>
      </c>
      <c r="BD206" s="13">
        <v>0</v>
      </c>
      <c r="BE206" s="13">
        <v>0</v>
      </c>
      <c r="BF206" s="13">
        <v>0</v>
      </c>
      <c r="BG206" s="13">
        <v>0</v>
      </c>
      <c r="BH206" s="13">
        <v>11</v>
      </c>
      <c r="BI206" s="14">
        <v>7</v>
      </c>
      <c r="BK206" s="13" t="s">
        <v>462</v>
      </c>
      <c r="BL206" s="13">
        <v>15</v>
      </c>
      <c r="BM206" s="13">
        <v>24</v>
      </c>
      <c r="BN206" s="13">
        <v>25</v>
      </c>
      <c r="BO206" s="13">
        <v>34</v>
      </c>
      <c r="BP206" s="13">
        <v>43</v>
      </c>
      <c r="BQ206" s="13">
        <v>67</v>
      </c>
      <c r="BR206" s="13">
        <v>54</v>
      </c>
      <c r="BS206" s="13">
        <v>76</v>
      </c>
      <c r="BT206" s="13">
        <v>65</v>
      </c>
      <c r="BU206" s="13">
        <v>47</v>
      </c>
      <c r="BV206" s="13">
        <v>46</v>
      </c>
      <c r="BW206" s="13">
        <v>32</v>
      </c>
      <c r="BX206" s="13">
        <v>15</v>
      </c>
      <c r="BY206" s="14">
        <v>36</v>
      </c>
      <c r="CA206" s="13" t="s">
        <v>462</v>
      </c>
      <c r="CB206" s="13">
        <v>208</v>
      </c>
      <c r="CC206" s="13">
        <v>11</v>
      </c>
      <c r="CD206" s="13">
        <v>9</v>
      </c>
      <c r="CE206" s="13">
        <v>5</v>
      </c>
      <c r="CF206" s="13">
        <v>25</v>
      </c>
      <c r="CG206" s="13">
        <v>0</v>
      </c>
      <c r="CH206" s="13">
        <v>0</v>
      </c>
      <c r="CI206" s="13">
        <v>0</v>
      </c>
      <c r="CJ206" s="13">
        <v>0</v>
      </c>
      <c r="CK206" s="13">
        <v>0</v>
      </c>
      <c r="CL206" s="13">
        <v>1</v>
      </c>
      <c r="CM206" s="13">
        <v>4</v>
      </c>
      <c r="CN206" s="14">
        <v>2</v>
      </c>
      <c r="CP206" s="13" t="s">
        <v>462</v>
      </c>
      <c r="CQ206" s="13">
        <v>4</v>
      </c>
      <c r="CR206" s="13">
        <v>3</v>
      </c>
      <c r="CS206" s="13">
        <v>2</v>
      </c>
      <c r="CT206" s="13">
        <v>2</v>
      </c>
      <c r="CU206" s="13">
        <v>7</v>
      </c>
      <c r="CV206" s="13">
        <v>7</v>
      </c>
      <c r="CW206" s="13">
        <v>5</v>
      </c>
      <c r="CX206" s="13">
        <v>13</v>
      </c>
      <c r="CY206" s="13">
        <v>17</v>
      </c>
      <c r="CZ206" s="13">
        <v>16</v>
      </c>
      <c r="DA206" s="13">
        <v>18</v>
      </c>
      <c r="DB206" s="13">
        <v>27</v>
      </c>
      <c r="DC206" s="13">
        <v>39</v>
      </c>
      <c r="DD206" s="14">
        <v>16</v>
      </c>
      <c r="DG206" s="6" t="s">
        <v>464</v>
      </c>
      <c r="DT206" s="6" t="s">
        <v>464</v>
      </c>
      <c r="EG206" s="6" t="s">
        <v>464</v>
      </c>
    </row>
    <row r="207" spans="1:266" x14ac:dyDescent="0.3">
      <c r="Q207" s="6" t="s">
        <v>488</v>
      </c>
      <c r="AF207" s="6" t="s">
        <v>488</v>
      </c>
      <c r="DG207" s="6" t="s">
        <v>498</v>
      </c>
    </row>
    <row r="211" spans="1:251" ht="15.6" x14ac:dyDescent="0.3">
      <c r="A211" s="1">
        <v>2006</v>
      </c>
      <c r="B211" s="1">
        <v>2006</v>
      </c>
      <c r="C211" s="1"/>
      <c r="D211" s="1"/>
      <c r="E211" s="1"/>
      <c r="F211" s="1">
        <v>2006</v>
      </c>
      <c r="G211" s="1">
        <v>2006</v>
      </c>
      <c r="H211" s="1">
        <v>2006</v>
      </c>
      <c r="I211" s="1">
        <v>2006</v>
      </c>
      <c r="J211" s="1">
        <v>2006</v>
      </c>
      <c r="K211" s="1">
        <v>2006</v>
      </c>
      <c r="L211" s="1">
        <v>2006</v>
      </c>
      <c r="M211" s="1">
        <v>2006</v>
      </c>
      <c r="N211" s="1">
        <v>2006</v>
      </c>
      <c r="O211" s="1">
        <v>2006</v>
      </c>
      <c r="P211" s="1">
        <v>2006</v>
      </c>
      <c r="Q211" s="1">
        <v>2006</v>
      </c>
      <c r="R211" s="1">
        <v>2006</v>
      </c>
      <c r="S211" s="1">
        <v>2006</v>
      </c>
      <c r="T211" s="1">
        <v>2006</v>
      </c>
      <c r="U211" s="1">
        <v>2006</v>
      </c>
      <c r="V211" s="1">
        <v>2006</v>
      </c>
      <c r="W211" s="1">
        <v>2006</v>
      </c>
      <c r="X211" s="1">
        <v>2006</v>
      </c>
      <c r="Y211" s="1">
        <v>2006</v>
      </c>
      <c r="Z211" s="1">
        <v>2006</v>
      </c>
      <c r="AA211" s="1">
        <v>2006</v>
      </c>
      <c r="AB211" s="1">
        <v>2006</v>
      </c>
      <c r="AC211" s="1">
        <v>2006</v>
      </c>
      <c r="AD211" s="1">
        <v>2006</v>
      </c>
      <c r="AE211" s="1">
        <v>2006</v>
      </c>
      <c r="AF211" s="1">
        <v>2006</v>
      </c>
      <c r="AG211" s="1">
        <v>2006</v>
      </c>
      <c r="AH211" s="1">
        <v>2006</v>
      </c>
      <c r="AI211" s="1">
        <v>2006</v>
      </c>
      <c r="AJ211" s="1">
        <v>2006</v>
      </c>
      <c r="AK211" s="1">
        <v>2006</v>
      </c>
      <c r="AL211" s="1">
        <v>2006</v>
      </c>
      <c r="AM211" s="1">
        <v>2006</v>
      </c>
      <c r="AN211" s="1">
        <v>2006</v>
      </c>
      <c r="AO211" s="1">
        <v>2006</v>
      </c>
      <c r="AP211" s="1">
        <v>2006</v>
      </c>
      <c r="AQ211" s="1">
        <v>2006</v>
      </c>
      <c r="AR211" s="1">
        <v>2006</v>
      </c>
      <c r="AS211" s="1">
        <v>2006</v>
      </c>
      <c r="AT211" s="1">
        <v>2006</v>
      </c>
      <c r="AU211" s="1">
        <v>2006</v>
      </c>
      <c r="AV211" s="1">
        <v>2006</v>
      </c>
      <c r="AW211" s="1">
        <v>2006</v>
      </c>
      <c r="AX211" s="1">
        <v>2006</v>
      </c>
      <c r="AY211" s="1">
        <v>2006</v>
      </c>
      <c r="AZ211" s="1">
        <v>2006</v>
      </c>
      <c r="BA211" s="1">
        <v>2006</v>
      </c>
      <c r="BB211" s="1">
        <v>2006</v>
      </c>
      <c r="BC211" s="1">
        <v>2006</v>
      </c>
      <c r="BD211" s="1">
        <v>2006</v>
      </c>
      <c r="BE211" s="1">
        <v>2006</v>
      </c>
      <c r="BF211" s="1">
        <v>2006</v>
      </c>
      <c r="BG211" s="1">
        <v>2006</v>
      </c>
      <c r="BH211" s="1">
        <v>2006</v>
      </c>
      <c r="BI211" s="1">
        <v>2006</v>
      </c>
      <c r="BJ211" s="1">
        <v>2006</v>
      </c>
      <c r="BK211" s="1">
        <v>2006</v>
      </c>
      <c r="BL211" s="1">
        <v>2006</v>
      </c>
      <c r="BM211" s="1">
        <v>2006</v>
      </c>
      <c r="BN211" s="1">
        <v>2006</v>
      </c>
      <c r="BO211" s="1">
        <v>2006</v>
      </c>
      <c r="BP211" s="1">
        <v>2006</v>
      </c>
      <c r="BQ211" s="1">
        <v>2006</v>
      </c>
      <c r="BR211" s="1">
        <v>2006</v>
      </c>
      <c r="BS211" s="1">
        <v>2006</v>
      </c>
      <c r="BT211" s="1">
        <v>2006</v>
      </c>
      <c r="BU211" s="1">
        <v>2006</v>
      </c>
      <c r="BV211" s="1">
        <v>2006</v>
      </c>
      <c r="BW211" s="1">
        <v>2006</v>
      </c>
      <c r="BX211" s="1">
        <v>2006</v>
      </c>
      <c r="BY211" s="1">
        <v>2006</v>
      </c>
      <c r="BZ211" s="1">
        <v>2006</v>
      </c>
      <c r="CA211" s="1">
        <v>2006</v>
      </c>
      <c r="CB211" s="1">
        <v>2006</v>
      </c>
      <c r="CC211" s="1">
        <v>2006</v>
      </c>
      <c r="CD211" s="1">
        <v>2006</v>
      </c>
      <c r="CE211" s="1">
        <v>2006</v>
      </c>
      <c r="CF211" s="1">
        <v>2006</v>
      </c>
      <c r="CG211" s="1">
        <v>2006</v>
      </c>
      <c r="CH211" s="1">
        <v>2006</v>
      </c>
      <c r="CI211" s="1">
        <v>2006</v>
      </c>
      <c r="CJ211" s="1">
        <v>2006</v>
      </c>
      <c r="CK211" s="1">
        <v>2006</v>
      </c>
      <c r="CL211" s="1">
        <v>2006</v>
      </c>
      <c r="CM211" s="1">
        <v>2006</v>
      </c>
      <c r="CN211" s="1">
        <v>2006</v>
      </c>
      <c r="CO211" s="1">
        <v>2006</v>
      </c>
      <c r="CP211" s="1">
        <v>2006</v>
      </c>
      <c r="CQ211" s="1">
        <v>2006</v>
      </c>
      <c r="CR211" s="1">
        <v>2006</v>
      </c>
      <c r="CS211" s="1">
        <v>2006</v>
      </c>
      <c r="CT211" s="1">
        <v>2006</v>
      </c>
      <c r="CU211" s="1">
        <v>2006</v>
      </c>
      <c r="CV211" s="1">
        <v>2006</v>
      </c>
      <c r="CW211" s="1">
        <v>2006</v>
      </c>
      <c r="CX211" s="1">
        <v>2006</v>
      </c>
      <c r="CY211" s="1">
        <v>2006</v>
      </c>
      <c r="CZ211" s="1">
        <v>2006</v>
      </c>
      <c r="DA211" s="1">
        <v>2006</v>
      </c>
      <c r="DB211" s="1">
        <v>2006</v>
      </c>
      <c r="DC211" s="1">
        <v>2006</v>
      </c>
      <c r="DD211" s="1">
        <v>2006</v>
      </c>
      <c r="DE211" s="1">
        <v>2006</v>
      </c>
      <c r="DF211" s="1">
        <v>2006</v>
      </c>
      <c r="DG211" s="1">
        <v>2006</v>
      </c>
      <c r="DH211" s="1">
        <v>2006</v>
      </c>
      <c r="DI211" s="1">
        <v>2006</v>
      </c>
      <c r="DJ211" s="1">
        <v>2006</v>
      </c>
      <c r="DK211" s="1">
        <v>2006</v>
      </c>
      <c r="DL211" s="1">
        <v>2006</v>
      </c>
      <c r="DM211" s="1">
        <v>2006</v>
      </c>
      <c r="DN211" s="1">
        <v>2006</v>
      </c>
      <c r="DO211" s="1">
        <v>2006</v>
      </c>
      <c r="DP211" s="1">
        <v>2006</v>
      </c>
      <c r="DQ211" s="1">
        <v>2006</v>
      </c>
      <c r="DR211" s="1">
        <v>2006</v>
      </c>
      <c r="DS211" s="1">
        <v>2006</v>
      </c>
      <c r="DT211" s="1">
        <v>2006</v>
      </c>
      <c r="DU211" s="1">
        <v>2006</v>
      </c>
      <c r="DV211" s="1">
        <v>2006</v>
      </c>
      <c r="DW211" s="1">
        <v>2006</v>
      </c>
      <c r="DX211" s="1">
        <v>2006</v>
      </c>
      <c r="DY211" s="1">
        <v>2006</v>
      </c>
      <c r="DZ211" s="1">
        <v>2006</v>
      </c>
      <c r="EA211" s="1">
        <v>2006</v>
      </c>
      <c r="EB211" s="1">
        <v>2006</v>
      </c>
      <c r="EC211" s="1">
        <v>2006</v>
      </c>
      <c r="ED211" s="1">
        <v>2006</v>
      </c>
      <c r="EE211" s="1">
        <v>2006</v>
      </c>
      <c r="EF211" s="1">
        <v>2006</v>
      </c>
      <c r="EG211" s="1">
        <v>2006</v>
      </c>
      <c r="EH211" s="1">
        <v>2006</v>
      </c>
      <c r="EI211" s="1">
        <v>2006</v>
      </c>
      <c r="EJ211" s="1">
        <v>2006</v>
      </c>
      <c r="EK211" s="1">
        <v>2006</v>
      </c>
      <c r="EL211" s="1">
        <v>2006</v>
      </c>
      <c r="EM211" s="1">
        <v>2006</v>
      </c>
      <c r="EN211" s="1">
        <v>2006</v>
      </c>
      <c r="EO211" s="1">
        <v>2006</v>
      </c>
      <c r="EP211" s="1">
        <v>2006</v>
      </c>
      <c r="EQ211" s="1">
        <v>2006</v>
      </c>
      <c r="ER211" s="1">
        <v>2006</v>
      </c>
      <c r="ES211" s="1">
        <v>2006</v>
      </c>
      <c r="ET211" s="1">
        <v>2006</v>
      </c>
      <c r="EU211" s="1">
        <v>2006</v>
      </c>
      <c r="EV211" s="1">
        <v>2006</v>
      </c>
      <c r="EW211" s="1">
        <v>2006</v>
      </c>
      <c r="EX211" s="1">
        <v>2006</v>
      </c>
      <c r="EY211" s="1">
        <v>2006</v>
      </c>
      <c r="EZ211" s="1">
        <v>2006</v>
      </c>
      <c r="FA211" s="1">
        <v>2006</v>
      </c>
      <c r="FB211" s="1">
        <v>2006</v>
      </c>
      <c r="FC211" s="1">
        <v>2006</v>
      </c>
      <c r="FD211" s="1">
        <v>2006</v>
      </c>
      <c r="FE211" s="1">
        <v>2006</v>
      </c>
      <c r="FF211" s="1">
        <v>2006</v>
      </c>
      <c r="FG211" s="1">
        <v>2006</v>
      </c>
      <c r="FH211" s="1">
        <v>2006</v>
      </c>
      <c r="FI211" s="1">
        <v>2006</v>
      </c>
      <c r="FJ211" s="1">
        <v>2006</v>
      </c>
      <c r="FK211" s="1">
        <v>2006</v>
      </c>
      <c r="FL211" s="1">
        <v>2006</v>
      </c>
      <c r="FM211" s="1">
        <v>2006</v>
      </c>
      <c r="FN211" s="1">
        <v>2006</v>
      </c>
      <c r="FO211" s="1">
        <v>2006</v>
      </c>
      <c r="FP211" s="1">
        <v>2006</v>
      </c>
      <c r="FQ211" s="1">
        <v>2006</v>
      </c>
      <c r="FR211" s="1">
        <v>2006</v>
      </c>
      <c r="FS211" s="1">
        <v>2006</v>
      </c>
      <c r="FT211" s="1">
        <v>2006</v>
      </c>
      <c r="FU211" s="1">
        <v>2006</v>
      </c>
      <c r="FV211" s="1">
        <v>2006</v>
      </c>
      <c r="FW211" s="1">
        <v>2006</v>
      </c>
      <c r="FX211" s="1">
        <v>2006</v>
      </c>
      <c r="FY211" s="1">
        <v>2006</v>
      </c>
      <c r="FZ211" s="1">
        <v>2006</v>
      </c>
      <c r="GA211" s="1">
        <v>2006</v>
      </c>
      <c r="GB211" s="1">
        <v>2006</v>
      </c>
      <c r="GC211" s="1">
        <v>2006</v>
      </c>
      <c r="GD211" s="1">
        <v>2006</v>
      </c>
      <c r="GE211" s="1">
        <v>2006</v>
      </c>
      <c r="GF211" s="1">
        <v>2006</v>
      </c>
      <c r="GG211" s="1">
        <v>2006</v>
      </c>
      <c r="GH211" s="1">
        <v>2006</v>
      </c>
      <c r="GI211" s="1">
        <v>2006</v>
      </c>
      <c r="GJ211" s="1">
        <v>2006</v>
      </c>
      <c r="GK211" s="1">
        <v>2006</v>
      </c>
      <c r="GL211" s="1">
        <v>2006</v>
      </c>
      <c r="GM211" s="1">
        <v>2006</v>
      </c>
      <c r="GN211" s="1">
        <v>2006</v>
      </c>
      <c r="GO211" s="1">
        <v>2006</v>
      </c>
      <c r="GP211" s="1">
        <v>2006</v>
      </c>
      <c r="GQ211" s="1">
        <v>2006</v>
      </c>
      <c r="GR211" s="1">
        <v>2006</v>
      </c>
      <c r="GS211" s="1">
        <v>2006</v>
      </c>
      <c r="GT211" s="1">
        <v>2006</v>
      </c>
      <c r="GU211" s="1">
        <v>2006</v>
      </c>
      <c r="GV211" s="1">
        <v>2006</v>
      </c>
      <c r="GW211" s="1">
        <v>2006</v>
      </c>
      <c r="GX211" s="1">
        <v>2006</v>
      </c>
      <c r="GY211" s="1">
        <v>2006</v>
      </c>
      <c r="GZ211" s="1">
        <v>2006</v>
      </c>
      <c r="HA211" s="1">
        <v>2006</v>
      </c>
      <c r="HB211" s="1">
        <v>2006</v>
      </c>
      <c r="HC211" s="1">
        <v>2006</v>
      </c>
      <c r="HD211" s="1">
        <v>2006</v>
      </c>
      <c r="HE211" s="1">
        <v>2006</v>
      </c>
      <c r="HF211" s="1">
        <v>2006</v>
      </c>
      <c r="HG211" s="1">
        <v>2006</v>
      </c>
      <c r="HH211" s="1">
        <v>2006</v>
      </c>
      <c r="HI211" s="1">
        <v>2006</v>
      </c>
      <c r="HJ211" s="1">
        <v>2006</v>
      </c>
      <c r="HK211" s="1">
        <v>2006</v>
      </c>
      <c r="HL211" s="1">
        <v>2006</v>
      </c>
    </row>
    <row r="212" spans="1:251" ht="15.6" x14ac:dyDescent="0.3">
      <c r="DG212" s="95" t="s">
        <v>473</v>
      </c>
      <c r="DM212" t="s">
        <v>499</v>
      </c>
      <c r="DT212" s="95" t="s">
        <v>6</v>
      </c>
      <c r="EG212" s="95" t="s">
        <v>7</v>
      </c>
    </row>
    <row r="213" spans="1:251" ht="72" x14ac:dyDescent="0.3">
      <c r="A213" s="3" t="s">
        <v>490</v>
      </c>
      <c r="B213" s="3" t="s">
        <v>5</v>
      </c>
      <c r="C213" s="7" t="s">
        <v>6</v>
      </c>
      <c r="D213" s="7" t="s">
        <v>7</v>
      </c>
      <c r="E213" s="73" t="s">
        <v>8</v>
      </c>
      <c r="F213" s="15" t="s">
        <v>491</v>
      </c>
      <c r="T213" t="s">
        <v>500</v>
      </c>
      <c r="AZ213" t="s">
        <v>11</v>
      </c>
      <c r="CE213" t="s">
        <v>12</v>
      </c>
      <c r="DG213" s="16" t="s">
        <v>492</v>
      </c>
      <c r="DH213" s="3" t="s">
        <v>5</v>
      </c>
      <c r="DI213" s="3"/>
      <c r="DJ213" s="17"/>
      <c r="DK213" s="17"/>
      <c r="DL213" s="17"/>
      <c r="DM213" s="17" t="s">
        <v>51</v>
      </c>
      <c r="DN213" s="17" t="s">
        <v>52</v>
      </c>
      <c r="DO213" s="17"/>
      <c r="DP213" s="17"/>
      <c r="DQ213" s="17"/>
      <c r="DR213" s="18"/>
      <c r="DT213" s="16" t="s">
        <v>492</v>
      </c>
      <c r="DU213" s="3" t="s">
        <v>5</v>
      </c>
      <c r="DV213" s="3"/>
      <c r="DW213" s="17"/>
      <c r="DX213" s="17"/>
      <c r="DY213" s="17"/>
      <c r="DZ213" s="17" t="s">
        <v>51</v>
      </c>
      <c r="EA213" s="17" t="s">
        <v>52</v>
      </c>
      <c r="EB213" s="17"/>
      <c r="EC213" s="17"/>
      <c r="ED213" s="17"/>
      <c r="EE213" s="18"/>
      <c r="EG213" s="16" t="s">
        <v>492</v>
      </c>
      <c r="EH213" s="3" t="s">
        <v>5</v>
      </c>
      <c r="EI213" s="3"/>
      <c r="EJ213" s="17"/>
      <c r="EK213" s="17"/>
      <c r="EL213" s="17"/>
      <c r="EM213" s="17" t="s">
        <v>51</v>
      </c>
      <c r="EN213" s="17" t="s">
        <v>52</v>
      </c>
      <c r="EO213" s="17"/>
      <c r="EP213" s="17"/>
      <c r="EQ213" s="17"/>
      <c r="ER213" s="18"/>
      <c r="EU213" s="6" t="s">
        <v>501</v>
      </c>
      <c r="FP213" s="6" t="s">
        <v>502</v>
      </c>
      <c r="GK213" s="6" t="s">
        <v>503</v>
      </c>
      <c r="HF213" s="7"/>
      <c r="HG213" s="8"/>
      <c r="HH213" s="8"/>
      <c r="HI213" s="8"/>
      <c r="HJ213" s="9"/>
      <c r="HK213" s="9" t="s">
        <v>15</v>
      </c>
      <c r="HL213" s="8"/>
      <c r="HN213" s="7"/>
      <c r="HO213" s="8"/>
      <c r="HP213" s="8"/>
      <c r="HQ213" s="8"/>
      <c r="HR213" s="9"/>
      <c r="HS213" s="9" t="s">
        <v>16</v>
      </c>
      <c r="HT213" s="8"/>
      <c r="HV213" s="7"/>
      <c r="HW213" s="8"/>
      <c r="HX213" s="8"/>
      <c r="HY213" s="8"/>
      <c r="HZ213" s="9"/>
      <c r="IA213" s="9" t="s">
        <v>12</v>
      </c>
      <c r="IB213" s="9"/>
      <c r="IG213" s="10" t="s">
        <v>17</v>
      </c>
      <c r="IH213" s="11">
        <v>567436</v>
      </c>
      <c r="II213" s="11">
        <v>571682</v>
      </c>
      <c r="IJ213" s="11">
        <v>575646</v>
      </c>
      <c r="IK213" s="11">
        <v>579982</v>
      </c>
      <c r="IL213" s="11">
        <v>585184</v>
      </c>
      <c r="IM213" s="11">
        <v>591455</v>
      </c>
      <c r="IN213" s="10" t="s">
        <v>17</v>
      </c>
      <c r="IO213" s="11">
        <v>202269</v>
      </c>
      <c r="IP213" s="10" t="s">
        <v>17</v>
      </c>
      <c r="IQ213" s="11">
        <v>365167</v>
      </c>
    </row>
    <row r="214" spans="1:251" ht="72" x14ac:dyDescent="0.3">
      <c r="A214" s="12"/>
      <c r="B214" s="12"/>
      <c r="C214" s="74"/>
      <c r="D214" s="74"/>
      <c r="E214" s="75"/>
      <c r="F214" s="3" t="s">
        <v>475</v>
      </c>
      <c r="G214" s="3" t="s">
        <v>476</v>
      </c>
      <c r="H214" s="3" t="s">
        <v>477</v>
      </c>
      <c r="I214" s="3" t="s">
        <v>478</v>
      </c>
      <c r="J214" s="3" t="s">
        <v>479</v>
      </c>
      <c r="K214" s="3" t="s">
        <v>480</v>
      </c>
      <c r="L214" s="3" t="s">
        <v>481</v>
      </c>
      <c r="M214" s="3" t="s">
        <v>482</v>
      </c>
      <c r="N214" s="3" t="s">
        <v>483</v>
      </c>
      <c r="O214" s="15" t="s">
        <v>493</v>
      </c>
      <c r="Q214" s="16" t="s">
        <v>492</v>
      </c>
      <c r="R214" s="3" t="s">
        <v>5</v>
      </c>
      <c r="S214" s="3" t="s">
        <v>29</v>
      </c>
      <c r="T214" s="16" t="s">
        <v>30</v>
      </c>
      <c r="U214" s="3" t="s">
        <v>31</v>
      </c>
      <c r="V214" s="3" t="s">
        <v>494</v>
      </c>
      <c r="W214" s="3">
        <v>1</v>
      </c>
      <c r="X214" s="3">
        <v>2</v>
      </c>
      <c r="Y214" s="3">
        <v>3</v>
      </c>
      <c r="Z214" s="3">
        <v>4</v>
      </c>
      <c r="AA214" s="3" t="s">
        <v>33</v>
      </c>
      <c r="AB214" s="3" t="s">
        <v>34</v>
      </c>
      <c r="AC214" s="3" t="s">
        <v>35</v>
      </c>
      <c r="AD214" s="15" t="s">
        <v>36</v>
      </c>
      <c r="AE214" s="16"/>
      <c r="AF214" s="16" t="s">
        <v>492</v>
      </c>
      <c r="AG214" s="3" t="s">
        <v>37</v>
      </c>
      <c r="AH214" s="3" t="s">
        <v>38</v>
      </c>
      <c r="AI214" s="3" t="s">
        <v>39</v>
      </c>
      <c r="AJ214" s="3" t="s">
        <v>40</v>
      </c>
      <c r="AK214" s="3" t="s">
        <v>41</v>
      </c>
      <c r="AL214" s="3" t="s">
        <v>42</v>
      </c>
      <c r="AM214" s="3" t="s">
        <v>43</v>
      </c>
      <c r="AN214" s="3" t="s">
        <v>44</v>
      </c>
      <c r="AO214" s="3" t="s">
        <v>45</v>
      </c>
      <c r="AP214" s="3" t="s">
        <v>46</v>
      </c>
      <c r="AQ214" s="3" t="s">
        <v>47</v>
      </c>
      <c r="AR214" s="3" t="s">
        <v>48</v>
      </c>
      <c r="AS214" s="3" t="s">
        <v>49</v>
      </c>
      <c r="AT214" s="15" t="s">
        <v>485</v>
      </c>
      <c r="AV214" s="16" t="s">
        <v>492</v>
      </c>
      <c r="AW214" s="3" t="s">
        <v>5</v>
      </c>
      <c r="AX214" s="3" t="s">
        <v>29</v>
      </c>
      <c r="AY214" s="16" t="s">
        <v>30</v>
      </c>
      <c r="AZ214" s="3" t="s">
        <v>31</v>
      </c>
      <c r="BA214" s="3" t="s">
        <v>32</v>
      </c>
      <c r="BB214" s="3">
        <v>1</v>
      </c>
      <c r="BC214" s="3">
        <v>2</v>
      </c>
      <c r="BD214" s="3">
        <v>3</v>
      </c>
      <c r="BE214" s="3">
        <v>4</v>
      </c>
      <c r="BF214" s="3" t="s">
        <v>33</v>
      </c>
      <c r="BG214" s="3" t="s">
        <v>34</v>
      </c>
      <c r="BH214" s="3" t="s">
        <v>35</v>
      </c>
      <c r="BI214" s="15" t="s">
        <v>36</v>
      </c>
      <c r="BJ214" s="16"/>
      <c r="BK214" s="16" t="s">
        <v>492</v>
      </c>
      <c r="BL214" s="3" t="s">
        <v>37</v>
      </c>
      <c r="BM214" s="3" t="s">
        <v>38</v>
      </c>
      <c r="BN214" s="3" t="s">
        <v>39</v>
      </c>
      <c r="BO214" s="3" t="s">
        <v>40</v>
      </c>
      <c r="BP214" s="3" t="s">
        <v>41</v>
      </c>
      <c r="BQ214" s="3" t="s">
        <v>42</v>
      </c>
      <c r="BR214" s="3" t="s">
        <v>43</v>
      </c>
      <c r="BS214" s="3" t="s">
        <v>44</v>
      </c>
      <c r="BT214" s="3" t="s">
        <v>45</v>
      </c>
      <c r="BU214" s="3" t="s">
        <v>46</v>
      </c>
      <c r="BV214" s="3" t="s">
        <v>47</v>
      </c>
      <c r="BW214" s="3" t="s">
        <v>48</v>
      </c>
      <c r="BX214" s="3" t="s">
        <v>49</v>
      </c>
      <c r="BY214" s="15" t="s">
        <v>485</v>
      </c>
      <c r="CA214" s="16" t="s">
        <v>492</v>
      </c>
      <c r="CB214" s="3" t="s">
        <v>5</v>
      </c>
      <c r="CC214" s="3" t="s">
        <v>29</v>
      </c>
      <c r="CD214" s="16" t="s">
        <v>30</v>
      </c>
      <c r="CE214" s="3" t="s">
        <v>31</v>
      </c>
      <c r="CF214" s="3" t="s">
        <v>32</v>
      </c>
      <c r="CG214" s="3">
        <v>1</v>
      </c>
      <c r="CH214" s="3">
        <v>2</v>
      </c>
      <c r="CI214" s="3">
        <v>3</v>
      </c>
      <c r="CJ214" s="3">
        <v>4</v>
      </c>
      <c r="CK214" s="3" t="s">
        <v>33</v>
      </c>
      <c r="CL214" s="3" t="s">
        <v>34</v>
      </c>
      <c r="CM214" s="3" t="s">
        <v>35</v>
      </c>
      <c r="CN214" s="15" t="s">
        <v>36</v>
      </c>
      <c r="CO214" s="16"/>
      <c r="CP214" s="16" t="s">
        <v>492</v>
      </c>
      <c r="CQ214" s="3" t="s">
        <v>37</v>
      </c>
      <c r="CR214" s="3" t="s">
        <v>38</v>
      </c>
      <c r="CS214" s="3" t="s">
        <v>39</v>
      </c>
      <c r="CT214" s="3" t="s">
        <v>40</v>
      </c>
      <c r="CU214" s="3" t="s">
        <v>41</v>
      </c>
      <c r="CV214" s="3" t="s">
        <v>42</v>
      </c>
      <c r="CW214" s="3" t="s">
        <v>43</v>
      </c>
      <c r="CX214" s="3" t="s">
        <v>44</v>
      </c>
      <c r="CY214" s="3" t="s">
        <v>45</v>
      </c>
      <c r="CZ214" s="3" t="s">
        <v>46</v>
      </c>
      <c r="DA214" s="3" t="s">
        <v>47</v>
      </c>
      <c r="DB214" s="3" t="s">
        <v>48</v>
      </c>
      <c r="DC214" s="3" t="s">
        <v>49</v>
      </c>
      <c r="DD214" s="15" t="s">
        <v>485</v>
      </c>
      <c r="DG214" s="12"/>
      <c r="DH214" s="12"/>
      <c r="DI214" s="3" t="s">
        <v>59</v>
      </c>
      <c r="DJ214" s="3" t="s">
        <v>60</v>
      </c>
      <c r="DK214" s="3" t="s">
        <v>61</v>
      </c>
      <c r="DL214" s="3" t="s">
        <v>62</v>
      </c>
      <c r="DM214" s="3" t="s">
        <v>63</v>
      </c>
      <c r="DN214" s="3" t="s">
        <v>64</v>
      </c>
      <c r="DO214" s="3" t="s">
        <v>65</v>
      </c>
      <c r="DP214" s="3" t="s">
        <v>66</v>
      </c>
      <c r="DQ214" s="3" t="s">
        <v>67</v>
      </c>
      <c r="DR214" s="15" t="s">
        <v>68</v>
      </c>
      <c r="DT214" s="12"/>
      <c r="DU214" s="12"/>
      <c r="DV214" s="3" t="s">
        <v>59</v>
      </c>
      <c r="DW214" s="3" t="s">
        <v>60</v>
      </c>
      <c r="DX214" s="3" t="s">
        <v>61</v>
      </c>
      <c r="DY214" s="3" t="s">
        <v>62</v>
      </c>
      <c r="DZ214" s="3" t="s">
        <v>63</v>
      </c>
      <c r="EA214" s="3" t="s">
        <v>64</v>
      </c>
      <c r="EB214" s="3" t="s">
        <v>65</v>
      </c>
      <c r="EC214" s="3" t="s">
        <v>66</v>
      </c>
      <c r="ED214" s="3" t="s">
        <v>67</v>
      </c>
      <c r="EE214" s="15" t="s">
        <v>68</v>
      </c>
      <c r="EG214" s="12"/>
      <c r="EH214" s="12"/>
      <c r="EI214" s="3" t="s">
        <v>59</v>
      </c>
      <c r="EJ214" s="3" t="s">
        <v>60</v>
      </c>
      <c r="EK214" s="3" t="s">
        <v>61</v>
      </c>
      <c r="EL214" s="3" t="s">
        <v>62</v>
      </c>
      <c r="EM214" s="3" t="s">
        <v>63</v>
      </c>
      <c r="EN214" s="3" t="s">
        <v>64</v>
      </c>
      <c r="EO214" s="3" t="s">
        <v>65</v>
      </c>
      <c r="EP214" s="3" t="s">
        <v>66</v>
      </c>
      <c r="EQ214" s="3" t="s">
        <v>67</v>
      </c>
      <c r="ER214" s="15" t="s">
        <v>68</v>
      </c>
      <c r="EU214" s="3" t="s">
        <v>53</v>
      </c>
      <c r="EV214" s="3" t="s">
        <v>5</v>
      </c>
      <c r="EW214" s="3" t="s">
        <v>54</v>
      </c>
      <c r="EX214" s="3" t="s">
        <v>33</v>
      </c>
      <c r="EY214" s="3" t="s">
        <v>34</v>
      </c>
      <c r="EZ214" s="3" t="s">
        <v>35</v>
      </c>
      <c r="FA214" s="3" t="s">
        <v>36</v>
      </c>
      <c r="FB214" s="3" t="s">
        <v>37</v>
      </c>
      <c r="FC214" s="3" t="s">
        <v>38</v>
      </c>
      <c r="FD214" s="3" t="s">
        <v>39</v>
      </c>
      <c r="FE214" s="3" t="s">
        <v>40</v>
      </c>
      <c r="FF214" s="3" t="s">
        <v>41</v>
      </c>
      <c r="FG214" s="3" t="s">
        <v>42</v>
      </c>
      <c r="FH214" s="3" t="s">
        <v>43</v>
      </c>
      <c r="FI214" s="3" t="s">
        <v>44</v>
      </c>
      <c r="FJ214" s="3" t="s">
        <v>45</v>
      </c>
      <c r="FK214" s="3" t="s">
        <v>46</v>
      </c>
      <c r="FL214" s="3" t="s">
        <v>47</v>
      </c>
      <c r="FM214" s="15" t="s">
        <v>55</v>
      </c>
      <c r="FP214" s="3" t="s">
        <v>53</v>
      </c>
      <c r="FQ214" s="3" t="s">
        <v>5</v>
      </c>
      <c r="FR214" s="3" t="s">
        <v>54</v>
      </c>
      <c r="FS214" s="3" t="s">
        <v>33</v>
      </c>
      <c r="FT214" s="3" t="s">
        <v>34</v>
      </c>
      <c r="FU214" s="3" t="s">
        <v>35</v>
      </c>
      <c r="FV214" s="3" t="s">
        <v>36</v>
      </c>
      <c r="FW214" s="3" t="s">
        <v>37</v>
      </c>
      <c r="FX214" s="3" t="s">
        <v>38</v>
      </c>
      <c r="FY214" s="3" t="s">
        <v>39</v>
      </c>
      <c r="FZ214" s="3" t="s">
        <v>40</v>
      </c>
      <c r="GA214" s="3" t="s">
        <v>41</v>
      </c>
      <c r="GB214" s="3" t="s">
        <v>42</v>
      </c>
      <c r="GC214" s="3" t="s">
        <v>43</v>
      </c>
      <c r="GD214" s="3" t="s">
        <v>44</v>
      </c>
      <c r="GE214" s="3" t="s">
        <v>45</v>
      </c>
      <c r="GF214" s="3" t="s">
        <v>46</v>
      </c>
      <c r="GG214" s="3" t="s">
        <v>47</v>
      </c>
      <c r="GH214" s="15" t="s">
        <v>55</v>
      </c>
      <c r="GK214" s="3" t="s">
        <v>53</v>
      </c>
      <c r="GL214" s="3" t="s">
        <v>5</v>
      </c>
      <c r="GM214" s="3" t="s">
        <v>54</v>
      </c>
      <c r="GN214" s="3" t="s">
        <v>33</v>
      </c>
      <c r="GO214" s="3" t="s">
        <v>34</v>
      </c>
      <c r="GP214" s="3" t="s">
        <v>35</v>
      </c>
      <c r="GQ214" s="3" t="s">
        <v>36</v>
      </c>
      <c r="GR214" s="3" t="s">
        <v>37</v>
      </c>
      <c r="GS214" s="3" t="s">
        <v>38</v>
      </c>
      <c r="GT214" s="3" t="s">
        <v>39</v>
      </c>
      <c r="GU214" s="3" t="s">
        <v>40</v>
      </c>
      <c r="GV214" s="3" t="s">
        <v>41</v>
      </c>
      <c r="GW214" s="3" t="s">
        <v>42</v>
      </c>
      <c r="GX214" s="3" t="s">
        <v>43</v>
      </c>
      <c r="GY214" s="3" t="s">
        <v>44</v>
      </c>
      <c r="GZ214" s="3" t="s">
        <v>45</v>
      </c>
      <c r="HA214" s="3" t="s">
        <v>46</v>
      </c>
      <c r="HB214" s="3" t="s">
        <v>47</v>
      </c>
      <c r="HC214" s="15" t="s">
        <v>55</v>
      </c>
      <c r="HF214" s="20"/>
      <c r="HG214" s="21"/>
      <c r="HH214" s="22"/>
      <c r="HI214" s="23"/>
      <c r="HJ214" s="23"/>
      <c r="HK214" s="23"/>
      <c r="HL214" s="23"/>
      <c r="HN214" s="20"/>
      <c r="HO214" s="21"/>
      <c r="HP214" s="22"/>
      <c r="HQ214" s="23"/>
      <c r="HR214" s="23"/>
      <c r="HS214" s="23"/>
      <c r="HT214" s="23"/>
      <c r="HV214" s="20"/>
      <c r="HW214" s="24"/>
      <c r="HX214" s="25"/>
      <c r="HY214" s="26"/>
      <c r="HZ214" s="26"/>
      <c r="IA214" s="26"/>
      <c r="IB214" s="26"/>
      <c r="IG214" s="10" t="s">
        <v>56</v>
      </c>
      <c r="IH214" s="11">
        <v>300955</v>
      </c>
      <c r="II214" s="11">
        <v>310367</v>
      </c>
      <c r="IJ214" s="11">
        <v>319518</v>
      </c>
      <c r="IK214" s="11">
        <v>328030</v>
      </c>
      <c r="IL214" s="11">
        <v>335449</v>
      </c>
      <c r="IM214" s="11">
        <v>341806</v>
      </c>
      <c r="IN214" s="10" t="s">
        <v>56</v>
      </c>
      <c r="IO214" s="11">
        <v>94299</v>
      </c>
      <c r="IP214" s="10" t="s">
        <v>56</v>
      </c>
      <c r="IQ214" s="11">
        <v>206656</v>
      </c>
    </row>
    <row r="215" spans="1:251" ht="53.4" x14ac:dyDescent="0.3">
      <c r="A215" s="27" t="s">
        <v>57</v>
      </c>
      <c r="B215" s="27">
        <v>696451</v>
      </c>
      <c r="C215" s="76">
        <v>360227</v>
      </c>
      <c r="D215" s="76">
        <v>335675</v>
      </c>
      <c r="E215" s="27">
        <f>B215-C215-D215</f>
        <v>549</v>
      </c>
      <c r="F215" s="27">
        <v>2766</v>
      </c>
      <c r="G215" s="27">
        <v>103885</v>
      </c>
      <c r="H215" s="27">
        <v>174342</v>
      </c>
      <c r="I215" s="27">
        <v>176931</v>
      </c>
      <c r="J215" s="27">
        <v>139003</v>
      </c>
      <c r="K215" s="27">
        <v>73177</v>
      </c>
      <c r="L215" s="27">
        <v>19866</v>
      </c>
      <c r="M215" s="27">
        <v>1405</v>
      </c>
      <c r="N215" s="27">
        <v>83</v>
      </c>
      <c r="O215" s="28">
        <v>4993</v>
      </c>
      <c r="Q215" s="27" t="s">
        <v>496</v>
      </c>
      <c r="R215" s="27">
        <v>292313</v>
      </c>
      <c r="S215" s="27">
        <v>4312</v>
      </c>
      <c r="T215" s="27">
        <v>1591</v>
      </c>
      <c r="U215" s="27">
        <v>3083</v>
      </c>
      <c r="V215" s="27">
        <v>8986</v>
      </c>
      <c r="W215" s="27">
        <v>719</v>
      </c>
      <c r="X215" s="27">
        <v>381</v>
      </c>
      <c r="Y215" s="27">
        <v>288</v>
      </c>
      <c r="Z215" s="27">
        <v>202</v>
      </c>
      <c r="AA215" s="27">
        <v>892</v>
      </c>
      <c r="AB215" s="27">
        <v>1083</v>
      </c>
      <c r="AC215" s="27">
        <v>2398</v>
      </c>
      <c r="AD215" s="28">
        <v>2987</v>
      </c>
      <c r="AE215" s="27"/>
      <c r="AF215" s="27" t="s">
        <v>496</v>
      </c>
      <c r="AG215" s="27">
        <v>3142</v>
      </c>
      <c r="AH215" s="27">
        <v>3191</v>
      </c>
      <c r="AI215" s="27">
        <v>3919</v>
      </c>
      <c r="AJ215" s="27">
        <v>5125</v>
      </c>
      <c r="AK215" s="27">
        <v>7873</v>
      </c>
      <c r="AL215" s="27">
        <v>11623</v>
      </c>
      <c r="AM215" s="27">
        <v>16091</v>
      </c>
      <c r="AN215" s="27">
        <v>20714</v>
      </c>
      <c r="AO215" s="27">
        <v>24796</v>
      </c>
      <c r="AP215" s="27">
        <v>31690</v>
      </c>
      <c r="AQ215" s="27">
        <v>40298</v>
      </c>
      <c r="AR215" s="27">
        <v>42532</v>
      </c>
      <c r="AS215" s="27">
        <v>62858</v>
      </c>
      <c r="AT215" s="28">
        <v>525</v>
      </c>
      <c r="AV215" s="27" t="s">
        <v>496</v>
      </c>
      <c r="AW215" s="27">
        <v>154479</v>
      </c>
      <c r="AX215" s="27">
        <v>2465</v>
      </c>
      <c r="AY215" s="27">
        <v>898</v>
      </c>
      <c r="AZ215" s="27">
        <v>1700</v>
      </c>
      <c r="BA215" s="27">
        <v>5063</v>
      </c>
      <c r="BB215" s="27">
        <v>386</v>
      </c>
      <c r="BC215" s="27">
        <v>205</v>
      </c>
      <c r="BD215" s="27">
        <v>165</v>
      </c>
      <c r="BE215" s="27">
        <v>119</v>
      </c>
      <c r="BF215" s="27">
        <v>490</v>
      </c>
      <c r="BG215" s="27">
        <v>656</v>
      </c>
      <c r="BH215" s="27">
        <v>1669</v>
      </c>
      <c r="BI215" s="28">
        <v>2211</v>
      </c>
      <c r="BJ215" s="27"/>
      <c r="BK215" s="27" t="s">
        <v>496</v>
      </c>
      <c r="BL215" s="27">
        <v>2220</v>
      </c>
      <c r="BM215" s="27">
        <v>2109</v>
      </c>
      <c r="BN215" s="27">
        <v>2501</v>
      </c>
      <c r="BO215" s="27">
        <v>3208</v>
      </c>
      <c r="BP215" s="27">
        <v>4970</v>
      </c>
      <c r="BQ215" s="27">
        <v>7424</v>
      </c>
      <c r="BR215" s="27">
        <v>10464</v>
      </c>
      <c r="BS215" s="27">
        <v>13268</v>
      </c>
      <c r="BT215" s="27">
        <v>15668</v>
      </c>
      <c r="BU215" s="27">
        <v>19086</v>
      </c>
      <c r="BV215" s="27">
        <v>21879</v>
      </c>
      <c r="BW215" s="27">
        <v>19712</v>
      </c>
      <c r="BX215" s="27">
        <v>20664</v>
      </c>
      <c r="BY215" s="28">
        <v>342</v>
      </c>
      <c r="CA215" s="27" t="s">
        <v>496</v>
      </c>
      <c r="CB215" s="27">
        <v>137647</v>
      </c>
      <c r="CC215" s="27">
        <v>1838</v>
      </c>
      <c r="CD215" s="27">
        <v>691</v>
      </c>
      <c r="CE215" s="27">
        <v>1382</v>
      </c>
      <c r="CF215" s="27">
        <v>3911</v>
      </c>
      <c r="CG215" s="27">
        <v>333</v>
      </c>
      <c r="CH215" s="27">
        <v>176</v>
      </c>
      <c r="CI215" s="27">
        <v>123</v>
      </c>
      <c r="CJ215" s="27">
        <v>83</v>
      </c>
      <c r="CK215" s="27">
        <v>402</v>
      </c>
      <c r="CL215" s="27">
        <v>427</v>
      </c>
      <c r="CM215" s="27">
        <v>727</v>
      </c>
      <c r="CN215" s="28">
        <v>774</v>
      </c>
      <c r="CO215" s="27"/>
      <c r="CP215" s="27" t="s">
        <v>496</v>
      </c>
      <c r="CQ215" s="27">
        <v>920</v>
      </c>
      <c r="CR215" s="27">
        <v>1079</v>
      </c>
      <c r="CS215" s="27">
        <v>1417</v>
      </c>
      <c r="CT215" s="27">
        <v>1915</v>
      </c>
      <c r="CU215" s="27">
        <v>2900</v>
      </c>
      <c r="CV215" s="27">
        <v>4197</v>
      </c>
      <c r="CW215" s="27">
        <v>5620</v>
      </c>
      <c r="CX215" s="27">
        <v>7433</v>
      </c>
      <c r="CY215" s="27">
        <v>9122</v>
      </c>
      <c r="CZ215" s="27">
        <v>12589</v>
      </c>
      <c r="DA215" s="27">
        <v>18405</v>
      </c>
      <c r="DB215" s="27">
        <v>22801</v>
      </c>
      <c r="DC215" s="27">
        <v>42162</v>
      </c>
      <c r="DD215" s="28">
        <v>131</v>
      </c>
      <c r="DG215" s="27" t="s">
        <v>57</v>
      </c>
      <c r="DH215" s="27">
        <v>7.5</v>
      </c>
      <c r="DI215" s="27">
        <v>12.9</v>
      </c>
      <c r="DJ215" s="27">
        <v>0.6</v>
      </c>
      <c r="DK215" s="27">
        <v>0.3</v>
      </c>
      <c r="DL215" s="27">
        <v>0.8</v>
      </c>
      <c r="DM215" s="27">
        <v>1</v>
      </c>
      <c r="DN215" s="27">
        <v>1.9</v>
      </c>
      <c r="DO215" s="27">
        <v>4.7</v>
      </c>
      <c r="DP215" s="27">
        <v>11.4</v>
      </c>
      <c r="DQ215" s="27">
        <v>24.8</v>
      </c>
      <c r="DR215" s="28">
        <v>88</v>
      </c>
      <c r="DT215" s="27" t="s">
        <v>57</v>
      </c>
      <c r="DU215" s="27">
        <v>8.1</v>
      </c>
      <c r="DV215" s="27">
        <v>14.1</v>
      </c>
      <c r="DW215" s="27">
        <v>0.6</v>
      </c>
      <c r="DX215" s="27">
        <v>0.3</v>
      </c>
      <c r="DY215" s="27">
        <v>1.2</v>
      </c>
      <c r="DZ215" s="27">
        <v>1.4</v>
      </c>
      <c r="EA215" s="27">
        <v>2.4</v>
      </c>
      <c r="EB215" s="27">
        <v>6.2</v>
      </c>
      <c r="EC215" s="27">
        <v>15.5</v>
      </c>
      <c r="ED215" s="27">
        <v>34.799999999999997</v>
      </c>
      <c r="EE215" s="28">
        <v>104.5</v>
      </c>
      <c r="EG215" s="27" t="s">
        <v>57</v>
      </c>
      <c r="EH215" s="27">
        <v>6.9</v>
      </c>
      <c r="EI215" s="27">
        <v>11.7</v>
      </c>
      <c r="EJ215" s="27">
        <v>0.5</v>
      </c>
      <c r="EK215" s="27">
        <v>0.2</v>
      </c>
      <c r="EL215" s="27">
        <v>0.5</v>
      </c>
      <c r="EM215" s="27">
        <v>0.7</v>
      </c>
      <c r="EN215" s="27">
        <v>1.4</v>
      </c>
      <c r="EO215" s="27">
        <v>3.3</v>
      </c>
      <c r="EP215" s="27">
        <v>7.7</v>
      </c>
      <c r="EQ215" s="27">
        <v>17</v>
      </c>
      <c r="ER215" s="28">
        <v>78.7</v>
      </c>
      <c r="EU215" s="27" t="s">
        <v>69</v>
      </c>
      <c r="EV215" s="27">
        <v>38970611</v>
      </c>
      <c r="EW215" s="27">
        <v>3335240</v>
      </c>
      <c r="EX215" s="27">
        <v>3399182</v>
      </c>
      <c r="EY215" s="27">
        <v>3456504</v>
      </c>
      <c r="EZ215" s="27">
        <v>3382643</v>
      </c>
      <c r="FA215" s="27">
        <v>3238391</v>
      </c>
      <c r="FB215" s="27">
        <v>3290041</v>
      </c>
      <c r="FC215" s="27">
        <v>2832066</v>
      </c>
      <c r="FD215" s="27">
        <v>2444972</v>
      </c>
      <c r="FE215" s="27">
        <v>2279925</v>
      </c>
      <c r="FF215" s="27">
        <v>2139201</v>
      </c>
      <c r="FG215" s="27">
        <v>1999568</v>
      </c>
      <c r="FH215" s="27">
        <v>1760017</v>
      </c>
      <c r="FI215" s="27">
        <v>1480507</v>
      </c>
      <c r="FJ215" s="27">
        <v>1236765</v>
      </c>
      <c r="FK215" s="27">
        <v>1040690</v>
      </c>
      <c r="FL215" s="27">
        <v>823122</v>
      </c>
      <c r="FM215" s="28">
        <v>831777</v>
      </c>
      <c r="FP215" s="27" t="s">
        <v>69</v>
      </c>
      <c r="FQ215" s="27">
        <v>19083828</v>
      </c>
      <c r="FR215" s="27">
        <v>1696718</v>
      </c>
      <c r="FS215" s="27">
        <v>1727996</v>
      </c>
      <c r="FT215" s="27">
        <v>1756088</v>
      </c>
      <c r="FU215" s="27">
        <v>1717102</v>
      </c>
      <c r="FV215" s="27">
        <v>1637640</v>
      </c>
      <c r="FW215" s="27">
        <v>1653784</v>
      </c>
      <c r="FX215" s="27">
        <v>1417740</v>
      </c>
      <c r="FY215" s="27">
        <v>1219550</v>
      </c>
      <c r="FZ215" s="27">
        <v>1128336</v>
      </c>
      <c r="GA215" s="27">
        <v>1036319</v>
      </c>
      <c r="GB215" s="27">
        <v>963891</v>
      </c>
      <c r="GC215" s="27">
        <v>840039</v>
      </c>
      <c r="GD215" s="27">
        <v>694800</v>
      </c>
      <c r="GE215" s="27">
        <v>556954</v>
      </c>
      <c r="GF215" s="27">
        <v>441346</v>
      </c>
      <c r="GG215" s="27">
        <v>322568</v>
      </c>
      <c r="GH215" s="28">
        <v>272957</v>
      </c>
      <c r="GK215" s="27" t="s">
        <v>69</v>
      </c>
      <c r="GL215" s="27">
        <v>19886783</v>
      </c>
      <c r="GM215" s="27">
        <v>1638522</v>
      </c>
      <c r="GN215" s="27">
        <v>1671186</v>
      </c>
      <c r="GO215" s="27">
        <v>1700416</v>
      </c>
      <c r="GP215" s="27">
        <v>1665541</v>
      </c>
      <c r="GQ215" s="27">
        <v>1600751</v>
      </c>
      <c r="GR215" s="27">
        <v>1636257</v>
      </c>
      <c r="GS215" s="27">
        <v>1414326</v>
      </c>
      <c r="GT215" s="27">
        <v>1225422</v>
      </c>
      <c r="GU215" s="27">
        <v>1151589</v>
      </c>
      <c r="GV215" s="27">
        <v>1102882</v>
      </c>
      <c r="GW215" s="27">
        <v>1035677</v>
      </c>
      <c r="GX215" s="27">
        <v>919978</v>
      </c>
      <c r="GY215" s="27">
        <v>785707</v>
      </c>
      <c r="GZ215" s="27">
        <v>679811</v>
      </c>
      <c r="HA215" s="27">
        <v>599344</v>
      </c>
      <c r="HB215" s="27">
        <v>500554</v>
      </c>
      <c r="HC215" s="28">
        <v>558820</v>
      </c>
      <c r="HF215" s="20" t="s">
        <v>70</v>
      </c>
      <c r="HG215" s="23" t="s">
        <v>71</v>
      </c>
      <c r="HH215" s="22" t="s">
        <v>72</v>
      </c>
      <c r="HI215" s="23" t="s">
        <v>73</v>
      </c>
      <c r="HJ215" s="23" t="s">
        <v>74</v>
      </c>
      <c r="HK215" s="23" t="s">
        <v>75</v>
      </c>
      <c r="HL215" s="23" t="s">
        <v>76</v>
      </c>
      <c r="HN215" s="20" t="s">
        <v>70</v>
      </c>
      <c r="HO215" s="23" t="s">
        <v>71</v>
      </c>
      <c r="HP215" s="22" t="s">
        <v>72</v>
      </c>
      <c r="HQ215" s="23" t="s">
        <v>73</v>
      </c>
      <c r="HR215" s="23" t="s">
        <v>74</v>
      </c>
      <c r="HS215" s="23" t="s">
        <v>75</v>
      </c>
      <c r="HT215" s="23" t="s">
        <v>76</v>
      </c>
      <c r="HV215" s="20" t="s">
        <v>70</v>
      </c>
      <c r="HW215" s="26" t="s">
        <v>71</v>
      </c>
      <c r="HX215" s="25" t="s">
        <v>72</v>
      </c>
      <c r="HY215" s="26" t="s">
        <v>73</v>
      </c>
      <c r="HZ215" s="26" t="s">
        <v>74</v>
      </c>
      <c r="IA215" s="26" t="s">
        <v>75</v>
      </c>
      <c r="IB215" s="26" t="s">
        <v>76</v>
      </c>
      <c r="IG215" s="10" t="s">
        <v>77</v>
      </c>
      <c r="IH215" s="11">
        <v>104982</v>
      </c>
      <c r="II215" s="11">
        <v>113834</v>
      </c>
      <c r="IJ215" s="11">
        <v>121659</v>
      </c>
      <c r="IK215" s="11">
        <v>128675</v>
      </c>
      <c r="IL215" s="11">
        <v>135274</v>
      </c>
      <c r="IM215" s="11">
        <v>141746</v>
      </c>
      <c r="IN215" s="10" t="s">
        <v>77</v>
      </c>
      <c r="IO215" s="11">
        <v>27476</v>
      </c>
      <c r="IP215" s="10" t="s">
        <v>77</v>
      </c>
      <c r="IQ215" s="11">
        <v>77506</v>
      </c>
    </row>
    <row r="216" spans="1:251" x14ac:dyDescent="0.3">
      <c r="A216" s="12" t="s">
        <v>78</v>
      </c>
      <c r="B216" s="12">
        <v>44065</v>
      </c>
      <c r="C216" s="77">
        <v>0.51340261399999998</v>
      </c>
      <c r="D216" s="77">
        <v>0.48640077100000001</v>
      </c>
      <c r="E216" s="78"/>
      <c r="F216" s="12">
        <v>45</v>
      </c>
      <c r="G216" s="12">
        <v>3093</v>
      </c>
      <c r="H216" s="12">
        <v>7333</v>
      </c>
      <c r="I216" s="12">
        <v>11188</v>
      </c>
      <c r="J216" s="12">
        <v>13276</v>
      </c>
      <c r="K216" s="12">
        <v>7226</v>
      </c>
      <c r="L216" s="12">
        <v>1756</v>
      </c>
      <c r="M216" s="12">
        <v>104</v>
      </c>
      <c r="N216" s="12">
        <v>14</v>
      </c>
      <c r="O216" s="31">
        <v>30</v>
      </c>
      <c r="Q216" s="12" t="s">
        <v>79</v>
      </c>
      <c r="R216" s="12">
        <v>32949</v>
      </c>
      <c r="S216" s="12">
        <v>158</v>
      </c>
      <c r="T216" s="12">
        <v>72</v>
      </c>
      <c r="U216" s="12">
        <v>136</v>
      </c>
      <c r="V216" s="12">
        <v>366</v>
      </c>
      <c r="W216" s="12">
        <v>29</v>
      </c>
      <c r="X216" s="12">
        <v>15</v>
      </c>
      <c r="Y216" s="12">
        <v>10</v>
      </c>
      <c r="Z216" s="12">
        <v>7</v>
      </c>
      <c r="AA216" s="12">
        <v>33</v>
      </c>
      <c r="AB216" s="12">
        <v>49</v>
      </c>
      <c r="AC216" s="12">
        <v>104</v>
      </c>
      <c r="AD216" s="31">
        <v>140</v>
      </c>
      <c r="AE216" s="12"/>
      <c r="AF216" s="12" t="s">
        <v>79</v>
      </c>
      <c r="AG216" s="12">
        <v>189</v>
      </c>
      <c r="AH216" s="12">
        <v>226</v>
      </c>
      <c r="AI216" s="12">
        <v>294</v>
      </c>
      <c r="AJ216" s="12">
        <v>367</v>
      </c>
      <c r="AK216" s="12">
        <v>587</v>
      </c>
      <c r="AL216" s="12">
        <v>891</v>
      </c>
      <c r="AM216" s="12">
        <v>1402</v>
      </c>
      <c r="AN216" s="12">
        <v>1759</v>
      </c>
      <c r="AO216" s="12">
        <v>2226</v>
      </c>
      <c r="AP216" s="12">
        <v>3121</v>
      </c>
      <c r="AQ216" s="12">
        <v>4614</v>
      </c>
      <c r="AR216" s="12">
        <v>5755</v>
      </c>
      <c r="AS216" s="12">
        <v>10743</v>
      </c>
      <c r="AT216" s="31">
        <v>22</v>
      </c>
      <c r="AV216" s="12" t="s">
        <v>79</v>
      </c>
      <c r="AW216" s="12">
        <v>14910</v>
      </c>
      <c r="AX216" s="12">
        <v>90</v>
      </c>
      <c r="AY216" s="12">
        <v>35</v>
      </c>
      <c r="AZ216" s="12">
        <v>70</v>
      </c>
      <c r="BA216" s="12">
        <v>195</v>
      </c>
      <c r="BB216" s="12">
        <v>13</v>
      </c>
      <c r="BC216" s="12">
        <v>7</v>
      </c>
      <c r="BD216" s="12">
        <v>7</v>
      </c>
      <c r="BE216" s="12">
        <v>3</v>
      </c>
      <c r="BF216" s="12">
        <v>21</v>
      </c>
      <c r="BG216" s="12">
        <v>32</v>
      </c>
      <c r="BH216" s="12">
        <v>68</v>
      </c>
      <c r="BI216" s="31">
        <v>99</v>
      </c>
      <c r="BJ216" s="12"/>
      <c r="BK216" s="12" t="s">
        <v>79</v>
      </c>
      <c r="BL216" s="12">
        <v>137</v>
      </c>
      <c r="BM216" s="12">
        <v>149</v>
      </c>
      <c r="BN216" s="12">
        <v>185</v>
      </c>
      <c r="BO216" s="12">
        <v>218</v>
      </c>
      <c r="BP216" s="12">
        <v>370</v>
      </c>
      <c r="BQ216" s="12">
        <v>533</v>
      </c>
      <c r="BR216" s="12">
        <v>853</v>
      </c>
      <c r="BS216" s="12">
        <v>1058</v>
      </c>
      <c r="BT216" s="12">
        <v>1359</v>
      </c>
      <c r="BU216" s="12">
        <v>1755</v>
      </c>
      <c r="BV216" s="12">
        <v>2314</v>
      </c>
      <c r="BW216" s="12">
        <v>2490</v>
      </c>
      <c r="BX216" s="12">
        <v>3030</v>
      </c>
      <c r="BY216" s="31">
        <v>14</v>
      </c>
      <c r="CA216" s="12" t="s">
        <v>79</v>
      </c>
      <c r="CB216" s="12">
        <v>18037</v>
      </c>
      <c r="CC216" s="12">
        <v>68</v>
      </c>
      <c r="CD216" s="12">
        <v>37</v>
      </c>
      <c r="CE216" s="12">
        <v>66</v>
      </c>
      <c r="CF216" s="12">
        <v>171</v>
      </c>
      <c r="CG216" s="12">
        <v>16</v>
      </c>
      <c r="CH216" s="12">
        <v>8</v>
      </c>
      <c r="CI216" s="12">
        <v>3</v>
      </c>
      <c r="CJ216" s="12">
        <v>4</v>
      </c>
      <c r="CK216" s="12">
        <v>12</v>
      </c>
      <c r="CL216" s="12">
        <v>17</v>
      </c>
      <c r="CM216" s="12">
        <v>36</v>
      </c>
      <c r="CN216" s="31">
        <v>41</v>
      </c>
      <c r="CO216" s="12"/>
      <c r="CP216" s="12" t="s">
        <v>79</v>
      </c>
      <c r="CQ216" s="12">
        <v>52</v>
      </c>
      <c r="CR216" s="12">
        <v>77</v>
      </c>
      <c r="CS216" s="12">
        <v>109</v>
      </c>
      <c r="CT216" s="12">
        <v>149</v>
      </c>
      <c r="CU216" s="12">
        <v>217</v>
      </c>
      <c r="CV216" s="12">
        <v>358</v>
      </c>
      <c r="CW216" s="12">
        <v>549</v>
      </c>
      <c r="CX216" s="12">
        <v>701</v>
      </c>
      <c r="CY216" s="12">
        <v>867</v>
      </c>
      <c r="CZ216" s="12">
        <v>1365</v>
      </c>
      <c r="DA216" s="12">
        <v>2299</v>
      </c>
      <c r="DB216" s="12">
        <v>3265</v>
      </c>
      <c r="DC216" s="12">
        <v>7713</v>
      </c>
      <c r="DD216" s="31">
        <v>8</v>
      </c>
      <c r="DG216" s="12" t="s">
        <v>78</v>
      </c>
      <c r="DH216" s="12">
        <v>10.9</v>
      </c>
      <c r="DI216" s="12">
        <v>8.3000000000000007</v>
      </c>
      <c r="DJ216" s="12">
        <v>0.4</v>
      </c>
      <c r="DK216" s="12">
        <v>0.2</v>
      </c>
      <c r="DL216" s="12">
        <v>0.6</v>
      </c>
      <c r="DM216" s="12">
        <v>0.8</v>
      </c>
      <c r="DN216" s="12">
        <v>1.7</v>
      </c>
      <c r="DO216" s="12">
        <v>4.0999999999999996</v>
      </c>
      <c r="DP216" s="12">
        <v>9.9</v>
      </c>
      <c r="DQ216" s="12">
        <v>20.7</v>
      </c>
      <c r="DR216" s="31">
        <v>84.7</v>
      </c>
      <c r="DT216" s="12" t="s">
        <v>78</v>
      </c>
      <c r="DU216" s="12">
        <v>10.7</v>
      </c>
      <c r="DV216" s="12">
        <v>8.6999999999999993</v>
      </c>
      <c r="DW216" s="12">
        <v>0.4</v>
      </c>
      <c r="DX216" s="12">
        <v>0.3</v>
      </c>
      <c r="DY216" s="12">
        <v>0.8</v>
      </c>
      <c r="DZ216" s="12">
        <v>1.2</v>
      </c>
      <c r="EA216" s="12">
        <v>2.1</v>
      </c>
      <c r="EB216" s="12">
        <v>5.4</v>
      </c>
      <c r="EC216" s="12">
        <v>13.8</v>
      </c>
      <c r="ED216" s="12">
        <v>30.7</v>
      </c>
      <c r="EE216" s="31">
        <v>101</v>
      </c>
      <c r="EG216" s="12" t="s">
        <v>78</v>
      </c>
      <c r="EH216" s="12">
        <v>11</v>
      </c>
      <c r="EI216" s="12">
        <v>7.9</v>
      </c>
      <c r="EJ216" s="12">
        <v>0.4</v>
      </c>
      <c r="EK216" s="12">
        <v>0.2</v>
      </c>
      <c r="EL216" s="12">
        <v>0.4</v>
      </c>
      <c r="EM216" s="12">
        <v>0.5</v>
      </c>
      <c r="EN216" s="12">
        <v>1.3</v>
      </c>
      <c r="EO216" s="12">
        <v>3</v>
      </c>
      <c r="EP216" s="12">
        <v>6.9</v>
      </c>
      <c r="EQ216" s="12">
        <v>14.3</v>
      </c>
      <c r="ER216" s="31">
        <v>77.3</v>
      </c>
      <c r="EU216" s="12" t="s">
        <v>112</v>
      </c>
      <c r="EV216" s="12">
        <v>3025772</v>
      </c>
      <c r="EW216" s="12">
        <v>201067</v>
      </c>
      <c r="EX216" s="12">
        <v>177887</v>
      </c>
      <c r="EY216" s="12">
        <v>174096</v>
      </c>
      <c r="EZ216" s="12">
        <v>184869</v>
      </c>
      <c r="FA216" s="12">
        <v>215727</v>
      </c>
      <c r="FB216" s="12">
        <v>250453</v>
      </c>
      <c r="FC216" s="12">
        <v>240007</v>
      </c>
      <c r="FD216" s="12">
        <v>207587</v>
      </c>
      <c r="FE216" s="12">
        <v>189725</v>
      </c>
      <c r="FF216" s="12">
        <v>181933</v>
      </c>
      <c r="FG216" s="12">
        <v>175810</v>
      </c>
      <c r="FH216" s="12">
        <v>165769</v>
      </c>
      <c r="FI216" s="12">
        <v>153492</v>
      </c>
      <c r="FJ216" s="12">
        <v>135195</v>
      </c>
      <c r="FK216" s="12">
        <v>122812</v>
      </c>
      <c r="FL216" s="12">
        <v>107029</v>
      </c>
      <c r="FM216" s="31">
        <v>142314</v>
      </c>
      <c r="FP216" s="12" t="s">
        <v>112</v>
      </c>
      <c r="FQ216" s="12">
        <v>1392139</v>
      </c>
      <c r="FR216" s="12">
        <v>102294</v>
      </c>
      <c r="FS216" s="12">
        <v>90281</v>
      </c>
      <c r="FT216" s="12">
        <v>87800</v>
      </c>
      <c r="FU216" s="12">
        <v>92532</v>
      </c>
      <c r="FV216" s="12">
        <v>104781</v>
      </c>
      <c r="FW216" s="12">
        <v>120279</v>
      </c>
      <c r="FX216" s="12">
        <v>115937</v>
      </c>
      <c r="FY216" s="12">
        <v>102062</v>
      </c>
      <c r="FZ216" s="12">
        <v>91680</v>
      </c>
      <c r="GA216" s="12">
        <v>85692</v>
      </c>
      <c r="GB216" s="12">
        <v>80869</v>
      </c>
      <c r="GC216" s="12">
        <v>73707</v>
      </c>
      <c r="GD216" s="12">
        <v>65215</v>
      </c>
      <c r="GE216" s="12">
        <v>54130</v>
      </c>
      <c r="GF216" s="12">
        <v>47315</v>
      </c>
      <c r="GG216" s="12">
        <v>37586</v>
      </c>
      <c r="GH216" s="31">
        <v>39979</v>
      </c>
      <c r="GK216" s="12" t="s">
        <v>112</v>
      </c>
      <c r="GL216" s="12">
        <v>1633633</v>
      </c>
      <c r="GM216" s="12">
        <v>98773</v>
      </c>
      <c r="GN216" s="12">
        <v>87606</v>
      </c>
      <c r="GO216" s="12">
        <v>86296</v>
      </c>
      <c r="GP216" s="12">
        <v>92337</v>
      </c>
      <c r="GQ216" s="12">
        <v>110946</v>
      </c>
      <c r="GR216" s="12">
        <v>130174</v>
      </c>
      <c r="GS216" s="12">
        <v>124070</v>
      </c>
      <c r="GT216" s="12">
        <v>105525</v>
      </c>
      <c r="GU216" s="12">
        <v>98045</v>
      </c>
      <c r="GV216" s="12">
        <v>96241</v>
      </c>
      <c r="GW216" s="12">
        <v>94941</v>
      </c>
      <c r="GX216" s="12">
        <v>92062</v>
      </c>
      <c r="GY216" s="12">
        <v>88277</v>
      </c>
      <c r="GZ216" s="12">
        <v>81065</v>
      </c>
      <c r="HA216" s="12">
        <v>75497</v>
      </c>
      <c r="HB216" s="12">
        <v>69443</v>
      </c>
      <c r="HC216" s="31">
        <v>102335</v>
      </c>
      <c r="HF216" s="34" t="s">
        <v>113</v>
      </c>
      <c r="HG216" s="35" t="s">
        <v>114</v>
      </c>
      <c r="HH216" s="36" t="s">
        <v>115</v>
      </c>
      <c r="HI216" s="35" t="s">
        <v>116</v>
      </c>
      <c r="HJ216" s="35" t="s">
        <v>117</v>
      </c>
      <c r="HK216" s="35" t="s">
        <v>118</v>
      </c>
      <c r="HL216" s="35" t="s">
        <v>119</v>
      </c>
      <c r="HN216" s="34" t="s">
        <v>113</v>
      </c>
      <c r="HO216" s="35" t="s">
        <v>114</v>
      </c>
      <c r="HP216" s="36" t="s">
        <v>115</v>
      </c>
      <c r="HQ216" s="35" t="s">
        <v>116</v>
      </c>
      <c r="HR216" s="35" t="s">
        <v>117</v>
      </c>
      <c r="HS216" s="35" t="s">
        <v>118</v>
      </c>
      <c r="HT216" s="35" t="s">
        <v>119</v>
      </c>
      <c r="HV216" s="34" t="s">
        <v>113</v>
      </c>
      <c r="HW216" s="35" t="s">
        <v>114</v>
      </c>
      <c r="HX216" s="36" t="s">
        <v>115</v>
      </c>
      <c r="HY216" s="35" t="s">
        <v>116</v>
      </c>
      <c r="HZ216" s="35" t="s">
        <v>117</v>
      </c>
      <c r="IA216" s="35" t="s">
        <v>118</v>
      </c>
      <c r="IB216" s="35" t="s">
        <v>119</v>
      </c>
      <c r="IC216" s="37" t="s">
        <v>120</v>
      </c>
      <c r="IG216" s="38" t="s">
        <v>121</v>
      </c>
      <c r="IH216" s="39">
        <v>24631</v>
      </c>
      <c r="II216" s="39">
        <v>24266</v>
      </c>
      <c r="IJ216" s="39">
        <v>25647</v>
      </c>
      <c r="IK216" s="39">
        <v>28245</v>
      </c>
      <c r="IL216" s="39">
        <v>31512</v>
      </c>
      <c r="IM216" s="39">
        <v>35094</v>
      </c>
      <c r="IN216" s="38" t="s">
        <v>121</v>
      </c>
      <c r="IO216" s="39">
        <v>5020</v>
      </c>
      <c r="IP216" s="38" t="s">
        <v>121</v>
      </c>
      <c r="IQ216" s="39">
        <v>19611</v>
      </c>
    </row>
    <row r="217" spans="1:251" ht="15.6" x14ac:dyDescent="0.3">
      <c r="A217" s="12" t="s">
        <v>122</v>
      </c>
      <c r="B217" s="12">
        <v>261941</v>
      </c>
      <c r="C217" s="12"/>
      <c r="D217" s="12"/>
      <c r="E217" s="12"/>
      <c r="F217" s="12">
        <v>479</v>
      </c>
      <c r="G217" s="12">
        <v>33491</v>
      </c>
      <c r="H217" s="12">
        <v>64512</v>
      </c>
      <c r="I217" s="12">
        <v>67095</v>
      </c>
      <c r="J217" s="12">
        <v>54448</v>
      </c>
      <c r="K217" s="12">
        <v>30194</v>
      </c>
      <c r="L217" s="12">
        <v>8509</v>
      </c>
      <c r="M217" s="12">
        <v>646</v>
      </c>
      <c r="N217" s="12">
        <v>35</v>
      </c>
      <c r="O217" s="31">
        <v>2532</v>
      </c>
      <c r="Q217" s="12" t="s">
        <v>122</v>
      </c>
      <c r="R217" s="12">
        <v>119197</v>
      </c>
      <c r="S217" s="12">
        <v>1480</v>
      </c>
      <c r="T217" s="12">
        <v>588</v>
      </c>
      <c r="U217" s="12">
        <v>1216</v>
      </c>
      <c r="V217" s="12">
        <v>3284</v>
      </c>
      <c r="W217" s="12">
        <v>175</v>
      </c>
      <c r="X217" s="12">
        <v>140</v>
      </c>
      <c r="Y217" s="12">
        <v>99</v>
      </c>
      <c r="Z217" s="12">
        <v>74</v>
      </c>
      <c r="AA217" s="12">
        <v>298</v>
      </c>
      <c r="AB217" s="12">
        <v>360</v>
      </c>
      <c r="AC217" s="12">
        <v>824</v>
      </c>
      <c r="AD217" s="31">
        <v>1151</v>
      </c>
      <c r="AE217" s="12"/>
      <c r="AF217" s="12" t="s">
        <v>122</v>
      </c>
      <c r="AG217" s="12">
        <v>1209</v>
      </c>
      <c r="AH217" s="12">
        <v>1329</v>
      </c>
      <c r="AI217" s="12">
        <v>1667</v>
      </c>
      <c r="AJ217" s="12">
        <v>2034</v>
      </c>
      <c r="AK217" s="12">
        <v>3103</v>
      </c>
      <c r="AL217" s="12">
        <v>4599</v>
      </c>
      <c r="AM217" s="12">
        <v>6423</v>
      </c>
      <c r="AN217" s="12">
        <v>8537</v>
      </c>
      <c r="AO217" s="12">
        <v>10108</v>
      </c>
      <c r="AP217" s="12">
        <v>13303</v>
      </c>
      <c r="AQ217" s="12">
        <v>16701</v>
      </c>
      <c r="AR217" s="12">
        <v>17871</v>
      </c>
      <c r="AS217" s="12">
        <v>25724</v>
      </c>
      <c r="AT217" s="31">
        <v>184</v>
      </c>
      <c r="AV217" s="12" t="s">
        <v>122</v>
      </c>
      <c r="AW217" s="12">
        <v>63249</v>
      </c>
      <c r="AX217" s="12">
        <v>838</v>
      </c>
      <c r="AY217" s="12">
        <v>332</v>
      </c>
      <c r="AZ217" s="12">
        <v>681</v>
      </c>
      <c r="BA217" s="12">
        <v>1851</v>
      </c>
      <c r="BB217" s="12">
        <v>103</v>
      </c>
      <c r="BC217" s="12">
        <v>73</v>
      </c>
      <c r="BD217" s="12">
        <v>54</v>
      </c>
      <c r="BE217" s="12">
        <v>46</v>
      </c>
      <c r="BF217" s="12">
        <v>165</v>
      </c>
      <c r="BG217" s="12">
        <v>214</v>
      </c>
      <c r="BH217" s="12">
        <v>584</v>
      </c>
      <c r="BI217" s="31">
        <v>870</v>
      </c>
      <c r="BJ217" s="12"/>
      <c r="BK217" s="12" t="s">
        <v>122</v>
      </c>
      <c r="BL217" s="12">
        <v>831</v>
      </c>
      <c r="BM217" s="12">
        <v>872</v>
      </c>
      <c r="BN217" s="12">
        <v>1083</v>
      </c>
      <c r="BO217" s="12">
        <v>1312</v>
      </c>
      <c r="BP217" s="12">
        <v>1948</v>
      </c>
      <c r="BQ217" s="12">
        <v>2911</v>
      </c>
      <c r="BR217" s="12">
        <v>4141</v>
      </c>
      <c r="BS217" s="12">
        <v>5496</v>
      </c>
      <c r="BT217" s="12">
        <v>6483</v>
      </c>
      <c r="BU217" s="12">
        <v>8116</v>
      </c>
      <c r="BV217" s="12">
        <v>9119</v>
      </c>
      <c r="BW217" s="12">
        <v>8372</v>
      </c>
      <c r="BX217" s="12">
        <v>8495</v>
      </c>
      <c r="BY217" s="31">
        <v>110</v>
      </c>
      <c r="CA217" s="12" t="s">
        <v>122</v>
      </c>
      <c r="CB217" s="12">
        <v>55875</v>
      </c>
      <c r="CC217" s="12">
        <v>641</v>
      </c>
      <c r="CD217" s="12">
        <v>256</v>
      </c>
      <c r="CE217" s="12">
        <v>535</v>
      </c>
      <c r="CF217" s="12">
        <v>1432</v>
      </c>
      <c r="CG217" s="12">
        <v>72</v>
      </c>
      <c r="CH217" s="12">
        <v>67</v>
      </c>
      <c r="CI217" s="12">
        <v>45</v>
      </c>
      <c r="CJ217" s="12">
        <v>28</v>
      </c>
      <c r="CK217" s="12">
        <v>133</v>
      </c>
      <c r="CL217" s="12">
        <v>146</v>
      </c>
      <c r="CM217" s="12">
        <v>238</v>
      </c>
      <c r="CN217" s="31">
        <v>279</v>
      </c>
      <c r="CO217" s="12"/>
      <c r="CP217" s="12" t="s">
        <v>122</v>
      </c>
      <c r="CQ217" s="12">
        <v>376</v>
      </c>
      <c r="CR217" s="12">
        <v>454</v>
      </c>
      <c r="CS217" s="12">
        <v>584</v>
      </c>
      <c r="CT217" s="12">
        <v>721</v>
      </c>
      <c r="CU217" s="12">
        <v>1154</v>
      </c>
      <c r="CV217" s="12">
        <v>1688</v>
      </c>
      <c r="CW217" s="12">
        <v>2279</v>
      </c>
      <c r="CX217" s="12">
        <v>3033</v>
      </c>
      <c r="CY217" s="12">
        <v>3621</v>
      </c>
      <c r="CZ217" s="12">
        <v>5180</v>
      </c>
      <c r="DA217" s="12">
        <v>7574</v>
      </c>
      <c r="DB217" s="12">
        <v>9490</v>
      </c>
      <c r="DC217" s="12">
        <v>17211</v>
      </c>
      <c r="DD217" s="31">
        <v>70</v>
      </c>
      <c r="DG217" s="12" t="s">
        <v>122</v>
      </c>
      <c r="DH217" s="12">
        <v>8.1</v>
      </c>
      <c r="DI217" s="12">
        <v>12.5</v>
      </c>
      <c r="DJ217" s="12">
        <v>0.5</v>
      </c>
      <c r="DK217" s="12">
        <v>0.3</v>
      </c>
      <c r="DL217" s="12">
        <v>0.8</v>
      </c>
      <c r="DM217" s="12">
        <v>1.1000000000000001</v>
      </c>
      <c r="DN217" s="12">
        <v>2</v>
      </c>
      <c r="DO217" s="12">
        <v>4.8</v>
      </c>
      <c r="DP217" s="12">
        <v>11.5</v>
      </c>
      <c r="DQ217" s="12">
        <v>25.7</v>
      </c>
      <c r="DR217" s="31">
        <v>90.5</v>
      </c>
      <c r="DT217" s="12" t="s">
        <v>122</v>
      </c>
      <c r="DU217" s="12">
        <v>8.8000000000000007</v>
      </c>
      <c r="DV217" s="12">
        <v>13.4</v>
      </c>
      <c r="DW217" s="12">
        <v>0.6</v>
      </c>
      <c r="DX217" s="12">
        <v>0.3</v>
      </c>
      <c r="DY217" s="12">
        <v>1.2</v>
      </c>
      <c r="DZ217" s="12">
        <v>1.4</v>
      </c>
      <c r="EA217" s="12">
        <v>2.6</v>
      </c>
      <c r="EB217" s="12">
        <v>6.3</v>
      </c>
      <c r="EC217" s="12">
        <v>15.8</v>
      </c>
      <c r="ED217" s="12">
        <v>36.700000000000003</v>
      </c>
      <c r="EE217" s="31">
        <v>108.7</v>
      </c>
      <c r="EG217" s="12" t="s">
        <v>122</v>
      </c>
      <c r="EH217" s="12">
        <v>7.4</v>
      </c>
      <c r="EI217" s="12">
        <v>11.6</v>
      </c>
      <c r="EJ217" s="12">
        <v>0.4</v>
      </c>
      <c r="EK217" s="12">
        <v>0.2</v>
      </c>
      <c r="EL217" s="12">
        <v>0.4</v>
      </c>
      <c r="EM217" s="12">
        <v>0.7</v>
      </c>
      <c r="EN217" s="12">
        <v>1.4</v>
      </c>
      <c r="EO217" s="12">
        <v>3.4</v>
      </c>
      <c r="EP217" s="12">
        <v>7.7</v>
      </c>
      <c r="EQ217" s="12">
        <v>17.100000000000001</v>
      </c>
      <c r="ER217" s="31">
        <v>80.2</v>
      </c>
      <c r="EU217" s="12" t="s">
        <v>122</v>
      </c>
      <c r="EV217" s="12">
        <v>14784007</v>
      </c>
      <c r="EW217" s="12">
        <v>1203524</v>
      </c>
      <c r="EX217" s="12">
        <v>1219780</v>
      </c>
      <c r="EY217" s="12">
        <v>1221491</v>
      </c>
      <c r="EZ217" s="12">
        <v>1226265</v>
      </c>
      <c r="FA217" s="12">
        <v>1185769</v>
      </c>
      <c r="FB217" s="12">
        <v>1266778</v>
      </c>
      <c r="FC217" s="12">
        <v>1118971</v>
      </c>
      <c r="FD217" s="12">
        <v>968156</v>
      </c>
      <c r="FE217" s="12">
        <v>879490</v>
      </c>
      <c r="FF217" s="12">
        <v>833531</v>
      </c>
      <c r="FG217" s="12">
        <v>781657</v>
      </c>
      <c r="FH217" s="12">
        <v>702606</v>
      </c>
      <c r="FI217" s="12">
        <v>597952</v>
      </c>
      <c r="FJ217" s="12">
        <v>491350</v>
      </c>
      <c r="FK217" s="12">
        <v>420168</v>
      </c>
      <c r="FL217" s="12">
        <v>338442</v>
      </c>
      <c r="FM217" s="31">
        <v>328077</v>
      </c>
      <c r="FP217" s="12" t="s">
        <v>122</v>
      </c>
      <c r="FQ217" s="12">
        <v>7221884</v>
      </c>
      <c r="FR217" s="12">
        <v>614269</v>
      </c>
      <c r="FS217" s="12">
        <v>620847</v>
      </c>
      <c r="FT217" s="12">
        <v>622107</v>
      </c>
      <c r="FU217" s="12">
        <v>622618</v>
      </c>
      <c r="FV217" s="12">
        <v>600220</v>
      </c>
      <c r="FW217" s="12">
        <v>640631</v>
      </c>
      <c r="FX217" s="12">
        <v>564029</v>
      </c>
      <c r="FY217" s="12">
        <v>483396</v>
      </c>
      <c r="FZ217" s="12">
        <v>433649</v>
      </c>
      <c r="GA217" s="12">
        <v>400796</v>
      </c>
      <c r="GB217" s="12">
        <v>370773</v>
      </c>
      <c r="GC217" s="12">
        <v>330880</v>
      </c>
      <c r="GD217" s="12">
        <v>280580</v>
      </c>
      <c r="GE217" s="12">
        <v>221223</v>
      </c>
      <c r="GF217" s="12">
        <v>176796</v>
      </c>
      <c r="GG217" s="12">
        <v>131188</v>
      </c>
      <c r="GH217" s="31">
        <v>107882</v>
      </c>
      <c r="GK217" s="12" t="s">
        <v>122</v>
      </c>
      <c r="GL217" s="12">
        <v>7562123</v>
      </c>
      <c r="GM217" s="12">
        <v>589255</v>
      </c>
      <c r="GN217" s="12">
        <v>598933</v>
      </c>
      <c r="GO217" s="12">
        <v>599384</v>
      </c>
      <c r="GP217" s="12">
        <v>603647</v>
      </c>
      <c r="GQ217" s="12">
        <v>585549</v>
      </c>
      <c r="GR217" s="12">
        <v>626147</v>
      </c>
      <c r="GS217" s="12">
        <v>554942</v>
      </c>
      <c r="GT217" s="12">
        <v>484760</v>
      </c>
      <c r="GU217" s="12">
        <v>445841</v>
      </c>
      <c r="GV217" s="12">
        <v>432735</v>
      </c>
      <c r="GW217" s="12">
        <v>410884</v>
      </c>
      <c r="GX217" s="12">
        <v>371726</v>
      </c>
      <c r="GY217" s="12">
        <v>317372</v>
      </c>
      <c r="GZ217" s="12">
        <v>270127</v>
      </c>
      <c r="HA217" s="12">
        <v>243372</v>
      </c>
      <c r="HB217" s="12">
        <v>207254</v>
      </c>
      <c r="HC217" s="31">
        <v>220195</v>
      </c>
      <c r="HF217" s="42" t="s">
        <v>143</v>
      </c>
      <c r="HG217" s="43" t="s">
        <v>143</v>
      </c>
      <c r="HH217" s="43">
        <v>1</v>
      </c>
      <c r="HI217" s="44">
        <f>B215-(V215-U215*6/11)</f>
        <v>689146.63636363635</v>
      </c>
      <c r="HJ217" s="44">
        <f>V215</f>
        <v>8986</v>
      </c>
      <c r="HK217" s="45">
        <f>HJ217/(B215)</f>
        <v>1.2902558830413051E-2</v>
      </c>
      <c r="HL217" s="46">
        <f t="shared" ref="HL217:HL238" si="91">2*HH217*HK217/(2+HH217*HK217)</f>
        <v>1.2819854367823963E-2</v>
      </c>
      <c r="HN217" s="42" t="s">
        <v>143</v>
      </c>
      <c r="HO217" s="43" t="s">
        <v>143</v>
      </c>
      <c r="HP217" s="43">
        <v>1</v>
      </c>
      <c r="HQ217" s="44">
        <f>B215*0.51-(BA215-AZ215*6/11)</f>
        <v>351054.28272727272</v>
      </c>
      <c r="HR217" s="44">
        <f>BA215</f>
        <v>5063</v>
      </c>
      <c r="HS217" s="45">
        <f>HR217/C215</f>
        <v>1.4055026413900124E-2</v>
      </c>
      <c r="HT217" s="46">
        <f t="shared" ref="HT217:HT238" si="92">2*HP217*HS217/(2+HP217*HS217)</f>
        <v>1.3956943806967995E-2</v>
      </c>
      <c r="HV217" s="42" t="s">
        <v>143</v>
      </c>
      <c r="HW217" s="47">
        <v>0</v>
      </c>
      <c r="HX217" s="47">
        <v>1</v>
      </c>
      <c r="HY217" s="48">
        <f>B215*0.49-(CF215-CE215*6/11)</f>
        <v>338103.80818181817</v>
      </c>
      <c r="HZ217" s="48">
        <f>CF215</f>
        <v>3911</v>
      </c>
      <c r="IA217" s="45">
        <f>HZ217/D215</f>
        <v>1.1651150666567365E-2</v>
      </c>
      <c r="IB217" s="46">
        <f t="shared" ref="IB217:IB238" si="93">2*HX217*IA217/(2+HX217*IA217)</f>
        <v>1.1583669129418108E-2</v>
      </c>
      <c r="IC217" s="49"/>
      <c r="IE217" s="50">
        <f t="shared" ref="IE217:IF238" si="94">HY217+HQ217-HI217</f>
        <v>11.454545454471372</v>
      </c>
      <c r="IF217" s="50">
        <f t="shared" si="94"/>
        <v>-12</v>
      </c>
      <c r="IG217" s="51" t="s">
        <v>144</v>
      </c>
      <c r="IH217" s="52">
        <v>3496</v>
      </c>
      <c r="II217" s="52">
        <v>4645</v>
      </c>
      <c r="IJ217" s="52">
        <v>5231</v>
      </c>
      <c r="IK217" s="52">
        <v>5515</v>
      </c>
      <c r="IL217" s="52">
        <v>5730</v>
      </c>
      <c r="IM217" s="52">
        <v>5933</v>
      </c>
      <c r="IN217" s="51" t="s">
        <v>144</v>
      </c>
      <c r="IO217" s="52">
        <v>787</v>
      </c>
      <c r="IP217" s="51" t="s">
        <v>144</v>
      </c>
      <c r="IQ217" s="52">
        <v>2709</v>
      </c>
    </row>
    <row r="218" spans="1:251" ht="15.6" x14ac:dyDescent="0.3">
      <c r="A218" s="12" t="s">
        <v>486</v>
      </c>
      <c r="B218" s="12">
        <v>182816</v>
      </c>
      <c r="C218" s="12"/>
      <c r="D218" s="12"/>
      <c r="E218" s="12"/>
      <c r="F218" s="12">
        <v>294</v>
      </c>
      <c r="G218" s="12">
        <v>23160</v>
      </c>
      <c r="H218" s="12">
        <v>45561</v>
      </c>
      <c r="I218" s="12">
        <v>46793</v>
      </c>
      <c r="J218" s="12">
        <v>37411</v>
      </c>
      <c r="K218" s="12">
        <v>21244</v>
      </c>
      <c r="L218" s="12">
        <v>6107</v>
      </c>
      <c r="M218" s="12">
        <v>441</v>
      </c>
      <c r="N218" s="12">
        <v>29</v>
      </c>
      <c r="O218" s="31">
        <v>1776</v>
      </c>
      <c r="Q218" s="12" t="s">
        <v>486</v>
      </c>
      <c r="R218" s="12">
        <v>74727</v>
      </c>
      <c r="S218" s="12">
        <v>1064</v>
      </c>
      <c r="T218" s="12">
        <v>438</v>
      </c>
      <c r="U218" s="12">
        <v>870</v>
      </c>
      <c r="V218" s="12">
        <v>2372</v>
      </c>
      <c r="W218" s="12">
        <v>125</v>
      </c>
      <c r="X218" s="12">
        <v>84</v>
      </c>
      <c r="Y218" s="12">
        <v>64</v>
      </c>
      <c r="Z218" s="12">
        <v>54</v>
      </c>
      <c r="AA218" s="12">
        <v>183</v>
      </c>
      <c r="AB218" s="12">
        <v>241</v>
      </c>
      <c r="AC218" s="12">
        <v>556</v>
      </c>
      <c r="AD218" s="31">
        <v>770</v>
      </c>
      <c r="AE218" s="12"/>
      <c r="AF218" s="12" t="s">
        <v>486</v>
      </c>
      <c r="AG218" s="12">
        <v>805</v>
      </c>
      <c r="AH218" s="12">
        <v>914</v>
      </c>
      <c r="AI218" s="12">
        <v>1177</v>
      </c>
      <c r="AJ218" s="12">
        <v>1375</v>
      </c>
      <c r="AK218" s="12">
        <v>2027</v>
      </c>
      <c r="AL218" s="12">
        <v>3088</v>
      </c>
      <c r="AM218" s="12">
        <v>4198</v>
      </c>
      <c r="AN218" s="12">
        <v>5538</v>
      </c>
      <c r="AO218" s="12">
        <v>6458</v>
      </c>
      <c r="AP218" s="12">
        <v>8529</v>
      </c>
      <c r="AQ218" s="12">
        <v>10360</v>
      </c>
      <c r="AR218" s="12">
        <v>10992</v>
      </c>
      <c r="AS218" s="12">
        <v>14715</v>
      </c>
      <c r="AT218" s="31">
        <v>102</v>
      </c>
      <c r="AV218" s="12" t="s">
        <v>486</v>
      </c>
      <c r="AW218" s="12">
        <v>39497</v>
      </c>
      <c r="AX218" s="12">
        <v>592</v>
      </c>
      <c r="AY218" s="12">
        <v>246</v>
      </c>
      <c r="AZ218" s="12">
        <v>493</v>
      </c>
      <c r="BA218" s="12">
        <v>1331</v>
      </c>
      <c r="BB218" s="12">
        <v>70</v>
      </c>
      <c r="BC218" s="12">
        <v>48</v>
      </c>
      <c r="BD218" s="12">
        <v>36</v>
      </c>
      <c r="BE218" s="12">
        <v>36</v>
      </c>
      <c r="BF218" s="12">
        <v>98</v>
      </c>
      <c r="BG218" s="12">
        <v>141</v>
      </c>
      <c r="BH218" s="12">
        <v>394</v>
      </c>
      <c r="BI218" s="31">
        <v>577</v>
      </c>
      <c r="BJ218" s="12"/>
      <c r="BK218" s="12" t="s">
        <v>486</v>
      </c>
      <c r="BL218" s="12">
        <v>539</v>
      </c>
      <c r="BM218" s="12">
        <v>593</v>
      </c>
      <c r="BN218" s="12">
        <v>751</v>
      </c>
      <c r="BO218" s="12">
        <v>879</v>
      </c>
      <c r="BP218" s="12">
        <v>1243</v>
      </c>
      <c r="BQ218" s="12">
        <v>1911</v>
      </c>
      <c r="BR218" s="12">
        <v>2681</v>
      </c>
      <c r="BS218" s="12">
        <v>3469</v>
      </c>
      <c r="BT218" s="12">
        <v>3996</v>
      </c>
      <c r="BU218" s="12">
        <v>5074</v>
      </c>
      <c r="BV218" s="12">
        <v>5608</v>
      </c>
      <c r="BW218" s="12">
        <v>5134</v>
      </c>
      <c r="BX218" s="12">
        <v>4830</v>
      </c>
      <c r="BY218" s="31">
        <v>58</v>
      </c>
      <c r="CA218" s="12" t="s">
        <v>486</v>
      </c>
      <c r="CB218" s="12">
        <v>35185</v>
      </c>
      <c r="CC218" s="12">
        <v>471</v>
      </c>
      <c r="CD218" s="12">
        <v>192</v>
      </c>
      <c r="CE218" s="12">
        <v>377</v>
      </c>
      <c r="CF218" s="12">
        <v>1040</v>
      </c>
      <c r="CG218" s="12">
        <v>55</v>
      </c>
      <c r="CH218" s="12">
        <v>36</v>
      </c>
      <c r="CI218" s="12">
        <v>28</v>
      </c>
      <c r="CJ218" s="12">
        <v>18</v>
      </c>
      <c r="CK218" s="12">
        <v>85</v>
      </c>
      <c r="CL218" s="12">
        <v>100</v>
      </c>
      <c r="CM218" s="12">
        <v>160</v>
      </c>
      <c r="CN218" s="31">
        <v>192</v>
      </c>
      <c r="CO218" s="12"/>
      <c r="CP218" s="12" t="s">
        <v>486</v>
      </c>
      <c r="CQ218" s="12">
        <v>264</v>
      </c>
      <c r="CR218" s="12">
        <v>320</v>
      </c>
      <c r="CS218" s="12">
        <v>426</v>
      </c>
      <c r="CT218" s="12">
        <v>495</v>
      </c>
      <c r="CU218" s="12">
        <v>784</v>
      </c>
      <c r="CV218" s="12">
        <v>1177</v>
      </c>
      <c r="CW218" s="12">
        <v>1515</v>
      </c>
      <c r="CX218" s="12">
        <v>2064</v>
      </c>
      <c r="CY218" s="12">
        <v>2459</v>
      </c>
      <c r="CZ218" s="12">
        <v>3451</v>
      </c>
      <c r="DA218" s="12">
        <v>4746</v>
      </c>
      <c r="DB218" s="12">
        <v>5851</v>
      </c>
      <c r="DC218" s="12">
        <v>9875</v>
      </c>
      <c r="DD218" s="31">
        <v>44</v>
      </c>
      <c r="DG218" s="12" t="s">
        <v>166</v>
      </c>
      <c r="DH218" s="12">
        <v>4.9000000000000004</v>
      </c>
      <c r="DI218" s="12">
        <v>15.4</v>
      </c>
      <c r="DJ218" s="12">
        <v>0.5</v>
      </c>
      <c r="DK218" s="12">
        <v>0.2</v>
      </c>
      <c r="DL218" s="12">
        <v>0.6</v>
      </c>
      <c r="DM218" s="12">
        <v>0.8</v>
      </c>
      <c r="DN218" s="12">
        <v>1.7</v>
      </c>
      <c r="DO218" s="12">
        <v>4.2</v>
      </c>
      <c r="DP218" s="12">
        <v>9.4</v>
      </c>
      <c r="DQ218" s="12">
        <v>20.5</v>
      </c>
      <c r="DR218" s="31">
        <v>77.099999999999994</v>
      </c>
      <c r="DT218" s="12" t="s">
        <v>166</v>
      </c>
      <c r="DU218" s="12">
        <v>5.2</v>
      </c>
      <c r="DV218" s="12">
        <v>14.1</v>
      </c>
      <c r="DW218" s="12">
        <v>0.5</v>
      </c>
      <c r="DX218" s="12">
        <v>0.2</v>
      </c>
      <c r="DY218" s="12">
        <v>0.8</v>
      </c>
      <c r="DZ218" s="12">
        <v>0.8</v>
      </c>
      <c r="EA218" s="12">
        <v>2.2000000000000002</v>
      </c>
      <c r="EB218" s="12">
        <v>5.5</v>
      </c>
      <c r="EC218" s="12">
        <v>11.9</v>
      </c>
      <c r="ED218" s="12">
        <v>24.6</v>
      </c>
      <c r="EE218" s="31">
        <v>91.2</v>
      </c>
      <c r="EG218" s="12" t="s">
        <v>166</v>
      </c>
      <c r="EH218" s="12">
        <v>4.5999999999999996</v>
      </c>
      <c r="EI218" s="12">
        <v>16.600000000000001</v>
      </c>
      <c r="EJ218" s="12">
        <v>0.4</v>
      </c>
      <c r="EK218" s="12">
        <v>0.2</v>
      </c>
      <c r="EL218" s="12">
        <v>0.5</v>
      </c>
      <c r="EM218" s="12">
        <v>0.7</v>
      </c>
      <c r="EN218" s="12">
        <v>1.1000000000000001</v>
      </c>
      <c r="EO218" s="12">
        <v>2.8</v>
      </c>
      <c r="EP218" s="12">
        <v>7.1</v>
      </c>
      <c r="EQ218" s="12">
        <v>17.100000000000001</v>
      </c>
      <c r="ER218" s="31">
        <v>67.7</v>
      </c>
      <c r="EU218" s="12" t="s">
        <v>166</v>
      </c>
      <c r="EV218" s="12">
        <v>372937</v>
      </c>
      <c r="EW218" s="12">
        <v>40747</v>
      </c>
      <c r="EX218" s="12">
        <v>39110</v>
      </c>
      <c r="EY218" s="12">
        <v>38963</v>
      </c>
      <c r="EZ218" s="12">
        <v>35460</v>
      </c>
      <c r="FA218" s="12">
        <v>31927</v>
      </c>
      <c r="FB218" s="12">
        <v>30601</v>
      </c>
      <c r="FC218" s="12">
        <v>26550</v>
      </c>
      <c r="FD218" s="12">
        <v>22369</v>
      </c>
      <c r="FE218" s="12">
        <v>20011</v>
      </c>
      <c r="FF218" s="12">
        <v>18617</v>
      </c>
      <c r="FG218" s="12">
        <v>17015</v>
      </c>
      <c r="FH218" s="12">
        <v>14070</v>
      </c>
      <c r="FI218" s="12">
        <v>10826</v>
      </c>
      <c r="FJ218" s="12">
        <v>8765</v>
      </c>
      <c r="FK218" s="12">
        <v>7271</v>
      </c>
      <c r="FL218" s="12">
        <v>5554</v>
      </c>
      <c r="FM218" s="31">
        <v>5081</v>
      </c>
      <c r="FP218" s="12" t="s">
        <v>166</v>
      </c>
      <c r="FQ218" s="12">
        <v>186980</v>
      </c>
      <c r="FR218" s="12">
        <v>20650</v>
      </c>
      <c r="FS218" s="12">
        <v>19744</v>
      </c>
      <c r="FT218" s="12">
        <v>19728</v>
      </c>
      <c r="FU218" s="12">
        <v>18080</v>
      </c>
      <c r="FV218" s="12">
        <v>16253</v>
      </c>
      <c r="FW218" s="12">
        <v>15594</v>
      </c>
      <c r="FX218" s="12">
        <v>13525</v>
      </c>
      <c r="FY218" s="12">
        <v>11392</v>
      </c>
      <c r="FZ218" s="12">
        <v>10226</v>
      </c>
      <c r="GA218" s="12">
        <v>9486</v>
      </c>
      <c r="GB218" s="12">
        <v>8562</v>
      </c>
      <c r="GC218" s="12">
        <v>7085</v>
      </c>
      <c r="GD218" s="12">
        <v>5222</v>
      </c>
      <c r="GE218" s="12">
        <v>4053</v>
      </c>
      <c r="GF218" s="12">
        <v>3214</v>
      </c>
      <c r="GG218" s="12">
        <v>2305</v>
      </c>
      <c r="GH218" s="31">
        <v>1861</v>
      </c>
      <c r="GK218" s="12" t="s">
        <v>166</v>
      </c>
      <c r="GL218" s="12">
        <v>185957</v>
      </c>
      <c r="GM218" s="12">
        <v>20097</v>
      </c>
      <c r="GN218" s="12">
        <v>19366</v>
      </c>
      <c r="GO218" s="12">
        <v>19235</v>
      </c>
      <c r="GP218" s="12">
        <v>17380</v>
      </c>
      <c r="GQ218" s="12">
        <v>15674</v>
      </c>
      <c r="GR218" s="12">
        <v>15007</v>
      </c>
      <c r="GS218" s="12">
        <v>13025</v>
      </c>
      <c r="GT218" s="12">
        <v>10977</v>
      </c>
      <c r="GU218" s="12">
        <v>9785</v>
      </c>
      <c r="GV218" s="12">
        <v>9131</v>
      </c>
      <c r="GW218" s="12">
        <v>8453</v>
      </c>
      <c r="GX218" s="12">
        <v>6985</v>
      </c>
      <c r="GY218" s="12">
        <v>5604</v>
      </c>
      <c r="GZ218" s="12">
        <v>4712</v>
      </c>
      <c r="HA218" s="12">
        <v>4057</v>
      </c>
      <c r="HB218" s="12">
        <v>3249</v>
      </c>
      <c r="HC218" s="31">
        <v>3220</v>
      </c>
      <c r="HF218" s="54" t="s">
        <v>167</v>
      </c>
      <c r="HG218" s="55" t="s">
        <v>168</v>
      </c>
      <c r="HH218" s="55">
        <v>1</v>
      </c>
      <c r="HI218" s="56">
        <f>EW215-HI217</f>
        <v>2646093.3636363638</v>
      </c>
      <c r="HJ218" s="56">
        <f>W215+X215+Y215+Z215</f>
        <v>1590</v>
      </c>
      <c r="HK218" s="57">
        <f t="shared" ref="HK218:HK238" si="95">HJ218/HI218</f>
        <v>6.008858273295998E-4</v>
      </c>
      <c r="HL218" s="58">
        <f t="shared" si="91"/>
        <v>6.007053496640927E-4</v>
      </c>
      <c r="HN218" s="54" t="s">
        <v>167</v>
      </c>
      <c r="HO218" s="55" t="s">
        <v>168</v>
      </c>
      <c r="HP218" s="55">
        <v>1</v>
      </c>
      <c r="HQ218" s="56">
        <f>FR215-HQ217</f>
        <v>1345663.7172727273</v>
      </c>
      <c r="HR218" s="56">
        <f>BB215+BC215+BD215+BE215</f>
        <v>875</v>
      </c>
      <c r="HS218" s="57">
        <f t="shared" ref="HS218:HS238" si="96">HR218/HQ218</f>
        <v>6.5023674843026384E-4</v>
      </c>
      <c r="HT218" s="58">
        <f t="shared" si="92"/>
        <v>6.5002541322471761E-4</v>
      </c>
      <c r="HV218" s="54" t="s">
        <v>167</v>
      </c>
      <c r="HW218" s="59">
        <v>41730</v>
      </c>
      <c r="HX218" s="59">
        <v>1</v>
      </c>
      <c r="HY218" s="56">
        <f>GM215-HY217</f>
        <v>1300418.1918181819</v>
      </c>
      <c r="HZ218" s="60">
        <f>CG215+CH215+CI215+CJ215</f>
        <v>715</v>
      </c>
      <c r="IA218" s="57">
        <f t="shared" ref="IA218:IA238" si="97">HZ218/HY218</f>
        <v>5.4982312958904518E-4</v>
      </c>
      <c r="IB218" s="58">
        <f t="shared" si="93"/>
        <v>5.4967201839434471E-4</v>
      </c>
      <c r="IC218" s="49">
        <f>S215+T215+U215*5/11</f>
        <v>7304.363636363636</v>
      </c>
      <c r="IE218" s="50">
        <f t="shared" si="94"/>
        <v>-11.454545454587787</v>
      </c>
      <c r="IF218" s="50">
        <f t="shared" si="94"/>
        <v>0</v>
      </c>
    </row>
    <row r="219" spans="1:251" ht="15.6" x14ac:dyDescent="0.3">
      <c r="A219" s="12" t="s">
        <v>166</v>
      </c>
      <c r="B219" s="12">
        <v>6837</v>
      </c>
      <c r="C219" s="12"/>
      <c r="D219" s="12"/>
      <c r="E219" s="12"/>
      <c r="F219" s="12">
        <v>47</v>
      </c>
      <c r="G219" s="12">
        <v>1313</v>
      </c>
      <c r="H219" s="12">
        <v>1895</v>
      </c>
      <c r="I219" s="12">
        <v>1709</v>
      </c>
      <c r="J219" s="12">
        <v>1130</v>
      </c>
      <c r="K219" s="12">
        <v>563</v>
      </c>
      <c r="L219" s="12">
        <v>138</v>
      </c>
      <c r="M219" s="12">
        <v>16</v>
      </c>
      <c r="N219" s="12">
        <v>0</v>
      </c>
      <c r="O219" s="31">
        <v>26</v>
      </c>
      <c r="Q219" s="12" t="s">
        <v>166</v>
      </c>
      <c r="R219" s="12">
        <v>1829</v>
      </c>
      <c r="S219" s="12">
        <v>52</v>
      </c>
      <c r="T219" s="12">
        <v>23</v>
      </c>
      <c r="U219" s="12">
        <v>30</v>
      </c>
      <c r="V219" s="12">
        <v>105</v>
      </c>
      <c r="W219" s="12">
        <v>8</v>
      </c>
      <c r="X219" s="12">
        <v>3</v>
      </c>
      <c r="Y219" s="12">
        <v>2</v>
      </c>
      <c r="Z219" s="12">
        <v>3</v>
      </c>
      <c r="AA219" s="12">
        <v>3</v>
      </c>
      <c r="AB219" s="12">
        <v>15</v>
      </c>
      <c r="AC219" s="12">
        <v>20</v>
      </c>
      <c r="AD219" s="31">
        <v>22</v>
      </c>
      <c r="AE219" s="12"/>
      <c r="AF219" s="12" t="s">
        <v>166</v>
      </c>
      <c r="AG219" s="12">
        <v>19</v>
      </c>
      <c r="AH219" s="12">
        <v>24</v>
      </c>
      <c r="AI219" s="12">
        <v>33</v>
      </c>
      <c r="AJ219" s="12">
        <v>38</v>
      </c>
      <c r="AK219" s="12">
        <v>61</v>
      </c>
      <c r="AL219" s="12">
        <v>87</v>
      </c>
      <c r="AM219" s="12">
        <v>104</v>
      </c>
      <c r="AN219" s="12">
        <v>131</v>
      </c>
      <c r="AO219" s="12">
        <v>142</v>
      </c>
      <c r="AP219" s="12">
        <v>187</v>
      </c>
      <c r="AQ219" s="12">
        <v>237</v>
      </c>
      <c r="AR219" s="12">
        <v>254</v>
      </c>
      <c r="AS219" s="12">
        <v>329</v>
      </c>
      <c r="AT219" s="31">
        <v>2</v>
      </c>
      <c r="AV219" s="12" t="s">
        <v>166</v>
      </c>
      <c r="AW219" s="12">
        <v>968</v>
      </c>
      <c r="AX219" s="12">
        <v>23</v>
      </c>
      <c r="AY219" s="12">
        <v>13</v>
      </c>
      <c r="AZ219" s="12">
        <v>13</v>
      </c>
      <c r="BA219" s="12">
        <v>49</v>
      </c>
      <c r="BB219" s="12">
        <v>4</v>
      </c>
      <c r="BC219" s="12">
        <v>2</v>
      </c>
      <c r="BD219" s="12">
        <v>1</v>
      </c>
      <c r="BE219" s="12">
        <v>2</v>
      </c>
      <c r="BF219" s="12">
        <v>1</v>
      </c>
      <c r="BG219" s="12">
        <v>8</v>
      </c>
      <c r="BH219" s="12">
        <v>12</v>
      </c>
      <c r="BI219" s="31">
        <v>14</v>
      </c>
      <c r="BJ219" s="12"/>
      <c r="BK219" s="12" t="s">
        <v>166</v>
      </c>
      <c r="BL219" s="12">
        <v>10</v>
      </c>
      <c r="BM219" s="12">
        <v>12</v>
      </c>
      <c r="BN219" s="12">
        <v>22</v>
      </c>
      <c r="BO219" s="12">
        <v>26</v>
      </c>
      <c r="BP219" s="12">
        <v>47</v>
      </c>
      <c r="BQ219" s="12">
        <v>52</v>
      </c>
      <c r="BR219" s="12">
        <v>73</v>
      </c>
      <c r="BS219" s="12">
        <v>73</v>
      </c>
      <c r="BT219" s="12">
        <v>85</v>
      </c>
      <c r="BU219" s="12">
        <v>94</v>
      </c>
      <c r="BV219" s="12">
        <v>118</v>
      </c>
      <c r="BW219" s="12">
        <v>119</v>
      </c>
      <c r="BX219" s="12">
        <v>143</v>
      </c>
      <c r="BY219" s="31">
        <v>1</v>
      </c>
      <c r="CA219" s="12" t="s">
        <v>166</v>
      </c>
      <c r="CB219" s="12">
        <v>858</v>
      </c>
      <c r="CC219" s="12">
        <v>29</v>
      </c>
      <c r="CD219" s="12">
        <v>10</v>
      </c>
      <c r="CE219" s="12">
        <v>17</v>
      </c>
      <c r="CF219" s="12">
        <v>56</v>
      </c>
      <c r="CG219" s="12">
        <v>4</v>
      </c>
      <c r="CH219" s="12">
        <v>1</v>
      </c>
      <c r="CI219" s="12">
        <v>1</v>
      </c>
      <c r="CJ219" s="12">
        <v>1</v>
      </c>
      <c r="CK219" s="12">
        <v>2</v>
      </c>
      <c r="CL219" s="12">
        <v>7</v>
      </c>
      <c r="CM219" s="12">
        <v>8</v>
      </c>
      <c r="CN219" s="31">
        <v>8</v>
      </c>
      <c r="CO219" s="12"/>
      <c r="CP219" s="12" t="s">
        <v>166</v>
      </c>
      <c r="CQ219" s="12">
        <v>9</v>
      </c>
      <c r="CR219" s="12">
        <v>12</v>
      </c>
      <c r="CS219" s="12">
        <v>11</v>
      </c>
      <c r="CT219" s="12">
        <v>12</v>
      </c>
      <c r="CU219" s="12">
        <v>14</v>
      </c>
      <c r="CV219" s="12">
        <v>35</v>
      </c>
      <c r="CW219" s="12">
        <v>31</v>
      </c>
      <c r="CX219" s="12">
        <v>58</v>
      </c>
      <c r="CY219" s="12">
        <v>57</v>
      </c>
      <c r="CZ219" s="12">
        <v>93</v>
      </c>
      <c r="DA219" s="12">
        <v>119</v>
      </c>
      <c r="DB219" s="12">
        <v>135</v>
      </c>
      <c r="DC219" s="12">
        <v>184</v>
      </c>
      <c r="DD219" s="31">
        <v>0</v>
      </c>
      <c r="DG219" s="12" t="s">
        <v>184</v>
      </c>
      <c r="DH219" s="12">
        <v>7.6</v>
      </c>
      <c r="DI219" s="12">
        <v>11.6</v>
      </c>
      <c r="DJ219" s="12">
        <v>0.5</v>
      </c>
      <c r="DK219" s="12">
        <v>0.2</v>
      </c>
      <c r="DL219" s="12">
        <v>0.7</v>
      </c>
      <c r="DM219" s="12">
        <v>0.8</v>
      </c>
      <c r="DN219" s="12">
        <v>1.8</v>
      </c>
      <c r="DO219" s="12">
        <v>4.3</v>
      </c>
      <c r="DP219" s="12">
        <v>11</v>
      </c>
      <c r="DQ219" s="12">
        <v>22.9</v>
      </c>
      <c r="DR219" s="31">
        <v>85.1</v>
      </c>
      <c r="DT219" s="12" t="s">
        <v>184</v>
      </c>
      <c r="DU219" s="12">
        <v>8.1999999999999993</v>
      </c>
      <c r="DV219" s="12">
        <v>12.7</v>
      </c>
      <c r="DW219" s="12">
        <v>0.6</v>
      </c>
      <c r="DX219" s="12">
        <v>0.3</v>
      </c>
      <c r="DY219" s="12">
        <v>1.1000000000000001</v>
      </c>
      <c r="DZ219" s="12">
        <v>1.2</v>
      </c>
      <c r="EA219" s="12">
        <v>2.1</v>
      </c>
      <c r="EB219" s="12">
        <v>5.7</v>
      </c>
      <c r="EC219" s="12">
        <v>15.3</v>
      </c>
      <c r="ED219" s="12">
        <v>32.200000000000003</v>
      </c>
      <c r="EE219" s="31">
        <v>102.9</v>
      </c>
      <c r="EG219" s="12" t="s">
        <v>184</v>
      </c>
      <c r="EH219" s="12">
        <v>7</v>
      </c>
      <c r="EI219" s="12">
        <v>10.4</v>
      </c>
      <c r="EJ219" s="12">
        <v>0.4</v>
      </c>
      <c r="EK219" s="12">
        <v>0.2</v>
      </c>
      <c r="EL219" s="12">
        <v>0.4</v>
      </c>
      <c r="EM219" s="12">
        <v>0.5</v>
      </c>
      <c r="EN219" s="12">
        <v>1.4</v>
      </c>
      <c r="EO219" s="12">
        <v>3</v>
      </c>
      <c r="EP219" s="12">
        <v>7.2</v>
      </c>
      <c r="EQ219" s="12">
        <v>15.6</v>
      </c>
      <c r="ER219" s="31">
        <v>75.3</v>
      </c>
      <c r="EU219" s="12" t="s">
        <v>184</v>
      </c>
      <c r="EV219" s="12">
        <v>3282680</v>
      </c>
      <c r="EW219" s="12">
        <v>243807</v>
      </c>
      <c r="EX219" s="12">
        <v>275410</v>
      </c>
      <c r="EY219" s="12">
        <v>277086</v>
      </c>
      <c r="EZ219" s="12">
        <v>272709</v>
      </c>
      <c r="FA219" s="12">
        <v>276187</v>
      </c>
      <c r="FB219" s="12">
        <v>296449</v>
      </c>
      <c r="FC219" s="12">
        <v>237341</v>
      </c>
      <c r="FD219" s="12">
        <v>199658</v>
      </c>
      <c r="FE219" s="12">
        <v>192205</v>
      </c>
      <c r="FF219" s="12">
        <v>180836</v>
      </c>
      <c r="FG219" s="12">
        <v>171964</v>
      </c>
      <c r="FH219" s="12">
        <v>157823</v>
      </c>
      <c r="FI219" s="12">
        <v>135681</v>
      </c>
      <c r="FJ219" s="12">
        <v>115195</v>
      </c>
      <c r="FK219" s="12">
        <v>97682</v>
      </c>
      <c r="FL219" s="12">
        <v>76113</v>
      </c>
      <c r="FM219" s="31">
        <v>76534</v>
      </c>
      <c r="FP219" s="12" t="s">
        <v>184</v>
      </c>
      <c r="FQ219" s="12">
        <v>1602484</v>
      </c>
      <c r="FR219" s="12">
        <v>123949</v>
      </c>
      <c r="FS219" s="12">
        <v>139713</v>
      </c>
      <c r="FT219" s="12">
        <v>140731</v>
      </c>
      <c r="FU219" s="12">
        <v>138042</v>
      </c>
      <c r="FV219" s="12">
        <v>139713</v>
      </c>
      <c r="FW219" s="12">
        <v>149179</v>
      </c>
      <c r="FX219" s="12">
        <v>119920</v>
      </c>
      <c r="FY219" s="12">
        <v>100204</v>
      </c>
      <c r="FZ219" s="12">
        <v>95337</v>
      </c>
      <c r="GA219" s="12">
        <v>87453</v>
      </c>
      <c r="GB219" s="12">
        <v>82689</v>
      </c>
      <c r="GC219" s="12">
        <v>74809</v>
      </c>
      <c r="GD219" s="12">
        <v>63148</v>
      </c>
      <c r="GE219" s="12">
        <v>51797</v>
      </c>
      <c r="GF219" s="12">
        <v>41562</v>
      </c>
      <c r="GG219" s="12">
        <v>29802</v>
      </c>
      <c r="GH219" s="31">
        <v>24436</v>
      </c>
      <c r="GK219" s="12" t="s">
        <v>184</v>
      </c>
      <c r="GL219" s="12">
        <v>1680196</v>
      </c>
      <c r="GM219" s="12">
        <v>119858</v>
      </c>
      <c r="GN219" s="12">
        <v>135697</v>
      </c>
      <c r="GO219" s="12">
        <v>136355</v>
      </c>
      <c r="GP219" s="12">
        <v>134667</v>
      </c>
      <c r="GQ219" s="12">
        <v>136474</v>
      </c>
      <c r="GR219" s="12">
        <v>147270</v>
      </c>
      <c r="GS219" s="12">
        <v>117421</v>
      </c>
      <c r="GT219" s="12">
        <v>99454</v>
      </c>
      <c r="GU219" s="12">
        <v>96868</v>
      </c>
      <c r="GV219" s="12">
        <v>93383</v>
      </c>
      <c r="GW219" s="12">
        <v>89275</v>
      </c>
      <c r="GX219" s="12">
        <v>83014</v>
      </c>
      <c r="GY219" s="12">
        <v>72533</v>
      </c>
      <c r="GZ219" s="12">
        <v>63398</v>
      </c>
      <c r="HA219" s="12">
        <v>56120</v>
      </c>
      <c r="HB219" s="12">
        <v>46311</v>
      </c>
      <c r="HC219" s="31">
        <v>52098</v>
      </c>
      <c r="HF219" s="42" t="s">
        <v>185</v>
      </c>
      <c r="HG219" s="43" t="s">
        <v>186</v>
      </c>
      <c r="HH219" s="43">
        <v>1</v>
      </c>
      <c r="HI219" s="44">
        <f>EX215</f>
        <v>3399182</v>
      </c>
      <c r="HJ219" s="44">
        <f>AA215</f>
        <v>892</v>
      </c>
      <c r="HK219" s="45">
        <f t="shared" si="95"/>
        <v>2.6241607539696316E-4</v>
      </c>
      <c r="HL219" s="46">
        <f t="shared" si="91"/>
        <v>2.6238164881569394E-4</v>
      </c>
      <c r="HN219" s="42" t="s">
        <v>185</v>
      </c>
      <c r="HO219" s="43" t="s">
        <v>186</v>
      </c>
      <c r="HP219" s="43">
        <v>1</v>
      </c>
      <c r="HQ219" s="44">
        <f>FS215</f>
        <v>1727996</v>
      </c>
      <c r="HR219" s="44">
        <f>BF215</f>
        <v>490</v>
      </c>
      <c r="HS219" s="45">
        <f t="shared" si="96"/>
        <v>2.8356547121636855E-4</v>
      </c>
      <c r="HT219" s="46">
        <f t="shared" si="92"/>
        <v>2.8352527222765803E-4</v>
      </c>
      <c r="HV219" s="42" t="s">
        <v>185</v>
      </c>
      <c r="HW219" s="47">
        <v>41887</v>
      </c>
      <c r="HX219" s="47">
        <v>1</v>
      </c>
      <c r="HY219" s="44">
        <f>GN215</f>
        <v>1671186</v>
      </c>
      <c r="HZ219" s="48">
        <f>CK215</f>
        <v>402</v>
      </c>
      <c r="IA219" s="45">
        <f t="shared" si="97"/>
        <v>2.405477307732353E-4</v>
      </c>
      <c r="IB219" s="46">
        <f t="shared" si="93"/>
        <v>2.4051880264714274E-4</v>
      </c>
      <c r="IC219" s="49">
        <f>U215*6/11</f>
        <v>1681.6363636363637</v>
      </c>
      <c r="IE219" s="50">
        <f t="shared" si="94"/>
        <v>0</v>
      </c>
      <c r="IF219" s="50">
        <f t="shared" si="94"/>
        <v>0</v>
      </c>
    </row>
    <row r="220" spans="1:251" ht="15.6" x14ac:dyDescent="0.3">
      <c r="A220" s="12" t="s">
        <v>184</v>
      </c>
      <c r="B220" s="12">
        <v>54222</v>
      </c>
      <c r="C220" s="12"/>
      <c r="D220" s="12"/>
      <c r="E220" s="12"/>
      <c r="F220" s="12">
        <v>162</v>
      </c>
      <c r="G220" s="12">
        <v>7703</v>
      </c>
      <c r="H220" s="12">
        <v>13210</v>
      </c>
      <c r="I220" s="12">
        <v>14598</v>
      </c>
      <c r="J220" s="12">
        <v>11095</v>
      </c>
      <c r="K220" s="12">
        <v>5607</v>
      </c>
      <c r="L220" s="12">
        <v>1348</v>
      </c>
      <c r="M220" s="12">
        <v>79</v>
      </c>
      <c r="N220" s="12">
        <v>0</v>
      </c>
      <c r="O220" s="31">
        <v>420</v>
      </c>
      <c r="Q220" s="12" t="s">
        <v>184</v>
      </c>
      <c r="R220" s="12">
        <v>25006</v>
      </c>
      <c r="S220" s="12">
        <v>303</v>
      </c>
      <c r="T220" s="12">
        <v>127</v>
      </c>
      <c r="U220" s="12">
        <v>197</v>
      </c>
      <c r="V220" s="12">
        <v>627</v>
      </c>
      <c r="W220" s="12">
        <v>30</v>
      </c>
      <c r="X220" s="12">
        <v>31</v>
      </c>
      <c r="Y220" s="12">
        <v>28</v>
      </c>
      <c r="Z220" s="12">
        <v>16</v>
      </c>
      <c r="AA220" s="12">
        <v>67</v>
      </c>
      <c r="AB220" s="12">
        <v>68</v>
      </c>
      <c r="AC220" s="12">
        <v>173</v>
      </c>
      <c r="AD220" s="31">
        <v>228</v>
      </c>
      <c r="AE220" s="12"/>
      <c r="AF220" s="12" t="s">
        <v>184</v>
      </c>
      <c r="AG220" s="12">
        <v>229</v>
      </c>
      <c r="AH220" s="12">
        <v>210</v>
      </c>
      <c r="AI220" s="12">
        <v>265</v>
      </c>
      <c r="AJ220" s="12">
        <v>426</v>
      </c>
      <c r="AK220" s="12">
        <v>540</v>
      </c>
      <c r="AL220" s="12">
        <v>966</v>
      </c>
      <c r="AM220" s="12">
        <v>1416</v>
      </c>
      <c r="AN220" s="12">
        <v>1826</v>
      </c>
      <c r="AO220" s="12">
        <v>2145</v>
      </c>
      <c r="AP220" s="12">
        <v>2726</v>
      </c>
      <c r="AQ220" s="12">
        <v>3641</v>
      </c>
      <c r="AR220" s="12">
        <v>3756</v>
      </c>
      <c r="AS220" s="12">
        <v>5592</v>
      </c>
      <c r="AT220" s="31">
        <v>0</v>
      </c>
      <c r="AV220" s="12" t="s">
        <v>184</v>
      </c>
      <c r="AW220" s="12">
        <v>13181</v>
      </c>
      <c r="AX220" s="12">
        <v>175</v>
      </c>
      <c r="AY220" s="12">
        <v>66</v>
      </c>
      <c r="AZ220" s="12">
        <v>112</v>
      </c>
      <c r="BA220" s="12">
        <v>353</v>
      </c>
      <c r="BB220" s="12">
        <v>19</v>
      </c>
      <c r="BC220" s="12">
        <v>18</v>
      </c>
      <c r="BD220" s="12">
        <v>18</v>
      </c>
      <c r="BE220" s="12">
        <v>8</v>
      </c>
      <c r="BF220" s="12">
        <v>35</v>
      </c>
      <c r="BG220" s="12">
        <v>38</v>
      </c>
      <c r="BH220" s="12">
        <v>127</v>
      </c>
      <c r="BI220" s="31">
        <v>174</v>
      </c>
      <c r="BJ220" s="12"/>
      <c r="BK220" s="12" t="s">
        <v>184</v>
      </c>
      <c r="BL220" s="12">
        <v>164</v>
      </c>
      <c r="BM220" s="12">
        <v>146</v>
      </c>
      <c r="BN220" s="12">
        <v>148</v>
      </c>
      <c r="BO220" s="12">
        <v>265</v>
      </c>
      <c r="BP220" s="12">
        <v>340</v>
      </c>
      <c r="BQ220" s="12">
        <v>625</v>
      </c>
      <c r="BR220" s="12">
        <v>931</v>
      </c>
      <c r="BS220" s="12">
        <v>1186</v>
      </c>
      <c r="BT220" s="12">
        <v>1357</v>
      </c>
      <c r="BU220" s="12">
        <v>1650</v>
      </c>
      <c r="BV220" s="12">
        <v>1985</v>
      </c>
      <c r="BW220" s="12">
        <v>1742</v>
      </c>
      <c r="BX220" s="12">
        <v>1852</v>
      </c>
      <c r="BY220" s="31">
        <v>0</v>
      </c>
      <c r="CA220" s="12" t="s">
        <v>184</v>
      </c>
      <c r="CB220" s="12">
        <v>11825</v>
      </c>
      <c r="CC220" s="12">
        <v>128</v>
      </c>
      <c r="CD220" s="12">
        <v>61</v>
      </c>
      <c r="CE220" s="12">
        <v>85</v>
      </c>
      <c r="CF220" s="12">
        <v>274</v>
      </c>
      <c r="CG220" s="12">
        <v>11</v>
      </c>
      <c r="CH220" s="12">
        <v>13</v>
      </c>
      <c r="CI220" s="12">
        <v>10</v>
      </c>
      <c r="CJ220" s="12">
        <v>8</v>
      </c>
      <c r="CK220" s="12">
        <v>32</v>
      </c>
      <c r="CL220" s="12">
        <v>30</v>
      </c>
      <c r="CM220" s="12">
        <v>46</v>
      </c>
      <c r="CN220" s="31">
        <v>54</v>
      </c>
      <c r="CO220" s="12"/>
      <c r="CP220" s="12" t="s">
        <v>184</v>
      </c>
      <c r="CQ220" s="12">
        <v>65</v>
      </c>
      <c r="CR220" s="12">
        <v>64</v>
      </c>
      <c r="CS220" s="12">
        <v>117</v>
      </c>
      <c r="CT220" s="12">
        <v>161</v>
      </c>
      <c r="CU220" s="12">
        <v>200</v>
      </c>
      <c r="CV220" s="12">
        <v>341</v>
      </c>
      <c r="CW220" s="12">
        <v>485</v>
      </c>
      <c r="CX220" s="12">
        <v>640</v>
      </c>
      <c r="CY220" s="12">
        <v>788</v>
      </c>
      <c r="CZ220" s="12">
        <v>1076</v>
      </c>
      <c r="DA220" s="12">
        <v>1656</v>
      </c>
      <c r="DB220" s="12">
        <v>2014</v>
      </c>
      <c r="DC220" s="12">
        <v>3740</v>
      </c>
      <c r="DD220" s="31">
        <v>0</v>
      </c>
      <c r="DG220" s="12" t="s">
        <v>200</v>
      </c>
      <c r="DH220" s="12">
        <v>6</v>
      </c>
      <c r="DI220" s="12">
        <v>17.5</v>
      </c>
      <c r="DJ220" s="12">
        <v>0.6</v>
      </c>
      <c r="DK220" s="12">
        <v>0.3</v>
      </c>
      <c r="DL220" s="12">
        <v>0.8</v>
      </c>
      <c r="DM220" s="12">
        <v>1.1000000000000001</v>
      </c>
      <c r="DN220" s="12">
        <v>2.2999999999999998</v>
      </c>
      <c r="DO220" s="12">
        <v>5.4</v>
      </c>
      <c r="DP220" s="12">
        <v>11.9</v>
      </c>
      <c r="DQ220" s="12">
        <v>26.2</v>
      </c>
      <c r="DR220" s="31">
        <v>85.2</v>
      </c>
      <c r="DT220" s="12" t="s">
        <v>200</v>
      </c>
      <c r="DU220" s="12">
        <v>6.5</v>
      </c>
      <c r="DV220" s="12">
        <v>20.9</v>
      </c>
      <c r="DW220" s="12">
        <v>0.8</v>
      </c>
      <c r="DX220" s="12">
        <v>0.4</v>
      </c>
      <c r="DY220" s="12">
        <v>0.9</v>
      </c>
      <c r="DZ220" s="12">
        <v>1.4</v>
      </c>
      <c r="EA220" s="12">
        <v>2.6</v>
      </c>
      <c r="EB220" s="12">
        <v>6.8</v>
      </c>
      <c r="EC220" s="12">
        <v>15.6</v>
      </c>
      <c r="ED220" s="12">
        <v>34.700000000000003</v>
      </c>
      <c r="EE220" s="31">
        <v>93.8</v>
      </c>
      <c r="EG220" s="12" t="s">
        <v>200</v>
      </c>
      <c r="EH220" s="12">
        <v>5.4</v>
      </c>
      <c r="EI220" s="12">
        <v>13.7</v>
      </c>
      <c r="EJ220" s="12">
        <v>0.5</v>
      </c>
      <c r="EK220" s="12">
        <v>0.2</v>
      </c>
      <c r="EL220" s="12">
        <v>0.6</v>
      </c>
      <c r="EM220" s="12">
        <v>0.7</v>
      </c>
      <c r="EN220" s="12">
        <v>2</v>
      </c>
      <c r="EO220" s="12">
        <v>4.0999999999999996</v>
      </c>
      <c r="EP220" s="12">
        <v>8.3000000000000007</v>
      </c>
      <c r="EQ220" s="12">
        <v>19.3</v>
      </c>
      <c r="ER220" s="31">
        <v>79.5</v>
      </c>
      <c r="EU220" s="12" t="s">
        <v>200</v>
      </c>
      <c r="EV220" s="12">
        <v>991597</v>
      </c>
      <c r="EW220" s="12">
        <v>98992</v>
      </c>
      <c r="EX220" s="12">
        <v>104008</v>
      </c>
      <c r="EY220" s="12">
        <v>105622</v>
      </c>
      <c r="EZ220" s="12">
        <v>100919</v>
      </c>
      <c r="FA220" s="12">
        <v>89760</v>
      </c>
      <c r="FB220" s="12">
        <v>81080</v>
      </c>
      <c r="FC220" s="12">
        <v>63554</v>
      </c>
      <c r="FD220" s="12">
        <v>55771</v>
      </c>
      <c r="FE220" s="12">
        <v>55713</v>
      </c>
      <c r="FF220" s="12">
        <v>50856</v>
      </c>
      <c r="FG220" s="12">
        <v>46003</v>
      </c>
      <c r="FH220" s="12">
        <v>37714</v>
      </c>
      <c r="FI220" s="12">
        <v>29696</v>
      </c>
      <c r="FJ220" s="12">
        <v>24744</v>
      </c>
      <c r="FK220" s="12">
        <v>19484</v>
      </c>
      <c r="FL220" s="12">
        <v>13910</v>
      </c>
      <c r="FM220" s="31">
        <v>13771</v>
      </c>
      <c r="FP220" s="12" t="s">
        <v>200</v>
      </c>
      <c r="FQ220" s="12">
        <v>491714</v>
      </c>
      <c r="FR220" s="12">
        <v>49863</v>
      </c>
      <c r="FS220" s="12">
        <v>52602</v>
      </c>
      <c r="FT220" s="12">
        <v>53596</v>
      </c>
      <c r="FU220" s="12">
        <v>51207</v>
      </c>
      <c r="FV220" s="12">
        <v>45913</v>
      </c>
      <c r="FW220" s="12">
        <v>40182</v>
      </c>
      <c r="FX220" s="12">
        <v>31352</v>
      </c>
      <c r="FY220" s="12">
        <v>27600</v>
      </c>
      <c r="FZ220" s="12">
        <v>27627</v>
      </c>
      <c r="GA220" s="12">
        <v>24917</v>
      </c>
      <c r="GB220" s="12">
        <v>23124</v>
      </c>
      <c r="GC220" s="12">
        <v>18926</v>
      </c>
      <c r="GD220" s="12">
        <v>14329</v>
      </c>
      <c r="GE220" s="12">
        <v>11198</v>
      </c>
      <c r="GF220" s="12">
        <v>8460</v>
      </c>
      <c r="GG220" s="12">
        <v>5845</v>
      </c>
      <c r="GH220" s="31">
        <v>4973</v>
      </c>
      <c r="GK220" s="12" t="s">
        <v>200</v>
      </c>
      <c r="GL220" s="12">
        <v>499883</v>
      </c>
      <c r="GM220" s="12">
        <v>49129</v>
      </c>
      <c r="GN220" s="12">
        <v>51406</v>
      </c>
      <c r="GO220" s="12">
        <v>52026</v>
      </c>
      <c r="GP220" s="12">
        <v>49712</v>
      </c>
      <c r="GQ220" s="12">
        <v>43847</v>
      </c>
      <c r="GR220" s="12">
        <v>40898</v>
      </c>
      <c r="GS220" s="12">
        <v>32202</v>
      </c>
      <c r="GT220" s="12">
        <v>28171</v>
      </c>
      <c r="GU220" s="12">
        <v>28086</v>
      </c>
      <c r="GV220" s="12">
        <v>25939</v>
      </c>
      <c r="GW220" s="12">
        <v>22879</v>
      </c>
      <c r="GX220" s="12">
        <v>18788</v>
      </c>
      <c r="GY220" s="12">
        <v>15367</v>
      </c>
      <c r="GZ220" s="12">
        <v>13546</v>
      </c>
      <c r="HA220" s="12">
        <v>11024</v>
      </c>
      <c r="HB220" s="12">
        <v>8065</v>
      </c>
      <c r="HC220" s="31">
        <v>8798</v>
      </c>
      <c r="HF220" s="54" t="s">
        <v>201</v>
      </c>
      <c r="HG220" s="55" t="s">
        <v>202</v>
      </c>
      <c r="HH220" s="55">
        <v>1</v>
      </c>
      <c r="HI220" s="56">
        <f>EY215</f>
        <v>3456504</v>
      </c>
      <c r="HJ220" s="56">
        <f>AB215</f>
        <v>1083</v>
      </c>
      <c r="HK220" s="57">
        <f t="shared" si="95"/>
        <v>3.1332236271099356E-4</v>
      </c>
      <c r="HL220" s="58">
        <f t="shared" si="91"/>
        <v>3.1327328494808648E-4</v>
      </c>
      <c r="HN220" s="54" t="s">
        <v>201</v>
      </c>
      <c r="HO220" s="55" t="s">
        <v>202</v>
      </c>
      <c r="HP220" s="55">
        <v>1</v>
      </c>
      <c r="HQ220" s="56">
        <f>FT215</f>
        <v>1756088</v>
      </c>
      <c r="HR220" s="56">
        <f>BG215</f>
        <v>656</v>
      </c>
      <c r="HS220" s="57">
        <f t="shared" si="96"/>
        <v>3.7355758936909769E-4</v>
      </c>
      <c r="HT220" s="58">
        <f t="shared" si="92"/>
        <v>3.7348782976242531E-4</v>
      </c>
      <c r="HV220" s="54" t="s">
        <v>201</v>
      </c>
      <c r="HW220" s="59">
        <v>41913</v>
      </c>
      <c r="HX220" s="59">
        <v>1</v>
      </c>
      <c r="HY220" s="56">
        <f>GO215</f>
        <v>1700416</v>
      </c>
      <c r="HZ220" s="60">
        <f>CL215</f>
        <v>427</v>
      </c>
      <c r="IA220" s="57">
        <f t="shared" si="97"/>
        <v>2.5111502126538447E-4</v>
      </c>
      <c r="IB220" s="58">
        <f t="shared" si="93"/>
        <v>2.5108349584668498E-4</v>
      </c>
      <c r="IC220" s="61">
        <f>IC218/(IC218+IC219)</f>
        <v>0.81286040912125934</v>
      </c>
      <c r="IE220" s="50">
        <f t="shared" si="94"/>
        <v>0</v>
      </c>
      <c r="IF220" s="50">
        <f t="shared" si="94"/>
        <v>0</v>
      </c>
      <c r="IH220" t="s">
        <v>203</v>
      </c>
      <c r="IO220" t="s">
        <v>16</v>
      </c>
      <c r="IQ220" t="s">
        <v>12</v>
      </c>
    </row>
    <row r="221" spans="1:251" ht="15.6" x14ac:dyDescent="0.3">
      <c r="A221" s="12" t="s">
        <v>200</v>
      </c>
      <c r="B221" s="12">
        <v>18561</v>
      </c>
      <c r="C221" s="12"/>
      <c r="D221" s="12"/>
      <c r="E221" s="12"/>
      <c r="F221" s="12">
        <v>124</v>
      </c>
      <c r="G221" s="12">
        <v>3572</v>
      </c>
      <c r="H221" s="12">
        <v>5036</v>
      </c>
      <c r="I221" s="12">
        <v>4257</v>
      </c>
      <c r="J221" s="12">
        <v>3020</v>
      </c>
      <c r="K221" s="12">
        <v>1655</v>
      </c>
      <c r="L221" s="12">
        <v>515</v>
      </c>
      <c r="M221" s="12">
        <v>26</v>
      </c>
      <c r="N221" s="12">
        <v>0</v>
      </c>
      <c r="O221" s="31">
        <v>356</v>
      </c>
      <c r="Q221" s="12" t="s">
        <v>200</v>
      </c>
      <c r="R221" s="12">
        <v>5907</v>
      </c>
      <c r="S221" s="12">
        <v>182</v>
      </c>
      <c r="T221" s="12">
        <v>55</v>
      </c>
      <c r="U221" s="12">
        <v>87</v>
      </c>
      <c r="V221" s="12">
        <v>324</v>
      </c>
      <c r="W221" s="12">
        <v>19</v>
      </c>
      <c r="X221" s="12">
        <v>12</v>
      </c>
      <c r="Y221" s="12">
        <v>7</v>
      </c>
      <c r="Z221" s="12">
        <v>10</v>
      </c>
      <c r="AA221" s="12">
        <v>31</v>
      </c>
      <c r="AB221" s="12">
        <v>33</v>
      </c>
      <c r="AC221" s="12">
        <v>79</v>
      </c>
      <c r="AD221" s="31">
        <v>66</v>
      </c>
      <c r="AE221" s="12"/>
      <c r="AF221" s="12" t="s">
        <v>200</v>
      </c>
      <c r="AG221" s="12">
        <v>82</v>
      </c>
      <c r="AH221" s="12">
        <v>70</v>
      </c>
      <c r="AI221" s="12">
        <v>110</v>
      </c>
      <c r="AJ221" s="12">
        <v>149</v>
      </c>
      <c r="AK221" s="12">
        <v>201</v>
      </c>
      <c r="AL221" s="12">
        <v>326</v>
      </c>
      <c r="AM221" s="12">
        <v>361</v>
      </c>
      <c r="AN221" s="12">
        <v>443</v>
      </c>
      <c r="AO221" s="12">
        <v>538</v>
      </c>
      <c r="AP221" s="12">
        <v>620</v>
      </c>
      <c r="AQ221" s="12">
        <v>726</v>
      </c>
      <c r="AR221" s="12">
        <v>666</v>
      </c>
      <c r="AS221" s="12">
        <v>966</v>
      </c>
      <c r="AT221" s="31">
        <v>68</v>
      </c>
      <c r="AV221" s="12" t="s">
        <v>200</v>
      </c>
      <c r="AW221" s="12">
        <v>3184</v>
      </c>
      <c r="AX221" s="12">
        <v>111</v>
      </c>
      <c r="AY221" s="12">
        <v>35</v>
      </c>
      <c r="AZ221" s="12">
        <v>55</v>
      </c>
      <c r="BA221" s="12">
        <v>201</v>
      </c>
      <c r="BB221" s="12">
        <v>12</v>
      </c>
      <c r="BC221" s="12">
        <v>9</v>
      </c>
      <c r="BD221" s="12">
        <v>4</v>
      </c>
      <c r="BE221" s="12">
        <v>5</v>
      </c>
      <c r="BF221" s="12">
        <v>18</v>
      </c>
      <c r="BG221" s="12">
        <v>24</v>
      </c>
      <c r="BH221" s="12">
        <v>47</v>
      </c>
      <c r="BI221" s="31">
        <v>45</v>
      </c>
      <c r="BJ221" s="12"/>
      <c r="BK221" s="12" t="s">
        <v>200</v>
      </c>
      <c r="BL221" s="12">
        <v>62</v>
      </c>
      <c r="BM221" s="12">
        <v>40</v>
      </c>
      <c r="BN221" s="12">
        <v>67</v>
      </c>
      <c r="BO221" s="12">
        <v>78</v>
      </c>
      <c r="BP221" s="12">
        <v>117</v>
      </c>
      <c r="BQ221" s="12">
        <v>210</v>
      </c>
      <c r="BR221" s="12">
        <v>243</v>
      </c>
      <c r="BS221" s="12">
        <v>276</v>
      </c>
      <c r="BT221" s="12">
        <v>338</v>
      </c>
      <c r="BU221" s="12">
        <v>345</v>
      </c>
      <c r="BV221" s="12">
        <v>375</v>
      </c>
      <c r="BW221" s="12">
        <v>308</v>
      </c>
      <c r="BX221" s="12">
        <v>332</v>
      </c>
      <c r="BY221" s="31">
        <v>28</v>
      </c>
      <c r="CA221" s="12" t="s">
        <v>200</v>
      </c>
      <c r="CB221" s="12">
        <v>2691</v>
      </c>
      <c r="CC221" s="12">
        <v>71</v>
      </c>
      <c r="CD221" s="12">
        <v>20</v>
      </c>
      <c r="CE221" s="12">
        <v>32</v>
      </c>
      <c r="CF221" s="12">
        <v>123</v>
      </c>
      <c r="CG221" s="12">
        <v>7</v>
      </c>
      <c r="CH221" s="12">
        <v>3</v>
      </c>
      <c r="CI221" s="12">
        <v>3</v>
      </c>
      <c r="CJ221" s="12">
        <v>5</v>
      </c>
      <c r="CK221" s="12">
        <v>13</v>
      </c>
      <c r="CL221" s="12">
        <v>9</v>
      </c>
      <c r="CM221" s="12">
        <v>32</v>
      </c>
      <c r="CN221" s="31">
        <v>21</v>
      </c>
      <c r="CO221" s="12"/>
      <c r="CP221" s="12" t="s">
        <v>200</v>
      </c>
      <c r="CQ221" s="12">
        <v>20</v>
      </c>
      <c r="CR221" s="12">
        <v>30</v>
      </c>
      <c r="CS221" s="12">
        <v>43</v>
      </c>
      <c r="CT221" s="12">
        <v>71</v>
      </c>
      <c r="CU221" s="12">
        <v>84</v>
      </c>
      <c r="CV221" s="12">
        <v>115</v>
      </c>
      <c r="CW221" s="12">
        <v>118</v>
      </c>
      <c r="CX221" s="12">
        <v>166</v>
      </c>
      <c r="CY221" s="12">
        <v>200</v>
      </c>
      <c r="CZ221" s="12">
        <v>275</v>
      </c>
      <c r="DA221" s="12">
        <v>351</v>
      </c>
      <c r="DB221" s="12">
        <v>357</v>
      </c>
      <c r="DC221" s="12">
        <v>632</v>
      </c>
      <c r="DD221" s="31">
        <v>13</v>
      </c>
      <c r="DG221" s="12" t="s">
        <v>218</v>
      </c>
      <c r="DH221" s="12">
        <v>6.2</v>
      </c>
      <c r="DI221" s="12">
        <v>18.899999999999999</v>
      </c>
      <c r="DJ221" s="12">
        <v>1.1000000000000001</v>
      </c>
      <c r="DK221" s="12">
        <v>0.4</v>
      </c>
      <c r="DL221" s="12">
        <v>1</v>
      </c>
      <c r="DM221" s="12">
        <v>1.1000000000000001</v>
      </c>
      <c r="DN221" s="12">
        <v>2.2999999999999998</v>
      </c>
      <c r="DO221" s="12">
        <v>5.9</v>
      </c>
      <c r="DP221" s="12">
        <v>14.5</v>
      </c>
      <c r="DQ221" s="12">
        <v>31.6</v>
      </c>
      <c r="DR221" s="31">
        <v>100.2</v>
      </c>
      <c r="DT221" s="12" t="s">
        <v>218</v>
      </c>
      <c r="DU221" s="12">
        <v>7.2</v>
      </c>
      <c r="DV221" s="12">
        <v>22</v>
      </c>
      <c r="DW221" s="12">
        <v>1.2</v>
      </c>
      <c r="DX221" s="12">
        <v>0.5</v>
      </c>
      <c r="DY221" s="12">
        <v>1.3</v>
      </c>
      <c r="DZ221" s="12">
        <v>1.5</v>
      </c>
      <c r="EA221" s="12">
        <v>2.5</v>
      </c>
      <c r="EB221" s="12">
        <v>7.8</v>
      </c>
      <c r="EC221" s="12">
        <v>19.5</v>
      </c>
      <c r="ED221" s="12">
        <v>43</v>
      </c>
      <c r="EE221" s="31">
        <v>120.7</v>
      </c>
      <c r="EG221" s="12" t="s">
        <v>218</v>
      </c>
      <c r="EH221" s="12">
        <v>5.2</v>
      </c>
      <c r="EI221" s="12">
        <v>15.8</v>
      </c>
      <c r="EJ221" s="12">
        <v>1.1000000000000001</v>
      </c>
      <c r="EK221" s="12">
        <v>0.3</v>
      </c>
      <c r="EL221" s="12">
        <v>0.6</v>
      </c>
      <c r="EM221" s="12">
        <v>0.7</v>
      </c>
      <c r="EN221" s="12">
        <v>2.1</v>
      </c>
      <c r="EO221" s="12">
        <v>3.9</v>
      </c>
      <c r="EP221" s="12">
        <v>9.5</v>
      </c>
      <c r="EQ221" s="12">
        <v>22.3</v>
      </c>
      <c r="ER221" s="31">
        <v>86.1</v>
      </c>
      <c r="EU221" s="12" t="s">
        <v>218</v>
      </c>
      <c r="EV221" s="12">
        <v>1033865</v>
      </c>
      <c r="EW221" s="12">
        <v>102527</v>
      </c>
      <c r="EX221" s="12">
        <v>113098</v>
      </c>
      <c r="EY221" s="12">
        <v>118305</v>
      </c>
      <c r="EZ221" s="12">
        <v>108524</v>
      </c>
      <c r="FA221" s="12">
        <v>95688</v>
      </c>
      <c r="FB221" s="12">
        <v>82834</v>
      </c>
      <c r="FC221" s="12">
        <v>65718</v>
      </c>
      <c r="FD221" s="12">
        <v>57878</v>
      </c>
      <c r="FE221" s="12">
        <v>57385</v>
      </c>
      <c r="FF221" s="12">
        <v>53215</v>
      </c>
      <c r="FG221" s="12">
        <v>46946</v>
      </c>
      <c r="FH221" s="12">
        <v>36721</v>
      </c>
      <c r="FI221" s="12">
        <v>28558</v>
      </c>
      <c r="FJ221" s="12">
        <v>24237</v>
      </c>
      <c r="FK221" s="12">
        <v>19037</v>
      </c>
      <c r="FL221" s="12">
        <v>13148</v>
      </c>
      <c r="FM221" s="31">
        <v>10046</v>
      </c>
      <c r="FP221" s="12" t="s">
        <v>218</v>
      </c>
      <c r="FQ221" s="12">
        <v>517308</v>
      </c>
      <c r="FR221" s="12">
        <v>52106</v>
      </c>
      <c r="FS221" s="12">
        <v>57669</v>
      </c>
      <c r="FT221" s="12">
        <v>60121</v>
      </c>
      <c r="FU221" s="12">
        <v>55437</v>
      </c>
      <c r="FV221" s="12">
        <v>48605</v>
      </c>
      <c r="FW221" s="12">
        <v>41597</v>
      </c>
      <c r="FX221" s="12">
        <v>32522</v>
      </c>
      <c r="FY221" s="12">
        <v>28659</v>
      </c>
      <c r="FZ221" s="12">
        <v>28655</v>
      </c>
      <c r="GA221" s="12">
        <v>26487</v>
      </c>
      <c r="GB221" s="12">
        <v>23755</v>
      </c>
      <c r="GC221" s="12">
        <v>18796</v>
      </c>
      <c r="GD221" s="12">
        <v>13925</v>
      </c>
      <c r="GE221" s="12">
        <v>11147</v>
      </c>
      <c r="GF221" s="12">
        <v>8368</v>
      </c>
      <c r="GG221" s="12">
        <v>5550</v>
      </c>
      <c r="GH221" s="31">
        <v>3909</v>
      </c>
      <c r="GK221" s="12" t="s">
        <v>218</v>
      </c>
      <c r="GL221" s="12">
        <v>516557</v>
      </c>
      <c r="GM221" s="12">
        <v>50421</v>
      </c>
      <c r="GN221" s="12">
        <v>55429</v>
      </c>
      <c r="GO221" s="12">
        <v>58184</v>
      </c>
      <c r="GP221" s="12">
        <v>53087</v>
      </c>
      <c r="GQ221" s="12">
        <v>47083</v>
      </c>
      <c r="GR221" s="12">
        <v>41237</v>
      </c>
      <c r="GS221" s="12">
        <v>33196</v>
      </c>
      <c r="GT221" s="12">
        <v>29219</v>
      </c>
      <c r="GU221" s="12">
        <v>28730</v>
      </c>
      <c r="GV221" s="12">
        <v>26728</v>
      </c>
      <c r="GW221" s="12">
        <v>23191</v>
      </c>
      <c r="GX221" s="12">
        <v>17925</v>
      </c>
      <c r="GY221" s="12">
        <v>14633</v>
      </c>
      <c r="GZ221" s="12">
        <v>13090</v>
      </c>
      <c r="HA221" s="12">
        <v>10669</v>
      </c>
      <c r="HB221" s="12">
        <v>7598</v>
      </c>
      <c r="HC221" s="31">
        <v>6137</v>
      </c>
      <c r="HF221" s="42" t="s">
        <v>219</v>
      </c>
      <c r="HG221" s="43" t="s">
        <v>220</v>
      </c>
      <c r="HH221" s="43">
        <v>1</v>
      </c>
      <c r="HI221" s="44">
        <f>EZ215</f>
        <v>3382643</v>
      </c>
      <c r="HJ221" s="44">
        <f>AC215</f>
        <v>2398</v>
      </c>
      <c r="HK221" s="45">
        <f t="shared" si="95"/>
        <v>7.0891311912016732E-4</v>
      </c>
      <c r="HL221" s="46">
        <f t="shared" si="91"/>
        <v>7.086619292508338E-4</v>
      </c>
      <c r="HN221" s="42" t="s">
        <v>219</v>
      </c>
      <c r="HO221" s="43" t="s">
        <v>220</v>
      </c>
      <c r="HP221" s="43">
        <v>1</v>
      </c>
      <c r="HQ221" s="44">
        <f>FU215</f>
        <v>1717102</v>
      </c>
      <c r="HR221" s="44">
        <f>BH215</f>
        <v>1669</v>
      </c>
      <c r="HS221" s="45">
        <f t="shared" si="96"/>
        <v>9.7198652147630136E-4</v>
      </c>
      <c r="HT221" s="46">
        <f t="shared" si="92"/>
        <v>9.7151437203878024E-4</v>
      </c>
      <c r="HV221" s="42" t="s">
        <v>219</v>
      </c>
      <c r="HW221" s="47" t="s">
        <v>220</v>
      </c>
      <c r="HX221" s="47">
        <v>1</v>
      </c>
      <c r="HY221" s="44">
        <f>GP215</f>
        <v>1665541</v>
      </c>
      <c r="HZ221" s="48">
        <f>CM215</f>
        <v>727</v>
      </c>
      <c r="IA221" s="45">
        <f t="shared" si="97"/>
        <v>4.364948085937242E-4</v>
      </c>
      <c r="IB221" s="46">
        <f t="shared" si="93"/>
        <v>4.363995655213129E-4</v>
      </c>
      <c r="IE221" s="50">
        <f t="shared" si="94"/>
        <v>0</v>
      </c>
      <c r="IF221" s="50">
        <f t="shared" si="94"/>
        <v>-2</v>
      </c>
    </row>
    <row r="222" spans="1:251" ht="15.6" x14ac:dyDescent="0.3">
      <c r="A222" s="12" t="s">
        <v>218</v>
      </c>
      <c r="B222" s="12">
        <v>20235</v>
      </c>
      <c r="C222" s="12"/>
      <c r="D222" s="12"/>
      <c r="E222" s="12"/>
      <c r="F222" s="12">
        <v>270</v>
      </c>
      <c r="G222" s="12">
        <v>4639</v>
      </c>
      <c r="H222" s="12">
        <v>5622</v>
      </c>
      <c r="I222" s="12">
        <v>4698</v>
      </c>
      <c r="J222" s="12">
        <v>3054</v>
      </c>
      <c r="K222" s="12">
        <v>1404</v>
      </c>
      <c r="L222" s="12">
        <v>414</v>
      </c>
      <c r="M222" s="12">
        <v>29</v>
      </c>
      <c r="N222" s="12">
        <v>7</v>
      </c>
      <c r="O222" s="31">
        <v>98</v>
      </c>
      <c r="Q222" s="12" t="s">
        <v>218</v>
      </c>
      <c r="R222" s="12">
        <v>6425</v>
      </c>
      <c r="S222" s="12">
        <v>200</v>
      </c>
      <c r="T222" s="12">
        <v>51</v>
      </c>
      <c r="U222" s="12">
        <v>131</v>
      </c>
      <c r="V222" s="12">
        <v>382</v>
      </c>
      <c r="W222" s="12">
        <v>54</v>
      </c>
      <c r="X222" s="12">
        <v>20</v>
      </c>
      <c r="Y222" s="12">
        <v>11</v>
      </c>
      <c r="Z222" s="12">
        <v>8</v>
      </c>
      <c r="AA222" s="12">
        <v>44</v>
      </c>
      <c r="AB222" s="12">
        <v>54</v>
      </c>
      <c r="AC222" s="12">
        <v>107</v>
      </c>
      <c r="AD222" s="31">
        <v>92</v>
      </c>
      <c r="AE222" s="12"/>
      <c r="AF222" s="12" t="s">
        <v>218</v>
      </c>
      <c r="AG222" s="12">
        <v>93</v>
      </c>
      <c r="AH222" s="12">
        <v>66</v>
      </c>
      <c r="AI222" s="12">
        <v>95</v>
      </c>
      <c r="AJ222" s="12">
        <v>172</v>
      </c>
      <c r="AK222" s="12">
        <v>238</v>
      </c>
      <c r="AL222" s="12">
        <v>348</v>
      </c>
      <c r="AM222" s="12">
        <v>432</v>
      </c>
      <c r="AN222" s="12">
        <v>514</v>
      </c>
      <c r="AO222" s="12">
        <v>641</v>
      </c>
      <c r="AP222" s="12">
        <v>728</v>
      </c>
      <c r="AQ222" s="12">
        <v>803</v>
      </c>
      <c r="AR222" s="12">
        <v>687</v>
      </c>
      <c r="AS222" s="12">
        <v>834</v>
      </c>
      <c r="AT222" s="31">
        <v>2</v>
      </c>
      <c r="AV222" s="12" t="s">
        <v>218</v>
      </c>
      <c r="AW222" s="12">
        <v>3736</v>
      </c>
      <c r="AX222" s="12">
        <v>122</v>
      </c>
      <c r="AY222" s="12">
        <v>27</v>
      </c>
      <c r="AZ222" s="12">
        <v>75</v>
      </c>
      <c r="BA222" s="12">
        <v>224</v>
      </c>
      <c r="BB222" s="12">
        <v>26</v>
      </c>
      <c r="BC222" s="12">
        <v>11</v>
      </c>
      <c r="BD222" s="12">
        <v>7</v>
      </c>
      <c r="BE222" s="12">
        <v>6</v>
      </c>
      <c r="BF222" s="12">
        <v>22</v>
      </c>
      <c r="BG222" s="12">
        <v>38</v>
      </c>
      <c r="BH222" s="12">
        <v>74</v>
      </c>
      <c r="BI222" s="31">
        <v>64</v>
      </c>
      <c r="BJ222" s="12"/>
      <c r="BK222" s="12" t="s">
        <v>218</v>
      </c>
      <c r="BL222" s="12">
        <v>62</v>
      </c>
      <c r="BM222" s="12">
        <v>46</v>
      </c>
      <c r="BN222" s="12">
        <v>50</v>
      </c>
      <c r="BO222" s="12">
        <v>96</v>
      </c>
      <c r="BP222" s="12">
        <v>152</v>
      </c>
      <c r="BQ222" s="12">
        <v>238</v>
      </c>
      <c r="BR222" s="12">
        <v>295</v>
      </c>
      <c r="BS222" s="12">
        <v>343</v>
      </c>
      <c r="BT222" s="12">
        <v>396</v>
      </c>
      <c r="BU222" s="12">
        <v>443</v>
      </c>
      <c r="BV222" s="12">
        <v>464</v>
      </c>
      <c r="BW222" s="12">
        <v>347</v>
      </c>
      <c r="BX222" s="12">
        <v>331</v>
      </c>
      <c r="BY222" s="31">
        <v>1</v>
      </c>
      <c r="CA222" s="12" t="s">
        <v>218</v>
      </c>
      <c r="CB222" s="12">
        <v>2689</v>
      </c>
      <c r="CC222" s="12">
        <v>78</v>
      </c>
      <c r="CD222" s="12">
        <v>24</v>
      </c>
      <c r="CE222" s="12">
        <v>56</v>
      </c>
      <c r="CF222" s="12">
        <v>158</v>
      </c>
      <c r="CG222" s="12">
        <v>28</v>
      </c>
      <c r="CH222" s="12">
        <v>9</v>
      </c>
      <c r="CI222" s="12">
        <v>4</v>
      </c>
      <c r="CJ222" s="12">
        <v>2</v>
      </c>
      <c r="CK222" s="12">
        <v>22</v>
      </c>
      <c r="CL222" s="12">
        <v>16</v>
      </c>
      <c r="CM222" s="12">
        <v>33</v>
      </c>
      <c r="CN222" s="31">
        <v>28</v>
      </c>
      <c r="CO222" s="12"/>
      <c r="CP222" s="12" t="s">
        <v>218</v>
      </c>
      <c r="CQ222" s="12">
        <v>31</v>
      </c>
      <c r="CR222" s="12">
        <v>20</v>
      </c>
      <c r="CS222" s="12">
        <v>45</v>
      </c>
      <c r="CT222" s="12">
        <v>76</v>
      </c>
      <c r="CU222" s="12">
        <v>86</v>
      </c>
      <c r="CV222" s="12">
        <v>110</v>
      </c>
      <c r="CW222" s="12">
        <v>137</v>
      </c>
      <c r="CX222" s="12">
        <v>171</v>
      </c>
      <c r="CY222" s="12">
        <v>245</v>
      </c>
      <c r="CZ222" s="12">
        <v>285</v>
      </c>
      <c r="DA222" s="12">
        <v>339</v>
      </c>
      <c r="DB222" s="12">
        <v>340</v>
      </c>
      <c r="DC222" s="12">
        <v>503</v>
      </c>
      <c r="DD222" s="31">
        <v>1</v>
      </c>
      <c r="DG222" s="12" t="s">
        <v>236</v>
      </c>
      <c r="DH222" s="12">
        <v>5.7</v>
      </c>
      <c r="DI222" s="12">
        <v>11.5</v>
      </c>
      <c r="DJ222" s="12">
        <v>0.4</v>
      </c>
      <c r="DK222" s="12">
        <v>0.3</v>
      </c>
      <c r="DL222" s="12">
        <v>1</v>
      </c>
      <c r="DM222" s="12">
        <v>1.3</v>
      </c>
      <c r="DN222" s="12">
        <v>1.8</v>
      </c>
      <c r="DO222" s="12">
        <v>5.6</v>
      </c>
      <c r="DP222" s="12">
        <v>11</v>
      </c>
      <c r="DQ222" s="12">
        <v>24.3</v>
      </c>
      <c r="DR222" s="31">
        <v>84.7</v>
      </c>
      <c r="DT222" s="12" t="s">
        <v>236</v>
      </c>
      <c r="DU222" s="12">
        <v>6.8</v>
      </c>
      <c r="DV222" s="12">
        <v>13.5</v>
      </c>
      <c r="DW222" s="12">
        <v>0.5</v>
      </c>
      <c r="DX222" s="12">
        <v>0.2</v>
      </c>
      <c r="DY222" s="12">
        <v>1.5</v>
      </c>
      <c r="DZ222" s="12">
        <v>2</v>
      </c>
      <c r="EA222" s="12">
        <v>2.5</v>
      </c>
      <c r="EB222" s="12">
        <v>7.6</v>
      </c>
      <c r="EC222" s="12">
        <v>15.4</v>
      </c>
      <c r="ED222" s="12">
        <v>34.200000000000003</v>
      </c>
      <c r="EE222" s="31">
        <v>101</v>
      </c>
      <c r="EG222" s="12" t="s">
        <v>236</v>
      </c>
      <c r="EH222" s="12">
        <v>4.5999999999999996</v>
      </c>
      <c r="EI222" s="12">
        <v>9.4</v>
      </c>
      <c r="EJ222" s="12">
        <v>0.3</v>
      </c>
      <c r="EK222" s="12">
        <v>0.4</v>
      </c>
      <c r="EL222" s="12">
        <v>0.5</v>
      </c>
      <c r="EM222" s="12">
        <v>0.7</v>
      </c>
      <c r="EN222" s="12">
        <v>1.2</v>
      </c>
      <c r="EO222" s="12">
        <v>3.6</v>
      </c>
      <c r="EP222" s="12">
        <v>6.7</v>
      </c>
      <c r="EQ222" s="12">
        <v>15.6</v>
      </c>
      <c r="ER222" s="31">
        <v>74</v>
      </c>
      <c r="EU222" s="12" t="s">
        <v>236</v>
      </c>
      <c r="EV222" s="12">
        <v>450549</v>
      </c>
      <c r="EW222" s="12">
        <v>40910</v>
      </c>
      <c r="EX222" s="12">
        <v>41133</v>
      </c>
      <c r="EY222" s="12">
        <v>43413</v>
      </c>
      <c r="EZ222" s="12">
        <v>42828</v>
      </c>
      <c r="FA222" s="12">
        <v>39106</v>
      </c>
      <c r="FB222" s="12">
        <v>36675</v>
      </c>
      <c r="FC222" s="12">
        <v>33509</v>
      </c>
      <c r="FD222" s="12">
        <v>29893</v>
      </c>
      <c r="FE222" s="12">
        <v>28667</v>
      </c>
      <c r="FF222" s="12">
        <v>25887</v>
      </c>
      <c r="FG222" s="12">
        <v>23033</v>
      </c>
      <c r="FH222" s="12">
        <v>18572</v>
      </c>
      <c r="FI222" s="12">
        <v>14594</v>
      </c>
      <c r="FJ222" s="12">
        <v>11938</v>
      </c>
      <c r="FK222" s="12">
        <v>8789</v>
      </c>
      <c r="FL222" s="12">
        <v>6193</v>
      </c>
      <c r="FM222" s="31">
        <v>5409</v>
      </c>
      <c r="FP222" s="12" t="s">
        <v>236</v>
      </c>
      <c r="FQ222" s="12">
        <v>226124</v>
      </c>
      <c r="FR222" s="12">
        <v>20712</v>
      </c>
      <c r="FS222" s="12">
        <v>21045</v>
      </c>
      <c r="FT222" s="12">
        <v>22186</v>
      </c>
      <c r="FU222" s="12">
        <v>21714</v>
      </c>
      <c r="FV222" s="12">
        <v>20001</v>
      </c>
      <c r="FW222" s="12">
        <v>18710</v>
      </c>
      <c r="FX222" s="12">
        <v>16908</v>
      </c>
      <c r="FY222" s="12">
        <v>15029</v>
      </c>
      <c r="FZ222" s="12">
        <v>14470</v>
      </c>
      <c r="GA222" s="12">
        <v>13037</v>
      </c>
      <c r="GB222" s="12">
        <v>11452</v>
      </c>
      <c r="GC222" s="12">
        <v>9303</v>
      </c>
      <c r="GD222" s="12">
        <v>7213</v>
      </c>
      <c r="GE222" s="12">
        <v>5768</v>
      </c>
      <c r="GF222" s="12">
        <v>3964</v>
      </c>
      <c r="GG222" s="12">
        <v>2642</v>
      </c>
      <c r="GH222" s="31">
        <v>1970</v>
      </c>
      <c r="GK222" s="12" t="s">
        <v>236</v>
      </c>
      <c r="GL222" s="12">
        <v>224425</v>
      </c>
      <c r="GM222" s="12">
        <v>20198</v>
      </c>
      <c r="GN222" s="12">
        <v>20088</v>
      </c>
      <c r="GO222" s="12">
        <v>21227</v>
      </c>
      <c r="GP222" s="12">
        <v>21114</v>
      </c>
      <c r="GQ222" s="12">
        <v>19105</v>
      </c>
      <c r="GR222" s="12">
        <v>17965</v>
      </c>
      <c r="GS222" s="12">
        <v>16601</v>
      </c>
      <c r="GT222" s="12">
        <v>14864</v>
      </c>
      <c r="GU222" s="12">
        <v>14197</v>
      </c>
      <c r="GV222" s="12">
        <v>12850</v>
      </c>
      <c r="GW222" s="12">
        <v>11581</v>
      </c>
      <c r="GX222" s="12">
        <v>9269</v>
      </c>
      <c r="GY222" s="12">
        <v>7381</v>
      </c>
      <c r="GZ222" s="12">
        <v>6170</v>
      </c>
      <c r="HA222" s="12">
        <v>4825</v>
      </c>
      <c r="HB222" s="12">
        <v>3551</v>
      </c>
      <c r="HC222" s="31">
        <v>3439</v>
      </c>
      <c r="HF222" s="54" t="s">
        <v>237</v>
      </c>
      <c r="HG222" s="55" t="s">
        <v>238</v>
      </c>
      <c r="HH222" s="55">
        <v>1</v>
      </c>
      <c r="HI222" s="56">
        <f>FA215</f>
        <v>3238391</v>
      </c>
      <c r="HJ222" s="56">
        <f>AD215</f>
        <v>2987</v>
      </c>
      <c r="HK222" s="57">
        <f t="shared" si="95"/>
        <v>9.2237163455555552E-4</v>
      </c>
      <c r="HL222" s="58">
        <f t="shared" si="91"/>
        <v>9.2194644593040272E-4</v>
      </c>
      <c r="HN222" s="54" t="s">
        <v>237</v>
      </c>
      <c r="HO222" s="55" t="s">
        <v>238</v>
      </c>
      <c r="HP222" s="55">
        <v>1</v>
      </c>
      <c r="HQ222" s="56">
        <f>FV215</f>
        <v>1637640</v>
      </c>
      <c r="HR222" s="56">
        <f>BI215</f>
        <v>2211</v>
      </c>
      <c r="HS222" s="57">
        <f t="shared" si="96"/>
        <v>1.3501135780757676E-3</v>
      </c>
      <c r="HT222" s="58">
        <f t="shared" si="92"/>
        <v>1.3492027895728776E-3</v>
      </c>
      <c r="HV222" s="54" t="s">
        <v>237</v>
      </c>
      <c r="HW222" s="59" t="s">
        <v>238</v>
      </c>
      <c r="HX222" s="59">
        <v>1</v>
      </c>
      <c r="HY222" s="56">
        <f>GQ215</f>
        <v>1600751</v>
      </c>
      <c r="HZ222" s="60">
        <f>CN215</f>
        <v>774</v>
      </c>
      <c r="IA222" s="57">
        <f t="shared" si="97"/>
        <v>4.8352304637011003E-4</v>
      </c>
      <c r="IB222" s="58">
        <f t="shared" si="93"/>
        <v>4.8340617735635527E-4</v>
      </c>
      <c r="IE222" s="50">
        <f t="shared" si="94"/>
        <v>0</v>
      </c>
      <c r="IF222" s="50">
        <f t="shared" si="94"/>
        <v>-2</v>
      </c>
      <c r="IH222" s="62">
        <f t="shared" ref="IH222:IM222" si="98">SUM(IH213:IH217)</f>
        <v>1001500</v>
      </c>
      <c r="II222" s="62">
        <f t="shared" si="98"/>
        <v>1024794</v>
      </c>
      <c r="IJ222" s="62">
        <f t="shared" si="98"/>
        <v>1047701</v>
      </c>
      <c r="IK222" s="62">
        <f t="shared" si="98"/>
        <v>1070447</v>
      </c>
      <c r="IL222" s="62">
        <f t="shared" si="98"/>
        <v>1093149</v>
      </c>
      <c r="IM222" s="62">
        <f t="shared" si="98"/>
        <v>1116034</v>
      </c>
      <c r="IO222" s="62">
        <f>SUM(IO213:IO217)</f>
        <v>329851</v>
      </c>
      <c r="IP222" s="62"/>
      <c r="IQ222" s="62">
        <f>SUM(IQ213:IQ217)</f>
        <v>671649</v>
      </c>
    </row>
    <row r="223" spans="1:251" ht="15.6" x14ac:dyDescent="0.3">
      <c r="A223" s="12" t="s">
        <v>236</v>
      </c>
      <c r="B223" s="12">
        <v>8994</v>
      </c>
      <c r="C223" s="12"/>
      <c r="D223" s="12"/>
      <c r="E223" s="12"/>
      <c r="F223" s="12">
        <v>49</v>
      </c>
      <c r="G223" s="12">
        <v>1528</v>
      </c>
      <c r="H223" s="12">
        <v>2463</v>
      </c>
      <c r="I223" s="12">
        <v>2360</v>
      </c>
      <c r="J223" s="12">
        <v>1627</v>
      </c>
      <c r="K223" s="12">
        <v>761</v>
      </c>
      <c r="L223" s="12">
        <v>193</v>
      </c>
      <c r="M223" s="12">
        <v>9</v>
      </c>
      <c r="N223" s="12">
        <v>0</v>
      </c>
      <c r="O223" s="31">
        <v>4</v>
      </c>
      <c r="Q223" s="12" t="s">
        <v>236</v>
      </c>
      <c r="R223" s="12">
        <v>2564</v>
      </c>
      <c r="S223" s="12">
        <v>61</v>
      </c>
      <c r="T223" s="12">
        <v>18</v>
      </c>
      <c r="U223" s="12">
        <v>24</v>
      </c>
      <c r="V223" s="12">
        <v>103</v>
      </c>
      <c r="W223" s="12">
        <v>4</v>
      </c>
      <c r="X223" s="12">
        <v>4</v>
      </c>
      <c r="Y223" s="12">
        <v>3</v>
      </c>
      <c r="Z223" s="12">
        <v>2</v>
      </c>
      <c r="AA223" s="12">
        <v>11</v>
      </c>
      <c r="AB223" s="12">
        <v>13</v>
      </c>
      <c r="AC223" s="12">
        <v>31</v>
      </c>
      <c r="AD223" s="31">
        <v>50</v>
      </c>
      <c r="AE223" s="12"/>
      <c r="AF223" s="12" t="s">
        <v>236</v>
      </c>
      <c r="AG223" s="12">
        <v>42</v>
      </c>
      <c r="AH223" s="12">
        <v>52</v>
      </c>
      <c r="AI223" s="12">
        <v>48</v>
      </c>
      <c r="AJ223" s="12">
        <v>60</v>
      </c>
      <c r="AK223" s="12">
        <v>118</v>
      </c>
      <c r="AL223" s="12">
        <v>156</v>
      </c>
      <c r="AM223" s="12">
        <v>161</v>
      </c>
      <c r="AN223" s="12">
        <v>205</v>
      </c>
      <c r="AO223" s="12">
        <v>240</v>
      </c>
      <c r="AP223" s="12">
        <v>264</v>
      </c>
      <c r="AQ223" s="12">
        <v>315</v>
      </c>
      <c r="AR223" s="12">
        <v>295</v>
      </c>
      <c r="AS223" s="12">
        <v>373</v>
      </c>
      <c r="AT223" s="31">
        <v>14</v>
      </c>
      <c r="AV223" s="12" t="s">
        <v>236</v>
      </c>
      <c r="AW223" s="12">
        <v>1534</v>
      </c>
      <c r="AX223" s="12">
        <v>38</v>
      </c>
      <c r="AY223" s="12">
        <v>11</v>
      </c>
      <c r="AZ223" s="12">
        <v>13</v>
      </c>
      <c r="BA223" s="12">
        <v>62</v>
      </c>
      <c r="BB223" s="12">
        <v>3</v>
      </c>
      <c r="BC223" s="12">
        <v>3</v>
      </c>
      <c r="BD223" s="12">
        <v>1</v>
      </c>
      <c r="BE223" s="12">
        <v>1</v>
      </c>
      <c r="BF223" s="12">
        <v>3</v>
      </c>
      <c r="BG223" s="12">
        <v>6</v>
      </c>
      <c r="BH223" s="12">
        <v>25</v>
      </c>
      <c r="BI223" s="31">
        <v>37</v>
      </c>
      <c r="BJ223" s="12"/>
      <c r="BK223" s="12" t="s">
        <v>236</v>
      </c>
      <c r="BL223" s="12">
        <v>32</v>
      </c>
      <c r="BM223" s="12">
        <v>38</v>
      </c>
      <c r="BN223" s="12">
        <v>32</v>
      </c>
      <c r="BO223" s="12">
        <v>42</v>
      </c>
      <c r="BP223" s="12">
        <v>77</v>
      </c>
      <c r="BQ223" s="12">
        <v>108</v>
      </c>
      <c r="BR223" s="12">
        <v>109</v>
      </c>
      <c r="BS223" s="12">
        <v>146</v>
      </c>
      <c r="BT223" s="12">
        <v>162</v>
      </c>
      <c r="BU223" s="12">
        <v>171</v>
      </c>
      <c r="BV223" s="12">
        <v>194</v>
      </c>
      <c r="BW223" s="12">
        <v>138</v>
      </c>
      <c r="BX223" s="12">
        <v>134</v>
      </c>
      <c r="BY223" s="31">
        <v>10</v>
      </c>
      <c r="CA223" s="12" t="s">
        <v>236</v>
      </c>
      <c r="CB223" s="12">
        <v>1027</v>
      </c>
      <c r="CC223" s="12">
        <v>23</v>
      </c>
      <c r="CD223" s="12">
        <v>7</v>
      </c>
      <c r="CE223" s="12">
        <v>11</v>
      </c>
      <c r="CF223" s="12">
        <v>41</v>
      </c>
      <c r="CG223" s="12">
        <v>1</v>
      </c>
      <c r="CH223" s="12">
        <v>1</v>
      </c>
      <c r="CI223" s="12">
        <v>2</v>
      </c>
      <c r="CJ223" s="12">
        <v>1</v>
      </c>
      <c r="CK223" s="12">
        <v>8</v>
      </c>
      <c r="CL223" s="12">
        <v>7</v>
      </c>
      <c r="CM223" s="12">
        <v>6</v>
      </c>
      <c r="CN223" s="31">
        <v>13</v>
      </c>
      <c r="CO223" s="12"/>
      <c r="CP223" s="12" t="s">
        <v>236</v>
      </c>
      <c r="CQ223" s="12">
        <v>10</v>
      </c>
      <c r="CR223" s="12">
        <v>14</v>
      </c>
      <c r="CS223" s="12">
        <v>16</v>
      </c>
      <c r="CT223" s="12">
        <v>18</v>
      </c>
      <c r="CU223" s="12">
        <v>41</v>
      </c>
      <c r="CV223" s="12">
        <v>48</v>
      </c>
      <c r="CW223" s="12">
        <v>52</v>
      </c>
      <c r="CX223" s="12">
        <v>59</v>
      </c>
      <c r="CY223" s="12">
        <v>78</v>
      </c>
      <c r="CZ223" s="12">
        <v>93</v>
      </c>
      <c r="DA223" s="12">
        <v>121</v>
      </c>
      <c r="DB223" s="12">
        <v>157</v>
      </c>
      <c r="DC223" s="12">
        <v>239</v>
      </c>
      <c r="DD223" s="31">
        <v>1</v>
      </c>
      <c r="DG223" s="12" t="s">
        <v>254</v>
      </c>
      <c r="DH223" s="12">
        <v>7.3</v>
      </c>
      <c r="DI223" s="12">
        <v>12.6</v>
      </c>
      <c r="DJ223" s="12">
        <v>0.5</v>
      </c>
      <c r="DK223" s="12">
        <v>0.3</v>
      </c>
      <c r="DL223" s="12">
        <v>0.8</v>
      </c>
      <c r="DM223" s="12">
        <v>1.1000000000000001</v>
      </c>
      <c r="DN223" s="12">
        <v>2</v>
      </c>
      <c r="DO223" s="12">
        <v>5</v>
      </c>
      <c r="DP223" s="12">
        <v>11.5</v>
      </c>
      <c r="DQ223" s="12">
        <v>25.2</v>
      </c>
      <c r="DR223" s="31">
        <v>85.2</v>
      </c>
      <c r="DT223" s="12" t="s">
        <v>254</v>
      </c>
      <c r="DU223" s="12">
        <v>8.1</v>
      </c>
      <c r="DV223" s="12">
        <v>15.7</v>
      </c>
      <c r="DW223" s="12">
        <v>0.5</v>
      </c>
      <c r="DX223" s="12">
        <v>0.4</v>
      </c>
      <c r="DY223" s="12">
        <v>1.2</v>
      </c>
      <c r="DZ223" s="12">
        <v>1.6</v>
      </c>
      <c r="EA223" s="12">
        <v>2.2999999999999998</v>
      </c>
      <c r="EB223" s="12">
        <v>6.9</v>
      </c>
      <c r="EC223" s="12">
        <v>16.5</v>
      </c>
      <c r="ED223" s="12">
        <v>35.9</v>
      </c>
      <c r="EE223" s="31">
        <v>104.8</v>
      </c>
      <c r="EG223" s="12" t="s">
        <v>254</v>
      </c>
      <c r="EH223" s="12">
        <v>6.5</v>
      </c>
      <c r="EI223" s="12">
        <v>9.1999999999999993</v>
      </c>
      <c r="EJ223" s="12">
        <v>0.5</v>
      </c>
      <c r="EK223" s="12">
        <v>0.2</v>
      </c>
      <c r="EL223" s="12">
        <v>0.4</v>
      </c>
      <c r="EM223" s="12">
        <v>0.6</v>
      </c>
      <c r="EN223" s="12">
        <v>1.6</v>
      </c>
      <c r="EO223" s="12">
        <v>3.3</v>
      </c>
      <c r="EP223" s="12">
        <v>6.7</v>
      </c>
      <c r="EQ223" s="12">
        <v>16.8</v>
      </c>
      <c r="ER223" s="31">
        <v>74.7</v>
      </c>
      <c r="EU223" s="12" t="s">
        <v>254</v>
      </c>
      <c r="EV223" s="12">
        <v>1229373</v>
      </c>
      <c r="EW223" s="12">
        <v>111505</v>
      </c>
      <c r="EX223" s="12">
        <v>111766</v>
      </c>
      <c r="EY223" s="12">
        <v>111851</v>
      </c>
      <c r="EZ223" s="12">
        <v>110382</v>
      </c>
      <c r="FA223" s="12">
        <v>102987</v>
      </c>
      <c r="FB223" s="12">
        <v>95460</v>
      </c>
      <c r="FC223" s="12">
        <v>83333</v>
      </c>
      <c r="FD223" s="12">
        <v>74525</v>
      </c>
      <c r="FE223" s="12">
        <v>72651</v>
      </c>
      <c r="FF223" s="12">
        <v>67043</v>
      </c>
      <c r="FG223" s="12">
        <v>63214</v>
      </c>
      <c r="FH223" s="12">
        <v>55335</v>
      </c>
      <c r="FI223" s="12">
        <v>46825</v>
      </c>
      <c r="FJ223" s="12">
        <v>39665</v>
      </c>
      <c r="FK223" s="12">
        <v>32381</v>
      </c>
      <c r="FL223" s="12">
        <v>24783</v>
      </c>
      <c r="FM223" s="31">
        <v>25667</v>
      </c>
      <c r="FP223" s="12" t="s">
        <v>254</v>
      </c>
      <c r="FQ223" s="12">
        <v>604913</v>
      </c>
      <c r="FR223" s="12">
        <v>56506</v>
      </c>
      <c r="FS223" s="12">
        <v>56740</v>
      </c>
      <c r="FT223" s="12">
        <v>56871</v>
      </c>
      <c r="FU223" s="12">
        <v>55907</v>
      </c>
      <c r="FV223" s="12">
        <v>52249</v>
      </c>
      <c r="FW223" s="12">
        <v>48334</v>
      </c>
      <c r="FX223" s="12">
        <v>42217</v>
      </c>
      <c r="FY223" s="12">
        <v>37501</v>
      </c>
      <c r="FZ223" s="12">
        <v>36589</v>
      </c>
      <c r="GA223" s="12">
        <v>32558</v>
      </c>
      <c r="GB223" s="12">
        <v>31107</v>
      </c>
      <c r="GC223" s="12">
        <v>27027</v>
      </c>
      <c r="GD223" s="12">
        <v>22474</v>
      </c>
      <c r="GE223" s="12">
        <v>17984</v>
      </c>
      <c r="GF223" s="12">
        <v>13448</v>
      </c>
      <c r="GG223" s="12">
        <v>9318</v>
      </c>
      <c r="GH223" s="31">
        <v>8083</v>
      </c>
      <c r="GK223" s="12" t="s">
        <v>254</v>
      </c>
      <c r="GL223" s="12">
        <v>624460</v>
      </c>
      <c r="GM223" s="12">
        <v>54999</v>
      </c>
      <c r="GN223" s="12">
        <v>55026</v>
      </c>
      <c r="GO223" s="12">
        <v>54980</v>
      </c>
      <c r="GP223" s="12">
        <v>54475</v>
      </c>
      <c r="GQ223" s="12">
        <v>50738</v>
      </c>
      <c r="GR223" s="12">
        <v>47126</v>
      </c>
      <c r="GS223" s="12">
        <v>41116</v>
      </c>
      <c r="GT223" s="12">
        <v>37024</v>
      </c>
      <c r="GU223" s="12">
        <v>36062</v>
      </c>
      <c r="GV223" s="12">
        <v>34485</v>
      </c>
      <c r="GW223" s="12">
        <v>32107</v>
      </c>
      <c r="GX223" s="12">
        <v>28308</v>
      </c>
      <c r="GY223" s="12">
        <v>24351</v>
      </c>
      <c r="GZ223" s="12">
        <v>21681</v>
      </c>
      <c r="HA223" s="12">
        <v>18933</v>
      </c>
      <c r="HB223" s="12">
        <v>15465</v>
      </c>
      <c r="HC223" s="31">
        <v>17584</v>
      </c>
      <c r="HF223" s="42" t="s">
        <v>255</v>
      </c>
      <c r="HG223" s="43" t="s">
        <v>256</v>
      </c>
      <c r="HH223" s="43">
        <v>1</v>
      </c>
      <c r="HI223" s="44">
        <f>FB215</f>
        <v>3290041</v>
      </c>
      <c r="HJ223" s="44">
        <f>AG215</f>
        <v>3142</v>
      </c>
      <c r="HK223" s="45">
        <f t="shared" si="95"/>
        <v>9.550032963115049E-4</v>
      </c>
      <c r="HL223" s="46">
        <f t="shared" si="91"/>
        <v>9.5454749830781995E-4</v>
      </c>
      <c r="HN223" s="42" t="s">
        <v>255</v>
      </c>
      <c r="HO223" s="43" t="s">
        <v>256</v>
      </c>
      <c r="HP223" s="43">
        <v>1</v>
      </c>
      <c r="HQ223" s="44">
        <f>FW215</f>
        <v>1653784</v>
      </c>
      <c r="HR223" s="44">
        <f>BL215</f>
        <v>2220</v>
      </c>
      <c r="HS223" s="45">
        <f t="shared" si="96"/>
        <v>1.34237602975963E-3</v>
      </c>
      <c r="HT223" s="46">
        <f t="shared" si="92"/>
        <v>1.3414756473828537E-3</v>
      </c>
      <c r="HV223" s="42" t="s">
        <v>255</v>
      </c>
      <c r="HW223" s="47" t="s">
        <v>256</v>
      </c>
      <c r="HX223" s="47">
        <v>1</v>
      </c>
      <c r="HY223" s="44">
        <f>GR215</f>
        <v>1636257</v>
      </c>
      <c r="HZ223" s="48">
        <f>CQ215</f>
        <v>920</v>
      </c>
      <c r="IA223" s="45">
        <f t="shared" si="97"/>
        <v>5.6225886275811196E-4</v>
      </c>
      <c r="IB223" s="46">
        <f t="shared" si="93"/>
        <v>5.6210083966867818E-4</v>
      </c>
      <c r="IE223" s="50">
        <f t="shared" si="94"/>
        <v>0</v>
      </c>
      <c r="IF223" s="50">
        <f t="shared" si="94"/>
        <v>-2</v>
      </c>
      <c r="IH223">
        <f t="shared" ref="IH223:IM223" si="99">IH213/IH222</f>
        <v>0.5665861208187718</v>
      </c>
      <c r="II223">
        <f t="shared" si="99"/>
        <v>0.55785065096009534</v>
      </c>
      <c r="IJ223">
        <f t="shared" si="99"/>
        <v>0.54943729174640477</v>
      </c>
      <c r="IK223">
        <f t="shared" si="99"/>
        <v>0.54181290619713074</v>
      </c>
      <c r="IL223">
        <f t="shared" si="99"/>
        <v>0.53531952185841092</v>
      </c>
      <c r="IM223">
        <f t="shared" si="99"/>
        <v>0.52996145278728068</v>
      </c>
      <c r="IO223">
        <f>IO213/IO222</f>
        <v>0.61321323870474853</v>
      </c>
      <c r="IQ223">
        <f>IQ213/IQ222</f>
        <v>0.54368725331237</v>
      </c>
    </row>
    <row r="224" spans="1:251" ht="15.6" x14ac:dyDescent="0.3">
      <c r="A224" s="12" t="s">
        <v>254</v>
      </c>
      <c r="B224" s="12">
        <v>21181</v>
      </c>
      <c r="C224" s="12"/>
      <c r="D224" s="12"/>
      <c r="E224" s="12"/>
      <c r="F224" s="12">
        <v>139</v>
      </c>
      <c r="G224" s="12">
        <v>3714</v>
      </c>
      <c r="H224" s="12">
        <v>5515</v>
      </c>
      <c r="I224" s="12">
        <v>5357</v>
      </c>
      <c r="J224" s="12">
        <v>3908</v>
      </c>
      <c r="K224" s="12">
        <v>1938</v>
      </c>
      <c r="L224" s="12">
        <v>551</v>
      </c>
      <c r="M224" s="12">
        <v>36</v>
      </c>
      <c r="N224" s="12">
        <v>1</v>
      </c>
      <c r="O224" s="31">
        <v>22</v>
      </c>
      <c r="Q224" s="12" t="s">
        <v>254</v>
      </c>
      <c r="R224" s="12">
        <v>8987</v>
      </c>
      <c r="S224" s="12">
        <v>124</v>
      </c>
      <c r="T224" s="12">
        <v>60</v>
      </c>
      <c r="U224" s="12">
        <v>83</v>
      </c>
      <c r="V224" s="12">
        <v>267</v>
      </c>
      <c r="W224" s="12">
        <v>24</v>
      </c>
      <c r="X224" s="12">
        <v>7</v>
      </c>
      <c r="Y224" s="12">
        <v>6</v>
      </c>
      <c r="Z224" s="12">
        <v>5</v>
      </c>
      <c r="AA224" s="12">
        <v>28</v>
      </c>
      <c r="AB224" s="12">
        <v>40</v>
      </c>
      <c r="AC224" s="12">
        <v>85</v>
      </c>
      <c r="AD224" s="31">
        <v>94</v>
      </c>
      <c r="AE224" s="12"/>
      <c r="AF224" s="12" t="s">
        <v>254</v>
      </c>
      <c r="AG224" s="12">
        <v>105</v>
      </c>
      <c r="AH224" s="12">
        <v>89</v>
      </c>
      <c r="AI224" s="12">
        <v>103</v>
      </c>
      <c r="AJ224" s="12">
        <v>185</v>
      </c>
      <c r="AK224" s="12">
        <v>270</v>
      </c>
      <c r="AL224" s="12">
        <v>387</v>
      </c>
      <c r="AM224" s="12">
        <v>546</v>
      </c>
      <c r="AN224" s="12">
        <v>626</v>
      </c>
      <c r="AO224" s="12">
        <v>791</v>
      </c>
      <c r="AP224" s="12">
        <v>1022</v>
      </c>
      <c r="AQ224" s="12">
        <v>1197</v>
      </c>
      <c r="AR224" s="12">
        <v>1243</v>
      </c>
      <c r="AS224" s="12">
        <v>1856</v>
      </c>
      <c r="AT224" s="31">
        <v>11</v>
      </c>
      <c r="AV224" s="12" t="s">
        <v>254</v>
      </c>
      <c r="AW224" s="12">
        <v>4902</v>
      </c>
      <c r="AX224" s="12">
        <v>83</v>
      </c>
      <c r="AY224" s="12">
        <v>36</v>
      </c>
      <c r="AZ224" s="12">
        <v>50</v>
      </c>
      <c r="BA224" s="12">
        <v>169</v>
      </c>
      <c r="BB224" s="12">
        <v>13</v>
      </c>
      <c r="BC224" s="12">
        <v>2</v>
      </c>
      <c r="BD224" s="12">
        <v>4</v>
      </c>
      <c r="BE224" s="12">
        <v>3</v>
      </c>
      <c r="BF224" s="12">
        <v>16</v>
      </c>
      <c r="BG224" s="12">
        <v>29</v>
      </c>
      <c r="BH224" s="12">
        <v>58</v>
      </c>
      <c r="BI224" s="31">
        <v>75</v>
      </c>
      <c r="BJ224" s="12"/>
      <c r="BK224" s="12" t="s">
        <v>254</v>
      </c>
      <c r="BL224" s="12">
        <v>82</v>
      </c>
      <c r="BM224" s="12">
        <v>63</v>
      </c>
      <c r="BN224" s="12">
        <v>68</v>
      </c>
      <c r="BO224" s="12">
        <v>104</v>
      </c>
      <c r="BP224" s="12">
        <v>178</v>
      </c>
      <c r="BQ224" s="12">
        <v>260</v>
      </c>
      <c r="BR224" s="12">
        <v>384</v>
      </c>
      <c r="BS224" s="12">
        <v>435</v>
      </c>
      <c r="BT224" s="12">
        <v>519</v>
      </c>
      <c r="BU224" s="12">
        <v>609</v>
      </c>
      <c r="BV224" s="12">
        <v>669</v>
      </c>
      <c r="BW224" s="12">
        <v>537</v>
      </c>
      <c r="BX224" s="12">
        <v>617</v>
      </c>
      <c r="BY224" s="31">
        <v>8</v>
      </c>
      <c r="CA224" s="12" t="s">
        <v>254</v>
      </c>
      <c r="CB224" s="12">
        <v>4075</v>
      </c>
      <c r="CC224" s="12">
        <v>40</v>
      </c>
      <c r="CD224" s="12">
        <v>23</v>
      </c>
      <c r="CE224" s="12">
        <v>33</v>
      </c>
      <c r="CF224" s="12">
        <v>96</v>
      </c>
      <c r="CG224" s="12">
        <v>11</v>
      </c>
      <c r="CH224" s="12">
        <v>5</v>
      </c>
      <c r="CI224" s="12">
        <v>2</v>
      </c>
      <c r="CJ224" s="12">
        <v>2</v>
      </c>
      <c r="CK224" s="12">
        <v>12</v>
      </c>
      <c r="CL224" s="12">
        <v>11</v>
      </c>
      <c r="CM224" s="12">
        <v>27</v>
      </c>
      <c r="CN224" s="31">
        <v>19</v>
      </c>
      <c r="CO224" s="12"/>
      <c r="CP224" s="12" t="s">
        <v>254</v>
      </c>
      <c r="CQ224" s="12">
        <v>23</v>
      </c>
      <c r="CR224" s="12">
        <v>26</v>
      </c>
      <c r="CS224" s="12">
        <v>35</v>
      </c>
      <c r="CT224" s="12">
        <v>81</v>
      </c>
      <c r="CU224" s="12">
        <v>92</v>
      </c>
      <c r="CV224" s="12">
        <v>127</v>
      </c>
      <c r="CW224" s="12">
        <v>161</v>
      </c>
      <c r="CX224" s="12">
        <v>191</v>
      </c>
      <c r="CY224" s="12">
        <v>271</v>
      </c>
      <c r="CZ224" s="12">
        <v>412</v>
      </c>
      <c r="DA224" s="12">
        <v>528</v>
      </c>
      <c r="DB224" s="12">
        <v>702</v>
      </c>
      <c r="DC224" s="12">
        <v>1238</v>
      </c>
      <c r="DD224" s="31">
        <v>3</v>
      </c>
      <c r="DG224" s="12" t="s">
        <v>268</v>
      </c>
      <c r="DH224" s="12">
        <v>5.5</v>
      </c>
      <c r="DI224" s="12">
        <v>24.2</v>
      </c>
      <c r="DJ224" s="12">
        <v>1.8</v>
      </c>
      <c r="DK224" s="12">
        <v>0.4</v>
      </c>
      <c r="DL224" s="12">
        <v>0.9</v>
      </c>
      <c r="DM224" s="12">
        <v>1.3</v>
      </c>
      <c r="DN224" s="12">
        <v>2.2000000000000002</v>
      </c>
      <c r="DO224" s="12">
        <v>5</v>
      </c>
      <c r="DP224" s="12">
        <v>11.4</v>
      </c>
      <c r="DQ224" s="12">
        <v>26.1</v>
      </c>
      <c r="DR224" s="31">
        <v>93.6</v>
      </c>
      <c r="DT224" s="12" t="s">
        <v>268</v>
      </c>
      <c r="DU224" s="12">
        <v>6.2</v>
      </c>
      <c r="DV224" s="12">
        <v>25.4</v>
      </c>
      <c r="DW224" s="12">
        <v>1.5</v>
      </c>
      <c r="DX224" s="12">
        <v>0.5</v>
      </c>
      <c r="DY224" s="12">
        <v>1.1000000000000001</v>
      </c>
      <c r="DZ224" s="12">
        <v>1.7</v>
      </c>
      <c r="EA224" s="12">
        <v>2.6</v>
      </c>
      <c r="EB224" s="12">
        <v>5.7</v>
      </c>
      <c r="EC224" s="12">
        <v>15</v>
      </c>
      <c r="ED224" s="12">
        <v>34.200000000000003</v>
      </c>
      <c r="EE224" s="31">
        <v>104.8</v>
      </c>
      <c r="EG224" s="12" t="s">
        <v>268</v>
      </c>
      <c r="EH224" s="12">
        <v>4.7</v>
      </c>
      <c r="EI224" s="12">
        <v>23</v>
      </c>
      <c r="EJ224" s="12">
        <v>2.1</v>
      </c>
      <c r="EK224" s="12">
        <v>0.3</v>
      </c>
      <c r="EL224" s="12">
        <v>0.8</v>
      </c>
      <c r="EM224" s="12">
        <v>1</v>
      </c>
      <c r="EN224" s="12">
        <v>1.9</v>
      </c>
      <c r="EO224" s="12">
        <v>4.3</v>
      </c>
      <c r="EP224" s="12">
        <v>7.6</v>
      </c>
      <c r="EQ224" s="12">
        <v>18.2</v>
      </c>
      <c r="ER224" s="31">
        <v>84.2</v>
      </c>
      <c r="EU224" s="12" t="s">
        <v>268</v>
      </c>
      <c r="EV224" s="12">
        <v>524805</v>
      </c>
      <c r="EW224" s="12">
        <v>56140</v>
      </c>
      <c r="EX224" s="12">
        <v>57619</v>
      </c>
      <c r="EY224" s="12">
        <v>63539</v>
      </c>
      <c r="EZ224" s="12">
        <v>58104</v>
      </c>
      <c r="FA224" s="12">
        <v>47230</v>
      </c>
      <c r="FB224" s="12">
        <v>38683</v>
      </c>
      <c r="FC224" s="12">
        <v>32197</v>
      </c>
      <c r="FD224" s="12">
        <v>29663</v>
      </c>
      <c r="FE224" s="12">
        <v>29440</v>
      </c>
      <c r="FF224" s="12">
        <v>26294</v>
      </c>
      <c r="FG224" s="12">
        <v>22998</v>
      </c>
      <c r="FH224" s="12">
        <v>18059</v>
      </c>
      <c r="FI224" s="12">
        <v>13755</v>
      </c>
      <c r="FJ224" s="12">
        <v>11620</v>
      </c>
      <c r="FK224" s="12">
        <v>8653</v>
      </c>
      <c r="FL224" s="12">
        <v>5966</v>
      </c>
      <c r="FM224" s="31">
        <v>4845</v>
      </c>
      <c r="FP224" s="12" t="s">
        <v>268</v>
      </c>
      <c r="FQ224" s="12">
        <v>264443</v>
      </c>
      <c r="FR224" s="12">
        <v>28493</v>
      </c>
      <c r="FS224" s="12">
        <v>29396</v>
      </c>
      <c r="FT224" s="12">
        <v>32400</v>
      </c>
      <c r="FU224" s="12">
        <v>29493</v>
      </c>
      <c r="FV224" s="12">
        <v>24034</v>
      </c>
      <c r="FW224" s="12">
        <v>19392</v>
      </c>
      <c r="FX224" s="12">
        <v>15709</v>
      </c>
      <c r="FY224" s="12">
        <v>14598</v>
      </c>
      <c r="FZ224" s="12">
        <v>14917</v>
      </c>
      <c r="GA224" s="12">
        <v>13158</v>
      </c>
      <c r="GB224" s="12">
        <v>11727</v>
      </c>
      <c r="GC224" s="12">
        <v>9262</v>
      </c>
      <c r="GD224" s="12">
        <v>6995</v>
      </c>
      <c r="GE224" s="12">
        <v>5793</v>
      </c>
      <c r="GF224" s="12">
        <v>4135</v>
      </c>
      <c r="GG224" s="12">
        <v>2816</v>
      </c>
      <c r="GH224" s="31">
        <v>2125</v>
      </c>
      <c r="GK224" s="12" t="s">
        <v>268</v>
      </c>
      <c r="GL224" s="12">
        <v>260362</v>
      </c>
      <c r="GM224" s="12">
        <v>27647</v>
      </c>
      <c r="GN224" s="12">
        <v>28223</v>
      </c>
      <c r="GO224" s="12">
        <v>31139</v>
      </c>
      <c r="GP224" s="12">
        <v>28611</v>
      </c>
      <c r="GQ224" s="12">
        <v>23196</v>
      </c>
      <c r="GR224" s="12">
        <v>19291</v>
      </c>
      <c r="GS224" s="12">
        <v>16488</v>
      </c>
      <c r="GT224" s="12">
        <v>15065</v>
      </c>
      <c r="GU224" s="12">
        <v>14523</v>
      </c>
      <c r="GV224" s="12">
        <v>13136</v>
      </c>
      <c r="GW224" s="12">
        <v>11271</v>
      </c>
      <c r="GX224" s="12">
        <v>8797</v>
      </c>
      <c r="GY224" s="12">
        <v>6760</v>
      </c>
      <c r="GZ224" s="12">
        <v>5827</v>
      </c>
      <c r="HA224" s="12">
        <v>4518</v>
      </c>
      <c r="HB224" s="12">
        <v>3150</v>
      </c>
      <c r="HC224" s="31">
        <v>2720</v>
      </c>
      <c r="HF224" s="54" t="s">
        <v>269</v>
      </c>
      <c r="HG224" s="55" t="s">
        <v>270</v>
      </c>
      <c r="HH224" s="55">
        <v>1</v>
      </c>
      <c r="HI224" s="56">
        <f>FC215</f>
        <v>2832066</v>
      </c>
      <c r="HJ224" s="56">
        <f>AH215</f>
        <v>3191</v>
      </c>
      <c r="HK224" s="57">
        <f t="shared" si="95"/>
        <v>1.1267392779688043E-3</v>
      </c>
      <c r="HL224" s="58">
        <f t="shared" si="91"/>
        <v>1.1261048646777321E-3</v>
      </c>
      <c r="HN224" s="54" t="s">
        <v>269</v>
      </c>
      <c r="HO224" s="55" t="s">
        <v>270</v>
      </c>
      <c r="HP224" s="55">
        <v>1</v>
      </c>
      <c r="HQ224" s="56">
        <f>FX215</f>
        <v>1417740</v>
      </c>
      <c r="HR224" s="56">
        <f>BM215</f>
        <v>2109</v>
      </c>
      <c r="HS224" s="57">
        <f t="shared" si="96"/>
        <v>1.4875788226332049E-3</v>
      </c>
      <c r="HT224" s="58">
        <f t="shared" si="92"/>
        <v>1.486473199607131E-3</v>
      </c>
      <c r="HV224" s="54" t="s">
        <v>269</v>
      </c>
      <c r="HW224" s="59" t="s">
        <v>270</v>
      </c>
      <c r="HX224" s="59">
        <v>1</v>
      </c>
      <c r="HY224" s="56">
        <f>GS215</f>
        <v>1414326</v>
      </c>
      <c r="HZ224" s="60">
        <f>CR215</f>
        <v>1079</v>
      </c>
      <c r="IA224" s="57">
        <f t="shared" si="97"/>
        <v>7.629075616229922E-4</v>
      </c>
      <c r="IB224" s="58">
        <f t="shared" si="93"/>
        <v>7.6261665861525351E-4</v>
      </c>
      <c r="IE224" s="50">
        <f t="shared" si="94"/>
        <v>0</v>
      </c>
      <c r="IF224" s="50">
        <f t="shared" si="94"/>
        <v>-3</v>
      </c>
      <c r="IH224">
        <f t="shared" ref="IH224:IM224" si="100">IH214/IH222</f>
        <v>0.3005042436345482</v>
      </c>
      <c r="II224">
        <f t="shared" si="100"/>
        <v>0.30285794022993889</v>
      </c>
      <c r="IJ224">
        <f t="shared" si="100"/>
        <v>0.30497059752734795</v>
      </c>
      <c r="IK224">
        <f t="shared" si="100"/>
        <v>0.30644207513309862</v>
      </c>
      <c r="IL224">
        <f t="shared" si="100"/>
        <v>0.30686484642075323</v>
      </c>
      <c r="IM224">
        <f t="shared" si="100"/>
        <v>0.3062684470186392</v>
      </c>
      <c r="IO224">
        <f>IO214/IO222</f>
        <v>0.28588362624336444</v>
      </c>
      <c r="IQ224">
        <f>IQ214/IQ222</f>
        <v>0.30768451974171035</v>
      </c>
    </row>
    <row r="225" spans="1:251" ht="15.6" x14ac:dyDescent="0.3">
      <c r="A225" s="12" t="s">
        <v>268</v>
      </c>
      <c r="B225" s="12">
        <v>11237</v>
      </c>
      <c r="C225" s="12"/>
      <c r="D225" s="12"/>
      <c r="E225" s="12"/>
      <c r="F225" s="12">
        <v>119</v>
      </c>
      <c r="G225" s="12">
        <v>2422</v>
      </c>
      <c r="H225" s="12">
        <v>3152</v>
      </c>
      <c r="I225" s="12">
        <v>2573</v>
      </c>
      <c r="J225" s="12">
        <v>1686</v>
      </c>
      <c r="K225" s="12">
        <v>951</v>
      </c>
      <c r="L225" s="12">
        <v>288</v>
      </c>
      <c r="M225" s="12">
        <v>31</v>
      </c>
      <c r="N225" s="12">
        <v>3</v>
      </c>
      <c r="O225" s="31">
        <v>12</v>
      </c>
      <c r="Q225" s="12" t="s">
        <v>268</v>
      </c>
      <c r="R225" s="12">
        <v>2875</v>
      </c>
      <c r="S225" s="12">
        <v>151</v>
      </c>
      <c r="T225" s="12">
        <v>45</v>
      </c>
      <c r="U225" s="12">
        <v>76</v>
      </c>
      <c r="V225" s="12">
        <v>272</v>
      </c>
      <c r="W225" s="12">
        <v>48</v>
      </c>
      <c r="X225" s="12">
        <v>15</v>
      </c>
      <c r="Y225" s="12">
        <v>8</v>
      </c>
      <c r="Z225" s="12">
        <v>8</v>
      </c>
      <c r="AA225" s="12">
        <v>20</v>
      </c>
      <c r="AB225" s="12">
        <v>24</v>
      </c>
      <c r="AC225" s="12">
        <v>58</v>
      </c>
      <c r="AD225" s="31">
        <v>41</v>
      </c>
      <c r="AE225" s="12"/>
      <c r="AF225" s="12" t="s">
        <v>268</v>
      </c>
      <c r="AG225" s="12">
        <v>52</v>
      </c>
      <c r="AH225" s="12">
        <v>42</v>
      </c>
      <c r="AI225" s="12">
        <v>50</v>
      </c>
      <c r="AJ225" s="12">
        <v>82</v>
      </c>
      <c r="AK225" s="12">
        <v>106</v>
      </c>
      <c r="AL225" s="12">
        <v>139</v>
      </c>
      <c r="AM225" s="12">
        <v>165</v>
      </c>
      <c r="AN225" s="12">
        <v>198</v>
      </c>
      <c r="AO225" s="12">
        <v>251</v>
      </c>
      <c r="AP225" s="12">
        <v>278</v>
      </c>
      <c r="AQ225" s="12">
        <v>339</v>
      </c>
      <c r="AR225" s="12">
        <v>293</v>
      </c>
      <c r="AS225" s="12">
        <v>380</v>
      </c>
      <c r="AT225" s="31">
        <v>6</v>
      </c>
      <c r="AV225" s="12" t="s">
        <v>268</v>
      </c>
      <c r="AW225" s="12">
        <v>1650</v>
      </c>
      <c r="AX225" s="12">
        <v>80</v>
      </c>
      <c r="AY225" s="12">
        <v>25</v>
      </c>
      <c r="AZ225" s="12">
        <v>41</v>
      </c>
      <c r="BA225" s="12">
        <v>146</v>
      </c>
      <c r="BB225" s="12">
        <v>20</v>
      </c>
      <c r="BC225" s="12">
        <v>5</v>
      </c>
      <c r="BD225" s="12">
        <v>3</v>
      </c>
      <c r="BE225" s="12">
        <v>5</v>
      </c>
      <c r="BF225" s="12">
        <v>13</v>
      </c>
      <c r="BG225" s="12">
        <v>15</v>
      </c>
      <c r="BH225" s="12">
        <v>35</v>
      </c>
      <c r="BI225" s="31">
        <v>25</v>
      </c>
      <c r="BJ225" s="12"/>
      <c r="BK225" s="12" t="s">
        <v>268</v>
      </c>
      <c r="BL225" s="12">
        <v>33</v>
      </c>
      <c r="BM225" s="12">
        <v>26</v>
      </c>
      <c r="BN225" s="12">
        <v>25</v>
      </c>
      <c r="BO225" s="12">
        <v>51</v>
      </c>
      <c r="BP225" s="12">
        <v>64</v>
      </c>
      <c r="BQ225" s="12">
        <v>77</v>
      </c>
      <c r="BR225" s="12">
        <v>114</v>
      </c>
      <c r="BS225" s="12">
        <v>130</v>
      </c>
      <c r="BT225" s="12">
        <v>166</v>
      </c>
      <c r="BU225" s="12">
        <v>174</v>
      </c>
      <c r="BV225" s="12">
        <v>195</v>
      </c>
      <c r="BW225" s="12">
        <v>153</v>
      </c>
      <c r="BX225" s="12">
        <v>170</v>
      </c>
      <c r="BY225" s="31">
        <v>5</v>
      </c>
      <c r="CA225" s="12" t="s">
        <v>268</v>
      </c>
      <c r="CB225" s="12">
        <v>1224</v>
      </c>
      <c r="CC225" s="12">
        <v>71</v>
      </c>
      <c r="CD225" s="12">
        <v>20</v>
      </c>
      <c r="CE225" s="12">
        <v>35</v>
      </c>
      <c r="CF225" s="12">
        <v>126</v>
      </c>
      <c r="CG225" s="12">
        <v>28</v>
      </c>
      <c r="CH225" s="12">
        <v>10</v>
      </c>
      <c r="CI225" s="12">
        <v>5</v>
      </c>
      <c r="CJ225" s="12">
        <v>3</v>
      </c>
      <c r="CK225" s="12">
        <v>7</v>
      </c>
      <c r="CL225" s="12">
        <v>9</v>
      </c>
      <c r="CM225" s="12">
        <v>23</v>
      </c>
      <c r="CN225" s="31">
        <v>16</v>
      </c>
      <c r="CO225" s="12"/>
      <c r="CP225" s="12" t="s">
        <v>268</v>
      </c>
      <c r="CQ225" s="12">
        <v>19</v>
      </c>
      <c r="CR225" s="12">
        <v>16</v>
      </c>
      <c r="CS225" s="12">
        <v>25</v>
      </c>
      <c r="CT225" s="12">
        <v>31</v>
      </c>
      <c r="CU225" s="12">
        <v>42</v>
      </c>
      <c r="CV225" s="12">
        <v>62</v>
      </c>
      <c r="CW225" s="12">
        <v>51</v>
      </c>
      <c r="CX225" s="12">
        <v>68</v>
      </c>
      <c r="CY225" s="12">
        <v>85</v>
      </c>
      <c r="CZ225" s="12">
        <v>103</v>
      </c>
      <c r="DA225" s="12">
        <v>144</v>
      </c>
      <c r="DB225" s="12">
        <v>140</v>
      </c>
      <c r="DC225" s="12">
        <v>210</v>
      </c>
      <c r="DD225" s="31">
        <v>1</v>
      </c>
      <c r="DG225" s="12" t="s">
        <v>285</v>
      </c>
      <c r="DH225" s="12">
        <v>5.3</v>
      </c>
      <c r="DI225" s="12">
        <v>17</v>
      </c>
      <c r="DJ225" s="12">
        <v>0.6</v>
      </c>
      <c r="DK225" s="12">
        <v>0.5</v>
      </c>
      <c r="DL225" s="12">
        <v>0.8</v>
      </c>
      <c r="DM225" s="12">
        <v>1.3</v>
      </c>
      <c r="DN225" s="12">
        <v>2.4</v>
      </c>
      <c r="DO225" s="12">
        <v>5.5</v>
      </c>
      <c r="DP225" s="12">
        <v>11.8</v>
      </c>
      <c r="DQ225" s="12">
        <v>25.6</v>
      </c>
      <c r="DR225" s="31">
        <v>76.400000000000006</v>
      </c>
      <c r="DT225" s="12" t="s">
        <v>285</v>
      </c>
      <c r="DU225" s="12">
        <v>5.9</v>
      </c>
      <c r="DV225" s="12">
        <v>16.8</v>
      </c>
      <c r="DW225" s="12">
        <v>0.6</v>
      </c>
      <c r="DX225" s="12">
        <v>0.5</v>
      </c>
      <c r="DY225" s="12">
        <v>1.1000000000000001</v>
      </c>
      <c r="DZ225" s="12">
        <v>1.8</v>
      </c>
      <c r="EA225" s="12">
        <v>3.3</v>
      </c>
      <c r="EB225" s="12">
        <v>7.3</v>
      </c>
      <c r="EC225" s="12">
        <v>14.2</v>
      </c>
      <c r="ED225" s="12">
        <v>31.7</v>
      </c>
      <c r="EE225" s="31">
        <v>86.9</v>
      </c>
      <c r="EG225" s="12" t="s">
        <v>285</v>
      </c>
      <c r="EH225" s="12">
        <v>4.5999999999999996</v>
      </c>
      <c r="EI225" s="12">
        <v>17.100000000000001</v>
      </c>
      <c r="EJ225" s="12">
        <v>0.7</v>
      </c>
      <c r="EK225" s="12">
        <v>0.5</v>
      </c>
      <c r="EL225" s="12">
        <v>0.5</v>
      </c>
      <c r="EM225" s="12">
        <v>0.8</v>
      </c>
      <c r="EN225" s="12">
        <v>1.6</v>
      </c>
      <c r="EO225" s="12">
        <v>3.8</v>
      </c>
      <c r="EP225" s="12">
        <v>9.5</v>
      </c>
      <c r="EQ225" s="12">
        <v>20.2</v>
      </c>
      <c r="ER225" s="31">
        <v>68.7</v>
      </c>
      <c r="EU225" s="12" t="s">
        <v>285</v>
      </c>
      <c r="EV225" s="12">
        <v>661667</v>
      </c>
      <c r="EW225" s="12">
        <v>69457</v>
      </c>
      <c r="EX225" s="12">
        <v>68366</v>
      </c>
      <c r="EY225" s="12">
        <v>72597</v>
      </c>
      <c r="EZ225" s="12">
        <v>65571</v>
      </c>
      <c r="FA225" s="12">
        <v>61294</v>
      </c>
      <c r="FB225" s="12">
        <v>55508</v>
      </c>
      <c r="FC225" s="12">
        <v>46756</v>
      </c>
      <c r="FD225" s="12">
        <v>39236</v>
      </c>
      <c r="FE225" s="12">
        <v>35556</v>
      </c>
      <c r="FF225" s="12">
        <v>31674</v>
      </c>
      <c r="FG225" s="12">
        <v>29038</v>
      </c>
      <c r="FH225" s="12">
        <v>23903</v>
      </c>
      <c r="FI225" s="12">
        <v>19190</v>
      </c>
      <c r="FJ225" s="12">
        <v>15773</v>
      </c>
      <c r="FK225" s="12">
        <v>12043</v>
      </c>
      <c r="FL225" s="12">
        <v>8539</v>
      </c>
      <c r="FM225" s="31">
        <v>7166</v>
      </c>
      <c r="FP225" s="12" t="s">
        <v>285</v>
      </c>
      <c r="FQ225" s="12">
        <v>328153</v>
      </c>
      <c r="FR225" s="12">
        <v>35495</v>
      </c>
      <c r="FS225" s="12">
        <v>34751</v>
      </c>
      <c r="FT225" s="12">
        <v>36718</v>
      </c>
      <c r="FU225" s="12">
        <v>33186</v>
      </c>
      <c r="FV225" s="12">
        <v>30887</v>
      </c>
      <c r="FW225" s="12">
        <v>27727</v>
      </c>
      <c r="FX225" s="12">
        <v>23114</v>
      </c>
      <c r="FY225" s="12">
        <v>19582</v>
      </c>
      <c r="FZ225" s="12">
        <v>17291</v>
      </c>
      <c r="GA225" s="12">
        <v>15054</v>
      </c>
      <c r="GB225" s="12">
        <v>13943</v>
      </c>
      <c r="GC225" s="12">
        <v>11544</v>
      </c>
      <c r="GD225" s="12">
        <v>9175</v>
      </c>
      <c r="GE225" s="12">
        <v>7540</v>
      </c>
      <c r="GF225" s="12">
        <v>5491</v>
      </c>
      <c r="GG225" s="12">
        <v>3819</v>
      </c>
      <c r="GH225" s="31">
        <v>2836</v>
      </c>
      <c r="GK225" s="12" t="s">
        <v>285</v>
      </c>
      <c r="GL225" s="12">
        <v>333514</v>
      </c>
      <c r="GM225" s="12">
        <v>33962</v>
      </c>
      <c r="GN225" s="12">
        <v>33615</v>
      </c>
      <c r="GO225" s="12">
        <v>35879</v>
      </c>
      <c r="GP225" s="12">
        <v>32385</v>
      </c>
      <c r="GQ225" s="12">
        <v>30407</v>
      </c>
      <c r="GR225" s="12">
        <v>27781</v>
      </c>
      <c r="GS225" s="12">
        <v>23642</v>
      </c>
      <c r="GT225" s="12">
        <v>19654</v>
      </c>
      <c r="GU225" s="12">
        <v>18265</v>
      </c>
      <c r="GV225" s="12">
        <v>16620</v>
      </c>
      <c r="GW225" s="12">
        <v>15095</v>
      </c>
      <c r="GX225" s="12">
        <v>12359</v>
      </c>
      <c r="GY225" s="12">
        <v>10015</v>
      </c>
      <c r="GZ225" s="12">
        <v>8233</v>
      </c>
      <c r="HA225" s="12">
        <v>6552</v>
      </c>
      <c r="HB225" s="12">
        <v>4720</v>
      </c>
      <c r="HC225" s="31">
        <v>4330</v>
      </c>
      <c r="HF225" s="42" t="s">
        <v>286</v>
      </c>
      <c r="HG225" s="43" t="s">
        <v>287</v>
      </c>
      <c r="HH225" s="43">
        <v>1</v>
      </c>
      <c r="HI225" s="44">
        <f>FD215</f>
        <v>2444972</v>
      </c>
      <c r="HJ225" s="44">
        <f>AI215</f>
        <v>3919</v>
      </c>
      <c r="HK225" s="45">
        <f t="shared" si="95"/>
        <v>1.6028813417904172E-3</v>
      </c>
      <c r="HL225" s="46">
        <f t="shared" si="91"/>
        <v>1.6015977562101758E-3</v>
      </c>
      <c r="HN225" s="42" t="s">
        <v>286</v>
      </c>
      <c r="HO225" s="43" t="s">
        <v>287</v>
      </c>
      <c r="HP225" s="43">
        <v>1</v>
      </c>
      <c r="HQ225" s="44">
        <f>FY215</f>
        <v>1219550</v>
      </c>
      <c r="HR225" s="44">
        <f>BN215</f>
        <v>2501</v>
      </c>
      <c r="HS225" s="45">
        <f t="shared" si="96"/>
        <v>2.0507564265507768E-3</v>
      </c>
      <c r="HT225" s="46">
        <f t="shared" si="92"/>
        <v>2.0486557795479274E-3</v>
      </c>
      <c r="HV225" s="42" t="s">
        <v>286</v>
      </c>
      <c r="HW225" s="47" t="s">
        <v>287</v>
      </c>
      <c r="HX225" s="47">
        <v>1</v>
      </c>
      <c r="HY225" s="44">
        <f>GT215</f>
        <v>1225422</v>
      </c>
      <c r="HZ225" s="48">
        <f>CS215</f>
        <v>1417</v>
      </c>
      <c r="IA225" s="45">
        <f t="shared" si="97"/>
        <v>1.1563363478050827E-3</v>
      </c>
      <c r="IB225" s="46">
        <f t="shared" si="93"/>
        <v>1.1556681772454075E-3</v>
      </c>
      <c r="IE225" s="50">
        <f t="shared" si="94"/>
        <v>0</v>
      </c>
      <c r="IF225" s="50">
        <f t="shared" si="94"/>
        <v>-1</v>
      </c>
      <c r="IH225">
        <f t="shared" ref="IH225:IM225" si="101">IH215/IH222</f>
        <v>0.10482476285571643</v>
      </c>
      <c r="II225">
        <f t="shared" si="101"/>
        <v>0.11107988532329424</v>
      </c>
      <c r="IJ225">
        <f t="shared" si="101"/>
        <v>0.11611996170663196</v>
      </c>
      <c r="IK225">
        <f t="shared" si="101"/>
        <v>0.12020679211581704</v>
      </c>
      <c r="IL225">
        <f t="shared" si="101"/>
        <v>0.12374708296856146</v>
      </c>
      <c r="IM225">
        <f t="shared" si="101"/>
        <v>0.12700867536293697</v>
      </c>
      <c r="IO225">
        <f>IO215/IO222</f>
        <v>8.3298216467435293E-2</v>
      </c>
      <c r="IQ225">
        <f>IQ215/IQ222</f>
        <v>0.11539658363222458</v>
      </c>
    </row>
    <row r="226" spans="1:251" ht="15.6" x14ac:dyDescent="0.3">
      <c r="A226" s="12" t="s">
        <v>285</v>
      </c>
      <c r="B226" s="12">
        <v>12153</v>
      </c>
      <c r="C226" s="12"/>
      <c r="D226" s="12"/>
      <c r="E226" s="12"/>
      <c r="F226" s="12">
        <v>61</v>
      </c>
      <c r="G226" s="12">
        <v>2134</v>
      </c>
      <c r="H226" s="12">
        <v>3419</v>
      </c>
      <c r="I226" s="12">
        <v>2923</v>
      </c>
      <c r="J226" s="12">
        <v>2142</v>
      </c>
      <c r="K226" s="12">
        <v>1134</v>
      </c>
      <c r="L226" s="12">
        <v>309</v>
      </c>
      <c r="M226" s="12">
        <v>26</v>
      </c>
      <c r="N226" s="12">
        <v>0</v>
      </c>
      <c r="O226" s="31">
        <v>5</v>
      </c>
      <c r="Q226" s="12" t="s">
        <v>285</v>
      </c>
      <c r="R226" s="12">
        <v>3489</v>
      </c>
      <c r="S226" s="12">
        <v>112</v>
      </c>
      <c r="T226" s="12">
        <v>27</v>
      </c>
      <c r="U226" s="12">
        <v>67</v>
      </c>
      <c r="V226" s="12">
        <v>206</v>
      </c>
      <c r="W226" s="12">
        <v>22</v>
      </c>
      <c r="X226" s="12">
        <v>4</v>
      </c>
      <c r="Y226" s="12">
        <v>2</v>
      </c>
      <c r="Z226" s="12">
        <v>6</v>
      </c>
      <c r="AA226" s="12">
        <v>31</v>
      </c>
      <c r="AB226" s="12">
        <v>37</v>
      </c>
      <c r="AC226" s="12">
        <v>53</v>
      </c>
      <c r="AD226" s="31">
        <v>52</v>
      </c>
      <c r="AE226" s="12"/>
      <c r="AF226" s="12" t="s">
        <v>285</v>
      </c>
      <c r="AG226" s="12">
        <v>71</v>
      </c>
      <c r="AH226" s="12">
        <v>59</v>
      </c>
      <c r="AI226" s="12">
        <v>81</v>
      </c>
      <c r="AJ226" s="12">
        <v>101</v>
      </c>
      <c r="AK226" s="12">
        <v>146</v>
      </c>
      <c r="AL226" s="12">
        <v>187</v>
      </c>
      <c r="AM226" s="12">
        <v>241</v>
      </c>
      <c r="AN226" s="12">
        <v>266</v>
      </c>
      <c r="AO226" s="12">
        <v>318</v>
      </c>
      <c r="AP226" s="12">
        <v>394</v>
      </c>
      <c r="AQ226" s="12">
        <v>410</v>
      </c>
      <c r="AR226" s="12">
        <v>384</v>
      </c>
      <c r="AS226" s="12">
        <v>406</v>
      </c>
      <c r="AT226" s="31">
        <v>12</v>
      </c>
      <c r="AV226" s="12" t="s">
        <v>285</v>
      </c>
      <c r="AW226" s="12">
        <v>1946</v>
      </c>
      <c r="AX226" s="12">
        <v>53</v>
      </c>
      <c r="AY226" s="12">
        <v>17</v>
      </c>
      <c r="AZ226" s="12">
        <v>34</v>
      </c>
      <c r="BA226" s="12">
        <v>104</v>
      </c>
      <c r="BB226" s="12">
        <v>11</v>
      </c>
      <c r="BC226" s="12">
        <v>1</v>
      </c>
      <c r="BD226" s="12">
        <v>1</v>
      </c>
      <c r="BE226" s="12">
        <v>3</v>
      </c>
      <c r="BF226" s="12">
        <v>15</v>
      </c>
      <c r="BG226" s="12">
        <v>20</v>
      </c>
      <c r="BH226" s="12">
        <v>30</v>
      </c>
      <c r="BI226" s="31">
        <v>41</v>
      </c>
      <c r="BJ226" s="12"/>
      <c r="BK226" s="12" t="s">
        <v>285</v>
      </c>
      <c r="BL226" s="12">
        <v>50</v>
      </c>
      <c r="BM226" s="12">
        <v>39</v>
      </c>
      <c r="BN226" s="12">
        <v>57</v>
      </c>
      <c r="BO226" s="12">
        <v>64</v>
      </c>
      <c r="BP226" s="12">
        <v>98</v>
      </c>
      <c r="BQ226" s="12">
        <v>115</v>
      </c>
      <c r="BR226" s="12">
        <v>142</v>
      </c>
      <c r="BS226" s="12">
        <v>153</v>
      </c>
      <c r="BT226" s="12">
        <v>177</v>
      </c>
      <c r="BU226" s="12">
        <v>236</v>
      </c>
      <c r="BV226" s="12">
        <v>229</v>
      </c>
      <c r="BW226" s="12">
        <v>201</v>
      </c>
      <c r="BX226" s="12">
        <v>148</v>
      </c>
      <c r="BY226" s="31">
        <v>11</v>
      </c>
      <c r="CA226" s="12" t="s">
        <v>285</v>
      </c>
      <c r="CB226" s="12">
        <v>1543</v>
      </c>
      <c r="CC226" s="12">
        <v>59</v>
      </c>
      <c r="CD226" s="12">
        <v>10</v>
      </c>
      <c r="CE226" s="12">
        <v>33</v>
      </c>
      <c r="CF226" s="12">
        <v>102</v>
      </c>
      <c r="CG226" s="12">
        <v>11</v>
      </c>
      <c r="CH226" s="12">
        <v>3</v>
      </c>
      <c r="CI226" s="12">
        <v>1</v>
      </c>
      <c r="CJ226" s="12">
        <v>3</v>
      </c>
      <c r="CK226" s="12">
        <v>16</v>
      </c>
      <c r="CL226" s="12">
        <v>17</v>
      </c>
      <c r="CM226" s="12">
        <v>23</v>
      </c>
      <c r="CN226" s="31">
        <v>11</v>
      </c>
      <c r="CO226" s="12"/>
      <c r="CP226" s="12" t="s">
        <v>285</v>
      </c>
      <c r="CQ226" s="12">
        <v>21</v>
      </c>
      <c r="CR226" s="12">
        <v>20</v>
      </c>
      <c r="CS226" s="12">
        <v>24</v>
      </c>
      <c r="CT226" s="12">
        <v>37</v>
      </c>
      <c r="CU226" s="12">
        <v>48</v>
      </c>
      <c r="CV226" s="12">
        <v>72</v>
      </c>
      <c r="CW226" s="12">
        <v>99</v>
      </c>
      <c r="CX226" s="12">
        <v>113</v>
      </c>
      <c r="CY226" s="12">
        <v>141</v>
      </c>
      <c r="CZ226" s="12">
        <v>158</v>
      </c>
      <c r="DA226" s="12">
        <v>181</v>
      </c>
      <c r="DB226" s="12">
        <v>183</v>
      </c>
      <c r="DC226" s="12">
        <v>258</v>
      </c>
      <c r="DD226" s="31">
        <v>1</v>
      </c>
      <c r="DG226" s="12" t="s">
        <v>299</v>
      </c>
      <c r="DH226" s="12">
        <v>7.2</v>
      </c>
      <c r="DI226" s="12">
        <v>10</v>
      </c>
      <c r="DJ226" s="12">
        <v>0.3</v>
      </c>
      <c r="DK226" s="12">
        <v>0.3</v>
      </c>
      <c r="DL226" s="12">
        <v>0.4</v>
      </c>
      <c r="DM226" s="12">
        <v>1.1000000000000001</v>
      </c>
      <c r="DN226" s="12">
        <v>1.4</v>
      </c>
      <c r="DO226" s="12">
        <v>4.3</v>
      </c>
      <c r="DP226" s="12">
        <v>11.3</v>
      </c>
      <c r="DQ226" s="12">
        <v>23.2</v>
      </c>
      <c r="DR226" s="31">
        <v>85.5</v>
      </c>
      <c r="DT226" s="12" t="s">
        <v>299</v>
      </c>
      <c r="DU226" s="12">
        <v>8.1</v>
      </c>
      <c r="DV226" s="12">
        <v>12.3</v>
      </c>
      <c r="DW226" s="12">
        <v>0.1</v>
      </c>
      <c r="DX226" s="12">
        <v>0.4</v>
      </c>
      <c r="DY226" s="12">
        <v>0.6</v>
      </c>
      <c r="DZ226" s="12">
        <v>1.7</v>
      </c>
      <c r="EA226" s="12">
        <v>1.6</v>
      </c>
      <c r="EB226" s="12">
        <v>5.5</v>
      </c>
      <c r="EC226" s="12">
        <v>15.9</v>
      </c>
      <c r="ED226" s="12">
        <v>32.9</v>
      </c>
      <c r="EE226" s="31">
        <v>104.3</v>
      </c>
      <c r="EG226" s="12" t="s">
        <v>299</v>
      </c>
      <c r="EH226" s="12">
        <v>6.2</v>
      </c>
      <c r="EI226" s="12">
        <v>7.6</v>
      </c>
      <c r="EJ226" s="12">
        <v>0.5</v>
      </c>
      <c r="EK226" s="12">
        <v>0.1</v>
      </c>
      <c r="EL226" s="12">
        <v>0.3</v>
      </c>
      <c r="EM226" s="12">
        <v>0.5</v>
      </c>
      <c r="EN226" s="12">
        <v>1.2</v>
      </c>
      <c r="EO226" s="12">
        <v>3</v>
      </c>
      <c r="EP226" s="12">
        <v>6.8</v>
      </c>
      <c r="EQ226" s="12">
        <v>14.5</v>
      </c>
      <c r="ER226" s="31">
        <v>74.099999999999994</v>
      </c>
      <c r="EU226" s="12" t="s">
        <v>299</v>
      </c>
      <c r="EV226" s="12">
        <v>325626</v>
      </c>
      <c r="EW226" s="12">
        <v>26470</v>
      </c>
      <c r="EX226" s="12">
        <v>26798</v>
      </c>
      <c r="EY226" s="12">
        <v>28997</v>
      </c>
      <c r="EZ226" s="12">
        <v>29638</v>
      </c>
      <c r="FA226" s="12">
        <v>26642</v>
      </c>
      <c r="FB226" s="12">
        <v>24203</v>
      </c>
      <c r="FC226" s="12">
        <v>22845</v>
      </c>
      <c r="FD226" s="12">
        <v>20688</v>
      </c>
      <c r="FE226" s="12">
        <v>20467</v>
      </c>
      <c r="FF226" s="12">
        <v>18445</v>
      </c>
      <c r="FG226" s="12">
        <v>17637</v>
      </c>
      <c r="FH226" s="12">
        <v>15284</v>
      </c>
      <c r="FI226" s="12">
        <v>13568</v>
      </c>
      <c r="FJ226" s="12">
        <v>11178</v>
      </c>
      <c r="FK226" s="12">
        <v>9033</v>
      </c>
      <c r="FL226" s="12">
        <v>6760</v>
      </c>
      <c r="FM226" s="31">
        <v>6973</v>
      </c>
      <c r="FP226" s="12" t="s">
        <v>299</v>
      </c>
      <c r="FQ226" s="12">
        <v>162819</v>
      </c>
      <c r="FR226" s="12">
        <v>13462</v>
      </c>
      <c r="FS226" s="12">
        <v>13609</v>
      </c>
      <c r="FT226" s="12">
        <v>14727</v>
      </c>
      <c r="FU226" s="12">
        <v>15122</v>
      </c>
      <c r="FV226" s="12">
        <v>13568</v>
      </c>
      <c r="FW226" s="12">
        <v>12553</v>
      </c>
      <c r="FX226" s="12">
        <v>11649</v>
      </c>
      <c r="FY226" s="12">
        <v>10421</v>
      </c>
      <c r="FZ226" s="12">
        <v>10348</v>
      </c>
      <c r="GA226" s="12">
        <v>9339</v>
      </c>
      <c r="GB226" s="12">
        <v>8974</v>
      </c>
      <c r="GC226" s="12">
        <v>7609</v>
      </c>
      <c r="GD226" s="12">
        <v>6786</v>
      </c>
      <c r="GE226" s="12">
        <v>5346</v>
      </c>
      <c r="GF226" s="12">
        <v>4139</v>
      </c>
      <c r="GG226" s="12">
        <v>2802</v>
      </c>
      <c r="GH226" s="31">
        <v>2365</v>
      </c>
      <c r="GK226" s="12" t="s">
        <v>299</v>
      </c>
      <c r="GL226" s="12">
        <v>162807</v>
      </c>
      <c r="GM226" s="12">
        <v>13008</v>
      </c>
      <c r="GN226" s="12">
        <v>13189</v>
      </c>
      <c r="GO226" s="12">
        <v>14270</v>
      </c>
      <c r="GP226" s="12">
        <v>14516</v>
      </c>
      <c r="GQ226" s="12">
        <v>13074</v>
      </c>
      <c r="GR226" s="12">
        <v>11650</v>
      </c>
      <c r="GS226" s="12">
        <v>11196</v>
      </c>
      <c r="GT226" s="12">
        <v>10267</v>
      </c>
      <c r="GU226" s="12">
        <v>10119</v>
      </c>
      <c r="GV226" s="12">
        <v>9106</v>
      </c>
      <c r="GW226" s="12">
        <v>8663</v>
      </c>
      <c r="GX226" s="12">
        <v>7675</v>
      </c>
      <c r="GY226" s="12">
        <v>6782</v>
      </c>
      <c r="GZ226" s="12">
        <v>5832</v>
      </c>
      <c r="HA226" s="12">
        <v>4894</v>
      </c>
      <c r="HB226" s="12">
        <v>3958</v>
      </c>
      <c r="HC226" s="31">
        <v>4608</v>
      </c>
      <c r="HF226" s="54" t="s">
        <v>300</v>
      </c>
      <c r="HG226" s="55" t="s">
        <v>301</v>
      </c>
      <c r="HH226" s="55">
        <v>1</v>
      </c>
      <c r="HI226" s="56">
        <f>FE215</f>
        <v>2279925</v>
      </c>
      <c r="HJ226" s="56">
        <f>AJ215</f>
        <v>5125</v>
      </c>
      <c r="HK226" s="57">
        <f t="shared" si="95"/>
        <v>2.247880960996524E-3</v>
      </c>
      <c r="HL226" s="58">
        <f t="shared" si="91"/>
        <v>2.2453573130192385E-3</v>
      </c>
      <c r="HN226" s="54" t="s">
        <v>300</v>
      </c>
      <c r="HO226" s="55" t="s">
        <v>301</v>
      </c>
      <c r="HP226" s="55">
        <v>1</v>
      </c>
      <c r="HQ226" s="56">
        <f>FZ215</f>
        <v>1128336</v>
      </c>
      <c r="HR226" s="56">
        <f>BO215</f>
        <v>3208</v>
      </c>
      <c r="HS226" s="57">
        <f t="shared" si="96"/>
        <v>2.8431247429843592E-3</v>
      </c>
      <c r="HT226" s="58">
        <f t="shared" si="92"/>
        <v>2.8390888011752837E-3</v>
      </c>
      <c r="HV226" s="54" t="s">
        <v>300</v>
      </c>
      <c r="HW226" s="59" t="s">
        <v>301</v>
      </c>
      <c r="HX226" s="59">
        <v>1</v>
      </c>
      <c r="HY226" s="56">
        <f>GU215</f>
        <v>1151589</v>
      </c>
      <c r="HZ226" s="60">
        <f>CT215</f>
        <v>1915</v>
      </c>
      <c r="IA226" s="57">
        <f t="shared" si="97"/>
        <v>1.6629196701253659E-3</v>
      </c>
      <c r="IB226" s="58">
        <f t="shared" si="93"/>
        <v>1.6615381678743548E-3</v>
      </c>
      <c r="IE226" s="50">
        <f t="shared" si="94"/>
        <v>0</v>
      </c>
      <c r="IF226" s="50">
        <f t="shared" si="94"/>
        <v>-2</v>
      </c>
      <c r="IH226">
        <f t="shared" ref="IH226:IM226" si="102">IH216/IH222</f>
        <v>2.4594108836744882E-2</v>
      </c>
      <c r="II226">
        <f t="shared" si="102"/>
        <v>2.3678905223879141E-2</v>
      </c>
      <c r="IJ226">
        <f t="shared" si="102"/>
        <v>2.4479312322886013E-2</v>
      </c>
      <c r="IK226">
        <f t="shared" si="102"/>
        <v>2.6386173252856051E-2</v>
      </c>
      <c r="IL226">
        <f t="shared" si="102"/>
        <v>2.8826811349596439E-2</v>
      </c>
      <c r="IM226">
        <f t="shared" si="102"/>
        <v>3.1445278548861415E-2</v>
      </c>
      <c r="IO226">
        <f>IO216/IO222</f>
        <v>1.5218992817969325E-2</v>
      </c>
      <c r="IQ226">
        <f>IQ216/IQ222</f>
        <v>2.9198286605057105E-2</v>
      </c>
    </row>
    <row r="227" spans="1:251" ht="15.6" x14ac:dyDescent="0.3">
      <c r="A227" s="12" t="s">
        <v>299</v>
      </c>
      <c r="B227" s="12">
        <v>5383</v>
      </c>
      <c r="C227" s="12"/>
      <c r="D227" s="12"/>
      <c r="E227" s="12"/>
      <c r="F227" s="12">
        <v>37</v>
      </c>
      <c r="G227" s="12">
        <v>927</v>
      </c>
      <c r="H227" s="12">
        <v>1364</v>
      </c>
      <c r="I227" s="12">
        <v>1402</v>
      </c>
      <c r="J227" s="12">
        <v>1000</v>
      </c>
      <c r="K227" s="12">
        <v>494</v>
      </c>
      <c r="L227" s="12">
        <v>116</v>
      </c>
      <c r="M227" s="12">
        <v>8</v>
      </c>
      <c r="N227" s="12">
        <v>0</v>
      </c>
      <c r="O227" s="31">
        <v>35</v>
      </c>
      <c r="Q227" s="12" t="s">
        <v>299</v>
      </c>
      <c r="R227" s="12">
        <v>2333</v>
      </c>
      <c r="S227" s="12">
        <v>29</v>
      </c>
      <c r="T227" s="12">
        <v>9</v>
      </c>
      <c r="U227" s="12">
        <v>16</v>
      </c>
      <c r="V227" s="12">
        <v>54</v>
      </c>
      <c r="W227" s="12">
        <v>4</v>
      </c>
      <c r="X227" s="12">
        <v>2</v>
      </c>
      <c r="Y227" s="12">
        <v>0</v>
      </c>
      <c r="Z227" s="12">
        <v>0</v>
      </c>
      <c r="AA227" s="12">
        <v>6</v>
      </c>
      <c r="AB227" s="12">
        <v>9</v>
      </c>
      <c r="AC227" s="12">
        <v>11</v>
      </c>
      <c r="AD227" s="31">
        <v>14</v>
      </c>
      <c r="AE227" s="12"/>
      <c r="AF227" s="12" t="s">
        <v>299</v>
      </c>
      <c r="AG227" s="12">
        <v>26</v>
      </c>
      <c r="AH227" s="12">
        <v>25</v>
      </c>
      <c r="AI227" s="12">
        <v>21</v>
      </c>
      <c r="AJ227" s="12">
        <v>36</v>
      </c>
      <c r="AK227" s="12">
        <v>59</v>
      </c>
      <c r="AL227" s="12">
        <v>95</v>
      </c>
      <c r="AM227" s="12">
        <v>134</v>
      </c>
      <c r="AN227" s="12">
        <v>193</v>
      </c>
      <c r="AO227" s="12">
        <v>214</v>
      </c>
      <c r="AP227" s="12">
        <v>254</v>
      </c>
      <c r="AQ227" s="12">
        <v>319</v>
      </c>
      <c r="AR227" s="12">
        <v>367</v>
      </c>
      <c r="AS227" s="12">
        <v>488</v>
      </c>
      <c r="AT227" s="31">
        <v>2</v>
      </c>
      <c r="AV227" s="12" t="s">
        <v>299</v>
      </c>
      <c r="AW227" s="12">
        <v>1320</v>
      </c>
      <c r="AX227" s="12">
        <v>18</v>
      </c>
      <c r="AY227" s="12">
        <v>6</v>
      </c>
      <c r="AZ227" s="12">
        <v>10</v>
      </c>
      <c r="BA227" s="12">
        <v>34</v>
      </c>
      <c r="BB227" s="12">
        <v>1</v>
      </c>
      <c r="BC227" s="12">
        <v>0</v>
      </c>
      <c r="BD227" s="12">
        <v>0</v>
      </c>
      <c r="BE227" s="12">
        <v>0</v>
      </c>
      <c r="BF227" s="12">
        <v>5</v>
      </c>
      <c r="BG227" s="12">
        <v>7</v>
      </c>
      <c r="BH227" s="12">
        <v>9</v>
      </c>
      <c r="BI227" s="31">
        <v>9</v>
      </c>
      <c r="BJ227" s="12"/>
      <c r="BK227" s="12" t="s">
        <v>299</v>
      </c>
      <c r="BL227" s="12">
        <v>20</v>
      </c>
      <c r="BM227" s="12">
        <v>20</v>
      </c>
      <c r="BN227" s="12">
        <v>9</v>
      </c>
      <c r="BO227" s="12">
        <v>24</v>
      </c>
      <c r="BP227" s="12">
        <v>42</v>
      </c>
      <c r="BQ227" s="12">
        <v>58</v>
      </c>
      <c r="BR227" s="12">
        <v>93</v>
      </c>
      <c r="BS227" s="12">
        <v>136</v>
      </c>
      <c r="BT227" s="12">
        <v>143</v>
      </c>
      <c r="BU227" s="12">
        <v>169</v>
      </c>
      <c r="BV227" s="12">
        <v>200</v>
      </c>
      <c r="BW227" s="12">
        <v>164</v>
      </c>
      <c r="BX227" s="12">
        <v>175</v>
      </c>
      <c r="BY227" s="31">
        <v>2</v>
      </c>
      <c r="CA227" s="12" t="s">
        <v>299</v>
      </c>
      <c r="CB227" s="12">
        <v>1013</v>
      </c>
      <c r="CC227" s="12">
        <v>11</v>
      </c>
      <c r="CD227" s="12">
        <v>3</v>
      </c>
      <c r="CE227" s="12">
        <v>6</v>
      </c>
      <c r="CF227" s="12">
        <v>20</v>
      </c>
      <c r="CG227" s="12">
        <v>3</v>
      </c>
      <c r="CH227" s="12">
        <v>2</v>
      </c>
      <c r="CI227" s="12">
        <v>0</v>
      </c>
      <c r="CJ227" s="12">
        <v>0</v>
      </c>
      <c r="CK227" s="12">
        <v>1</v>
      </c>
      <c r="CL227" s="12">
        <v>2</v>
      </c>
      <c r="CM227" s="12">
        <v>2</v>
      </c>
      <c r="CN227" s="31">
        <v>5</v>
      </c>
      <c r="CO227" s="12"/>
      <c r="CP227" s="12" t="s">
        <v>299</v>
      </c>
      <c r="CQ227" s="12">
        <v>6</v>
      </c>
      <c r="CR227" s="12">
        <v>5</v>
      </c>
      <c r="CS227" s="12">
        <v>12</v>
      </c>
      <c r="CT227" s="12">
        <v>12</v>
      </c>
      <c r="CU227" s="12">
        <v>17</v>
      </c>
      <c r="CV227" s="12">
        <v>37</v>
      </c>
      <c r="CW227" s="12">
        <v>41</v>
      </c>
      <c r="CX227" s="12">
        <v>57</v>
      </c>
      <c r="CY227" s="12">
        <v>71</v>
      </c>
      <c r="CZ227" s="12">
        <v>85</v>
      </c>
      <c r="DA227" s="12">
        <v>119</v>
      </c>
      <c r="DB227" s="12">
        <v>203</v>
      </c>
      <c r="DC227" s="12">
        <v>313</v>
      </c>
      <c r="DD227" s="31">
        <v>0</v>
      </c>
      <c r="DG227" s="12" t="s">
        <v>312</v>
      </c>
      <c r="DH227" s="12">
        <v>5.0999999999999996</v>
      </c>
      <c r="DI227" s="12">
        <v>14.1</v>
      </c>
      <c r="DJ227" s="12">
        <v>0.7</v>
      </c>
      <c r="DK227" s="12">
        <v>0.3</v>
      </c>
      <c r="DL227" s="12">
        <v>0.9</v>
      </c>
      <c r="DM227" s="12">
        <v>0.9</v>
      </c>
      <c r="DN227" s="12">
        <v>1.3</v>
      </c>
      <c r="DO227" s="12">
        <v>4.5</v>
      </c>
      <c r="DP227" s="12">
        <v>12.1</v>
      </c>
      <c r="DQ227" s="12">
        <v>22.8</v>
      </c>
      <c r="DR227" s="31">
        <v>85.6</v>
      </c>
      <c r="DT227" s="12" t="s">
        <v>312</v>
      </c>
      <c r="DU227" s="12">
        <v>5.7</v>
      </c>
      <c r="DV227" s="12">
        <v>15.1</v>
      </c>
      <c r="DW227" s="12">
        <v>0.7</v>
      </c>
      <c r="DX227" s="12">
        <v>0.2</v>
      </c>
      <c r="DY227" s="12">
        <v>1.3</v>
      </c>
      <c r="DZ227" s="12">
        <v>1.3</v>
      </c>
      <c r="EA227" s="12">
        <v>1.3</v>
      </c>
      <c r="EB227" s="12">
        <v>5.2</v>
      </c>
      <c r="EC227" s="12">
        <v>14.4</v>
      </c>
      <c r="ED227" s="12">
        <v>31.5</v>
      </c>
      <c r="EE227" s="31">
        <v>96.8</v>
      </c>
      <c r="EG227" s="12" t="s">
        <v>312</v>
      </c>
      <c r="EH227" s="12">
        <v>4.5</v>
      </c>
      <c r="EI227" s="12">
        <v>13.1</v>
      </c>
      <c r="EJ227" s="12">
        <v>0.6</v>
      </c>
      <c r="EK227" s="12">
        <v>0.3</v>
      </c>
      <c r="EL227" s="12">
        <v>0.5</v>
      </c>
      <c r="EM227" s="12">
        <v>0.5</v>
      </c>
      <c r="EN227" s="12">
        <v>1.3</v>
      </c>
      <c r="EO227" s="12">
        <v>3.7</v>
      </c>
      <c r="EP227" s="12">
        <v>9.8000000000000007</v>
      </c>
      <c r="EQ227" s="12">
        <v>15.3</v>
      </c>
      <c r="ER227" s="31">
        <v>77.3</v>
      </c>
      <c r="EU227" s="12" t="s">
        <v>312</v>
      </c>
      <c r="EV227" s="12">
        <v>327384</v>
      </c>
      <c r="EW227" s="12">
        <v>30401</v>
      </c>
      <c r="EX227" s="12">
        <v>32262</v>
      </c>
      <c r="EY227" s="12">
        <v>35962</v>
      </c>
      <c r="EZ227" s="12">
        <v>31719</v>
      </c>
      <c r="FA227" s="12">
        <v>28691</v>
      </c>
      <c r="FB227" s="12">
        <v>30115</v>
      </c>
      <c r="FC227" s="12">
        <v>24454</v>
      </c>
      <c r="FD227" s="12">
        <v>20418</v>
      </c>
      <c r="FE227" s="12">
        <v>18958</v>
      </c>
      <c r="FF227" s="12">
        <v>16709</v>
      </c>
      <c r="FG227" s="12">
        <v>14897</v>
      </c>
      <c r="FH227" s="12">
        <v>12151</v>
      </c>
      <c r="FI227" s="12">
        <v>9299</v>
      </c>
      <c r="FJ227" s="12">
        <v>7502</v>
      </c>
      <c r="FK227" s="12">
        <v>5800</v>
      </c>
      <c r="FL227" s="12">
        <v>4290</v>
      </c>
      <c r="FM227" s="31">
        <v>3756</v>
      </c>
      <c r="FP227" s="12" t="s">
        <v>312</v>
      </c>
      <c r="FQ227" s="12">
        <v>164625</v>
      </c>
      <c r="FR227" s="12">
        <v>15365</v>
      </c>
      <c r="FS227" s="12">
        <v>16420</v>
      </c>
      <c r="FT227" s="12">
        <v>18239</v>
      </c>
      <c r="FU227" s="12">
        <v>16013</v>
      </c>
      <c r="FV227" s="12">
        <v>14594</v>
      </c>
      <c r="FW227" s="12">
        <v>15249</v>
      </c>
      <c r="FX227" s="12">
        <v>12396</v>
      </c>
      <c r="FY227" s="12">
        <v>10411</v>
      </c>
      <c r="FZ227" s="12">
        <v>9614</v>
      </c>
      <c r="GA227" s="12">
        <v>8433</v>
      </c>
      <c r="GB227" s="12">
        <v>7587</v>
      </c>
      <c r="GC227" s="12">
        <v>6128</v>
      </c>
      <c r="GD227" s="12">
        <v>4615</v>
      </c>
      <c r="GE227" s="12">
        <v>3526</v>
      </c>
      <c r="GF227" s="12">
        <v>2596</v>
      </c>
      <c r="GG227" s="12">
        <v>1950</v>
      </c>
      <c r="GH227" s="31">
        <v>1489</v>
      </c>
      <c r="GK227" s="12" t="s">
        <v>312</v>
      </c>
      <c r="GL227" s="12">
        <v>162759</v>
      </c>
      <c r="GM227" s="12">
        <v>15036</v>
      </c>
      <c r="GN227" s="12">
        <v>15842</v>
      </c>
      <c r="GO227" s="12">
        <v>17723</v>
      </c>
      <c r="GP227" s="12">
        <v>15706</v>
      </c>
      <c r="GQ227" s="12">
        <v>14097</v>
      </c>
      <c r="GR227" s="12">
        <v>14866</v>
      </c>
      <c r="GS227" s="12">
        <v>12058</v>
      </c>
      <c r="GT227" s="12">
        <v>10007</v>
      </c>
      <c r="GU227" s="12">
        <v>9344</v>
      </c>
      <c r="GV227" s="12">
        <v>8276</v>
      </c>
      <c r="GW227" s="12">
        <v>7310</v>
      </c>
      <c r="GX227" s="12">
        <v>6023</v>
      </c>
      <c r="GY227" s="12">
        <v>4684</v>
      </c>
      <c r="GZ227" s="12">
        <v>3976</v>
      </c>
      <c r="HA227" s="12">
        <v>3204</v>
      </c>
      <c r="HB227" s="12">
        <v>2340</v>
      </c>
      <c r="HC227" s="31">
        <v>2267</v>
      </c>
      <c r="HF227" s="42" t="s">
        <v>313</v>
      </c>
      <c r="HG227" s="43" t="s">
        <v>314</v>
      </c>
      <c r="HH227" s="43">
        <v>1</v>
      </c>
      <c r="HI227" s="44">
        <f>FF215</f>
        <v>2139201</v>
      </c>
      <c r="HJ227" s="44">
        <f>AK215</f>
        <v>7873</v>
      </c>
      <c r="HK227" s="45">
        <f t="shared" si="95"/>
        <v>3.6803460731366523E-3</v>
      </c>
      <c r="HL227" s="46">
        <f t="shared" si="91"/>
        <v>3.6735860391598767E-3</v>
      </c>
      <c r="HN227" s="42" t="s">
        <v>313</v>
      </c>
      <c r="HO227" s="43" t="s">
        <v>314</v>
      </c>
      <c r="HP227" s="43">
        <v>1</v>
      </c>
      <c r="HQ227" s="44">
        <f>GA215</f>
        <v>1036319</v>
      </c>
      <c r="HR227" s="44">
        <f>BP215</f>
        <v>4970</v>
      </c>
      <c r="HS227" s="45">
        <f t="shared" si="96"/>
        <v>4.7958205919219855E-3</v>
      </c>
      <c r="HT227" s="46">
        <f t="shared" si="92"/>
        <v>4.7843481542235106E-3</v>
      </c>
      <c r="HV227" s="42" t="s">
        <v>313</v>
      </c>
      <c r="HW227" s="47" t="s">
        <v>314</v>
      </c>
      <c r="HX227" s="47">
        <v>1</v>
      </c>
      <c r="HY227" s="44">
        <f>GV215</f>
        <v>1102882</v>
      </c>
      <c r="HZ227" s="48">
        <f>CU215</f>
        <v>2900</v>
      </c>
      <c r="IA227" s="45">
        <f t="shared" si="97"/>
        <v>2.6294744134005271E-3</v>
      </c>
      <c r="IB227" s="46">
        <f t="shared" si="93"/>
        <v>2.6260218847230727E-3</v>
      </c>
      <c r="IE227" s="50">
        <f t="shared" si="94"/>
        <v>0</v>
      </c>
      <c r="IF227" s="50">
        <f t="shared" si="94"/>
        <v>-3</v>
      </c>
      <c r="IH227">
        <f t="shared" ref="IH227:IM227" si="103">IH217/IH222</f>
        <v>3.490763854218672E-3</v>
      </c>
      <c r="II227">
        <f t="shared" si="103"/>
        <v>4.5326182627923274E-3</v>
      </c>
      <c r="IJ227">
        <f t="shared" si="103"/>
        <v>4.9928366967293154E-3</v>
      </c>
      <c r="IK227">
        <f t="shared" si="103"/>
        <v>5.1520533010975785E-3</v>
      </c>
      <c r="IL227">
        <f t="shared" si="103"/>
        <v>5.2417374026779515E-3</v>
      </c>
      <c r="IM227">
        <f t="shared" si="103"/>
        <v>5.3161462822817222E-3</v>
      </c>
      <c r="IO227">
        <f>IO217/IO222</f>
        <v>2.3859257664824419E-3</v>
      </c>
      <c r="IQ227">
        <f>IQ217/IQ222</f>
        <v>4.0333567086379939E-3</v>
      </c>
    </row>
    <row r="228" spans="1:251" ht="15.6" x14ac:dyDescent="0.3">
      <c r="A228" s="12" t="s">
        <v>312</v>
      </c>
      <c r="B228" s="12">
        <v>6220</v>
      </c>
      <c r="C228" s="12"/>
      <c r="D228" s="12"/>
      <c r="E228" s="12"/>
      <c r="F228" s="12">
        <v>34</v>
      </c>
      <c r="G228" s="12">
        <v>1130</v>
      </c>
      <c r="H228" s="12">
        <v>1659</v>
      </c>
      <c r="I228" s="12">
        <v>1581</v>
      </c>
      <c r="J228" s="12">
        <v>1049</v>
      </c>
      <c r="K228" s="12">
        <v>541</v>
      </c>
      <c r="L228" s="12">
        <v>146</v>
      </c>
      <c r="M228" s="12">
        <v>12</v>
      </c>
      <c r="N228" s="12">
        <v>1</v>
      </c>
      <c r="O228" s="31">
        <v>67</v>
      </c>
      <c r="Q228" s="12" t="s">
        <v>312</v>
      </c>
      <c r="R228" s="12">
        <v>1672</v>
      </c>
      <c r="S228" s="12">
        <v>40</v>
      </c>
      <c r="T228" s="12">
        <v>16</v>
      </c>
      <c r="U228" s="12">
        <v>32</v>
      </c>
      <c r="V228" s="12">
        <v>88</v>
      </c>
      <c r="W228" s="12">
        <v>7</v>
      </c>
      <c r="X228" s="12">
        <v>5</v>
      </c>
      <c r="Y228" s="12">
        <v>2</v>
      </c>
      <c r="Z228" s="12">
        <v>2</v>
      </c>
      <c r="AA228" s="12">
        <v>9</v>
      </c>
      <c r="AB228" s="12">
        <v>9</v>
      </c>
      <c r="AC228" s="12">
        <v>25</v>
      </c>
      <c r="AD228" s="31">
        <v>30</v>
      </c>
      <c r="AE228" s="12"/>
      <c r="AF228" s="12" t="s">
        <v>312</v>
      </c>
      <c r="AG228" s="12">
        <v>28</v>
      </c>
      <c r="AH228" s="12">
        <v>23</v>
      </c>
      <c r="AI228" s="12">
        <v>23</v>
      </c>
      <c r="AJ228" s="12">
        <v>28</v>
      </c>
      <c r="AK228" s="12">
        <v>61</v>
      </c>
      <c r="AL228" s="12">
        <v>80</v>
      </c>
      <c r="AM228" s="12">
        <v>111</v>
      </c>
      <c r="AN228" s="12">
        <v>149</v>
      </c>
      <c r="AO228" s="12">
        <v>144</v>
      </c>
      <c r="AP228" s="12">
        <v>159</v>
      </c>
      <c r="AQ228" s="12">
        <v>207</v>
      </c>
      <c r="AR228" s="12">
        <v>204</v>
      </c>
      <c r="AS228" s="12">
        <v>278</v>
      </c>
      <c r="AT228" s="31">
        <v>0</v>
      </c>
      <c r="AV228" s="12" t="s">
        <v>312</v>
      </c>
      <c r="AW228" s="12">
        <v>933</v>
      </c>
      <c r="AX228" s="12">
        <v>22</v>
      </c>
      <c r="AY228" s="12">
        <v>12</v>
      </c>
      <c r="AZ228" s="12">
        <v>14</v>
      </c>
      <c r="BA228" s="12">
        <v>48</v>
      </c>
      <c r="BB228" s="12">
        <v>3</v>
      </c>
      <c r="BC228" s="12">
        <v>3</v>
      </c>
      <c r="BD228" s="12">
        <v>1</v>
      </c>
      <c r="BE228" s="12">
        <v>2</v>
      </c>
      <c r="BF228" s="12">
        <v>3</v>
      </c>
      <c r="BG228" s="12">
        <v>4</v>
      </c>
      <c r="BH228" s="12">
        <v>18</v>
      </c>
      <c r="BI228" s="31">
        <v>23</v>
      </c>
      <c r="BJ228" s="12"/>
      <c r="BK228" s="12" t="s">
        <v>312</v>
      </c>
      <c r="BL228" s="12">
        <v>23</v>
      </c>
      <c r="BM228" s="12">
        <v>14</v>
      </c>
      <c r="BN228" s="12">
        <v>10</v>
      </c>
      <c r="BO228" s="12">
        <v>16</v>
      </c>
      <c r="BP228" s="12">
        <v>31</v>
      </c>
      <c r="BQ228" s="12">
        <v>53</v>
      </c>
      <c r="BR228" s="12">
        <v>70</v>
      </c>
      <c r="BS228" s="12">
        <v>85</v>
      </c>
      <c r="BT228" s="12">
        <v>96</v>
      </c>
      <c r="BU228" s="12">
        <v>97</v>
      </c>
      <c r="BV228" s="12">
        <v>112</v>
      </c>
      <c r="BW228" s="12">
        <v>107</v>
      </c>
      <c r="BX228" s="12">
        <v>114</v>
      </c>
      <c r="BY228" s="31">
        <v>0</v>
      </c>
      <c r="CA228" s="12" t="s">
        <v>312</v>
      </c>
      <c r="CB228" s="12">
        <v>739</v>
      </c>
      <c r="CC228" s="12">
        <v>18</v>
      </c>
      <c r="CD228" s="12">
        <v>4</v>
      </c>
      <c r="CE228" s="12">
        <v>18</v>
      </c>
      <c r="CF228" s="12">
        <v>40</v>
      </c>
      <c r="CG228" s="12">
        <v>4</v>
      </c>
      <c r="CH228" s="12">
        <v>2</v>
      </c>
      <c r="CI228" s="12">
        <v>1</v>
      </c>
      <c r="CJ228" s="12">
        <v>0</v>
      </c>
      <c r="CK228" s="12">
        <v>6</v>
      </c>
      <c r="CL228" s="12">
        <v>5</v>
      </c>
      <c r="CM228" s="12">
        <v>7</v>
      </c>
      <c r="CN228" s="31">
        <v>7</v>
      </c>
      <c r="CO228" s="12"/>
      <c r="CP228" s="12" t="s">
        <v>312</v>
      </c>
      <c r="CQ228" s="12">
        <v>5</v>
      </c>
      <c r="CR228" s="12">
        <v>9</v>
      </c>
      <c r="CS228" s="12">
        <v>13</v>
      </c>
      <c r="CT228" s="12">
        <v>12</v>
      </c>
      <c r="CU228" s="12">
        <v>30</v>
      </c>
      <c r="CV228" s="12">
        <v>27</v>
      </c>
      <c r="CW228" s="12">
        <v>41</v>
      </c>
      <c r="CX228" s="12">
        <v>64</v>
      </c>
      <c r="CY228" s="12">
        <v>48</v>
      </c>
      <c r="CZ228" s="12">
        <v>62</v>
      </c>
      <c r="DA228" s="12">
        <v>95</v>
      </c>
      <c r="DB228" s="12">
        <v>97</v>
      </c>
      <c r="DC228" s="12">
        <v>164</v>
      </c>
      <c r="DD228" s="31">
        <v>0</v>
      </c>
      <c r="DG228" s="12" t="s">
        <v>327</v>
      </c>
      <c r="DH228" s="12">
        <v>7.1</v>
      </c>
      <c r="DI228" s="12">
        <v>11.9</v>
      </c>
      <c r="DJ228" s="12">
        <v>0.8</v>
      </c>
      <c r="DK228" s="12">
        <v>0.3</v>
      </c>
      <c r="DL228" s="12">
        <v>0.8</v>
      </c>
      <c r="DM228" s="12">
        <v>1</v>
      </c>
      <c r="DN228" s="12">
        <v>1.4</v>
      </c>
      <c r="DO228" s="12">
        <v>3.8</v>
      </c>
      <c r="DP228" s="12">
        <v>10.3</v>
      </c>
      <c r="DQ228" s="12">
        <v>24.3</v>
      </c>
      <c r="DR228" s="31">
        <v>88.1</v>
      </c>
      <c r="DT228" s="12" t="s">
        <v>327</v>
      </c>
      <c r="DU228" s="12">
        <v>7.6</v>
      </c>
      <c r="DV228" s="12">
        <v>12</v>
      </c>
      <c r="DW228" s="12">
        <v>0.9</v>
      </c>
      <c r="DX228" s="12">
        <v>0.3</v>
      </c>
      <c r="DY228" s="12">
        <v>1.2</v>
      </c>
      <c r="DZ228" s="12">
        <v>1.6</v>
      </c>
      <c r="EA228" s="12">
        <v>2</v>
      </c>
      <c r="EB228" s="12">
        <v>5.0999999999999996</v>
      </c>
      <c r="EC228" s="12">
        <v>13.6</v>
      </c>
      <c r="ED228" s="12">
        <v>31.8</v>
      </c>
      <c r="EE228" s="31">
        <v>98.4</v>
      </c>
      <c r="EG228" s="12" t="s">
        <v>327</v>
      </c>
      <c r="EH228" s="12">
        <v>6.6</v>
      </c>
      <c r="EI228" s="12">
        <v>11.6</v>
      </c>
      <c r="EJ228" s="12">
        <v>0.7</v>
      </c>
      <c r="EK228" s="12">
        <v>0.3</v>
      </c>
      <c r="EL228" s="12">
        <v>0.4</v>
      </c>
      <c r="EM228" s="12">
        <v>0.4</v>
      </c>
      <c r="EN228" s="12">
        <v>0.9</v>
      </c>
      <c r="EO228" s="12">
        <v>2.7</v>
      </c>
      <c r="EP228" s="12">
        <v>7.4</v>
      </c>
      <c r="EQ228" s="12">
        <v>18.100000000000001</v>
      </c>
      <c r="ER228" s="31">
        <v>81.5</v>
      </c>
      <c r="EU228" s="12" t="s">
        <v>327</v>
      </c>
      <c r="EV228" s="12">
        <v>1693261</v>
      </c>
      <c r="EW228" s="12">
        <v>152636</v>
      </c>
      <c r="EX228" s="12">
        <v>145777</v>
      </c>
      <c r="EY228" s="12">
        <v>153953</v>
      </c>
      <c r="EZ228" s="12">
        <v>152559</v>
      </c>
      <c r="FA228" s="12">
        <v>143747</v>
      </c>
      <c r="FB228" s="12">
        <v>141835</v>
      </c>
      <c r="FC228" s="12">
        <v>120026</v>
      </c>
      <c r="FD228" s="12">
        <v>101100</v>
      </c>
      <c r="FE228" s="12">
        <v>92983</v>
      </c>
      <c r="FF228" s="12">
        <v>89779</v>
      </c>
      <c r="FG228" s="12">
        <v>87872</v>
      </c>
      <c r="FH228" s="12">
        <v>78450</v>
      </c>
      <c r="FI228" s="12">
        <v>65476</v>
      </c>
      <c r="FJ228" s="12">
        <v>53248</v>
      </c>
      <c r="FK228" s="12">
        <v>44201</v>
      </c>
      <c r="FL228" s="12">
        <v>35506</v>
      </c>
      <c r="FM228" s="31">
        <v>34113</v>
      </c>
      <c r="FP228" s="12" t="s">
        <v>327</v>
      </c>
      <c r="FQ228" s="12">
        <v>829445</v>
      </c>
      <c r="FR228" s="12">
        <v>77507</v>
      </c>
      <c r="FS228" s="12">
        <v>73985</v>
      </c>
      <c r="FT228" s="12">
        <v>78450</v>
      </c>
      <c r="FU228" s="12">
        <v>77755</v>
      </c>
      <c r="FV228" s="12">
        <v>72779</v>
      </c>
      <c r="FW228" s="12">
        <v>71608</v>
      </c>
      <c r="FX228" s="12">
        <v>59713</v>
      </c>
      <c r="FY228" s="12">
        <v>49340</v>
      </c>
      <c r="FZ228" s="12">
        <v>45034</v>
      </c>
      <c r="GA228" s="12">
        <v>42694</v>
      </c>
      <c r="GB228" s="12">
        <v>41857</v>
      </c>
      <c r="GC228" s="12">
        <v>37003</v>
      </c>
      <c r="GD228" s="12">
        <v>30668</v>
      </c>
      <c r="GE228" s="12">
        <v>24379</v>
      </c>
      <c r="GF228" s="12">
        <v>19519</v>
      </c>
      <c r="GG228" s="12">
        <v>14626</v>
      </c>
      <c r="GH228" s="31">
        <v>12528</v>
      </c>
      <c r="GK228" s="12" t="s">
        <v>327</v>
      </c>
      <c r="GL228" s="12">
        <v>863816</v>
      </c>
      <c r="GM228" s="12">
        <v>75129</v>
      </c>
      <c r="GN228" s="12">
        <v>71792</v>
      </c>
      <c r="GO228" s="12">
        <v>75503</v>
      </c>
      <c r="GP228" s="12">
        <v>74804</v>
      </c>
      <c r="GQ228" s="12">
        <v>70968</v>
      </c>
      <c r="GR228" s="12">
        <v>70227</v>
      </c>
      <c r="GS228" s="12">
        <v>60313</v>
      </c>
      <c r="GT228" s="12">
        <v>51760</v>
      </c>
      <c r="GU228" s="12">
        <v>47949</v>
      </c>
      <c r="GV228" s="12">
        <v>47085</v>
      </c>
      <c r="GW228" s="12">
        <v>46015</v>
      </c>
      <c r="GX228" s="12">
        <v>41447</v>
      </c>
      <c r="GY228" s="12">
        <v>34808</v>
      </c>
      <c r="GZ228" s="12">
        <v>28869</v>
      </c>
      <c r="HA228" s="12">
        <v>24682</v>
      </c>
      <c r="HB228" s="12">
        <v>20880</v>
      </c>
      <c r="HC228" s="31">
        <v>21585</v>
      </c>
      <c r="HF228" s="54" t="s">
        <v>328</v>
      </c>
      <c r="HG228" s="55" t="s">
        <v>329</v>
      </c>
      <c r="HH228" s="55">
        <v>1</v>
      </c>
      <c r="HI228" s="56">
        <f>FG215</f>
        <v>1999568</v>
      </c>
      <c r="HJ228" s="56">
        <f>AL215</f>
        <v>11623</v>
      </c>
      <c r="HK228" s="57">
        <f t="shared" si="95"/>
        <v>5.8127555551999235E-3</v>
      </c>
      <c r="HL228" s="58">
        <f t="shared" si="91"/>
        <v>5.7959104498674693E-3</v>
      </c>
      <c r="HN228" s="54" t="s">
        <v>328</v>
      </c>
      <c r="HO228" s="55" t="s">
        <v>329</v>
      </c>
      <c r="HP228" s="55">
        <v>1</v>
      </c>
      <c r="HQ228" s="56">
        <f>GB215</f>
        <v>963891</v>
      </c>
      <c r="HR228" s="56">
        <f>BQ215</f>
        <v>7424</v>
      </c>
      <c r="HS228" s="57">
        <f t="shared" si="96"/>
        <v>7.7021156956543838E-3</v>
      </c>
      <c r="HT228" s="58">
        <f t="shared" si="92"/>
        <v>7.6725681917067219E-3</v>
      </c>
      <c r="HV228" s="54" t="s">
        <v>328</v>
      </c>
      <c r="HW228" s="59" t="s">
        <v>329</v>
      </c>
      <c r="HX228" s="59">
        <v>1</v>
      </c>
      <c r="HY228" s="56">
        <f>GW215</f>
        <v>1035677</v>
      </c>
      <c r="HZ228" s="60">
        <f>CV215</f>
        <v>4197</v>
      </c>
      <c r="IA228" s="57">
        <f t="shared" si="97"/>
        <v>4.0524217492519388E-3</v>
      </c>
      <c r="IB228" s="58">
        <f t="shared" si="93"/>
        <v>4.0442272919335633E-3</v>
      </c>
      <c r="IE228" s="50">
        <f t="shared" si="94"/>
        <v>0</v>
      </c>
      <c r="IF228" s="50">
        <f t="shared" si="94"/>
        <v>-2</v>
      </c>
      <c r="IH228">
        <f t="shared" ref="IH228:IM228" si="104">SUM(IH223:IH227)</f>
        <v>0.99999999999999989</v>
      </c>
      <c r="II228">
        <f t="shared" si="104"/>
        <v>1</v>
      </c>
      <c r="IJ228">
        <f t="shared" si="104"/>
        <v>1</v>
      </c>
      <c r="IK228">
        <f t="shared" si="104"/>
        <v>1</v>
      </c>
      <c r="IL228">
        <f t="shared" si="104"/>
        <v>0.99999999999999989</v>
      </c>
      <c r="IM228">
        <f t="shared" si="104"/>
        <v>0.99999999999999989</v>
      </c>
      <c r="IO228">
        <f>SUM(IO223:IO227)</f>
        <v>1</v>
      </c>
      <c r="IQ228">
        <f>SUM(IQ223:IQ227)</f>
        <v>1</v>
      </c>
    </row>
    <row r="229" spans="1:251" ht="15.6" x14ac:dyDescent="0.3">
      <c r="A229" s="12" t="s">
        <v>327</v>
      </c>
      <c r="B229" s="12">
        <v>32232</v>
      </c>
      <c r="C229" s="12"/>
      <c r="D229" s="12"/>
      <c r="E229" s="12"/>
      <c r="F229" s="12">
        <v>103</v>
      </c>
      <c r="G229" s="12">
        <v>4829</v>
      </c>
      <c r="H229" s="12">
        <v>8276</v>
      </c>
      <c r="I229" s="12">
        <v>8389</v>
      </c>
      <c r="J229" s="12">
        <v>6639</v>
      </c>
      <c r="K229" s="12">
        <v>3074</v>
      </c>
      <c r="L229" s="12">
        <v>799</v>
      </c>
      <c r="M229" s="12">
        <v>55</v>
      </c>
      <c r="N229" s="12">
        <v>4</v>
      </c>
      <c r="O229" s="31">
        <v>64</v>
      </c>
      <c r="Q229" s="12" t="s">
        <v>327</v>
      </c>
      <c r="R229" s="12">
        <v>12001</v>
      </c>
      <c r="S229" s="12">
        <v>203</v>
      </c>
      <c r="T229" s="12">
        <v>65</v>
      </c>
      <c r="U229" s="12">
        <v>114</v>
      </c>
      <c r="V229" s="12">
        <v>382</v>
      </c>
      <c r="W229" s="12">
        <v>53</v>
      </c>
      <c r="X229" s="12">
        <v>17</v>
      </c>
      <c r="Y229" s="12">
        <v>15</v>
      </c>
      <c r="Z229" s="12">
        <v>8</v>
      </c>
      <c r="AA229" s="12">
        <v>38</v>
      </c>
      <c r="AB229" s="12">
        <v>47</v>
      </c>
      <c r="AC229" s="12">
        <v>94</v>
      </c>
      <c r="AD229" s="31">
        <v>147</v>
      </c>
      <c r="AE229" s="12"/>
      <c r="AF229" s="12" t="s">
        <v>327</v>
      </c>
      <c r="AG229" s="12">
        <v>124</v>
      </c>
      <c r="AH229" s="12">
        <v>139</v>
      </c>
      <c r="AI229" s="12">
        <v>125</v>
      </c>
      <c r="AJ229" s="12">
        <v>155</v>
      </c>
      <c r="AK229" s="12">
        <v>267</v>
      </c>
      <c r="AL229" s="12">
        <v>410</v>
      </c>
      <c r="AM229" s="12">
        <v>635</v>
      </c>
      <c r="AN229" s="12">
        <v>849</v>
      </c>
      <c r="AO229" s="12">
        <v>1021</v>
      </c>
      <c r="AP229" s="12">
        <v>1344</v>
      </c>
      <c r="AQ229" s="12">
        <v>1798</v>
      </c>
      <c r="AR229" s="12">
        <v>1812</v>
      </c>
      <c r="AS229" s="12">
        <v>2521</v>
      </c>
      <c r="AT229" s="31">
        <v>0</v>
      </c>
      <c r="AV229" s="12" t="s">
        <v>327</v>
      </c>
      <c r="AW229" s="12">
        <v>6289</v>
      </c>
      <c r="AX229" s="12">
        <v>110</v>
      </c>
      <c r="AY229" s="12">
        <v>36</v>
      </c>
      <c r="AZ229" s="12">
        <v>53</v>
      </c>
      <c r="BA229" s="12">
        <v>199</v>
      </c>
      <c r="BB229" s="12">
        <v>27</v>
      </c>
      <c r="BC229" s="12">
        <v>10</v>
      </c>
      <c r="BD229" s="12">
        <v>11</v>
      </c>
      <c r="BE229" s="12">
        <v>5</v>
      </c>
      <c r="BF229" s="12">
        <v>17</v>
      </c>
      <c r="BG229" s="12">
        <v>28</v>
      </c>
      <c r="BH229" s="12">
        <v>71</v>
      </c>
      <c r="BI229" s="31">
        <v>113</v>
      </c>
      <c r="BJ229" s="12"/>
      <c r="BK229" s="12" t="s">
        <v>327</v>
      </c>
      <c r="BL229" s="12">
        <v>102</v>
      </c>
      <c r="BM229" s="12">
        <v>105</v>
      </c>
      <c r="BN229" s="12">
        <v>92</v>
      </c>
      <c r="BO229" s="12">
        <v>98</v>
      </c>
      <c r="BP229" s="12">
        <v>159</v>
      </c>
      <c r="BQ229" s="12">
        <v>268</v>
      </c>
      <c r="BR229" s="12">
        <v>409</v>
      </c>
      <c r="BS229" s="12">
        <v>510</v>
      </c>
      <c r="BT229" s="12">
        <v>601</v>
      </c>
      <c r="BU229" s="12">
        <v>793</v>
      </c>
      <c r="BV229" s="12">
        <v>980</v>
      </c>
      <c r="BW229" s="12">
        <v>846</v>
      </c>
      <c r="BX229" s="12">
        <v>845</v>
      </c>
      <c r="BY229" s="31">
        <v>0</v>
      </c>
      <c r="CA229" s="12" t="s">
        <v>327</v>
      </c>
      <c r="CB229" s="12">
        <v>5711</v>
      </c>
      <c r="CC229" s="12">
        <v>92</v>
      </c>
      <c r="CD229" s="12">
        <v>29</v>
      </c>
      <c r="CE229" s="12">
        <v>61</v>
      </c>
      <c r="CF229" s="12">
        <v>182</v>
      </c>
      <c r="CG229" s="12">
        <v>26</v>
      </c>
      <c r="CH229" s="12">
        <v>7</v>
      </c>
      <c r="CI229" s="12">
        <v>4</v>
      </c>
      <c r="CJ229" s="12">
        <v>3</v>
      </c>
      <c r="CK229" s="12">
        <v>21</v>
      </c>
      <c r="CL229" s="12">
        <v>19</v>
      </c>
      <c r="CM229" s="12">
        <v>23</v>
      </c>
      <c r="CN229" s="31">
        <v>34</v>
      </c>
      <c r="CO229" s="12"/>
      <c r="CP229" s="12" t="s">
        <v>327</v>
      </c>
      <c r="CQ229" s="12">
        <v>22</v>
      </c>
      <c r="CR229" s="12">
        <v>34</v>
      </c>
      <c r="CS229" s="12">
        <v>33</v>
      </c>
      <c r="CT229" s="12">
        <v>57</v>
      </c>
      <c r="CU229" s="12">
        <v>108</v>
      </c>
      <c r="CV229" s="12">
        <v>142</v>
      </c>
      <c r="CW229" s="12">
        <v>226</v>
      </c>
      <c r="CX229" s="12">
        <v>339</v>
      </c>
      <c r="CY229" s="12">
        <v>420</v>
      </c>
      <c r="CZ229" s="12">
        <v>551</v>
      </c>
      <c r="DA229" s="12">
        <v>818</v>
      </c>
      <c r="DB229" s="12">
        <v>966</v>
      </c>
      <c r="DC229" s="12">
        <v>1676</v>
      </c>
      <c r="DD229" s="31">
        <v>0</v>
      </c>
      <c r="DG229" s="12" t="s">
        <v>341</v>
      </c>
      <c r="DH229" s="12">
        <v>5.5</v>
      </c>
      <c r="DI229" s="12">
        <v>17.100000000000001</v>
      </c>
      <c r="DJ229" s="12">
        <v>0.8</v>
      </c>
      <c r="DK229" s="12">
        <v>0.5</v>
      </c>
      <c r="DL229" s="12">
        <v>0.9</v>
      </c>
      <c r="DM229" s="12">
        <v>1.3</v>
      </c>
      <c r="DN229" s="12">
        <v>2.2999999999999998</v>
      </c>
      <c r="DO229" s="12">
        <v>5.5</v>
      </c>
      <c r="DP229" s="12">
        <v>13.8</v>
      </c>
      <c r="DQ229" s="12">
        <v>29.1</v>
      </c>
      <c r="DR229" s="31">
        <v>93</v>
      </c>
      <c r="DT229" s="12" t="s">
        <v>341</v>
      </c>
      <c r="DU229" s="12">
        <v>6.4</v>
      </c>
      <c r="DV229" s="12">
        <v>19.899999999999999</v>
      </c>
      <c r="DW229" s="12">
        <v>0.9</v>
      </c>
      <c r="DX229" s="12">
        <v>0.5</v>
      </c>
      <c r="DY229" s="12">
        <v>1.2</v>
      </c>
      <c r="DZ229" s="12">
        <v>1.5</v>
      </c>
      <c r="EA229" s="12">
        <v>2.8</v>
      </c>
      <c r="EB229" s="12">
        <v>7.2</v>
      </c>
      <c r="EC229" s="12">
        <v>17.2</v>
      </c>
      <c r="ED229" s="12">
        <v>38</v>
      </c>
      <c r="EE229" s="31">
        <v>105.6</v>
      </c>
      <c r="EG229" s="12" t="s">
        <v>341</v>
      </c>
      <c r="EH229" s="12">
        <v>4.5999999999999996</v>
      </c>
      <c r="EI229" s="12">
        <v>13.8</v>
      </c>
      <c r="EJ229" s="12">
        <v>0.7</v>
      </c>
      <c r="EK229" s="12">
        <v>0.4</v>
      </c>
      <c r="EL229" s="12">
        <v>0.6</v>
      </c>
      <c r="EM229" s="12">
        <v>1</v>
      </c>
      <c r="EN229" s="12">
        <v>1.8</v>
      </c>
      <c r="EO229" s="12">
        <v>3.7</v>
      </c>
      <c r="EP229" s="12">
        <v>10.199999999999999</v>
      </c>
      <c r="EQ229" s="12">
        <v>20.5</v>
      </c>
      <c r="ER229" s="31">
        <v>82.6</v>
      </c>
      <c r="EU229" s="12" t="s">
        <v>341</v>
      </c>
      <c r="EV229" s="12">
        <v>1045534</v>
      </c>
      <c r="EW229" s="12">
        <v>120784</v>
      </c>
      <c r="EX229" s="12">
        <v>119344</v>
      </c>
      <c r="EY229" s="12">
        <v>120881</v>
      </c>
      <c r="EZ229" s="12">
        <v>110271</v>
      </c>
      <c r="FA229" s="12">
        <v>94121</v>
      </c>
      <c r="FB229" s="12">
        <v>77575</v>
      </c>
      <c r="FC229" s="12">
        <v>65968</v>
      </c>
      <c r="FD229" s="12">
        <v>59586</v>
      </c>
      <c r="FE229" s="12">
        <v>58137</v>
      </c>
      <c r="FF229" s="12">
        <v>52398</v>
      </c>
      <c r="FG229" s="12">
        <v>44255</v>
      </c>
      <c r="FH229" s="12">
        <v>33856</v>
      </c>
      <c r="FI229" s="12">
        <v>26513</v>
      </c>
      <c r="FJ229" s="12">
        <v>22517</v>
      </c>
      <c r="FK229" s="12">
        <v>17399</v>
      </c>
      <c r="FL229" s="12">
        <v>11970</v>
      </c>
      <c r="FM229" s="31">
        <v>9959</v>
      </c>
      <c r="FP229" s="12" t="s">
        <v>341</v>
      </c>
      <c r="FQ229" s="12">
        <v>527231</v>
      </c>
      <c r="FR229" s="12">
        <v>61571</v>
      </c>
      <c r="FS229" s="12">
        <v>60649</v>
      </c>
      <c r="FT229" s="12">
        <v>61372</v>
      </c>
      <c r="FU229" s="12">
        <v>56398</v>
      </c>
      <c r="FV229" s="12">
        <v>47786</v>
      </c>
      <c r="FW229" s="12">
        <v>38608</v>
      </c>
      <c r="FX229" s="12">
        <v>32882</v>
      </c>
      <c r="FY229" s="12">
        <v>29705</v>
      </c>
      <c r="FZ229" s="12">
        <v>29371</v>
      </c>
      <c r="GA229" s="12">
        <v>26464</v>
      </c>
      <c r="GB229" s="12">
        <v>22757</v>
      </c>
      <c r="GC229" s="12">
        <v>17404</v>
      </c>
      <c r="GD229" s="12">
        <v>13297</v>
      </c>
      <c r="GE229" s="12">
        <v>11028</v>
      </c>
      <c r="GF229" s="12">
        <v>8304</v>
      </c>
      <c r="GG229" s="12">
        <v>5506</v>
      </c>
      <c r="GH229" s="31">
        <v>4129</v>
      </c>
      <c r="GK229" s="12" t="s">
        <v>341</v>
      </c>
      <c r="GL229" s="12">
        <v>518303</v>
      </c>
      <c r="GM229" s="12">
        <v>59213</v>
      </c>
      <c r="GN229" s="12">
        <v>58695</v>
      </c>
      <c r="GO229" s="12">
        <v>59509</v>
      </c>
      <c r="GP229" s="12">
        <v>53873</v>
      </c>
      <c r="GQ229" s="12">
        <v>46335</v>
      </c>
      <c r="GR229" s="12">
        <v>38967</v>
      </c>
      <c r="GS229" s="12">
        <v>33086</v>
      </c>
      <c r="GT229" s="12">
        <v>29881</v>
      </c>
      <c r="GU229" s="12">
        <v>28766</v>
      </c>
      <c r="GV229" s="12">
        <v>25934</v>
      </c>
      <c r="GW229" s="12">
        <v>21498</v>
      </c>
      <c r="GX229" s="12">
        <v>16452</v>
      </c>
      <c r="GY229" s="12">
        <v>13216</v>
      </c>
      <c r="GZ229" s="12">
        <v>11489</v>
      </c>
      <c r="HA229" s="12">
        <v>9095</v>
      </c>
      <c r="HB229" s="12">
        <v>6464</v>
      </c>
      <c r="HC229" s="31">
        <v>5830</v>
      </c>
      <c r="HF229" s="42" t="s">
        <v>342</v>
      </c>
      <c r="HG229" s="43" t="s">
        <v>343</v>
      </c>
      <c r="HH229" s="43">
        <v>1</v>
      </c>
      <c r="HI229" s="44">
        <f>FH215</f>
        <v>1760017</v>
      </c>
      <c r="HJ229" s="44">
        <f>AM215</f>
        <v>16091</v>
      </c>
      <c r="HK229" s="45">
        <f t="shared" si="95"/>
        <v>9.1425253278803551E-3</v>
      </c>
      <c r="HL229" s="46">
        <f t="shared" si="91"/>
        <v>9.1009226200996843E-3</v>
      </c>
      <c r="HN229" s="42" t="s">
        <v>342</v>
      </c>
      <c r="HO229" s="43" t="s">
        <v>343</v>
      </c>
      <c r="HP229" s="43">
        <v>1</v>
      </c>
      <c r="HQ229" s="44">
        <f>GC215</f>
        <v>840039</v>
      </c>
      <c r="HR229" s="44">
        <f>BR215</f>
        <v>10464</v>
      </c>
      <c r="HS229" s="45">
        <f t="shared" si="96"/>
        <v>1.2456564516647442E-2</v>
      </c>
      <c r="HT229" s="46">
        <f t="shared" si="92"/>
        <v>1.2379461734757256E-2</v>
      </c>
      <c r="HV229" s="42" t="s">
        <v>342</v>
      </c>
      <c r="HW229" s="47" t="s">
        <v>343</v>
      </c>
      <c r="HX229" s="47">
        <v>1</v>
      </c>
      <c r="HY229" s="44">
        <f>GX215</f>
        <v>919978</v>
      </c>
      <c r="HZ229" s="48">
        <f>CW215</f>
        <v>5620</v>
      </c>
      <c r="IA229" s="45">
        <f t="shared" si="97"/>
        <v>6.1088417331718802E-3</v>
      </c>
      <c r="IB229" s="46">
        <f t="shared" si="93"/>
        <v>6.0902395783213482E-3</v>
      </c>
      <c r="IE229" s="50">
        <f t="shared" si="94"/>
        <v>0</v>
      </c>
      <c r="IF229" s="50">
        <f t="shared" si="94"/>
        <v>-7</v>
      </c>
      <c r="IH229" t="s">
        <v>15</v>
      </c>
      <c r="II229" t="s">
        <v>16</v>
      </c>
      <c r="IJ229" t="s">
        <v>12</v>
      </c>
    </row>
    <row r="230" spans="1:251" ht="15.6" x14ac:dyDescent="0.3">
      <c r="A230" s="12" t="s">
        <v>341</v>
      </c>
      <c r="B230" s="12">
        <v>20848</v>
      </c>
      <c r="C230" s="12"/>
      <c r="D230" s="12"/>
      <c r="E230" s="12"/>
      <c r="F230" s="12">
        <v>178</v>
      </c>
      <c r="G230" s="12">
        <v>4347</v>
      </c>
      <c r="H230" s="12">
        <v>5874</v>
      </c>
      <c r="I230" s="12">
        <v>4863</v>
      </c>
      <c r="J230" s="12">
        <v>3137</v>
      </c>
      <c r="K230" s="12">
        <v>1663</v>
      </c>
      <c r="L230" s="12">
        <v>511</v>
      </c>
      <c r="M230" s="12">
        <v>39</v>
      </c>
      <c r="N230" s="12">
        <v>1</v>
      </c>
      <c r="O230" s="31">
        <v>235</v>
      </c>
      <c r="Q230" s="12" t="s">
        <v>341</v>
      </c>
      <c r="R230" s="12">
        <v>5784</v>
      </c>
      <c r="S230" s="12">
        <v>162</v>
      </c>
      <c r="T230" s="12">
        <v>57</v>
      </c>
      <c r="U230" s="12">
        <v>137</v>
      </c>
      <c r="V230" s="12">
        <v>356</v>
      </c>
      <c r="W230" s="12">
        <v>34</v>
      </c>
      <c r="X230" s="12">
        <v>15</v>
      </c>
      <c r="Y230" s="12">
        <v>15</v>
      </c>
      <c r="Z230" s="12">
        <v>10</v>
      </c>
      <c r="AA230" s="12">
        <v>56</v>
      </c>
      <c r="AB230" s="12">
        <v>58</v>
      </c>
      <c r="AC230" s="12">
        <v>81</v>
      </c>
      <c r="AD230" s="31">
        <v>102</v>
      </c>
      <c r="AE230" s="12"/>
      <c r="AF230" s="12" t="s">
        <v>341</v>
      </c>
      <c r="AG230" s="12">
        <v>82</v>
      </c>
      <c r="AH230" s="12">
        <v>100</v>
      </c>
      <c r="AI230" s="12">
        <v>118</v>
      </c>
      <c r="AJ230" s="12">
        <v>150</v>
      </c>
      <c r="AK230" s="12">
        <v>239</v>
      </c>
      <c r="AL230" s="12">
        <v>292</v>
      </c>
      <c r="AM230" s="12">
        <v>383</v>
      </c>
      <c r="AN230" s="12">
        <v>453</v>
      </c>
      <c r="AO230" s="12">
        <v>530</v>
      </c>
      <c r="AP230" s="12">
        <v>630</v>
      </c>
      <c r="AQ230" s="12">
        <v>679</v>
      </c>
      <c r="AR230" s="12">
        <v>592</v>
      </c>
      <c r="AS230" s="12">
        <v>768</v>
      </c>
      <c r="AT230" s="31">
        <v>41</v>
      </c>
      <c r="AV230" s="12" t="s">
        <v>341</v>
      </c>
      <c r="AW230" s="12">
        <v>3375</v>
      </c>
      <c r="AX230" s="12">
        <v>102</v>
      </c>
      <c r="AY230" s="12">
        <v>34</v>
      </c>
      <c r="AZ230" s="12">
        <v>79</v>
      </c>
      <c r="BA230" s="12">
        <v>215</v>
      </c>
      <c r="BB230" s="12">
        <v>17</v>
      </c>
      <c r="BC230" s="12">
        <v>7</v>
      </c>
      <c r="BD230" s="12">
        <v>12</v>
      </c>
      <c r="BE230" s="12">
        <v>6</v>
      </c>
      <c r="BF230" s="12">
        <v>31</v>
      </c>
      <c r="BG230" s="12">
        <v>33</v>
      </c>
      <c r="BH230" s="12">
        <v>51</v>
      </c>
      <c r="BI230" s="31">
        <v>72</v>
      </c>
      <c r="BJ230" s="12"/>
      <c r="BK230" s="12" t="s">
        <v>341</v>
      </c>
      <c r="BL230" s="12">
        <v>55</v>
      </c>
      <c r="BM230" s="12">
        <v>52</v>
      </c>
      <c r="BN230" s="12">
        <v>70</v>
      </c>
      <c r="BO230" s="12">
        <v>94</v>
      </c>
      <c r="BP230" s="12">
        <v>155</v>
      </c>
      <c r="BQ230" s="12">
        <v>199</v>
      </c>
      <c r="BR230" s="12">
        <v>255</v>
      </c>
      <c r="BS230" s="12">
        <v>274</v>
      </c>
      <c r="BT230" s="12">
        <v>340</v>
      </c>
      <c r="BU230" s="12">
        <v>394</v>
      </c>
      <c r="BV230" s="12">
        <v>403</v>
      </c>
      <c r="BW230" s="12">
        <v>303</v>
      </c>
      <c r="BX230" s="12">
        <v>311</v>
      </c>
      <c r="BY230" s="31">
        <v>26</v>
      </c>
      <c r="CA230" s="12" t="s">
        <v>341</v>
      </c>
      <c r="CB230" s="12">
        <v>2382</v>
      </c>
      <c r="CC230" s="12">
        <v>59</v>
      </c>
      <c r="CD230" s="12">
        <v>23</v>
      </c>
      <c r="CE230" s="12">
        <v>57</v>
      </c>
      <c r="CF230" s="12">
        <v>139</v>
      </c>
      <c r="CG230" s="12">
        <v>17</v>
      </c>
      <c r="CH230" s="12">
        <v>8</v>
      </c>
      <c r="CI230" s="12">
        <v>3</v>
      </c>
      <c r="CJ230" s="12">
        <v>4</v>
      </c>
      <c r="CK230" s="12">
        <v>25</v>
      </c>
      <c r="CL230" s="12">
        <v>25</v>
      </c>
      <c r="CM230" s="12">
        <v>30</v>
      </c>
      <c r="CN230" s="31">
        <v>30</v>
      </c>
      <c r="CO230" s="12"/>
      <c r="CP230" s="12" t="s">
        <v>341</v>
      </c>
      <c r="CQ230" s="12">
        <v>27</v>
      </c>
      <c r="CR230" s="12">
        <v>48</v>
      </c>
      <c r="CS230" s="12">
        <v>47</v>
      </c>
      <c r="CT230" s="12">
        <v>56</v>
      </c>
      <c r="CU230" s="12">
        <v>83</v>
      </c>
      <c r="CV230" s="12">
        <v>93</v>
      </c>
      <c r="CW230" s="12">
        <v>125</v>
      </c>
      <c r="CX230" s="12">
        <v>179</v>
      </c>
      <c r="CY230" s="12">
        <v>189</v>
      </c>
      <c r="CZ230" s="12">
        <v>233</v>
      </c>
      <c r="DA230" s="12">
        <v>275</v>
      </c>
      <c r="DB230" s="12">
        <v>287</v>
      </c>
      <c r="DC230" s="12">
        <v>453</v>
      </c>
      <c r="DD230" s="31">
        <v>6</v>
      </c>
      <c r="DG230" s="12" t="s">
        <v>356</v>
      </c>
      <c r="DH230" s="12">
        <v>4.4000000000000004</v>
      </c>
      <c r="DI230" s="12">
        <v>9.8000000000000007</v>
      </c>
      <c r="DJ230" s="12">
        <v>0.6</v>
      </c>
      <c r="DK230" s="12">
        <v>0.2</v>
      </c>
      <c r="DL230" s="12">
        <v>0.7</v>
      </c>
      <c r="DM230" s="12">
        <v>1</v>
      </c>
      <c r="DN230" s="12">
        <v>1.6</v>
      </c>
      <c r="DO230" s="12">
        <v>3.8</v>
      </c>
      <c r="DP230" s="12">
        <v>10.5</v>
      </c>
      <c r="DQ230" s="12">
        <v>22.5</v>
      </c>
      <c r="DR230" s="31">
        <v>73.900000000000006</v>
      </c>
      <c r="DT230" s="12" t="s">
        <v>356</v>
      </c>
      <c r="DU230" s="12">
        <v>5.0999999999999996</v>
      </c>
      <c r="DV230" s="12">
        <v>11.9</v>
      </c>
      <c r="DW230" s="12">
        <v>0.7</v>
      </c>
      <c r="DX230" s="12">
        <v>0.3</v>
      </c>
      <c r="DY230" s="12">
        <v>1</v>
      </c>
      <c r="DZ230" s="12">
        <v>1.3</v>
      </c>
      <c r="EA230" s="12">
        <v>2.1</v>
      </c>
      <c r="EB230" s="12">
        <v>5</v>
      </c>
      <c r="EC230" s="12">
        <v>14.3</v>
      </c>
      <c r="ED230" s="12">
        <v>32.1</v>
      </c>
      <c r="EE230" s="31">
        <v>83.4</v>
      </c>
      <c r="EG230" s="12" t="s">
        <v>356</v>
      </c>
      <c r="EH230" s="12">
        <v>3.7</v>
      </c>
      <c r="EI230" s="12">
        <v>7.5</v>
      </c>
      <c r="EJ230" s="12">
        <v>0.5</v>
      </c>
      <c r="EK230" s="12">
        <v>0.2</v>
      </c>
      <c r="EL230" s="12">
        <v>0.4</v>
      </c>
      <c r="EM230" s="12">
        <v>0.6</v>
      </c>
      <c r="EN230" s="12">
        <v>1.1000000000000001</v>
      </c>
      <c r="EO230" s="12">
        <v>2.7</v>
      </c>
      <c r="EP230" s="12">
        <v>6.7</v>
      </c>
      <c r="EQ230" s="12">
        <v>13.9</v>
      </c>
      <c r="ER230" s="31">
        <v>67.900000000000006</v>
      </c>
      <c r="EU230" s="12" t="s">
        <v>356</v>
      </c>
      <c r="EV230" s="12">
        <v>530219</v>
      </c>
      <c r="EW230" s="12">
        <v>49044</v>
      </c>
      <c r="EX230" s="12">
        <v>49170</v>
      </c>
      <c r="EY230" s="12">
        <v>52134</v>
      </c>
      <c r="EZ230" s="12">
        <v>52976</v>
      </c>
      <c r="FA230" s="12">
        <v>46623</v>
      </c>
      <c r="FB230" s="12">
        <v>43712</v>
      </c>
      <c r="FC230" s="12">
        <v>41209</v>
      </c>
      <c r="FD230" s="12">
        <v>37046</v>
      </c>
      <c r="FE230" s="12">
        <v>34132</v>
      </c>
      <c r="FF230" s="12">
        <v>30051</v>
      </c>
      <c r="FG230" s="12">
        <v>26137</v>
      </c>
      <c r="FH230" s="12">
        <v>20649</v>
      </c>
      <c r="FI230" s="12">
        <v>15364</v>
      </c>
      <c r="FJ230" s="12">
        <v>11650</v>
      </c>
      <c r="FK230" s="12">
        <v>8595</v>
      </c>
      <c r="FL230" s="12">
        <v>6075</v>
      </c>
      <c r="FM230" s="31">
        <v>5652</v>
      </c>
      <c r="FP230" s="12" t="s">
        <v>356</v>
      </c>
      <c r="FQ230" s="12">
        <v>264651</v>
      </c>
      <c r="FR230" s="12">
        <v>25042</v>
      </c>
      <c r="FS230" s="12">
        <v>25152</v>
      </c>
      <c r="FT230" s="12">
        <v>26443</v>
      </c>
      <c r="FU230" s="12">
        <v>26951</v>
      </c>
      <c r="FV230" s="12">
        <v>23731</v>
      </c>
      <c r="FW230" s="12">
        <v>22011</v>
      </c>
      <c r="FX230" s="12">
        <v>20339</v>
      </c>
      <c r="FY230" s="12">
        <v>18483</v>
      </c>
      <c r="FZ230" s="12">
        <v>16805</v>
      </c>
      <c r="GA230" s="12">
        <v>14877</v>
      </c>
      <c r="GB230" s="12">
        <v>12899</v>
      </c>
      <c r="GC230" s="12">
        <v>10226</v>
      </c>
      <c r="GD230" s="12">
        <v>7617</v>
      </c>
      <c r="GE230" s="12">
        <v>5612</v>
      </c>
      <c r="GF230" s="12">
        <v>3909</v>
      </c>
      <c r="GG230" s="12">
        <v>2541</v>
      </c>
      <c r="GH230" s="31">
        <v>2013</v>
      </c>
      <c r="GK230" s="12" t="s">
        <v>356</v>
      </c>
      <c r="GL230" s="12">
        <v>265568</v>
      </c>
      <c r="GM230" s="12">
        <v>24002</v>
      </c>
      <c r="GN230" s="12">
        <v>24018</v>
      </c>
      <c r="GO230" s="12">
        <v>25691</v>
      </c>
      <c r="GP230" s="12">
        <v>26025</v>
      </c>
      <c r="GQ230" s="12">
        <v>22892</v>
      </c>
      <c r="GR230" s="12">
        <v>21701</v>
      </c>
      <c r="GS230" s="12">
        <v>20870</v>
      </c>
      <c r="GT230" s="12">
        <v>18563</v>
      </c>
      <c r="GU230" s="12">
        <v>17327</v>
      </c>
      <c r="GV230" s="12">
        <v>15174</v>
      </c>
      <c r="GW230" s="12">
        <v>13238</v>
      </c>
      <c r="GX230" s="12">
        <v>10423</v>
      </c>
      <c r="GY230" s="12">
        <v>7747</v>
      </c>
      <c r="GZ230" s="12">
        <v>6038</v>
      </c>
      <c r="HA230" s="12">
        <v>4686</v>
      </c>
      <c r="HB230" s="12">
        <v>3534</v>
      </c>
      <c r="HC230" s="31">
        <v>3639</v>
      </c>
      <c r="HF230" s="54" t="s">
        <v>357</v>
      </c>
      <c r="HG230" s="55" t="s">
        <v>358</v>
      </c>
      <c r="HH230" s="55">
        <v>1</v>
      </c>
      <c r="HI230" s="56">
        <f>FI215</f>
        <v>1480507</v>
      </c>
      <c r="HJ230" s="56">
        <f>AN215</f>
        <v>20714</v>
      </c>
      <c r="HK230" s="57">
        <f t="shared" si="95"/>
        <v>1.399115303068476E-2</v>
      </c>
      <c r="HL230" s="58">
        <f t="shared" si="91"/>
        <v>1.3893956792839588E-2</v>
      </c>
      <c r="HN230" s="54" t="s">
        <v>357</v>
      </c>
      <c r="HO230" s="55" t="s">
        <v>358</v>
      </c>
      <c r="HP230" s="55">
        <v>1</v>
      </c>
      <c r="HQ230" s="56">
        <f>GD215</f>
        <v>694800</v>
      </c>
      <c r="HR230" s="56">
        <f>BS215</f>
        <v>13268</v>
      </c>
      <c r="HS230" s="57">
        <f t="shared" si="96"/>
        <v>1.9096142774899252E-2</v>
      </c>
      <c r="HT230" s="58">
        <f t="shared" si="92"/>
        <v>1.8915535887909625E-2</v>
      </c>
      <c r="HV230" s="54" t="s">
        <v>357</v>
      </c>
      <c r="HW230" s="59" t="s">
        <v>358</v>
      </c>
      <c r="HX230" s="59">
        <v>1</v>
      </c>
      <c r="HY230" s="56">
        <f>GY215</f>
        <v>785707</v>
      </c>
      <c r="HZ230" s="60">
        <f>CX215</f>
        <v>7433</v>
      </c>
      <c r="IA230" s="57">
        <f t="shared" si="97"/>
        <v>9.4602695406811946E-3</v>
      </c>
      <c r="IB230" s="58">
        <f t="shared" si="93"/>
        <v>9.415731860021901E-3</v>
      </c>
      <c r="IE230" s="50">
        <f t="shared" si="94"/>
        <v>0</v>
      </c>
      <c r="IF230" s="50">
        <f t="shared" si="94"/>
        <v>-13</v>
      </c>
      <c r="IJ230" s="50"/>
    </row>
    <row r="231" spans="1:251" ht="15.6" x14ac:dyDescent="0.3">
      <c r="A231" s="12" t="s">
        <v>356</v>
      </c>
      <c r="B231" s="12">
        <v>10852</v>
      </c>
      <c r="C231" s="12"/>
      <c r="D231" s="12"/>
      <c r="E231" s="12"/>
      <c r="F231" s="12">
        <v>51</v>
      </c>
      <c r="G231" s="12">
        <v>1738</v>
      </c>
      <c r="H231" s="12">
        <v>2815</v>
      </c>
      <c r="I231" s="12">
        <v>2890</v>
      </c>
      <c r="J231" s="12">
        <v>1978</v>
      </c>
      <c r="K231" s="12">
        <v>1055</v>
      </c>
      <c r="L231" s="12">
        <v>302</v>
      </c>
      <c r="M231" s="12">
        <v>11</v>
      </c>
      <c r="N231" s="12">
        <v>0</v>
      </c>
      <c r="O231" s="31">
        <v>12</v>
      </c>
      <c r="Q231" s="12" t="s">
        <v>356</v>
      </c>
      <c r="R231" s="12">
        <v>2346</v>
      </c>
      <c r="S231" s="12">
        <v>37</v>
      </c>
      <c r="T231" s="12">
        <v>28</v>
      </c>
      <c r="U231" s="12">
        <v>41</v>
      </c>
      <c r="V231" s="12">
        <v>106</v>
      </c>
      <c r="W231" s="12">
        <v>7</v>
      </c>
      <c r="X231" s="12">
        <v>6</v>
      </c>
      <c r="Y231" s="12">
        <v>6</v>
      </c>
      <c r="Z231" s="12">
        <v>5</v>
      </c>
      <c r="AA231" s="12">
        <v>14</v>
      </c>
      <c r="AB231" s="12">
        <v>11</v>
      </c>
      <c r="AC231" s="12">
        <v>32</v>
      </c>
      <c r="AD231" s="31">
        <v>41</v>
      </c>
      <c r="AE231" s="12"/>
      <c r="AF231" s="12" t="s">
        <v>356</v>
      </c>
      <c r="AG231" s="12">
        <v>42</v>
      </c>
      <c r="AH231" s="12">
        <v>42</v>
      </c>
      <c r="AI231" s="12">
        <v>57</v>
      </c>
      <c r="AJ231" s="12">
        <v>59</v>
      </c>
      <c r="AK231" s="12">
        <v>94</v>
      </c>
      <c r="AL231" s="12">
        <v>120</v>
      </c>
      <c r="AM231" s="12">
        <v>193</v>
      </c>
      <c r="AN231" s="12">
        <v>185</v>
      </c>
      <c r="AO231" s="12">
        <v>227</v>
      </c>
      <c r="AP231" s="12">
        <v>228</v>
      </c>
      <c r="AQ231" s="12">
        <v>280</v>
      </c>
      <c r="AR231" s="12">
        <v>233</v>
      </c>
      <c r="AS231" s="12">
        <v>354</v>
      </c>
      <c r="AT231" s="31">
        <v>4</v>
      </c>
      <c r="AV231" s="12" t="s">
        <v>356</v>
      </c>
      <c r="AW231" s="12">
        <v>1362</v>
      </c>
      <c r="AX231" s="12">
        <v>20</v>
      </c>
      <c r="AY231" s="12">
        <v>16</v>
      </c>
      <c r="AZ231" s="12">
        <v>30</v>
      </c>
      <c r="BA231" s="12">
        <v>66</v>
      </c>
      <c r="BB231" s="12">
        <v>6</v>
      </c>
      <c r="BC231" s="12">
        <v>4</v>
      </c>
      <c r="BD231" s="12">
        <v>2</v>
      </c>
      <c r="BE231" s="12">
        <v>3</v>
      </c>
      <c r="BF231" s="12">
        <v>5</v>
      </c>
      <c r="BG231" s="12">
        <v>9</v>
      </c>
      <c r="BH231" s="12">
        <v>22</v>
      </c>
      <c r="BI231" s="31">
        <v>29</v>
      </c>
      <c r="BJ231" s="12"/>
      <c r="BK231" s="12" t="s">
        <v>356</v>
      </c>
      <c r="BL231" s="12">
        <v>32</v>
      </c>
      <c r="BM231" s="12">
        <v>25</v>
      </c>
      <c r="BN231" s="12">
        <v>39</v>
      </c>
      <c r="BO231" s="12">
        <v>36</v>
      </c>
      <c r="BP231" s="12">
        <v>67</v>
      </c>
      <c r="BQ231" s="12">
        <v>71</v>
      </c>
      <c r="BR231" s="12">
        <v>135</v>
      </c>
      <c r="BS231" s="12">
        <v>121</v>
      </c>
      <c r="BT231" s="12">
        <v>149</v>
      </c>
      <c r="BU231" s="12">
        <v>157</v>
      </c>
      <c r="BV231" s="12">
        <v>165</v>
      </c>
      <c r="BW231" s="12">
        <v>101</v>
      </c>
      <c r="BX231" s="12">
        <v>114</v>
      </c>
      <c r="BY231" s="31">
        <v>4</v>
      </c>
      <c r="CA231" s="12" t="s">
        <v>356</v>
      </c>
      <c r="CB231" s="12">
        <v>984</v>
      </c>
      <c r="CC231" s="12">
        <v>17</v>
      </c>
      <c r="CD231" s="12">
        <v>12</v>
      </c>
      <c r="CE231" s="12">
        <v>11</v>
      </c>
      <c r="CF231" s="12">
        <v>40</v>
      </c>
      <c r="CG231" s="12">
        <v>1</v>
      </c>
      <c r="CH231" s="12">
        <v>2</v>
      </c>
      <c r="CI231" s="12">
        <v>4</v>
      </c>
      <c r="CJ231" s="12">
        <v>2</v>
      </c>
      <c r="CK231" s="12">
        <v>9</v>
      </c>
      <c r="CL231" s="12">
        <v>2</v>
      </c>
      <c r="CM231" s="12">
        <v>10</v>
      </c>
      <c r="CN231" s="31">
        <v>12</v>
      </c>
      <c r="CO231" s="12"/>
      <c r="CP231" s="12" t="s">
        <v>356</v>
      </c>
      <c r="CQ231" s="12">
        <v>10</v>
      </c>
      <c r="CR231" s="12">
        <v>17</v>
      </c>
      <c r="CS231" s="12">
        <v>18</v>
      </c>
      <c r="CT231" s="12">
        <v>23</v>
      </c>
      <c r="CU231" s="12">
        <v>27</v>
      </c>
      <c r="CV231" s="12">
        <v>49</v>
      </c>
      <c r="CW231" s="12">
        <v>58</v>
      </c>
      <c r="CX231" s="12">
        <v>64</v>
      </c>
      <c r="CY231" s="12">
        <v>78</v>
      </c>
      <c r="CZ231" s="12">
        <v>71</v>
      </c>
      <c r="DA231" s="12">
        <v>115</v>
      </c>
      <c r="DB231" s="12">
        <v>132</v>
      </c>
      <c r="DC231" s="12">
        <v>240</v>
      </c>
      <c r="DD231" s="31">
        <v>0</v>
      </c>
      <c r="DG231" s="12" t="s">
        <v>366</v>
      </c>
      <c r="DH231" s="12">
        <v>5.5</v>
      </c>
      <c r="DI231" s="12">
        <v>9.3000000000000007</v>
      </c>
      <c r="DJ231" s="12">
        <v>0.4</v>
      </c>
      <c r="DK231" s="12">
        <v>0.3</v>
      </c>
      <c r="DL231" s="12">
        <v>0.7</v>
      </c>
      <c r="DM231" s="12">
        <v>1</v>
      </c>
      <c r="DN231" s="12">
        <v>1.9</v>
      </c>
      <c r="DO231" s="12">
        <v>4</v>
      </c>
      <c r="DP231" s="12">
        <v>10.5</v>
      </c>
      <c r="DQ231" s="12">
        <v>21.1</v>
      </c>
      <c r="DR231" s="31">
        <v>78.400000000000006</v>
      </c>
      <c r="DT231" s="12" t="s">
        <v>366</v>
      </c>
      <c r="DU231" s="12">
        <v>6.2</v>
      </c>
      <c r="DV231" s="12">
        <v>10.1</v>
      </c>
      <c r="DW231" s="12">
        <v>0.3</v>
      </c>
      <c r="DX231" s="12">
        <v>0.3</v>
      </c>
      <c r="DY231" s="12">
        <v>1</v>
      </c>
      <c r="DZ231" s="12">
        <v>1.5</v>
      </c>
      <c r="EA231" s="12">
        <v>2.5</v>
      </c>
      <c r="EB231" s="12">
        <v>5.4</v>
      </c>
      <c r="EC231" s="12">
        <v>14.4</v>
      </c>
      <c r="ED231" s="12">
        <v>28</v>
      </c>
      <c r="EE231" s="31">
        <v>81</v>
      </c>
      <c r="EG231" s="12" t="s">
        <v>366</v>
      </c>
      <c r="EH231" s="12">
        <v>4.8</v>
      </c>
      <c r="EI231" s="12">
        <v>8.1</v>
      </c>
      <c r="EJ231" s="12">
        <v>0.5</v>
      </c>
      <c r="EK231" s="12">
        <v>0.2</v>
      </c>
      <c r="EL231" s="12">
        <v>0.5</v>
      </c>
      <c r="EM231" s="12">
        <v>0.6</v>
      </c>
      <c r="EN231" s="12">
        <v>1.2</v>
      </c>
      <c r="EO231" s="12">
        <v>2.7</v>
      </c>
      <c r="EP231" s="12">
        <v>6.6</v>
      </c>
      <c r="EQ231" s="12">
        <v>14.7</v>
      </c>
      <c r="ER231" s="31">
        <v>76.3</v>
      </c>
      <c r="EU231" s="12" t="s">
        <v>366</v>
      </c>
      <c r="EV231" s="12">
        <v>590871</v>
      </c>
      <c r="EW231" s="12">
        <v>52828</v>
      </c>
      <c r="EX231" s="12">
        <v>53035</v>
      </c>
      <c r="EY231" s="12">
        <v>57007</v>
      </c>
      <c r="EZ231" s="12">
        <v>57583</v>
      </c>
      <c r="FA231" s="12">
        <v>51192</v>
      </c>
      <c r="FB231" s="12">
        <v>43949</v>
      </c>
      <c r="FC231" s="12">
        <v>41327</v>
      </c>
      <c r="FD231" s="12">
        <v>38084</v>
      </c>
      <c r="FE231" s="12">
        <v>36974</v>
      </c>
      <c r="FF231" s="12">
        <v>33908</v>
      </c>
      <c r="FG231" s="12">
        <v>30514</v>
      </c>
      <c r="FH231" s="12">
        <v>25859</v>
      </c>
      <c r="FI231" s="12">
        <v>20971</v>
      </c>
      <c r="FJ231" s="12">
        <v>16923</v>
      </c>
      <c r="FK231" s="12">
        <v>12906</v>
      </c>
      <c r="FL231" s="12">
        <v>9380</v>
      </c>
      <c r="FM231" s="31">
        <v>8431</v>
      </c>
      <c r="FP231" s="12" t="s">
        <v>366</v>
      </c>
      <c r="FQ231" s="12">
        <v>295471</v>
      </c>
      <c r="FR231" s="12">
        <v>27023</v>
      </c>
      <c r="FS231" s="12">
        <v>27181</v>
      </c>
      <c r="FT231" s="12">
        <v>28876</v>
      </c>
      <c r="FU231" s="12">
        <v>29392</v>
      </c>
      <c r="FV231" s="12">
        <v>26112</v>
      </c>
      <c r="FW231" s="12">
        <v>22107</v>
      </c>
      <c r="FX231" s="12">
        <v>20517</v>
      </c>
      <c r="FY231" s="12">
        <v>18882</v>
      </c>
      <c r="FZ231" s="12">
        <v>18220</v>
      </c>
      <c r="GA231" s="12">
        <v>16657</v>
      </c>
      <c r="GB231" s="12">
        <v>15100</v>
      </c>
      <c r="GC231" s="12">
        <v>12941</v>
      </c>
      <c r="GD231" s="12">
        <v>10462</v>
      </c>
      <c r="GE231" s="12">
        <v>8317</v>
      </c>
      <c r="GF231" s="12">
        <v>5968</v>
      </c>
      <c r="GG231" s="12">
        <v>4230</v>
      </c>
      <c r="GH231" s="31">
        <v>3486</v>
      </c>
      <c r="GK231" s="12" t="s">
        <v>366</v>
      </c>
      <c r="GL231" s="12">
        <v>295400</v>
      </c>
      <c r="GM231" s="12">
        <v>25805</v>
      </c>
      <c r="GN231" s="12">
        <v>25854</v>
      </c>
      <c r="GO231" s="12">
        <v>28131</v>
      </c>
      <c r="GP231" s="12">
        <v>28191</v>
      </c>
      <c r="GQ231" s="12">
        <v>25080</v>
      </c>
      <c r="GR231" s="12">
        <v>21842</v>
      </c>
      <c r="GS231" s="12">
        <v>20810</v>
      </c>
      <c r="GT231" s="12">
        <v>19202</v>
      </c>
      <c r="GU231" s="12">
        <v>18754</v>
      </c>
      <c r="GV231" s="12">
        <v>17251</v>
      </c>
      <c r="GW231" s="12">
        <v>15414</v>
      </c>
      <c r="GX231" s="12">
        <v>12918</v>
      </c>
      <c r="GY231" s="12">
        <v>10509</v>
      </c>
      <c r="GZ231" s="12">
        <v>8606</v>
      </c>
      <c r="HA231" s="12">
        <v>6938</v>
      </c>
      <c r="HB231" s="12">
        <v>5150</v>
      </c>
      <c r="HC231" s="31">
        <v>4945</v>
      </c>
      <c r="HF231" s="42" t="s">
        <v>367</v>
      </c>
      <c r="HG231" s="43" t="s">
        <v>368</v>
      </c>
      <c r="HH231" s="43">
        <v>1</v>
      </c>
      <c r="HI231" s="44">
        <f>FJ215</f>
        <v>1236765</v>
      </c>
      <c r="HJ231" s="44">
        <f>AO215</f>
        <v>24796</v>
      </c>
      <c r="HK231" s="45">
        <f t="shared" si="95"/>
        <v>2.0049079655391284E-2</v>
      </c>
      <c r="HL231" s="46">
        <f t="shared" si="91"/>
        <v>1.9850091621349656E-2</v>
      </c>
      <c r="HN231" s="42" t="s">
        <v>367</v>
      </c>
      <c r="HO231" s="43" t="s">
        <v>368</v>
      </c>
      <c r="HP231" s="43">
        <v>1</v>
      </c>
      <c r="HQ231" s="44">
        <f>GE215</f>
        <v>556954</v>
      </c>
      <c r="HR231" s="44">
        <f>BT215</f>
        <v>15668</v>
      </c>
      <c r="HS231" s="45">
        <f t="shared" si="96"/>
        <v>2.8131587168778751E-2</v>
      </c>
      <c r="HT231" s="46">
        <f t="shared" si="92"/>
        <v>2.7741382607279194E-2</v>
      </c>
      <c r="HV231" s="42" t="s">
        <v>367</v>
      </c>
      <c r="HW231" s="47" t="s">
        <v>368</v>
      </c>
      <c r="HX231" s="47">
        <v>1</v>
      </c>
      <c r="HY231" s="44">
        <f>GZ215</f>
        <v>679811</v>
      </c>
      <c r="HZ231" s="48">
        <f>CY215</f>
        <v>9122</v>
      </c>
      <c r="IA231" s="45">
        <f t="shared" si="97"/>
        <v>1.3418435418079437E-2</v>
      </c>
      <c r="IB231" s="46">
        <f t="shared" si="93"/>
        <v>1.3329008200218593E-2</v>
      </c>
      <c r="IE231" s="50">
        <f t="shared" si="94"/>
        <v>0</v>
      </c>
      <c r="IF231" s="50">
        <f t="shared" si="94"/>
        <v>-6</v>
      </c>
      <c r="IH231" s="50">
        <v>67157</v>
      </c>
      <c r="II231" s="50">
        <v>22937</v>
      </c>
      <c r="IJ231" s="50">
        <v>44220</v>
      </c>
    </row>
    <row r="232" spans="1:251" ht="15.6" x14ac:dyDescent="0.3">
      <c r="A232" s="12" t="s">
        <v>366</v>
      </c>
      <c r="B232" s="12">
        <v>10966</v>
      </c>
      <c r="C232" s="12"/>
      <c r="D232" s="12"/>
      <c r="E232" s="12"/>
      <c r="F232" s="12">
        <v>58</v>
      </c>
      <c r="G232" s="12">
        <v>1890</v>
      </c>
      <c r="H232" s="12">
        <v>2851</v>
      </c>
      <c r="I232" s="12">
        <v>2828</v>
      </c>
      <c r="J232" s="12">
        <v>2041</v>
      </c>
      <c r="K232" s="12">
        <v>1021</v>
      </c>
      <c r="L232" s="12">
        <v>253</v>
      </c>
      <c r="M232" s="12">
        <v>16</v>
      </c>
      <c r="N232" s="12">
        <v>1</v>
      </c>
      <c r="O232" s="31">
        <v>7</v>
      </c>
      <c r="Q232" s="12" t="s">
        <v>366</v>
      </c>
      <c r="R232" s="12">
        <v>3241</v>
      </c>
      <c r="S232" s="12">
        <v>47</v>
      </c>
      <c r="T232" s="12">
        <v>18</v>
      </c>
      <c r="U232" s="12">
        <v>37</v>
      </c>
      <c r="V232" s="12">
        <v>102</v>
      </c>
      <c r="W232" s="12">
        <v>8</v>
      </c>
      <c r="X232" s="12">
        <v>4</v>
      </c>
      <c r="Y232" s="12">
        <v>4</v>
      </c>
      <c r="Z232" s="12">
        <v>2</v>
      </c>
      <c r="AA232" s="12">
        <v>11</v>
      </c>
      <c r="AB232" s="12">
        <v>20</v>
      </c>
      <c r="AC232" s="12">
        <v>34</v>
      </c>
      <c r="AD232" s="31">
        <v>47</v>
      </c>
      <c r="AE232" s="12"/>
      <c r="AF232" s="12" t="s">
        <v>366</v>
      </c>
      <c r="AG232" s="12">
        <v>46</v>
      </c>
      <c r="AH232" s="12">
        <v>43</v>
      </c>
      <c r="AI232" s="12">
        <v>55</v>
      </c>
      <c r="AJ232" s="12">
        <v>85</v>
      </c>
      <c r="AK232" s="12">
        <v>107</v>
      </c>
      <c r="AL232" s="12">
        <v>153</v>
      </c>
      <c r="AM232" s="12">
        <v>207</v>
      </c>
      <c r="AN232" s="12">
        <v>283</v>
      </c>
      <c r="AO232" s="12">
        <v>302</v>
      </c>
      <c r="AP232" s="12">
        <v>327</v>
      </c>
      <c r="AQ232" s="12">
        <v>414</v>
      </c>
      <c r="AR232" s="12">
        <v>424</v>
      </c>
      <c r="AS232" s="12">
        <v>559</v>
      </c>
      <c r="AT232" s="31">
        <v>4</v>
      </c>
      <c r="AV232" s="12" t="s">
        <v>366</v>
      </c>
      <c r="AW232" s="12">
        <v>1829</v>
      </c>
      <c r="AX232" s="12">
        <v>26</v>
      </c>
      <c r="AY232" s="12">
        <v>9</v>
      </c>
      <c r="AZ232" s="12">
        <v>22</v>
      </c>
      <c r="BA232" s="12">
        <v>57</v>
      </c>
      <c r="BB232" s="12">
        <v>4</v>
      </c>
      <c r="BC232" s="12">
        <v>0</v>
      </c>
      <c r="BD232" s="12">
        <v>3</v>
      </c>
      <c r="BE232" s="12">
        <v>0</v>
      </c>
      <c r="BF232" s="12">
        <v>5</v>
      </c>
      <c r="BG232" s="12">
        <v>13</v>
      </c>
      <c r="BH232" s="12">
        <v>26</v>
      </c>
      <c r="BI232" s="31">
        <v>31</v>
      </c>
      <c r="BJ232" s="12"/>
      <c r="BK232" s="12" t="s">
        <v>366</v>
      </c>
      <c r="BL232" s="12">
        <v>35</v>
      </c>
      <c r="BM232" s="12">
        <v>27</v>
      </c>
      <c r="BN232" s="12">
        <v>37</v>
      </c>
      <c r="BO232" s="12">
        <v>56</v>
      </c>
      <c r="BP232" s="12">
        <v>74</v>
      </c>
      <c r="BQ232" s="12">
        <v>97</v>
      </c>
      <c r="BR232" s="12">
        <v>143</v>
      </c>
      <c r="BS232" s="12">
        <v>193</v>
      </c>
      <c r="BT232" s="12">
        <v>200</v>
      </c>
      <c r="BU232" s="12">
        <v>200</v>
      </c>
      <c r="BV232" s="12">
        <v>220</v>
      </c>
      <c r="BW232" s="12">
        <v>203</v>
      </c>
      <c r="BX232" s="12">
        <v>202</v>
      </c>
      <c r="BY232" s="31">
        <v>3</v>
      </c>
      <c r="CA232" s="12" t="s">
        <v>366</v>
      </c>
      <c r="CB232" s="12">
        <v>1407</v>
      </c>
      <c r="CC232" s="12">
        <v>19</v>
      </c>
      <c r="CD232" s="12">
        <v>9</v>
      </c>
      <c r="CE232" s="12">
        <v>15</v>
      </c>
      <c r="CF232" s="12">
        <v>43</v>
      </c>
      <c r="CG232" s="12">
        <v>4</v>
      </c>
      <c r="CH232" s="12">
        <v>4</v>
      </c>
      <c r="CI232" s="12">
        <v>1</v>
      </c>
      <c r="CJ232" s="12">
        <v>2</v>
      </c>
      <c r="CK232" s="12">
        <v>6</v>
      </c>
      <c r="CL232" s="12">
        <v>7</v>
      </c>
      <c r="CM232" s="12">
        <v>8</v>
      </c>
      <c r="CN232" s="31">
        <v>16</v>
      </c>
      <c r="CO232" s="12"/>
      <c r="CP232" s="12" t="s">
        <v>366</v>
      </c>
      <c r="CQ232" s="12">
        <v>11</v>
      </c>
      <c r="CR232" s="12">
        <v>16</v>
      </c>
      <c r="CS232" s="12">
        <v>18</v>
      </c>
      <c r="CT232" s="12">
        <v>29</v>
      </c>
      <c r="CU232" s="12">
        <v>33</v>
      </c>
      <c r="CV232" s="12">
        <v>56</v>
      </c>
      <c r="CW232" s="12">
        <v>64</v>
      </c>
      <c r="CX232" s="12">
        <v>90</v>
      </c>
      <c r="CY232" s="12">
        <v>102</v>
      </c>
      <c r="CZ232" s="12">
        <v>127</v>
      </c>
      <c r="DA232" s="12">
        <v>193</v>
      </c>
      <c r="DB232" s="12">
        <v>220</v>
      </c>
      <c r="DC232" s="12">
        <v>357</v>
      </c>
      <c r="DD232" s="31">
        <v>0</v>
      </c>
      <c r="DG232" s="12" t="s">
        <v>379</v>
      </c>
      <c r="DH232" s="12">
        <v>5</v>
      </c>
      <c r="DI232" s="12">
        <v>14.9</v>
      </c>
      <c r="DJ232" s="12">
        <v>1</v>
      </c>
      <c r="DK232" s="12">
        <v>0.3</v>
      </c>
      <c r="DL232" s="12">
        <v>0.9</v>
      </c>
      <c r="DM232" s="12">
        <v>1.2</v>
      </c>
      <c r="DN232" s="12">
        <v>1.8</v>
      </c>
      <c r="DO232" s="12">
        <v>4.7</v>
      </c>
      <c r="DP232" s="12">
        <v>10.9</v>
      </c>
      <c r="DQ232" s="12">
        <v>25</v>
      </c>
      <c r="DR232" s="31">
        <v>81.900000000000006</v>
      </c>
      <c r="DT232" s="12" t="s">
        <v>379</v>
      </c>
      <c r="DU232" s="12">
        <v>5.7</v>
      </c>
      <c r="DV232" s="12">
        <v>15.2</v>
      </c>
      <c r="DW232" s="12">
        <v>1.2</v>
      </c>
      <c r="DX232" s="12">
        <v>0.3</v>
      </c>
      <c r="DY232" s="12">
        <v>1.3</v>
      </c>
      <c r="DZ232" s="12">
        <v>1.6</v>
      </c>
      <c r="EA232" s="12">
        <v>2.5</v>
      </c>
      <c r="EB232" s="12">
        <v>6.6</v>
      </c>
      <c r="EC232" s="12">
        <v>13.6</v>
      </c>
      <c r="ED232" s="12">
        <v>31.6</v>
      </c>
      <c r="EE232" s="31">
        <v>90.5</v>
      </c>
      <c r="EG232" s="12" t="s">
        <v>379</v>
      </c>
      <c r="EH232" s="12">
        <v>4.3</v>
      </c>
      <c r="EI232" s="12">
        <v>14.5</v>
      </c>
      <c r="EJ232" s="12">
        <v>0.8</v>
      </c>
      <c r="EK232" s="12">
        <v>0.2</v>
      </c>
      <c r="EL232" s="12">
        <v>0.5</v>
      </c>
      <c r="EM232" s="12">
        <v>0.9</v>
      </c>
      <c r="EN232" s="12">
        <v>1.1000000000000001</v>
      </c>
      <c r="EO232" s="12">
        <v>2.9</v>
      </c>
      <c r="EP232" s="12">
        <v>8.4</v>
      </c>
      <c r="EQ232" s="12">
        <v>19</v>
      </c>
      <c r="ER232" s="31">
        <v>75.3</v>
      </c>
      <c r="EU232" s="12" t="s">
        <v>379</v>
      </c>
      <c r="EV232" s="12">
        <v>1181886</v>
      </c>
      <c r="EW232" s="12">
        <v>131418</v>
      </c>
      <c r="EX232" s="12">
        <v>129921</v>
      </c>
      <c r="EY232" s="12">
        <v>132660</v>
      </c>
      <c r="EZ232" s="12">
        <v>118130</v>
      </c>
      <c r="FA232" s="12">
        <v>107472</v>
      </c>
      <c r="FB232" s="12">
        <v>95297</v>
      </c>
      <c r="FC232" s="12">
        <v>81003</v>
      </c>
      <c r="FD232" s="12">
        <v>69386</v>
      </c>
      <c r="FE232" s="12">
        <v>63282</v>
      </c>
      <c r="FF232" s="12">
        <v>55206</v>
      </c>
      <c r="FG232" s="12">
        <v>50414</v>
      </c>
      <c r="FH232" s="12">
        <v>41434</v>
      </c>
      <c r="FI232" s="12">
        <v>32131</v>
      </c>
      <c r="FJ232" s="12">
        <v>26298</v>
      </c>
      <c r="FK232" s="12">
        <v>20418</v>
      </c>
      <c r="FL232" s="12">
        <v>14797</v>
      </c>
      <c r="FM232" s="31">
        <v>12619</v>
      </c>
      <c r="FP232" s="12" t="s">
        <v>379</v>
      </c>
      <c r="FQ232" s="12">
        <v>588217</v>
      </c>
      <c r="FR232" s="12">
        <v>66272</v>
      </c>
      <c r="FS232" s="12">
        <v>66029</v>
      </c>
      <c r="FT232" s="12">
        <v>67111</v>
      </c>
      <c r="FU232" s="12">
        <v>60051</v>
      </c>
      <c r="FV232" s="12">
        <v>54167</v>
      </c>
      <c r="FW232" s="12">
        <v>47024</v>
      </c>
      <c r="FX232" s="12">
        <v>39758</v>
      </c>
      <c r="FY232" s="12">
        <v>34561</v>
      </c>
      <c r="FZ232" s="12">
        <v>31484</v>
      </c>
      <c r="GA232" s="12">
        <v>27113</v>
      </c>
      <c r="GB232" s="12">
        <v>24848</v>
      </c>
      <c r="GC232" s="12">
        <v>20120</v>
      </c>
      <c r="GD232" s="12">
        <v>15668</v>
      </c>
      <c r="GE232" s="12">
        <v>12701</v>
      </c>
      <c r="GF232" s="12">
        <v>9568</v>
      </c>
      <c r="GG232" s="12">
        <v>6711</v>
      </c>
      <c r="GH232" s="31">
        <v>5031</v>
      </c>
      <c r="GK232" s="12" t="s">
        <v>379</v>
      </c>
      <c r="GL232" s="12">
        <v>593669</v>
      </c>
      <c r="GM232" s="12">
        <v>65146</v>
      </c>
      <c r="GN232" s="12">
        <v>63892</v>
      </c>
      <c r="GO232" s="12">
        <v>65549</v>
      </c>
      <c r="GP232" s="12">
        <v>58079</v>
      </c>
      <c r="GQ232" s="12">
        <v>53305</v>
      </c>
      <c r="GR232" s="12">
        <v>48273</v>
      </c>
      <c r="GS232" s="12">
        <v>41245</v>
      </c>
      <c r="GT232" s="12">
        <v>34825</v>
      </c>
      <c r="GU232" s="12">
        <v>31798</v>
      </c>
      <c r="GV232" s="12">
        <v>28093</v>
      </c>
      <c r="GW232" s="12">
        <v>25566</v>
      </c>
      <c r="GX232" s="12">
        <v>21314</v>
      </c>
      <c r="GY232" s="12">
        <v>16463</v>
      </c>
      <c r="GZ232" s="12">
        <v>13597</v>
      </c>
      <c r="HA232" s="12">
        <v>10850</v>
      </c>
      <c r="HB232" s="12">
        <v>8086</v>
      </c>
      <c r="HC232" s="31">
        <v>7588</v>
      </c>
      <c r="HF232" s="54" t="s">
        <v>380</v>
      </c>
      <c r="HG232" s="55" t="s">
        <v>381</v>
      </c>
      <c r="HH232" s="55">
        <v>1</v>
      </c>
      <c r="HI232" s="56">
        <f>FK215</f>
        <v>1040690</v>
      </c>
      <c r="HJ232" s="56">
        <f>AP215</f>
        <v>31690</v>
      </c>
      <c r="HK232" s="57">
        <f t="shared" si="95"/>
        <v>3.0450950811480845E-2</v>
      </c>
      <c r="HL232" s="58">
        <f t="shared" si="91"/>
        <v>2.9994273734424322E-2</v>
      </c>
      <c r="HN232" s="54" t="s">
        <v>380</v>
      </c>
      <c r="HO232" s="55" t="s">
        <v>381</v>
      </c>
      <c r="HP232" s="55">
        <v>1</v>
      </c>
      <c r="HQ232" s="56">
        <f>GF215</f>
        <v>441346</v>
      </c>
      <c r="HR232" s="56">
        <f>BU215</f>
        <v>19086</v>
      </c>
      <c r="HS232" s="57">
        <f t="shared" si="96"/>
        <v>4.3244982394765104E-2</v>
      </c>
      <c r="HT232" s="58">
        <f t="shared" si="92"/>
        <v>4.2329708642260065E-2</v>
      </c>
      <c r="HV232" s="54" t="s">
        <v>380</v>
      </c>
      <c r="HW232" s="59" t="s">
        <v>381</v>
      </c>
      <c r="HX232" s="59">
        <v>1</v>
      </c>
      <c r="HY232" s="56">
        <f>HA215</f>
        <v>599344</v>
      </c>
      <c r="HZ232" s="60">
        <f>CZ215</f>
        <v>12589</v>
      </c>
      <c r="IA232" s="57">
        <f t="shared" si="97"/>
        <v>2.1004631730692225E-2</v>
      </c>
      <c r="IB232" s="58">
        <f t="shared" si="93"/>
        <v>2.0786327157206817E-2</v>
      </c>
      <c r="IE232" s="50">
        <f t="shared" si="94"/>
        <v>0</v>
      </c>
      <c r="IF232" s="50">
        <f t="shared" si="94"/>
        <v>-15</v>
      </c>
      <c r="IJ232" s="64"/>
    </row>
    <row r="233" spans="1:251" ht="15.6" x14ac:dyDescent="0.3">
      <c r="A233" s="12" t="s">
        <v>379</v>
      </c>
      <c r="B233" s="12">
        <v>24828</v>
      </c>
      <c r="C233" s="12"/>
      <c r="D233" s="12"/>
      <c r="E233" s="12"/>
      <c r="F233" s="12">
        <v>91</v>
      </c>
      <c r="G233" s="12">
        <v>4053</v>
      </c>
      <c r="H233" s="12">
        <v>7000</v>
      </c>
      <c r="I233" s="12">
        <v>6100</v>
      </c>
      <c r="J233" s="12">
        <v>4412</v>
      </c>
      <c r="K233" s="12">
        <v>2321</v>
      </c>
      <c r="L233" s="12">
        <v>761</v>
      </c>
      <c r="M233" s="12">
        <v>70</v>
      </c>
      <c r="N233" s="12">
        <v>7</v>
      </c>
      <c r="O233" s="31">
        <v>13</v>
      </c>
      <c r="Q233" s="12" t="s">
        <v>379</v>
      </c>
      <c r="R233" s="12">
        <v>5929</v>
      </c>
      <c r="S233" s="12">
        <v>151</v>
      </c>
      <c r="T233" s="12">
        <v>67</v>
      </c>
      <c r="U233" s="12">
        <v>152</v>
      </c>
      <c r="V233" s="12">
        <v>370</v>
      </c>
      <c r="W233" s="12">
        <v>60</v>
      </c>
      <c r="X233" s="12">
        <v>20</v>
      </c>
      <c r="Y233" s="12">
        <v>15</v>
      </c>
      <c r="Z233" s="12">
        <v>7</v>
      </c>
      <c r="AA233" s="12">
        <v>41</v>
      </c>
      <c r="AB233" s="12">
        <v>30</v>
      </c>
      <c r="AC233" s="12">
        <v>109</v>
      </c>
      <c r="AD233" s="31">
        <v>102</v>
      </c>
      <c r="AE233" s="12"/>
      <c r="AF233" s="12" t="s">
        <v>379</v>
      </c>
      <c r="AG233" s="12">
        <v>106</v>
      </c>
      <c r="AH233" s="12">
        <v>110</v>
      </c>
      <c r="AI233" s="12">
        <v>116</v>
      </c>
      <c r="AJ233" s="12">
        <v>127</v>
      </c>
      <c r="AK233" s="12">
        <v>214</v>
      </c>
      <c r="AL233" s="12">
        <v>287</v>
      </c>
      <c r="AM233" s="12">
        <v>346</v>
      </c>
      <c r="AN233" s="12">
        <v>457</v>
      </c>
      <c r="AO233" s="12">
        <v>536</v>
      </c>
      <c r="AP233" s="12">
        <v>631</v>
      </c>
      <c r="AQ233" s="12">
        <v>720</v>
      </c>
      <c r="AR233" s="12">
        <v>640</v>
      </c>
      <c r="AS233" s="12">
        <v>885</v>
      </c>
      <c r="AT233" s="31">
        <v>0</v>
      </c>
      <c r="AV233" s="12" t="s">
        <v>379</v>
      </c>
      <c r="AW233" s="12">
        <v>3344</v>
      </c>
      <c r="AX233" s="12">
        <v>84</v>
      </c>
      <c r="AY233" s="12">
        <v>40</v>
      </c>
      <c r="AZ233" s="12">
        <v>69</v>
      </c>
      <c r="BA233" s="12">
        <v>193</v>
      </c>
      <c r="BB233" s="12">
        <v>33</v>
      </c>
      <c r="BC233" s="12">
        <v>14</v>
      </c>
      <c r="BD233" s="12">
        <v>11</v>
      </c>
      <c r="BE233" s="12">
        <v>4</v>
      </c>
      <c r="BF233" s="12">
        <v>22</v>
      </c>
      <c r="BG233" s="12">
        <v>17</v>
      </c>
      <c r="BH233" s="12">
        <v>72</v>
      </c>
      <c r="BI233" s="31">
        <v>78</v>
      </c>
      <c r="BJ233" s="12"/>
      <c r="BK233" s="12" t="s">
        <v>379</v>
      </c>
      <c r="BL233" s="12">
        <v>71</v>
      </c>
      <c r="BM233" s="12">
        <v>64</v>
      </c>
      <c r="BN233" s="12">
        <v>80</v>
      </c>
      <c r="BO233" s="12">
        <v>88</v>
      </c>
      <c r="BP233" s="12">
        <v>144</v>
      </c>
      <c r="BQ233" s="12">
        <v>200</v>
      </c>
      <c r="BR233" s="12">
        <v>215</v>
      </c>
      <c r="BS233" s="12">
        <v>272</v>
      </c>
      <c r="BT233" s="12">
        <v>316</v>
      </c>
      <c r="BU233" s="12">
        <v>387</v>
      </c>
      <c r="BV233" s="12">
        <v>413</v>
      </c>
      <c r="BW233" s="12">
        <v>320</v>
      </c>
      <c r="BX233" s="12">
        <v>330</v>
      </c>
      <c r="BY233" s="31">
        <v>0</v>
      </c>
      <c r="CA233" s="12" t="s">
        <v>379</v>
      </c>
      <c r="CB233" s="12">
        <v>2582</v>
      </c>
      <c r="CC233" s="12">
        <v>66</v>
      </c>
      <c r="CD233" s="12">
        <v>26</v>
      </c>
      <c r="CE233" s="12">
        <v>83</v>
      </c>
      <c r="CF233" s="12">
        <v>175</v>
      </c>
      <c r="CG233" s="12">
        <v>27</v>
      </c>
      <c r="CH233" s="12">
        <v>6</v>
      </c>
      <c r="CI233" s="12">
        <v>4</v>
      </c>
      <c r="CJ233" s="12">
        <v>3</v>
      </c>
      <c r="CK233" s="12">
        <v>19</v>
      </c>
      <c r="CL233" s="12">
        <v>13</v>
      </c>
      <c r="CM233" s="12">
        <v>37</v>
      </c>
      <c r="CN233" s="31">
        <v>24</v>
      </c>
      <c r="CO233" s="12"/>
      <c r="CP233" s="12" t="s">
        <v>379</v>
      </c>
      <c r="CQ233" s="12">
        <v>35</v>
      </c>
      <c r="CR233" s="12">
        <v>46</v>
      </c>
      <c r="CS233" s="12">
        <v>36</v>
      </c>
      <c r="CT233" s="12">
        <v>39</v>
      </c>
      <c r="CU233" s="12">
        <v>70</v>
      </c>
      <c r="CV233" s="12">
        <v>87</v>
      </c>
      <c r="CW233" s="12">
        <v>131</v>
      </c>
      <c r="CX233" s="12">
        <v>185</v>
      </c>
      <c r="CY233" s="12">
        <v>220</v>
      </c>
      <c r="CZ233" s="12">
        <v>244</v>
      </c>
      <c r="DA233" s="12">
        <v>307</v>
      </c>
      <c r="DB233" s="12">
        <v>320</v>
      </c>
      <c r="DC233" s="12">
        <v>554</v>
      </c>
      <c r="DD233" s="31">
        <v>0</v>
      </c>
      <c r="DG233" s="12" t="s">
        <v>392</v>
      </c>
      <c r="DH233" s="12">
        <v>6.4</v>
      </c>
      <c r="DI233" s="12">
        <v>14</v>
      </c>
      <c r="DJ233" s="12">
        <v>0.7</v>
      </c>
      <c r="DK233" s="12">
        <v>0.2</v>
      </c>
      <c r="DL233" s="12">
        <v>0.8</v>
      </c>
      <c r="DM233" s="12">
        <v>0.8</v>
      </c>
      <c r="DN233" s="12">
        <v>1.3</v>
      </c>
      <c r="DO233" s="12">
        <v>4.3</v>
      </c>
      <c r="DP233" s="12">
        <v>12.2</v>
      </c>
      <c r="DQ233" s="12">
        <v>27.2</v>
      </c>
      <c r="DR233" s="31">
        <v>87.1</v>
      </c>
      <c r="DT233" s="12" t="s">
        <v>392</v>
      </c>
      <c r="DU233" s="12">
        <v>6.9</v>
      </c>
      <c r="DV233" s="12">
        <v>15.5</v>
      </c>
      <c r="DW233" s="12">
        <v>0.6</v>
      </c>
      <c r="DX233" s="12">
        <v>0.3</v>
      </c>
      <c r="DY233" s="12">
        <v>1.1000000000000001</v>
      </c>
      <c r="DZ233" s="12">
        <v>1.1000000000000001</v>
      </c>
      <c r="EA233" s="12">
        <v>1.6</v>
      </c>
      <c r="EB233" s="12">
        <v>5.6</v>
      </c>
      <c r="EC233" s="12">
        <v>15.8</v>
      </c>
      <c r="ED233" s="12">
        <v>35.299999999999997</v>
      </c>
      <c r="EE233" s="31">
        <v>97.1</v>
      </c>
      <c r="EG233" s="12" t="s">
        <v>392</v>
      </c>
      <c r="EH233" s="12">
        <v>5.9</v>
      </c>
      <c r="EI233" s="12">
        <v>12.3</v>
      </c>
      <c r="EJ233" s="12">
        <v>0.9</v>
      </c>
      <c r="EK233" s="12">
        <v>0.1</v>
      </c>
      <c r="EL233" s="12">
        <v>0.5</v>
      </c>
      <c r="EM233" s="12">
        <v>0.5</v>
      </c>
      <c r="EN233" s="12">
        <v>1</v>
      </c>
      <c r="EO233" s="12">
        <v>3.1</v>
      </c>
      <c r="EP233" s="12">
        <v>9</v>
      </c>
      <c r="EQ233" s="12">
        <v>20.6</v>
      </c>
      <c r="ER233" s="31">
        <v>80.3</v>
      </c>
      <c r="EU233" s="12" t="s">
        <v>392</v>
      </c>
      <c r="EV233" s="12">
        <v>676189</v>
      </c>
      <c r="EW233" s="12">
        <v>67821</v>
      </c>
      <c r="EX233" s="12">
        <v>65296</v>
      </c>
      <c r="EY233" s="12">
        <v>65121</v>
      </c>
      <c r="EZ233" s="12">
        <v>60600</v>
      </c>
      <c r="FA233" s="12">
        <v>57154</v>
      </c>
      <c r="FB233" s="12">
        <v>55449</v>
      </c>
      <c r="FC233" s="12">
        <v>49237</v>
      </c>
      <c r="FD233" s="12">
        <v>40871</v>
      </c>
      <c r="FE233" s="12">
        <v>36763</v>
      </c>
      <c r="FF233" s="12">
        <v>34753</v>
      </c>
      <c r="FG233" s="12">
        <v>33216</v>
      </c>
      <c r="FH233" s="12">
        <v>29828</v>
      </c>
      <c r="FI233" s="12">
        <v>24093</v>
      </c>
      <c r="FJ233" s="12">
        <v>18961</v>
      </c>
      <c r="FK233" s="12">
        <v>15047</v>
      </c>
      <c r="FL233" s="12">
        <v>11612</v>
      </c>
      <c r="FM233" s="31">
        <v>10367</v>
      </c>
      <c r="FP233" s="12" t="s">
        <v>392</v>
      </c>
      <c r="FQ233" s="12">
        <v>333069</v>
      </c>
      <c r="FR233" s="12">
        <v>34364</v>
      </c>
      <c r="FS233" s="12">
        <v>33236</v>
      </c>
      <c r="FT233" s="12">
        <v>32925</v>
      </c>
      <c r="FU233" s="12">
        <v>30922</v>
      </c>
      <c r="FV233" s="12">
        <v>28904</v>
      </c>
      <c r="FW233" s="12">
        <v>28135</v>
      </c>
      <c r="FX233" s="12">
        <v>24687</v>
      </c>
      <c r="FY233" s="12">
        <v>20127</v>
      </c>
      <c r="FZ233" s="12">
        <v>18125</v>
      </c>
      <c r="GA233" s="12">
        <v>16411</v>
      </c>
      <c r="GB233" s="12">
        <v>15772</v>
      </c>
      <c r="GC233" s="12">
        <v>14162</v>
      </c>
      <c r="GD233" s="12">
        <v>11352</v>
      </c>
      <c r="GE233" s="12">
        <v>8506</v>
      </c>
      <c r="GF233" s="12">
        <v>6608</v>
      </c>
      <c r="GG233" s="12">
        <v>4868</v>
      </c>
      <c r="GH233" s="31">
        <v>3965</v>
      </c>
      <c r="GK233" s="12" t="s">
        <v>392</v>
      </c>
      <c r="GL233" s="12">
        <v>343120</v>
      </c>
      <c r="GM233" s="12">
        <v>33457</v>
      </c>
      <c r="GN233" s="12">
        <v>32060</v>
      </c>
      <c r="GO233" s="12">
        <v>32196</v>
      </c>
      <c r="GP233" s="12">
        <v>29678</v>
      </c>
      <c r="GQ233" s="12">
        <v>28250</v>
      </c>
      <c r="GR233" s="12">
        <v>27314</v>
      </c>
      <c r="GS233" s="12">
        <v>24550</v>
      </c>
      <c r="GT233" s="12">
        <v>20744</v>
      </c>
      <c r="GU233" s="12">
        <v>18638</v>
      </c>
      <c r="GV233" s="12">
        <v>18342</v>
      </c>
      <c r="GW233" s="12">
        <v>17444</v>
      </c>
      <c r="GX233" s="12">
        <v>15666</v>
      </c>
      <c r="GY233" s="12">
        <v>12741</v>
      </c>
      <c r="GZ233" s="12">
        <v>10455</v>
      </c>
      <c r="HA233" s="12">
        <v>8439</v>
      </c>
      <c r="HB233" s="12">
        <v>6744</v>
      </c>
      <c r="HC233" s="31">
        <v>6402</v>
      </c>
      <c r="HF233" s="42" t="s">
        <v>393</v>
      </c>
      <c r="HG233" s="43" t="s">
        <v>394</v>
      </c>
      <c r="HH233" s="43">
        <v>1</v>
      </c>
      <c r="HI233" s="44">
        <f>FL215</f>
        <v>823122</v>
      </c>
      <c r="HJ233" s="44">
        <f>AQ215</f>
        <v>40298</v>
      </c>
      <c r="HK233" s="45">
        <f t="shared" si="95"/>
        <v>4.8957505691744362E-2</v>
      </c>
      <c r="HL233" s="46">
        <f t="shared" si="91"/>
        <v>4.7787721859283677E-2</v>
      </c>
      <c r="HN233" s="42" t="s">
        <v>393</v>
      </c>
      <c r="HO233" s="43" t="s">
        <v>394</v>
      </c>
      <c r="HP233" s="43">
        <v>1</v>
      </c>
      <c r="HQ233" s="44">
        <f>GG215</f>
        <v>322568</v>
      </c>
      <c r="HR233" s="44">
        <f>BV215</f>
        <v>21879</v>
      </c>
      <c r="HS233" s="45">
        <f t="shared" si="96"/>
        <v>6.7827558840306543E-2</v>
      </c>
      <c r="HT233" s="46">
        <f t="shared" si="92"/>
        <v>6.5602722577453296E-2</v>
      </c>
      <c r="HV233" s="42" t="s">
        <v>393</v>
      </c>
      <c r="HW233" s="47" t="s">
        <v>394</v>
      </c>
      <c r="HX233" s="47">
        <v>1</v>
      </c>
      <c r="HY233" s="44">
        <f>HB215</f>
        <v>500554</v>
      </c>
      <c r="HZ233" s="48">
        <f>DA215</f>
        <v>18405</v>
      </c>
      <c r="IA233" s="45">
        <f t="shared" si="97"/>
        <v>3.6769259660296393E-2</v>
      </c>
      <c r="IB233" s="46">
        <f t="shared" si="93"/>
        <v>3.6105473888023008E-2</v>
      </c>
      <c r="IE233" s="50">
        <f t="shared" si="94"/>
        <v>0</v>
      </c>
      <c r="IF233" s="50">
        <f t="shared" si="94"/>
        <v>-14</v>
      </c>
      <c r="IH233">
        <v>0.58576172253078596</v>
      </c>
      <c r="II233">
        <v>0.657017046693116</v>
      </c>
      <c r="IJ233">
        <v>0.54880144730891001</v>
      </c>
    </row>
    <row r="234" spans="1:251" ht="15.6" x14ac:dyDescent="0.3">
      <c r="A234" s="12" t="s">
        <v>392</v>
      </c>
      <c r="B234" s="12">
        <v>13971</v>
      </c>
      <c r="C234" s="12"/>
      <c r="D234" s="12"/>
      <c r="E234" s="12"/>
      <c r="F234" s="12">
        <v>48</v>
      </c>
      <c r="G234" s="12">
        <v>1961</v>
      </c>
      <c r="H234" s="12">
        <v>3686</v>
      </c>
      <c r="I234" s="12">
        <v>3694</v>
      </c>
      <c r="J234" s="12">
        <v>2824</v>
      </c>
      <c r="K234" s="12">
        <v>1376</v>
      </c>
      <c r="L234" s="12">
        <v>339</v>
      </c>
      <c r="M234" s="12">
        <v>27</v>
      </c>
      <c r="N234" s="12">
        <v>1</v>
      </c>
      <c r="O234" s="31">
        <v>15</v>
      </c>
      <c r="Q234" s="12" t="s">
        <v>392</v>
      </c>
      <c r="R234" s="12">
        <v>4333</v>
      </c>
      <c r="S234" s="12">
        <v>96</v>
      </c>
      <c r="T234" s="12">
        <v>24</v>
      </c>
      <c r="U234" s="12">
        <v>76</v>
      </c>
      <c r="V234" s="12">
        <v>196</v>
      </c>
      <c r="W234" s="12">
        <v>20</v>
      </c>
      <c r="X234" s="12">
        <v>11</v>
      </c>
      <c r="Y234" s="12">
        <v>7</v>
      </c>
      <c r="Z234" s="12">
        <v>2</v>
      </c>
      <c r="AA234" s="12">
        <v>11</v>
      </c>
      <c r="AB234" s="12">
        <v>15</v>
      </c>
      <c r="AC234" s="12">
        <v>41</v>
      </c>
      <c r="AD234" s="31">
        <v>54</v>
      </c>
      <c r="AE234" s="12"/>
      <c r="AF234" s="12" t="s">
        <v>392</v>
      </c>
      <c r="AG234" s="12">
        <v>48</v>
      </c>
      <c r="AH234" s="12">
        <v>37</v>
      </c>
      <c r="AI234" s="12">
        <v>41</v>
      </c>
      <c r="AJ234" s="12">
        <v>60</v>
      </c>
      <c r="AK234" s="12">
        <v>100</v>
      </c>
      <c r="AL234" s="12">
        <v>193</v>
      </c>
      <c r="AM234" s="12">
        <v>275</v>
      </c>
      <c r="AN234" s="12">
        <v>384</v>
      </c>
      <c r="AO234" s="12">
        <v>403</v>
      </c>
      <c r="AP234" s="12">
        <v>521</v>
      </c>
      <c r="AQ234" s="12">
        <v>652</v>
      </c>
      <c r="AR234" s="12">
        <v>647</v>
      </c>
      <c r="AS234" s="12">
        <v>615</v>
      </c>
      <c r="AT234" s="31">
        <v>0</v>
      </c>
      <c r="AV234" s="12" t="s">
        <v>392</v>
      </c>
      <c r="AW234" s="12">
        <v>2307</v>
      </c>
      <c r="AX234" s="12">
        <v>57</v>
      </c>
      <c r="AY234" s="12">
        <v>15</v>
      </c>
      <c r="AZ234" s="12">
        <v>40</v>
      </c>
      <c r="BA234" s="12">
        <v>112</v>
      </c>
      <c r="BB234" s="12">
        <v>8</v>
      </c>
      <c r="BC234" s="12">
        <v>7</v>
      </c>
      <c r="BD234" s="12">
        <v>1</v>
      </c>
      <c r="BE234" s="12">
        <v>0</v>
      </c>
      <c r="BF234" s="12">
        <v>8</v>
      </c>
      <c r="BG234" s="12">
        <v>9</v>
      </c>
      <c r="BH234" s="12">
        <v>23</v>
      </c>
      <c r="BI234" s="31">
        <v>44</v>
      </c>
      <c r="BJ234" s="12"/>
      <c r="BK234" s="12" t="s">
        <v>392</v>
      </c>
      <c r="BL234" s="12">
        <v>35</v>
      </c>
      <c r="BM234" s="12">
        <v>22</v>
      </c>
      <c r="BN234" s="12">
        <v>22</v>
      </c>
      <c r="BO234" s="12">
        <v>40</v>
      </c>
      <c r="BP234" s="12">
        <v>72</v>
      </c>
      <c r="BQ234" s="12">
        <v>109</v>
      </c>
      <c r="BR234" s="12">
        <v>173</v>
      </c>
      <c r="BS234" s="12">
        <v>230</v>
      </c>
      <c r="BT234" s="12">
        <v>235</v>
      </c>
      <c r="BU234" s="12">
        <v>299</v>
      </c>
      <c r="BV234" s="12">
        <v>336</v>
      </c>
      <c r="BW234" s="12">
        <v>299</v>
      </c>
      <c r="BX234" s="12">
        <v>223</v>
      </c>
      <c r="BY234" s="31">
        <v>0</v>
      </c>
      <c r="CA234" s="12" t="s">
        <v>392</v>
      </c>
      <c r="CB234" s="12">
        <v>2025</v>
      </c>
      <c r="CC234" s="12">
        <v>38</v>
      </c>
      <c r="CD234" s="12">
        <v>9</v>
      </c>
      <c r="CE234" s="12">
        <v>36</v>
      </c>
      <c r="CF234" s="12">
        <v>83</v>
      </c>
      <c r="CG234" s="12">
        <v>12</v>
      </c>
      <c r="CH234" s="12">
        <v>4</v>
      </c>
      <c r="CI234" s="12">
        <v>6</v>
      </c>
      <c r="CJ234" s="12">
        <v>2</v>
      </c>
      <c r="CK234" s="12">
        <v>3</v>
      </c>
      <c r="CL234" s="12">
        <v>6</v>
      </c>
      <c r="CM234" s="12">
        <v>18</v>
      </c>
      <c r="CN234" s="31">
        <v>10</v>
      </c>
      <c r="CO234" s="12"/>
      <c r="CP234" s="12" t="s">
        <v>392</v>
      </c>
      <c r="CQ234" s="12">
        <v>13</v>
      </c>
      <c r="CR234" s="12">
        <v>15</v>
      </c>
      <c r="CS234" s="12">
        <v>19</v>
      </c>
      <c r="CT234" s="12">
        <v>20</v>
      </c>
      <c r="CU234" s="12">
        <v>28</v>
      </c>
      <c r="CV234" s="12">
        <v>84</v>
      </c>
      <c r="CW234" s="12">
        <v>102</v>
      </c>
      <c r="CX234" s="12">
        <v>154</v>
      </c>
      <c r="CY234" s="12">
        <v>168</v>
      </c>
      <c r="CZ234" s="12">
        <v>222</v>
      </c>
      <c r="DA234" s="12">
        <v>316</v>
      </c>
      <c r="DB234" s="12">
        <v>348</v>
      </c>
      <c r="DC234" s="12">
        <v>392</v>
      </c>
      <c r="DD234" s="31">
        <v>0</v>
      </c>
      <c r="DG234" s="12" t="s">
        <v>401</v>
      </c>
      <c r="DH234" s="12">
        <v>6.1</v>
      </c>
      <c r="DI234" s="12">
        <v>12.8</v>
      </c>
      <c r="DJ234" s="12">
        <v>0.4</v>
      </c>
      <c r="DK234" s="12">
        <v>0.3</v>
      </c>
      <c r="DL234" s="12">
        <v>0.9</v>
      </c>
      <c r="DM234" s="12">
        <v>1</v>
      </c>
      <c r="DN234" s="12">
        <v>1.6</v>
      </c>
      <c r="DO234" s="12">
        <v>4.5999999999999996</v>
      </c>
      <c r="DP234" s="12">
        <v>11.6</v>
      </c>
      <c r="DQ234" s="12">
        <v>25.3</v>
      </c>
      <c r="DR234" s="31">
        <v>87</v>
      </c>
      <c r="DT234" s="12" t="s">
        <v>401</v>
      </c>
      <c r="DU234" s="12">
        <v>6.7</v>
      </c>
      <c r="DV234" s="12">
        <v>12.2</v>
      </c>
      <c r="DW234" s="12">
        <v>0.5</v>
      </c>
      <c r="DX234" s="12">
        <v>0.3</v>
      </c>
      <c r="DY234" s="12">
        <v>1.2</v>
      </c>
      <c r="DZ234" s="12">
        <v>1.3</v>
      </c>
      <c r="EA234" s="12">
        <v>1.8</v>
      </c>
      <c r="EB234" s="12">
        <v>5.2</v>
      </c>
      <c r="EC234" s="12">
        <v>17</v>
      </c>
      <c r="ED234" s="12">
        <v>34.5</v>
      </c>
      <c r="EE234" s="31">
        <v>97.6</v>
      </c>
      <c r="EG234" s="12" t="s">
        <v>401</v>
      </c>
      <c r="EH234" s="12">
        <v>5.4</v>
      </c>
      <c r="EI234" s="12">
        <v>13.3</v>
      </c>
      <c r="EJ234" s="12">
        <v>0.4</v>
      </c>
      <c r="EK234" s="12">
        <v>0.4</v>
      </c>
      <c r="EL234" s="12">
        <v>0.5</v>
      </c>
      <c r="EM234" s="12">
        <v>0.7</v>
      </c>
      <c r="EN234" s="12">
        <v>1.3</v>
      </c>
      <c r="EO234" s="12">
        <v>3.9</v>
      </c>
      <c r="EP234" s="12">
        <v>6.3</v>
      </c>
      <c r="EQ234" s="12">
        <v>17.3</v>
      </c>
      <c r="ER234" s="31">
        <v>80.099999999999994</v>
      </c>
      <c r="EU234" s="12" t="s">
        <v>401</v>
      </c>
      <c r="EV234" s="12">
        <v>418625</v>
      </c>
      <c r="EW234" s="12">
        <v>42580</v>
      </c>
      <c r="EX234" s="12">
        <v>40903</v>
      </c>
      <c r="EY234" s="12">
        <v>40548</v>
      </c>
      <c r="EZ234" s="12">
        <v>37606</v>
      </c>
      <c r="FA234" s="12">
        <v>33585</v>
      </c>
      <c r="FB234" s="12">
        <v>34704</v>
      </c>
      <c r="FC234" s="12">
        <v>29798</v>
      </c>
      <c r="FD234" s="12">
        <v>26472</v>
      </c>
      <c r="FE234" s="12">
        <v>24592</v>
      </c>
      <c r="FF234" s="12">
        <v>22117</v>
      </c>
      <c r="FG234" s="12">
        <v>20389</v>
      </c>
      <c r="FH234" s="12">
        <v>17523</v>
      </c>
      <c r="FI234" s="12">
        <v>14593</v>
      </c>
      <c r="FJ234" s="12">
        <v>11534</v>
      </c>
      <c r="FK234" s="12">
        <v>9098</v>
      </c>
      <c r="FL234" s="12">
        <v>6559</v>
      </c>
      <c r="FM234" s="31">
        <v>6024</v>
      </c>
      <c r="FP234" s="12" t="s">
        <v>401</v>
      </c>
      <c r="FQ234" s="12">
        <v>209969</v>
      </c>
      <c r="FR234" s="12">
        <v>21765</v>
      </c>
      <c r="FS234" s="12">
        <v>20829</v>
      </c>
      <c r="FT234" s="12">
        <v>20598</v>
      </c>
      <c r="FU234" s="12">
        <v>19060</v>
      </c>
      <c r="FV234" s="12">
        <v>17133</v>
      </c>
      <c r="FW234" s="12">
        <v>17546</v>
      </c>
      <c r="FX234" s="12">
        <v>15124</v>
      </c>
      <c r="FY234" s="12">
        <v>13622</v>
      </c>
      <c r="FZ234" s="12">
        <v>12501</v>
      </c>
      <c r="GA234" s="12">
        <v>11004</v>
      </c>
      <c r="GB234" s="12">
        <v>10169</v>
      </c>
      <c r="GC234" s="12">
        <v>8823</v>
      </c>
      <c r="GD234" s="12">
        <v>7108</v>
      </c>
      <c r="GE234" s="12">
        <v>5504</v>
      </c>
      <c r="GF234" s="12">
        <v>4181</v>
      </c>
      <c r="GG234" s="12">
        <v>2743</v>
      </c>
      <c r="GH234" s="31">
        <v>2259</v>
      </c>
      <c r="GK234" s="12" t="s">
        <v>401</v>
      </c>
      <c r="GL234" s="12">
        <v>208656</v>
      </c>
      <c r="GM234" s="12">
        <v>20815</v>
      </c>
      <c r="GN234" s="12">
        <v>20074</v>
      </c>
      <c r="GO234" s="12">
        <v>19950</v>
      </c>
      <c r="GP234" s="12">
        <v>18546</v>
      </c>
      <c r="GQ234" s="12">
        <v>16452</v>
      </c>
      <c r="GR234" s="12">
        <v>17158</v>
      </c>
      <c r="GS234" s="12">
        <v>14674</v>
      </c>
      <c r="GT234" s="12">
        <v>12850</v>
      </c>
      <c r="GU234" s="12">
        <v>12091</v>
      </c>
      <c r="GV234" s="12">
        <v>11113</v>
      </c>
      <c r="GW234" s="12">
        <v>10220</v>
      </c>
      <c r="GX234" s="12">
        <v>8700</v>
      </c>
      <c r="GY234" s="12">
        <v>7485</v>
      </c>
      <c r="GZ234" s="12">
        <v>6030</v>
      </c>
      <c r="HA234" s="12">
        <v>4917</v>
      </c>
      <c r="HB234" s="12">
        <v>3816</v>
      </c>
      <c r="HC234" s="31">
        <v>3765</v>
      </c>
      <c r="HF234" s="54" t="s">
        <v>402</v>
      </c>
      <c r="HG234" s="55" t="s">
        <v>17</v>
      </c>
      <c r="HH234" s="55">
        <v>1</v>
      </c>
      <c r="HI234" s="56">
        <f>FM215*IH223</f>
        <v>471273.30381627555</v>
      </c>
      <c r="HJ234" s="56">
        <f>AR215</f>
        <v>42532</v>
      </c>
      <c r="HK234" s="57">
        <f t="shared" si="95"/>
        <v>9.0249117986494237E-2</v>
      </c>
      <c r="HL234" s="58">
        <f t="shared" si="91"/>
        <v>8.6352499527357643E-2</v>
      </c>
      <c r="HN234" s="54" t="s">
        <v>402</v>
      </c>
      <c r="HO234" s="55" t="s">
        <v>17</v>
      </c>
      <c r="HP234" s="55">
        <v>1</v>
      </c>
      <c r="HQ234" s="56">
        <f>GH215*IO223</f>
        <v>167380.84599713204</v>
      </c>
      <c r="HR234" s="56">
        <f>BW215</f>
        <v>19712</v>
      </c>
      <c r="HS234" s="57">
        <f t="shared" si="96"/>
        <v>0.11776735792300723</v>
      </c>
      <c r="HT234" s="58">
        <f t="shared" si="92"/>
        <v>0.11121840884213753</v>
      </c>
      <c r="HV234" s="54" t="s">
        <v>402</v>
      </c>
      <c r="HW234" s="59" t="s">
        <v>17</v>
      </c>
      <c r="HX234" s="59">
        <v>1</v>
      </c>
      <c r="HY234" s="56">
        <f>HC215*IQ223</f>
        <v>303823.31089601858</v>
      </c>
      <c r="HZ234" s="60">
        <f>DB215</f>
        <v>22801</v>
      </c>
      <c r="IA234" s="57">
        <f t="shared" si="97"/>
        <v>7.5046907798998627E-2</v>
      </c>
      <c r="IB234" s="58">
        <f t="shared" si="93"/>
        <v>7.2332733796944229E-2</v>
      </c>
      <c r="IE234" s="50">
        <f t="shared" si="94"/>
        <v>-69.146923124906607</v>
      </c>
      <c r="IF234" s="50">
        <f t="shared" si="94"/>
        <v>-19</v>
      </c>
      <c r="IH234">
        <v>0.29368494721324701</v>
      </c>
      <c r="II234">
        <v>0.26232724419060899</v>
      </c>
      <c r="IJ234">
        <v>0.30995024875621902</v>
      </c>
    </row>
    <row r="235" spans="1:251" ht="15.6" x14ac:dyDescent="0.3">
      <c r="A235" s="12" t="s">
        <v>401</v>
      </c>
      <c r="B235" s="12">
        <v>8468</v>
      </c>
      <c r="C235" s="12"/>
      <c r="D235" s="12"/>
      <c r="E235" s="12"/>
      <c r="F235" s="12">
        <v>35</v>
      </c>
      <c r="G235" s="12">
        <v>1416</v>
      </c>
      <c r="H235" s="12">
        <v>2273</v>
      </c>
      <c r="I235" s="12">
        <v>2247</v>
      </c>
      <c r="J235" s="12">
        <v>1471</v>
      </c>
      <c r="K235" s="12">
        <v>801</v>
      </c>
      <c r="L235" s="12">
        <v>208</v>
      </c>
      <c r="M235" s="12">
        <v>14</v>
      </c>
      <c r="N235" s="12">
        <v>0</v>
      </c>
      <c r="O235" s="31">
        <v>3</v>
      </c>
      <c r="Q235" s="12" t="s">
        <v>401</v>
      </c>
      <c r="R235" s="12">
        <v>2543</v>
      </c>
      <c r="S235" s="12">
        <v>55</v>
      </c>
      <c r="T235" s="12">
        <v>29</v>
      </c>
      <c r="U235" s="12">
        <v>24</v>
      </c>
      <c r="V235" s="12">
        <v>108</v>
      </c>
      <c r="W235" s="12">
        <v>1</v>
      </c>
      <c r="X235" s="12">
        <v>5</v>
      </c>
      <c r="Y235" s="12">
        <v>5</v>
      </c>
      <c r="Z235" s="12">
        <v>4</v>
      </c>
      <c r="AA235" s="12">
        <v>12</v>
      </c>
      <c r="AB235" s="12">
        <v>15</v>
      </c>
      <c r="AC235" s="12">
        <v>25</v>
      </c>
      <c r="AD235" s="31">
        <v>38</v>
      </c>
      <c r="AE235" s="12"/>
      <c r="AF235" s="12" t="s">
        <v>401</v>
      </c>
      <c r="AG235" s="12">
        <v>37</v>
      </c>
      <c r="AH235" s="12">
        <v>27</v>
      </c>
      <c r="AI235" s="12">
        <v>41</v>
      </c>
      <c r="AJ235" s="12">
        <v>40</v>
      </c>
      <c r="AK235" s="12">
        <v>70</v>
      </c>
      <c r="AL235" s="12">
        <v>124</v>
      </c>
      <c r="AM235" s="12">
        <v>161</v>
      </c>
      <c r="AN235" s="12">
        <v>212</v>
      </c>
      <c r="AO235" s="12">
        <v>228</v>
      </c>
      <c r="AP235" s="12">
        <v>295</v>
      </c>
      <c r="AQ235" s="12">
        <v>318</v>
      </c>
      <c r="AR235" s="12">
        <v>310</v>
      </c>
      <c r="AS235" s="12">
        <v>467</v>
      </c>
      <c r="AT235" s="31">
        <v>0</v>
      </c>
      <c r="AV235" s="12" t="s">
        <v>401</v>
      </c>
      <c r="AW235" s="12">
        <v>1409</v>
      </c>
      <c r="AX235" s="12">
        <v>28</v>
      </c>
      <c r="AY235" s="12">
        <v>11</v>
      </c>
      <c r="AZ235" s="12">
        <v>13</v>
      </c>
      <c r="BA235" s="12">
        <v>52</v>
      </c>
      <c r="BB235" s="12">
        <v>1</v>
      </c>
      <c r="BC235" s="12">
        <v>4</v>
      </c>
      <c r="BD235" s="12">
        <v>3</v>
      </c>
      <c r="BE235" s="12">
        <v>0</v>
      </c>
      <c r="BF235" s="12">
        <v>4</v>
      </c>
      <c r="BG235" s="12">
        <v>8</v>
      </c>
      <c r="BH235" s="12">
        <v>17</v>
      </c>
      <c r="BI235" s="31">
        <v>27</v>
      </c>
      <c r="BJ235" s="12"/>
      <c r="BK235" s="12" t="s">
        <v>401</v>
      </c>
      <c r="BL235" s="12">
        <v>27</v>
      </c>
      <c r="BM235" s="12">
        <v>15</v>
      </c>
      <c r="BN235" s="12">
        <v>24</v>
      </c>
      <c r="BO235" s="12">
        <v>24</v>
      </c>
      <c r="BP235" s="12">
        <v>36</v>
      </c>
      <c r="BQ235" s="12">
        <v>74</v>
      </c>
      <c r="BR235" s="12">
        <v>121</v>
      </c>
      <c r="BS235" s="12">
        <v>150</v>
      </c>
      <c r="BT235" s="12">
        <v>145</v>
      </c>
      <c r="BU235" s="12">
        <v>189</v>
      </c>
      <c r="BV235" s="12">
        <v>166</v>
      </c>
      <c r="BW235" s="12">
        <v>155</v>
      </c>
      <c r="BX235" s="12">
        <v>167</v>
      </c>
      <c r="BY235" s="31">
        <v>0</v>
      </c>
      <c r="CA235" s="12" t="s">
        <v>401</v>
      </c>
      <c r="CB235" s="12">
        <v>1134</v>
      </c>
      <c r="CC235" s="12">
        <v>27</v>
      </c>
      <c r="CD235" s="12">
        <v>18</v>
      </c>
      <c r="CE235" s="12">
        <v>11</v>
      </c>
      <c r="CF235" s="12">
        <v>56</v>
      </c>
      <c r="CG235" s="12">
        <v>0</v>
      </c>
      <c r="CH235" s="12">
        <v>1</v>
      </c>
      <c r="CI235" s="12">
        <v>2</v>
      </c>
      <c r="CJ235" s="12">
        <v>4</v>
      </c>
      <c r="CK235" s="12">
        <v>8</v>
      </c>
      <c r="CL235" s="12">
        <v>7</v>
      </c>
      <c r="CM235" s="12">
        <v>8</v>
      </c>
      <c r="CN235" s="31">
        <v>11</v>
      </c>
      <c r="CO235" s="12"/>
      <c r="CP235" s="12" t="s">
        <v>401</v>
      </c>
      <c r="CQ235" s="12">
        <v>10</v>
      </c>
      <c r="CR235" s="12">
        <v>12</v>
      </c>
      <c r="CS235" s="12">
        <v>17</v>
      </c>
      <c r="CT235" s="12">
        <v>16</v>
      </c>
      <c r="CU235" s="12">
        <v>34</v>
      </c>
      <c r="CV235" s="12">
        <v>50</v>
      </c>
      <c r="CW235" s="12">
        <v>40</v>
      </c>
      <c r="CX235" s="12">
        <v>62</v>
      </c>
      <c r="CY235" s="12">
        <v>83</v>
      </c>
      <c r="CZ235" s="12">
        <v>106</v>
      </c>
      <c r="DA235" s="12">
        <v>152</v>
      </c>
      <c r="DB235" s="12">
        <v>155</v>
      </c>
      <c r="DC235" s="12">
        <v>300</v>
      </c>
      <c r="DD235" s="31">
        <v>0</v>
      </c>
      <c r="DG235" s="12" t="s">
        <v>414</v>
      </c>
      <c r="DH235" s="12">
        <v>5.5</v>
      </c>
      <c r="DI235" s="12">
        <v>15.4</v>
      </c>
      <c r="DJ235" s="12">
        <v>0.7</v>
      </c>
      <c r="DK235" s="12">
        <v>0.3</v>
      </c>
      <c r="DL235" s="12">
        <v>1.1000000000000001</v>
      </c>
      <c r="DM235" s="12">
        <v>1.5</v>
      </c>
      <c r="DN235" s="12">
        <v>2.2000000000000002</v>
      </c>
      <c r="DO235" s="12">
        <v>5</v>
      </c>
      <c r="DP235" s="12">
        <v>13.4</v>
      </c>
      <c r="DQ235" s="12">
        <v>30.7</v>
      </c>
      <c r="DR235" s="31">
        <v>89.9</v>
      </c>
      <c r="DT235" s="12" t="s">
        <v>414</v>
      </c>
      <c r="DU235" s="12">
        <v>6.8</v>
      </c>
      <c r="DV235" s="12">
        <v>17.2</v>
      </c>
      <c r="DW235" s="12">
        <v>0.7</v>
      </c>
      <c r="DX235" s="12">
        <v>0.4</v>
      </c>
      <c r="DY235" s="12">
        <v>1.9</v>
      </c>
      <c r="DZ235" s="12">
        <v>1.8</v>
      </c>
      <c r="EA235" s="12">
        <v>3.1</v>
      </c>
      <c r="EB235" s="12">
        <v>6.4</v>
      </c>
      <c r="EC235" s="12">
        <v>19.2</v>
      </c>
      <c r="ED235" s="12">
        <v>41.2</v>
      </c>
      <c r="EE235" s="31">
        <v>104.5</v>
      </c>
      <c r="EG235" s="12" t="s">
        <v>414</v>
      </c>
      <c r="EH235" s="12">
        <v>4.2</v>
      </c>
      <c r="EI235" s="12">
        <v>13.6</v>
      </c>
      <c r="EJ235" s="12">
        <v>0.7</v>
      </c>
      <c r="EK235" s="12">
        <v>0.2</v>
      </c>
      <c r="EL235" s="12">
        <v>0.2</v>
      </c>
      <c r="EM235" s="12">
        <v>1.2</v>
      </c>
      <c r="EN235" s="12">
        <v>1.3</v>
      </c>
      <c r="EO235" s="12">
        <v>3.5</v>
      </c>
      <c r="EP235" s="12">
        <v>7.3</v>
      </c>
      <c r="EQ235" s="12">
        <v>20.5</v>
      </c>
      <c r="ER235" s="31">
        <v>78.7</v>
      </c>
      <c r="EU235" s="12" t="s">
        <v>414</v>
      </c>
      <c r="EV235" s="12">
        <v>217846</v>
      </c>
      <c r="EW235" s="12">
        <v>21304</v>
      </c>
      <c r="EX235" s="12">
        <v>21258</v>
      </c>
      <c r="EY235" s="12">
        <v>21804</v>
      </c>
      <c r="EZ235" s="12">
        <v>20698</v>
      </c>
      <c r="FA235" s="12">
        <v>17292</v>
      </c>
      <c r="FB235" s="12">
        <v>16620</v>
      </c>
      <c r="FC235" s="12">
        <v>17599</v>
      </c>
      <c r="FD235" s="12">
        <v>15965</v>
      </c>
      <c r="FE235" s="12">
        <v>14874</v>
      </c>
      <c r="FF235" s="12">
        <v>12938</v>
      </c>
      <c r="FG235" s="12">
        <v>10787</v>
      </c>
      <c r="FH235" s="12">
        <v>8061</v>
      </c>
      <c r="FI235" s="12">
        <v>6080</v>
      </c>
      <c r="FJ235" s="12">
        <v>4954</v>
      </c>
      <c r="FK235" s="12">
        <v>3574</v>
      </c>
      <c r="FL235" s="12">
        <v>2269</v>
      </c>
      <c r="FM235" s="31">
        <v>1769</v>
      </c>
      <c r="FP235" s="12" t="s">
        <v>414</v>
      </c>
      <c r="FQ235" s="12">
        <v>110912</v>
      </c>
      <c r="FR235" s="12">
        <v>10836</v>
      </c>
      <c r="FS235" s="12">
        <v>10853</v>
      </c>
      <c r="FT235" s="12">
        <v>11005</v>
      </c>
      <c r="FU235" s="12">
        <v>10483</v>
      </c>
      <c r="FV235" s="12">
        <v>8918</v>
      </c>
      <c r="FW235" s="12">
        <v>8683</v>
      </c>
      <c r="FX235" s="12">
        <v>8906</v>
      </c>
      <c r="FY235" s="12">
        <v>8016</v>
      </c>
      <c r="FZ235" s="12">
        <v>7610</v>
      </c>
      <c r="GA235" s="12">
        <v>6775</v>
      </c>
      <c r="GB235" s="12">
        <v>5579</v>
      </c>
      <c r="GC235" s="12">
        <v>4213</v>
      </c>
      <c r="GD235" s="12">
        <v>3086</v>
      </c>
      <c r="GE235" s="12">
        <v>2503</v>
      </c>
      <c r="GF235" s="12">
        <v>1694</v>
      </c>
      <c r="GG235" s="12">
        <v>1064</v>
      </c>
      <c r="GH235" s="31">
        <v>688</v>
      </c>
      <c r="GK235" s="12" t="s">
        <v>414</v>
      </c>
      <c r="GL235" s="12">
        <v>106934</v>
      </c>
      <c r="GM235" s="12">
        <v>10468</v>
      </c>
      <c r="GN235" s="12">
        <v>10405</v>
      </c>
      <c r="GO235" s="12">
        <v>10799</v>
      </c>
      <c r="GP235" s="12">
        <v>10215</v>
      </c>
      <c r="GQ235" s="12">
        <v>8374</v>
      </c>
      <c r="GR235" s="12">
        <v>7937</v>
      </c>
      <c r="GS235" s="12">
        <v>8693</v>
      </c>
      <c r="GT235" s="12">
        <v>7949</v>
      </c>
      <c r="GU235" s="12">
        <v>7264</v>
      </c>
      <c r="GV235" s="12">
        <v>6163</v>
      </c>
      <c r="GW235" s="12">
        <v>5208</v>
      </c>
      <c r="GX235" s="12">
        <v>3848</v>
      </c>
      <c r="GY235" s="12">
        <v>2994</v>
      </c>
      <c r="GZ235" s="12">
        <v>2451</v>
      </c>
      <c r="HA235" s="12">
        <v>1880</v>
      </c>
      <c r="HB235" s="12">
        <v>1205</v>
      </c>
      <c r="HC235" s="31">
        <v>1081</v>
      </c>
      <c r="HF235" s="42" t="s">
        <v>415</v>
      </c>
      <c r="HG235" s="43" t="s">
        <v>56</v>
      </c>
      <c r="HH235" s="43">
        <v>1</v>
      </c>
      <c r="HI235" s="44">
        <f>FM215*IH224</f>
        <v>249952.51825761358</v>
      </c>
      <c r="HJ235" s="44">
        <f>AS215*IH233</f>
        <v>36819.810354840141</v>
      </c>
      <c r="HK235" s="45">
        <f t="shared" si="95"/>
        <v>0.14730721903306371</v>
      </c>
      <c r="HL235" s="46">
        <f t="shared" si="91"/>
        <v>0.1372018104604486</v>
      </c>
      <c r="HN235" s="42" t="s">
        <v>415</v>
      </c>
      <c r="HO235" s="43" t="s">
        <v>56</v>
      </c>
      <c r="HP235" s="43">
        <v>1</v>
      </c>
      <c r="HQ235" s="44">
        <f>GH215*IO224</f>
        <v>78033.936968510025</v>
      </c>
      <c r="HR235" s="44">
        <f>BX215*II233</f>
        <v>13576.600252866549</v>
      </c>
      <c r="HS235" s="45">
        <f t="shared" si="96"/>
        <v>0.1739832793307004</v>
      </c>
      <c r="HT235" s="46">
        <f t="shared" si="92"/>
        <v>0.16005944570490371</v>
      </c>
      <c r="HV235" s="42" t="s">
        <v>415</v>
      </c>
      <c r="HW235" s="47" t="s">
        <v>56</v>
      </c>
      <c r="HX235" s="47">
        <v>1</v>
      </c>
      <c r="HY235" s="44">
        <f>HC215*IQ224</f>
        <v>171940.26332206259</v>
      </c>
      <c r="HZ235" s="48">
        <f>DC215*IJ233</f>
        <v>23138.566621438265</v>
      </c>
      <c r="IA235" s="45">
        <f t="shared" si="97"/>
        <v>0.1345732882710389</v>
      </c>
      <c r="IB235" s="46">
        <f t="shared" si="93"/>
        <v>0.12608917108678008</v>
      </c>
      <c r="IE235" s="50">
        <f t="shared" si="94"/>
        <v>21.682032959011849</v>
      </c>
      <c r="IF235" s="50">
        <f t="shared" si="94"/>
        <v>-104.6434805353274</v>
      </c>
      <c r="IH235">
        <v>0.102372053546168</v>
      </c>
      <c r="II235">
        <v>6.7837991018877802E-2</v>
      </c>
      <c r="IJ235">
        <v>0.120284938941655</v>
      </c>
    </row>
    <row r="236" spans="1:251" ht="15.6" x14ac:dyDescent="0.3">
      <c r="A236" s="12" t="s">
        <v>414</v>
      </c>
      <c r="B236" s="12">
        <v>5119</v>
      </c>
      <c r="C236" s="12"/>
      <c r="D236" s="12"/>
      <c r="E236" s="12"/>
      <c r="F236" s="12">
        <v>8</v>
      </c>
      <c r="G236" s="12">
        <v>818</v>
      </c>
      <c r="H236" s="12">
        <v>1438</v>
      </c>
      <c r="I236" s="12">
        <v>1335</v>
      </c>
      <c r="J236" s="12">
        <v>927</v>
      </c>
      <c r="K236" s="12">
        <v>451</v>
      </c>
      <c r="L236" s="12">
        <v>107</v>
      </c>
      <c r="M236" s="12">
        <v>7</v>
      </c>
      <c r="N236" s="12">
        <v>0</v>
      </c>
      <c r="O236" s="31">
        <v>28</v>
      </c>
      <c r="Q236" s="12" t="s">
        <v>414</v>
      </c>
      <c r="R236" s="12">
        <v>1198</v>
      </c>
      <c r="S236" s="12">
        <v>54</v>
      </c>
      <c r="T236" s="12">
        <v>7</v>
      </c>
      <c r="U236" s="12">
        <v>18</v>
      </c>
      <c r="V236" s="12">
        <v>79</v>
      </c>
      <c r="W236" s="12">
        <v>3</v>
      </c>
      <c r="X236" s="12">
        <v>4</v>
      </c>
      <c r="Y236" s="12">
        <v>4</v>
      </c>
      <c r="Z236" s="12">
        <v>1</v>
      </c>
      <c r="AA236" s="12">
        <v>6</v>
      </c>
      <c r="AB236" s="12">
        <v>6</v>
      </c>
      <c r="AC236" s="12">
        <v>16</v>
      </c>
      <c r="AD236" s="31">
        <v>24</v>
      </c>
      <c r="AE236" s="12"/>
      <c r="AF236" s="12" t="s">
        <v>414</v>
      </c>
      <c r="AG236" s="12">
        <v>28</v>
      </c>
      <c r="AH236" s="12">
        <v>23</v>
      </c>
      <c r="AI236" s="12">
        <v>29</v>
      </c>
      <c r="AJ236" s="12">
        <v>39</v>
      </c>
      <c r="AK236" s="12">
        <v>51</v>
      </c>
      <c r="AL236" s="12">
        <v>68</v>
      </c>
      <c r="AM236" s="12">
        <v>81</v>
      </c>
      <c r="AN236" s="12">
        <v>109</v>
      </c>
      <c r="AO236" s="12">
        <v>122</v>
      </c>
      <c r="AP236" s="12">
        <v>140</v>
      </c>
      <c r="AQ236" s="12">
        <v>151</v>
      </c>
      <c r="AR236" s="12">
        <v>102</v>
      </c>
      <c r="AS236" s="12">
        <v>110</v>
      </c>
      <c r="AT236" s="31">
        <v>2</v>
      </c>
      <c r="AV236" s="12" t="s">
        <v>414</v>
      </c>
      <c r="AW236" s="12">
        <v>750</v>
      </c>
      <c r="AX236" s="12">
        <v>30</v>
      </c>
      <c r="AY236" s="12">
        <v>3</v>
      </c>
      <c r="AZ236" s="12">
        <v>12</v>
      </c>
      <c r="BA236" s="12">
        <v>45</v>
      </c>
      <c r="BB236" s="12">
        <v>0</v>
      </c>
      <c r="BC236" s="12">
        <v>4</v>
      </c>
      <c r="BD236" s="12">
        <v>2</v>
      </c>
      <c r="BE236" s="12">
        <v>0</v>
      </c>
      <c r="BF236" s="12">
        <v>3</v>
      </c>
      <c r="BG236" s="12">
        <v>5</v>
      </c>
      <c r="BH236" s="12">
        <v>14</v>
      </c>
      <c r="BI236" s="31">
        <v>22</v>
      </c>
      <c r="BJ236" s="12"/>
      <c r="BK236" s="12" t="s">
        <v>414</v>
      </c>
      <c r="BL236" s="12">
        <v>17</v>
      </c>
      <c r="BM236" s="12">
        <v>14</v>
      </c>
      <c r="BN236" s="12">
        <v>23</v>
      </c>
      <c r="BO236" s="12">
        <v>25</v>
      </c>
      <c r="BP236" s="12">
        <v>31</v>
      </c>
      <c r="BQ236" s="12">
        <v>48</v>
      </c>
      <c r="BR236" s="12">
        <v>59</v>
      </c>
      <c r="BS236" s="12">
        <v>81</v>
      </c>
      <c r="BT236" s="12">
        <v>79</v>
      </c>
      <c r="BU236" s="12">
        <v>94</v>
      </c>
      <c r="BV236" s="12">
        <v>86</v>
      </c>
      <c r="BW236" s="12">
        <v>54</v>
      </c>
      <c r="BX236" s="12">
        <v>43</v>
      </c>
      <c r="BY236" s="31">
        <v>1</v>
      </c>
      <c r="CA236" s="12" t="s">
        <v>414</v>
      </c>
      <c r="CB236" s="12">
        <v>447</v>
      </c>
      <c r="CC236" s="12">
        <v>24</v>
      </c>
      <c r="CD236" s="12">
        <v>4</v>
      </c>
      <c r="CE236" s="12">
        <v>6</v>
      </c>
      <c r="CF236" s="12">
        <v>34</v>
      </c>
      <c r="CG236" s="12">
        <v>3</v>
      </c>
      <c r="CH236" s="12">
        <v>0</v>
      </c>
      <c r="CI236" s="12">
        <v>2</v>
      </c>
      <c r="CJ236" s="12">
        <v>1</v>
      </c>
      <c r="CK236" s="12">
        <v>3</v>
      </c>
      <c r="CL236" s="12">
        <v>1</v>
      </c>
      <c r="CM236" s="12">
        <v>2</v>
      </c>
      <c r="CN236" s="31">
        <v>2</v>
      </c>
      <c r="CO236" s="12"/>
      <c r="CP236" s="12" t="s">
        <v>414</v>
      </c>
      <c r="CQ236" s="12">
        <v>11</v>
      </c>
      <c r="CR236" s="12">
        <v>9</v>
      </c>
      <c r="CS236" s="12">
        <v>6</v>
      </c>
      <c r="CT236" s="12">
        <v>14</v>
      </c>
      <c r="CU236" s="12">
        <v>20</v>
      </c>
      <c r="CV236" s="12">
        <v>20</v>
      </c>
      <c r="CW236" s="12">
        <v>22</v>
      </c>
      <c r="CX236" s="12">
        <v>28</v>
      </c>
      <c r="CY236" s="12">
        <v>43</v>
      </c>
      <c r="CZ236" s="12">
        <v>46</v>
      </c>
      <c r="DA236" s="12">
        <v>65</v>
      </c>
      <c r="DB236" s="12">
        <v>48</v>
      </c>
      <c r="DC236" s="12">
        <v>67</v>
      </c>
      <c r="DD236" s="31">
        <v>0</v>
      </c>
      <c r="DG236" s="12" t="s">
        <v>422</v>
      </c>
      <c r="DH236" s="12">
        <v>8.5</v>
      </c>
      <c r="DI236" s="12">
        <v>11</v>
      </c>
      <c r="DJ236" s="12">
        <v>0.5</v>
      </c>
      <c r="DK236" s="12">
        <v>0.3</v>
      </c>
      <c r="DL236" s="12">
        <v>0.9</v>
      </c>
      <c r="DM236" s="12">
        <v>1</v>
      </c>
      <c r="DN236" s="12">
        <v>1.9</v>
      </c>
      <c r="DO236" s="12">
        <v>4.8</v>
      </c>
      <c r="DP236" s="12">
        <v>11.6</v>
      </c>
      <c r="DQ236" s="12">
        <v>24.9</v>
      </c>
      <c r="DR236" s="31">
        <v>89.4</v>
      </c>
      <c r="DT236" s="12" t="s">
        <v>422</v>
      </c>
      <c r="DU236" s="12">
        <v>9</v>
      </c>
      <c r="DV236" s="12">
        <v>12.6</v>
      </c>
      <c r="DW236" s="12">
        <v>0.6</v>
      </c>
      <c r="DX236" s="12">
        <v>0.3</v>
      </c>
      <c r="DY236" s="12">
        <v>1.2</v>
      </c>
      <c r="DZ236" s="12">
        <v>1.4</v>
      </c>
      <c r="EA236" s="12">
        <v>2.5</v>
      </c>
      <c r="EB236" s="12">
        <v>6.4</v>
      </c>
      <c r="EC236" s="12">
        <v>16.100000000000001</v>
      </c>
      <c r="ED236" s="12">
        <v>35.299999999999997</v>
      </c>
      <c r="EE236" s="31">
        <v>108.7</v>
      </c>
      <c r="EG236" s="12" t="s">
        <v>422</v>
      </c>
      <c r="EH236" s="12">
        <v>7.9</v>
      </c>
      <c r="EI236" s="12">
        <v>9.1999999999999993</v>
      </c>
      <c r="EJ236" s="12">
        <v>0.5</v>
      </c>
      <c r="EK236" s="12">
        <v>0.2</v>
      </c>
      <c r="EL236" s="12">
        <v>0.5</v>
      </c>
      <c r="EM236" s="12">
        <v>0.6</v>
      </c>
      <c r="EN236" s="12">
        <v>1.4</v>
      </c>
      <c r="EO236" s="12">
        <v>3.2</v>
      </c>
      <c r="EP236" s="12">
        <v>7.5</v>
      </c>
      <c r="EQ236" s="12">
        <v>17</v>
      </c>
      <c r="ER236" s="31">
        <v>79.400000000000006</v>
      </c>
      <c r="EU236" s="12" t="s">
        <v>422</v>
      </c>
      <c r="EV236" s="12">
        <v>3199248</v>
      </c>
      <c r="EW236" s="12">
        <v>248774</v>
      </c>
      <c r="EX236" s="12">
        <v>254858</v>
      </c>
      <c r="EY236" s="12">
        <v>267140</v>
      </c>
      <c r="EZ236" s="12">
        <v>273773</v>
      </c>
      <c r="FA236" s="12">
        <v>273251</v>
      </c>
      <c r="FB236" s="12">
        <v>276147</v>
      </c>
      <c r="FC236" s="12">
        <v>222748</v>
      </c>
      <c r="FD236" s="12">
        <v>191380</v>
      </c>
      <c r="FE236" s="12">
        <v>187611</v>
      </c>
      <c r="FF236" s="12">
        <v>178684</v>
      </c>
      <c r="FG236" s="12">
        <v>169651</v>
      </c>
      <c r="FH236" s="12">
        <v>151006</v>
      </c>
      <c r="FI236" s="12">
        <v>130786</v>
      </c>
      <c r="FJ236" s="12">
        <v>114210</v>
      </c>
      <c r="FK236" s="12">
        <v>98489</v>
      </c>
      <c r="FL236" s="12">
        <v>78286</v>
      </c>
      <c r="FM236" s="31">
        <v>82454</v>
      </c>
      <c r="FP236" s="12" t="s">
        <v>422</v>
      </c>
      <c r="FQ236" s="12">
        <v>1560519</v>
      </c>
      <c r="FR236" s="12">
        <v>126634</v>
      </c>
      <c r="FS236" s="12">
        <v>129398</v>
      </c>
      <c r="FT236" s="12">
        <v>135623</v>
      </c>
      <c r="FU236" s="12">
        <v>138912</v>
      </c>
      <c r="FV236" s="12">
        <v>138853</v>
      </c>
      <c r="FW236" s="12">
        <v>139611</v>
      </c>
      <c r="FX236" s="12">
        <v>112218</v>
      </c>
      <c r="FY236" s="12">
        <v>95803</v>
      </c>
      <c r="FZ236" s="12">
        <v>93485</v>
      </c>
      <c r="GA236" s="12">
        <v>86767</v>
      </c>
      <c r="GB236" s="12">
        <v>82469</v>
      </c>
      <c r="GC236" s="12">
        <v>72203</v>
      </c>
      <c r="GD236" s="12">
        <v>61245</v>
      </c>
      <c r="GE236" s="12">
        <v>51234</v>
      </c>
      <c r="GF236" s="12">
        <v>41032</v>
      </c>
      <c r="GG236" s="12">
        <v>29563</v>
      </c>
      <c r="GH236" s="31">
        <v>25469</v>
      </c>
      <c r="GK236" s="12" t="s">
        <v>422</v>
      </c>
      <c r="GL236" s="12">
        <v>1638729</v>
      </c>
      <c r="GM236" s="12">
        <v>122140</v>
      </c>
      <c r="GN236" s="12">
        <v>125460</v>
      </c>
      <c r="GO236" s="12">
        <v>131517</v>
      </c>
      <c r="GP236" s="12">
        <v>134861</v>
      </c>
      <c r="GQ236" s="12">
        <v>134398</v>
      </c>
      <c r="GR236" s="12">
        <v>136536</v>
      </c>
      <c r="GS236" s="12">
        <v>110530</v>
      </c>
      <c r="GT236" s="12">
        <v>95577</v>
      </c>
      <c r="GU236" s="12">
        <v>94126</v>
      </c>
      <c r="GV236" s="12">
        <v>91917</v>
      </c>
      <c r="GW236" s="12">
        <v>87182</v>
      </c>
      <c r="GX236" s="12">
        <v>78803</v>
      </c>
      <c r="GY236" s="12">
        <v>69541</v>
      </c>
      <c r="GZ236" s="12">
        <v>62976</v>
      </c>
      <c r="HA236" s="12">
        <v>57457</v>
      </c>
      <c r="HB236" s="12">
        <v>48723</v>
      </c>
      <c r="HC236" s="31">
        <v>56985</v>
      </c>
      <c r="HF236" s="54">
        <v>90</v>
      </c>
      <c r="HG236" s="55" t="s">
        <v>77</v>
      </c>
      <c r="HH236" s="55">
        <v>1</v>
      </c>
      <c r="HI236" s="56">
        <f>FM215*IH225</f>
        <v>87190.826773839246</v>
      </c>
      <c r="HJ236" s="56">
        <f>AS215*IH234</f>
        <v>18460.44841193028</v>
      </c>
      <c r="HK236" s="57">
        <f t="shared" si="95"/>
        <v>0.21172466296040626</v>
      </c>
      <c r="HL236" s="58">
        <f t="shared" si="91"/>
        <v>0.19145661890572904</v>
      </c>
      <c r="HN236" s="54">
        <v>90</v>
      </c>
      <c r="HO236" s="55" t="s">
        <v>77</v>
      </c>
      <c r="HP236" s="55">
        <v>1</v>
      </c>
      <c r="HQ236" s="56">
        <f>GH215*IO225</f>
        <v>22736.831272301737</v>
      </c>
      <c r="HR236" s="56">
        <f>BX215*II234</f>
        <v>5420.7301739547438</v>
      </c>
      <c r="HS236" s="57">
        <f t="shared" si="96"/>
        <v>0.23841185735315448</v>
      </c>
      <c r="HT236" s="58">
        <f t="shared" si="92"/>
        <v>0.21301875842908405</v>
      </c>
      <c r="HV236" s="54" t="s">
        <v>423</v>
      </c>
      <c r="HW236" s="59" t="s">
        <v>77</v>
      </c>
      <c r="HX236" s="59">
        <v>1</v>
      </c>
      <c r="HY236" s="56">
        <f>HC215*IQ225</f>
        <v>64485.918865359738</v>
      </c>
      <c r="HZ236" s="60">
        <f>DC215*IJ234</f>
        <v>13068.122388059706</v>
      </c>
      <c r="IA236" s="57">
        <f t="shared" si="97"/>
        <v>0.2026507897847383</v>
      </c>
      <c r="IB236" s="58">
        <f t="shared" si="93"/>
        <v>0.18400628072736219</v>
      </c>
      <c r="IE236" s="50">
        <f t="shared" si="94"/>
        <v>31.92336382222129</v>
      </c>
      <c r="IF236" s="50">
        <f t="shared" si="94"/>
        <v>28.404150084170396</v>
      </c>
      <c r="IH236" s="90">
        <v>1.8181276709799399E-2</v>
      </c>
      <c r="II236" s="91">
        <v>1.28177180973972E-2</v>
      </c>
      <c r="IJ236">
        <v>2.0963364993215699E-2</v>
      </c>
    </row>
    <row r="237" spans="1:251" ht="15.6" x14ac:dyDescent="0.3">
      <c r="A237" s="12" t="s">
        <v>422</v>
      </c>
      <c r="B237" s="12">
        <v>50602</v>
      </c>
      <c r="C237" s="12"/>
      <c r="D237" s="12"/>
      <c r="E237" s="12"/>
      <c r="F237" s="12">
        <v>356</v>
      </c>
      <c r="G237" s="12">
        <v>8914</v>
      </c>
      <c r="H237" s="12">
        <v>12356</v>
      </c>
      <c r="I237" s="12">
        <v>12993</v>
      </c>
      <c r="J237" s="12">
        <v>9866</v>
      </c>
      <c r="K237" s="12">
        <v>4766</v>
      </c>
      <c r="L237" s="12">
        <v>1142</v>
      </c>
      <c r="M237" s="12">
        <v>55</v>
      </c>
      <c r="N237" s="12">
        <v>2</v>
      </c>
      <c r="O237" s="31">
        <v>152</v>
      </c>
      <c r="Q237" s="12" t="s">
        <v>422</v>
      </c>
      <c r="R237" s="12">
        <v>27132</v>
      </c>
      <c r="S237" s="12">
        <v>275</v>
      </c>
      <c r="T237" s="12">
        <v>96</v>
      </c>
      <c r="U237" s="12">
        <v>184</v>
      </c>
      <c r="V237" s="12">
        <v>555</v>
      </c>
      <c r="W237" s="12">
        <v>48</v>
      </c>
      <c r="X237" s="12">
        <v>24</v>
      </c>
      <c r="Y237" s="12">
        <v>17</v>
      </c>
      <c r="Z237" s="12">
        <v>13</v>
      </c>
      <c r="AA237" s="12">
        <v>57</v>
      </c>
      <c r="AB237" s="12">
        <v>87</v>
      </c>
      <c r="AC237" s="12">
        <v>222</v>
      </c>
      <c r="AD237" s="31">
        <v>249</v>
      </c>
      <c r="AE237" s="12"/>
      <c r="AF237" s="12" t="s">
        <v>422</v>
      </c>
      <c r="AG237" s="12">
        <v>261</v>
      </c>
      <c r="AH237" s="12">
        <v>239</v>
      </c>
      <c r="AI237" s="12">
        <v>305</v>
      </c>
      <c r="AJ237" s="12">
        <v>434</v>
      </c>
      <c r="AK237" s="12">
        <v>697</v>
      </c>
      <c r="AL237" s="12">
        <v>974</v>
      </c>
      <c r="AM237" s="12">
        <v>1413</v>
      </c>
      <c r="AN237" s="12">
        <v>1849</v>
      </c>
      <c r="AO237" s="12">
        <v>2377</v>
      </c>
      <c r="AP237" s="12">
        <v>2928</v>
      </c>
      <c r="AQ237" s="12">
        <v>3911</v>
      </c>
      <c r="AR237" s="12">
        <v>4179</v>
      </c>
      <c r="AS237" s="12">
        <v>6286</v>
      </c>
      <c r="AT237" s="31">
        <v>7</v>
      </c>
      <c r="AV237" s="12" t="s">
        <v>422</v>
      </c>
      <c r="AW237" s="12">
        <v>14113</v>
      </c>
      <c r="AX237" s="12">
        <v>167</v>
      </c>
      <c r="AY237" s="12">
        <v>61</v>
      </c>
      <c r="AZ237" s="12">
        <v>100</v>
      </c>
      <c r="BA237" s="12">
        <v>328</v>
      </c>
      <c r="BB237" s="12">
        <v>28</v>
      </c>
      <c r="BC237" s="12">
        <v>12</v>
      </c>
      <c r="BD237" s="12">
        <v>7</v>
      </c>
      <c r="BE237" s="12">
        <v>10</v>
      </c>
      <c r="BF237" s="12">
        <v>32</v>
      </c>
      <c r="BG237" s="12">
        <v>51</v>
      </c>
      <c r="BH237" s="12">
        <v>159</v>
      </c>
      <c r="BI237" s="31">
        <v>179</v>
      </c>
      <c r="BJ237" s="12"/>
      <c r="BK237" s="12" t="s">
        <v>422</v>
      </c>
      <c r="BL237" s="12">
        <v>190</v>
      </c>
      <c r="BM237" s="12">
        <v>165</v>
      </c>
      <c r="BN237" s="12">
        <v>203</v>
      </c>
      <c r="BO237" s="12">
        <v>262</v>
      </c>
      <c r="BP237" s="12">
        <v>441</v>
      </c>
      <c r="BQ237" s="12">
        <v>648</v>
      </c>
      <c r="BR237" s="12">
        <v>915</v>
      </c>
      <c r="BS237" s="12">
        <v>1236</v>
      </c>
      <c r="BT237" s="12">
        <v>1512</v>
      </c>
      <c r="BU237" s="12">
        <v>1747</v>
      </c>
      <c r="BV237" s="12">
        <v>2097</v>
      </c>
      <c r="BW237" s="12">
        <v>1899</v>
      </c>
      <c r="BX237" s="12">
        <v>1985</v>
      </c>
      <c r="BY237" s="31">
        <v>7</v>
      </c>
      <c r="CA237" s="12" t="s">
        <v>422</v>
      </c>
      <c r="CB237" s="12">
        <v>13008</v>
      </c>
      <c r="CC237" s="12">
        <v>108</v>
      </c>
      <c r="CD237" s="12">
        <v>35</v>
      </c>
      <c r="CE237" s="12">
        <v>84</v>
      </c>
      <c r="CF237" s="12">
        <v>227</v>
      </c>
      <c r="CG237" s="12">
        <v>20</v>
      </c>
      <c r="CH237" s="12">
        <v>12</v>
      </c>
      <c r="CI237" s="12">
        <v>10</v>
      </c>
      <c r="CJ237" s="12">
        <v>3</v>
      </c>
      <c r="CK237" s="12">
        <v>25</v>
      </c>
      <c r="CL237" s="12">
        <v>36</v>
      </c>
      <c r="CM237" s="12">
        <v>63</v>
      </c>
      <c r="CN237" s="31">
        <v>70</v>
      </c>
      <c r="CO237" s="12"/>
      <c r="CP237" s="12" t="s">
        <v>422</v>
      </c>
      <c r="CQ237" s="12">
        <v>71</v>
      </c>
      <c r="CR237" s="12">
        <v>74</v>
      </c>
      <c r="CS237" s="12">
        <v>102</v>
      </c>
      <c r="CT237" s="12">
        <v>172</v>
      </c>
      <c r="CU237" s="12">
        <v>256</v>
      </c>
      <c r="CV237" s="12">
        <v>325</v>
      </c>
      <c r="CW237" s="12">
        <v>498</v>
      </c>
      <c r="CX237" s="12">
        <v>610</v>
      </c>
      <c r="CY237" s="12">
        <v>865</v>
      </c>
      <c r="CZ237" s="12">
        <v>1180</v>
      </c>
      <c r="DA237" s="12">
        <v>1811</v>
      </c>
      <c r="DB237" s="12">
        <v>2279</v>
      </c>
      <c r="DC237" s="12">
        <v>4299</v>
      </c>
      <c r="DD237" s="31">
        <v>0</v>
      </c>
      <c r="DG237" s="12" t="s">
        <v>434</v>
      </c>
      <c r="DH237" s="12">
        <v>5.7</v>
      </c>
      <c r="DI237" s="12">
        <v>12.1</v>
      </c>
      <c r="DJ237" s="12">
        <v>0.6</v>
      </c>
      <c r="DK237" s="12">
        <v>0.3</v>
      </c>
      <c r="DL237" s="12">
        <v>0.7</v>
      </c>
      <c r="DM237" s="12">
        <v>1</v>
      </c>
      <c r="DN237" s="12">
        <v>1.7</v>
      </c>
      <c r="DO237" s="12">
        <v>5.3</v>
      </c>
      <c r="DP237" s="12">
        <v>11.7</v>
      </c>
      <c r="DQ237" s="12">
        <v>25.1</v>
      </c>
      <c r="DR237" s="31">
        <v>89.5</v>
      </c>
      <c r="DT237" s="12" t="s">
        <v>434</v>
      </c>
      <c r="DU237" s="12">
        <v>6.4</v>
      </c>
      <c r="DV237" s="12">
        <v>12.3</v>
      </c>
      <c r="DW237" s="12">
        <v>0.6</v>
      </c>
      <c r="DX237" s="12">
        <v>0.4</v>
      </c>
      <c r="DY237" s="12">
        <v>1</v>
      </c>
      <c r="DZ237" s="12">
        <v>1.3</v>
      </c>
      <c r="EA237" s="12">
        <v>2</v>
      </c>
      <c r="EB237" s="12">
        <v>6.5</v>
      </c>
      <c r="EC237" s="12">
        <v>14.7</v>
      </c>
      <c r="ED237" s="12">
        <v>32.6</v>
      </c>
      <c r="EE237" s="31">
        <v>104.8</v>
      </c>
      <c r="EG237" s="12" t="s">
        <v>434</v>
      </c>
      <c r="EH237" s="12">
        <v>4.9000000000000004</v>
      </c>
      <c r="EI237" s="12">
        <v>11.8</v>
      </c>
      <c r="EJ237" s="12">
        <v>0.6</v>
      </c>
      <c r="EK237" s="12">
        <v>0.2</v>
      </c>
      <c r="EL237" s="12">
        <v>0.4</v>
      </c>
      <c r="EM237" s="12">
        <v>0.6</v>
      </c>
      <c r="EN237" s="12">
        <v>1.4</v>
      </c>
      <c r="EO237" s="12">
        <v>4</v>
      </c>
      <c r="EP237" s="12">
        <v>8.6</v>
      </c>
      <c r="EQ237" s="12">
        <v>18.3</v>
      </c>
      <c r="ER237" s="31">
        <v>78.2</v>
      </c>
      <c r="EU237" s="12" t="s">
        <v>497</v>
      </c>
      <c r="EV237" s="12">
        <v>848196</v>
      </c>
      <c r="EW237" s="12">
        <v>75692</v>
      </c>
      <c r="EX237" s="12">
        <v>95590</v>
      </c>
      <c r="EY237" s="12">
        <v>97150</v>
      </c>
      <c r="EZ237" s="12">
        <v>87607</v>
      </c>
      <c r="FA237" s="12">
        <v>77486</v>
      </c>
      <c r="FB237" s="12">
        <v>70884</v>
      </c>
      <c r="FC237" s="12">
        <v>57782</v>
      </c>
      <c r="FD237" s="12">
        <v>48266</v>
      </c>
      <c r="FE237" s="12">
        <v>43513</v>
      </c>
      <c r="FF237" s="12">
        <v>40681</v>
      </c>
      <c r="FG237" s="12">
        <v>37230</v>
      </c>
      <c r="FH237" s="12">
        <v>31501</v>
      </c>
      <c r="FI237" s="12">
        <v>24652</v>
      </c>
      <c r="FJ237" s="12">
        <v>21257</v>
      </c>
      <c r="FK237" s="12">
        <v>16374</v>
      </c>
      <c r="FL237" s="12">
        <v>12054</v>
      </c>
      <c r="FM237" s="31">
        <v>10477</v>
      </c>
      <c r="FP237" s="12" t="s">
        <v>497</v>
      </c>
      <c r="FQ237" s="12">
        <v>428153</v>
      </c>
      <c r="FR237" s="12">
        <v>38295</v>
      </c>
      <c r="FS237" s="12">
        <v>48384</v>
      </c>
      <c r="FT237" s="12">
        <v>49374</v>
      </c>
      <c r="FU237" s="12">
        <v>44701</v>
      </c>
      <c r="FV237" s="12">
        <v>40062</v>
      </c>
      <c r="FW237" s="12">
        <v>36181</v>
      </c>
      <c r="FX237" s="12">
        <v>29160</v>
      </c>
      <c r="FY237" s="12">
        <v>24734</v>
      </c>
      <c r="FZ237" s="12">
        <v>22153</v>
      </c>
      <c r="GA237" s="12">
        <v>20369</v>
      </c>
      <c r="GB237" s="12">
        <v>19117</v>
      </c>
      <c r="GC237" s="12">
        <v>16258</v>
      </c>
      <c r="GD237" s="12">
        <v>12260</v>
      </c>
      <c r="GE237" s="12">
        <v>10148</v>
      </c>
      <c r="GF237" s="12">
        <v>7517</v>
      </c>
      <c r="GG237" s="12">
        <v>5268</v>
      </c>
      <c r="GH237" s="31">
        <v>4172</v>
      </c>
      <c r="GK237" s="12" t="s">
        <v>497</v>
      </c>
      <c r="GL237" s="12">
        <v>420043</v>
      </c>
      <c r="GM237" s="12">
        <v>37397</v>
      </c>
      <c r="GN237" s="12">
        <v>47206</v>
      </c>
      <c r="GO237" s="12">
        <v>47776</v>
      </c>
      <c r="GP237" s="12">
        <v>42906</v>
      </c>
      <c r="GQ237" s="12">
        <v>37424</v>
      </c>
      <c r="GR237" s="12">
        <v>34703</v>
      </c>
      <c r="GS237" s="12">
        <v>28622</v>
      </c>
      <c r="GT237" s="12">
        <v>23532</v>
      </c>
      <c r="GU237" s="12">
        <v>21360</v>
      </c>
      <c r="GV237" s="12">
        <v>20312</v>
      </c>
      <c r="GW237" s="12">
        <v>18113</v>
      </c>
      <c r="GX237" s="12">
        <v>15243</v>
      </c>
      <c r="GY237" s="12">
        <v>12392</v>
      </c>
      <c r="GZ237" s="12">
        <v>11109</v>
      </c>
      <c r="HA237" s="12">
        <v>8857</v>
      </c>
      <c r="HB237" s="12">
        <v>6786</v>
      </c>
      <c r="HC237" s="31">
        <v>6305</v>
      </c>
      <c r="HF237" s="42">
        <v>95</v>
      </c>
      <c r="HG237" s="43" t="s">
        <v>121</v>
      </c>
      <c r="HH237" s="43">
        <v>1</v>
      </c>
      <c r="HI237" s="44">
        <f>FM215*IH226</f>
        <v>20456.814065901148</v>
      </c>
      <c r="HJ237" s="44">
        <f>AS215*IH235</f>
        <v>6434.9025418050287</v>
      </c>
      <c r="HK237" s="45">
        <f t="shared" si="95"/>
        <v>0.31456034752406414</v>
      </c>
      <c r="HL237" s="46">
        <f t="shared" si="91"/>
        <v>0.27181002030088025</v>
      </c>
      <c r="HN237" s="42">
        <v>95</v>
      </c>
      <c r="HO237" s="43" t="s">
        <v>121</v>
      </c>
      <c r="HP237" s="43">
        <v>1</v>
      </c>
      <c r="HQ237" s="44">
        <f>GH215*IO226</f>
        <v>4154.1306226144534</v>
      </c>
      <c r="HR237" s="44">
        <f>BX215*II235</f>
        <v>1401.8042464140908</v>
      </c>
      <c r="HS237" s="45">
        <f t="shared" si="96"/>
        <v>0.33744828310955904</v>
      </c>
      <c r="HT237" s="46">
        <f t="shared" si="92"/>
        <v>0.28873219189315635</v>
      </c>
      <c r="HV237" s="42" t="s">
        <v>433</v>
      </c>
      <c r="HW237" s="47" t="s">
        <v>121</v>
      </c>
      <c r="HX237" s="47">
        <v>1</v>
      </c>
      <c r="HY237" s="44">
        <f>HC215*IQ226</f>
        <v>16316.586520638011</v>
      </c>
      <c r="HZ237" s="48">
        <f>DC215*IJ235</f>
        <v>5071.4535956580585</v>
      </c>
      <c r="IA237" s="45">
        <f t="shared" si="97"/>
        <v>0.31081584308356636</v>
      </c>
      <c r="IB237" s="46">
        <f t="shared" si="93"/>
        <v>0.26900961754599351</v>
      </c>
      <c r="IE237" s="50">
        <f t="shared" si="94"/>
        <v>13.903077351315005</v>
      </c>
      <c r="IF237" s="50">
        <f t="shared" si="94"/>
        <v>38.355300267120583</v>
      </c>
      <c r="IH237">
        <v>1</v>
      </c>
      <c r="II237">
        <v>1</v>
      </c>
      <c r="IJ237">
        <v>1</v>
      </c>
    </row>
    <row r="238" spans="1:251" ht="15.6" x14ac:dyDescent="0.3">
      <c r="A238" s="12" t="s">
        <v>434</v>
      </c>
      <c r="B238" s="12">
        <v>16926</v>
      </c>
      <c r="C238" s="12"/>
      <c r="D238" s="12"/>
      <c r="E238" s="12"/>
      <c r="F238" s="12">
        <v>146</v>
      </c>
      <c r="G238" s="12">
        <v>3344</v>
      </c>
      <c r="H238" s="12">
        <v>4687</v>
      </c>
      <c r="I238" s="12">
        <v>3942</v>
      </c>
      <c r="J238" s="12">
        <v>2692</v>
      </c>
      <c r="K238" s="12">
        <v>1377</v>
      </c>
      <c r="L238" s="12">
        <v>382</v>
      </c>
      <c r="M238" s="12">
        <v>44</v>
      </c>
      <c r="N238" s="12">
        <v>1</v>
      </c>
      <c r="O238" s="31">
        <v>311</v>
      </c>
      <c r="Q238" s="12" t="s">
        <v>434</v>
      </c>
      <c r="R238" s="12">
        <v>4808</v>
      </c>
      <c r="S238" s="12">
        <v>82</v>
      </c>
      <c r="T238" s="12">
        <v>37</v>
      </c>
      <c r="U238" s="12">
        <v>85</v>
      </c>
      <c r="V238" s="12">
        <v>204</v>
      </c>
      <c r="W238" s="12">
        <v>22</v>
      </c>
      <c r="X238" s="12">
        <v>7</v>
      </c>
      <c r="Y238" s="12">
        <v>7</v>
      </c>
      <c r="Z238" s="12">
        <v>1</v>
      </c>
      <c r="AA238" s="12">
        <v>26</v>
      </c>
      <c r="AB238" s="12">
        <v>38</v>
      </c>
      <c r="AC238" s="12">
        <v>65</v>
      </c>
      <c r="AD238" s="31">
        <v>51</v>
      </c>
      <c r="AE238" s="12"/>
      <c r="AF238" s="12" t="s">
        <v>434</v>
      </c>
      <c r="AG238" s="12">
        <v>57</v>
      </c>
      <c r="AH238" s="12">
        <v>68</v>
      </c>
      <c r="AI238" s="12">
        <v>67</v>
      </c>
      <c r="AJ238" s="12">
        <v>91</v>
      </c>
      <c r="AK238" s="12">
        <v>175</v>
      </c>
      <c r="AL238" s="12">
        <v>237</v>
      </c>
      <c r="AM238" s="12">
        <v>293</v>
      </c>
      <c r="AN238" s="12">
        <v>362</v>
      </c>
      <c r="AO238" s="12">
        <v>433</v>
      </c>
      <c r="AP238" s="12">
        <v>510</v>
      </c>
      <c r="AQ238" s="12">
        <v>616</v>
      </c>
      <c r="AR238" s="12">
        <v>595</v>
      </c>
      <c r="AS238" s="12">
        <v>805</v>
      </c>
      <c r="AT238" s="31">
        <v>78</v>
      </c>
      <c r="AV238" s="12" t="s">
        <v>434</v>
      </c>
      <c r="AW238" s="12">
        <v>2735</v>
      </c>
      <c r="AX238" s="12">
        <v>41</v>
      </c>
      <c r="AY238" s="12">
        <v>19</v>
      </c>
      <c r="AZ238" s="12">
        <v>46</v>
      </c>
      <c r="BA238" s="12">
        <v>106</v>
      </c>
      <c r="BB238" s="12">
        <v>12</v>
      </c>
      <c r="BC238" s="12">
        <v>2</v>
      </c>
      <c r="BD238" s="12">
        <v>3</v>
      </c>
      <c r="BE238" s="12">
        <v>1</v>
      </c>
      <c r="BF238" s="12">
        <v>20</v>
      </c>
      <c r="BG238" s="12">
        <v>23</v>
      </c>
      <c r="BH238" s="12">
        <v>47</v>
      </c>
      <c r="BI238" s="31">
        <v>35</v>
      </c>
      <c r="BJ238" s="12"/>
      <c r="BK238" s="12" t="s">
        <v>434</v>
      </c>
      <c r="BL238" s="12">
        <v>40</v>
      </c>
      <c r="BM238" s="12">
        <v>44</v>
      </c>
      <c r="BN238" s="12">
        <v>44</v>
      </c>
      <c r="BO238" s="12">
        <v>52</v>
      </c>
      <c r="BP238" s="12">
        <v>102</v>
      </c>
      <c r="BQ238" s="12">
        <v>156</v>
      </c>
      <c r="BR238" s="12">
        <v>189</v>
      </c>
      <c r="BS238" s="12">
        <v>229</v>
      </c>
      <c r="BT238" s="12">
        <v>267</v>
      </c>
      <c r="BU238" s="12">
        <v>309</v>
      </c>
      <c r="BV238" s="12">
        <v>367</v>
      </c>
      <c r="BW238" s="12">
        <v>293</v>
      </c>
      <c r="BX238" s="12">
        <v>329</v>
      </c>
      <c r="BY238" s="31">
        <v>65</v>
      </c>
      <c r="CA238" s="12" t="s">
        <v>434</v>
      </c>
      <c r="CB238" s="12">
        <v>2067</v>
      </c>
      <c r="CC238" s="12">
        <v>41</v>
      </c>
      <c r="CD238" s="12">
        <v>18</v>
      </c>
      <c r="CE238" s="12">
        <v>39</v>
      </c>
      <c r="CF238" s="12">
        <v>98</v>
      </c>
      <c r="CG238" s="12">
        <v>10</v>
      </c>
      <c r="CH238" s="12">
        <v>5</v>
      </c>
      <c r="CI238" s="12">
        <v>4</v>
      </c>
      <c r="CJ238" s="12">
        <v>0</v>
      </c>
      <c r="CK238" s="12">
        <v>6</v>
      </c>
      <c r="CL238" s="12">
        <v>15</v>
      </c>
      <c r="CM238" s="12">
        <v>18</v>
      </c>
      <c r="CN238" s="31">
        <v>16</v>
      </c>
      <c r="CO238" s="12"/>
      <c r="CP238" s="12" t="s">
        <v>434</v>
      </c>
      <c r="CQ238" s="12">
        <v>17</v>
      </c>
      <c r="CR238" s="12">
        <v>24</v>
      </c>
      <c r="CS238" s="12">
        <v>23</v>
      </c>
      <c r="CT238" s="12">
        <v>38</v>
      </c>
      <c r="CU238" s="12">
        <v>72</v>
      </c>
      <c r="CV238" s="12">
        <v>81</v>
      </c>
      <c r="CW238" s="12">
        <v>104</v>
      </c>
      <c r="CX238" s="12">
        <v>133</v>
      </c>
      <c r="CY238" s="12">
        <v>166</v>
      </c>
      <c r="CZ238" s="12">
        <v>200</v>
      </c>
      <c r="DA238" s="12">
        <v>249</v>
      </c>
      <c r="DB238" s="12">
        <v>301</v>
      </c>
      <c r="DC238" s="12">
        <v>474</v>
      </c>
      <c r="DD238" s="31">
        <v>13</v>
      </c>
      <c r="DG238" s="12" t="s">
        <v>441</v>
      </c>
      <c r="DH238" s="12">
        <v>5.8</v>
      </c>
      <c r="DI238" s="12">
        <v>13.5</v>
      </c>
      <c r="DJ238" s="12">
        <v>0.5</v>
      </c>
      <c r="DK238" s="12">
        <v>0.2</v>
      </c>
      <c r="DL238" s="12">
        <v>0.8</v>
      </c>
      <c r="DM238" s="12">
        <v>1</v>
      </c>
      <c r="DN238" s="12">
        <v>1.6</v>
      </c>
      <c r="DO238" s="12">
        <v>4.5999999999999996</v>
      </c>
      <c r="DP238" s="12">
        <v>10.7</v>
      </c>
      <c r="DQ238" s="12">
        <v>25.5</v>
      </c>
      <c r="DR238" s="31">
        <v>86.2</v>
      </c>
      <c r="DT238" s="12" t="s">
        <v>441</v>
      </c>
      <c r="DU238" s="12">
        <v>6.4</v>
      </c>
      <c r="DV238" s="12">
        <v>14.5</v>
      </c>
      <c r="DW238" s="12">
        <v>0.5</v>
      </c>
      <c r="DX238" s="12">
        <v>0.3</v>
      </c>
      <c r="DY238" s="12">
        <v>1.1000000000000001</v>
      </c>
      <c r="DZ238" s="12">
        <v>1.4</v>
      </c>
      <c r="EA238" s="12">
        <v>1.9</v>
      </c>
      <c r="EB238" s="12">
        <v>5.6</v>
      </c>
      <c r="EC238" s="12">
        <v>13.9</v>
      </c>
      <c r="ED238" s="12">
        <v>34.6</v>
      </c>
      <c r="EE238" s="31">
        <v>101</v>
      </c>
      <c r="EG238" s="12" t="s">
        <v>441</v>
      </c>
      <c r="EH238" s="12">
        <v>5.3</v>
      </c>
      <c r="EI238" s="12">
        <v>12.4</v>
      </c>
      <c r="EJ238" s="12">
        <v>0.5</v>
      </c>
      <c r="EK238" s="12">
        <v>0.2</v>
      </c>
      <c r="EL238" s="12">
        <v>0.5</v>
      </c>
      <c r="EM238" s="12">
        <v>0.7</v>
      </c>
      <c r="EN238" s="12">
        <v>1.3</v>
      </c>
      <c r="EO238" s="12">
        <v>3.7</v>
      </c>
      <c r="EP238" s="12">
        <v>7.7</v>
      </c>
      <c r="EQ238" s="12">
        <v>18.2</v>
      </c>
      <c r="ER238" s="31">
        <v>76.900000000000006</v>
      </c>
      <c r="EU238" s="12" t="s">
        <v>441</v>
      </c>
      <c r="EV238" s="12">
        <v>1439575</v>
      </c>
      <c r="EW238" s="12">
        <v>135087</v>
      </c>
      <c r="EX238" s="12">
        <v>145170</v>
      </c>
      <c r="EY238" s="12">
        <v>143796</v>
      </c>
      <c r="EZ238" s="12">
        <v>131826</v>
      </c>
      <c r="FA238" s="12">
        <v>126396</v>
      </c>
      <c r="FB238" s="12">
        <v>136356</v>
      </c>
      <c r="FC238" s="12">
        <v>100566</v>
      </c>
      <c r="FD238" s="12">
        <v>81886</v>
      </c>
      <c r="FE238" s="12">
        <v>77010</v>
      </c>
      <c r="FF238" s="12">
        <v>75189</v>
      </c>
      <c r="FG238" s="12">
        <v>73012</v>
      </c>
      <c r="FH238" s="12">
        <v>59916</v>
      </c>
      <c r="FI238" s="12">
        <v>43909</v>
      </c>
      <c r="FJ238" s="12">
        <v>36297</v>
      </c>
      <c r="FK238" s="12">
        <v>30272</v>
      </c>
      <c r="FL238" s="12">
        <v>23146</v>
      </c>
      <c r="FM238" s="31">
        <v>19741</v>
      </c>
      <c r="FP238" s="12" t="s">
        <v>441</v>
      </c>
      <c r="FQ238" s="12">
        <v>711912</v>
      </c>
      <c r="FR238" s="12">
        <v>68328</v>
      </c>
      <c r="FS238" s="12">
        <v>73535</v>
      </c>
      <c r="FT238" s="12">
        <v>72834</v>
      </c>
      <c r="FU238" s="12">
        <v>66995</v>
      </c>
      <c r="FV238" s="12">
        <v>63638</v>
      </c>
      <c r="FW238" s="12">
        <v>68428</v>
      </c>
      <c r="FX238" s="12">
        <v>50456</v>
      </c>
      <c r="FY238" s="12">
        <v>40882</v>
      </c>
      <c r="FZ238" s="12">
        <v>38056</v>
      </c>
      <c r="GA238" s="12">
        <v>36221</v>
      </c>
      <c r="GB238" s="12">
        <v>35682</v>
      </c>
      <c r="GC238" s="12">
        <v>29482</v>
      </c>
      <c r="GD238" s="12">
        <v>21076</v>
      </c>
      <c r="GE238" s="12">
        <v>16679</v>
      </c>
      <c r="GF238" s="12">
        <v>13015</v>
      </c>
      <c r="GG238" s="12">
        <v>9510</v>
      </c>
      <c r="GH238" s="31">
        <v>7095</v>
      </c>
      <c r="GK238" s="12" t="s">
        <v>441</v>
      </c>
      <c r="GL238" s="12">
        <v>727663</v>
      </c>
      <c r="GM238" s="12">
        <v>66759</v>
      </c>
      <c r="GN238" s="12">
        <v>71635</v>
      </c>
      <c r="GO238" s="12">
        <v>70962</v>
      </c>
      <c r="GP238" s="12">
        <v>64831</v>
      </c>
      <c r="GQ238" s="12">
        <v>62758</v>
      </c>
      <c r="GR238" s="12">
        <v>67928</v>
      </c>
      <c r="GS238" s="12">
        <v>50110</v>
      </c>
      <c r="GT238" s="12">
        <v>41004</v>
      </c>
      <c r="GU238" s="12">
        <v>38954</v>
      </c>
      <c r="GV238" s="12">
        <v>38968</v>
      </c>
      <c r="GW238" s="12">
        <v>37330</v>
      </c>
      <c r="GX238" s="12">
        <v>30434</v>
      </c>
      <c r="GY238" s="12">
        <v>22833</v>
      </c>
      <c r="GZ238" s="12">
        <v>19618</v>
      </c>
      <c r="HA238" s="12">
        <v>17257</v>
      </c>
      <c r="HB238" s="12">
        <v>13636</v>
      </c>
      <c r="HC238" s="31">
        <v>12646</v>
      </c>
      <c r="HF238" s="65" t="s">
        <v>442</v>
      </c>
      <c r="HG238" s="66" t="s">
        <v>443</v>
      </c>
      <c r="HH238" s="66">
        <v>1</v>
      </c>
      <c r="HI238" s="67">
        <f>FM215*IH227</f>
        <v>2903.5370863704443</v>
      </c>
      <c r="HJ238" s="67">
        <f>AS215*IH236</f>
        <v>1142.8386914245707</v>
      </c>
      <c r="HK238" s="68">
        <f t="shared" si="95"/>
        <v>0.39360223666134464</v>
      </c>
      <c r="HL238" s="69">
        <f t="shared" si="91"/>
        <v>0.32887856690036416</v>
      </c>
      <c r="HN238" s="65" t="s">
        <v>442</v>
      </c>
      <c r="HO238" s="66" t="s">
        <v>443</v>
      </c>
      <c r="HP238" s="66">
        <v>1</v>
      </c>
      <c r="HQ238" s="67">
        <f>GH215*IO227</f>
        <v>651.25513944174793</v>
      </c>
      <c r="HR238" s="67">
        <f>BX215*II236</f>
        <v>264.86532676461576</v>
      </c>
      <c r="HS238" s="68">
        <f t="shared" si="96"/>
        <v>0.40669978741612201</v>
      </c>
      <c r="HT238" s="69">
        <f t="shared" si="92"/>
        <v>0.33797301145961584</v>
      </c>
      <c r="HV238" s="65" t="s">
        <v>442</v>
      </c>
      <c r="HW238" s="66" t="s">
        <v>443</v>
      </c>
      <c r="HX238" s="66">
        <v>1</v>
      </c>
      <c r="HY238" s="67">
        <f>HC215*IQ227</f>
        <v>2253.9203959210836</v>
      </c>
      <c r="HZ238" s="70">
        <f>DC215*IJ236</f>
        <v>883.85739484396026</v>
      </c>
      <c r="IA238" s="68">
        <f t="shared" si="97"/>
        <v>0.39214224088990707</v>
      </c>
      <c r="IB238" s="69">
        <f t="shared" si="93"/>
        <v>0.32785863163724349</v>
      </c>
      <c r="IE238" s="50">
        <f t="shared" si="94"/>
        <v>1.6384489923871115</v>
      </c>
      <c r="IF238" s="50">
        <f t="shared" si="94"/>
        <v>5.8840301840052689</v>
      </c>
    </row>
    <row r="239" spans="1:251" x14ac:dyDescent="0.3">
      <c r="A239" s="12" t="s">
        <v>441</v>
      </c>
      <c r="B239" s="12">
        <v>26567</v>
      </c>
      <c r="C239" s="12"/>
      <c r="D239" s="12"/>
      <c r="E239" s="12"/>
      <c r="F239" s="12">
        <v>108</v>
      </c>
      <c r="G239" s="12">
        <v>4361</v>
      </c>
      <c r="H239" s="12">
        <v>6974</v>
      </c>
      <c r="I239" s="12">
        <v>7007</v>
      </c>
      <c r="J239" s="12">
        <v>4887</v>
      </c>
      <c r="K239" s="12">
        <v>2408</v>
      </c>
      <c r="L239" s="12">
        <v>661</v>
      </c>
      <c r="M239" s="12">
        <v>41</v>
      </c>
      <c r="N239" s="12">
        <v>5</v>
      </c>
      <c r="O239" s="31">
        <v>115</v>
      </c>
      <c r="Q239" s="12" t="s">
        <v>441</v>
      </c>
      <c r="R239" s="12">
        <v>8406</v>
      </c>
      <c r="S239" s="12">
        <v>213</v>
      </c>
      <c r="T239" s="12">
        <v>52</v>
      </c>
      <c r="U239" s="12">
        <v>94</v>
      </c>
      <c r="V239" s="12">
        <v>359</v>
      </c>
      <c r="W239" s="12">
        <v>31</v>
      </c>
      <c r="X239" s="12">
        <v>7</v>
      </c>
      <c r="Y239" s="12">
        <v>13</v>
      </c>
      <c r="Z239" s="12">
        <v>4</v>
      </c>
      <c r="AA239" s="12">
        <v>32</v>
      </c>
      <c r="AB239" s="12">
        <v>38</v>
      </c>
      <c r="AC239" s="12">
        <v>82</v>
      </c>
      <c r="AD239" s="31">
        <v>131</v>
      </c>
      <c r="AE239" s="12"/>
      <c r="AF239" s="12" t="s">
        <v>441</v>
      </c>
      <c r="AG239" s="12">
        <v>141</v>
      </c>
      <c r="AH239" s="12">
        <v>101</v>
      </c>
      <c r="AI239" s="12">
        <v>111</v>
      </c>
      <c r="AJ239" s="12">
        <v>138</v>
      </c>
      <c r="AK239" s="12">
        <v>275</v>
      </c>
      <c r="AL239" s="12">
        <v>408</v>
      </c>
      <c r="AM239" s="12">
        <v>517</v>
      </c>
      <c r="AN239" s="12">
        <v>598</v>
      </c>
      <c r="AO239" s="12">
        <v>730</v>
      </c>
      <c r="AP239" s="12">
        <v>968</v>
      </c>
      <c r="AQ239" s="12">
        <v>1158</v>
      </c>
      <c r="AR239" s="12">
        <v>1129</v>
      </c>
      <c r="AS239" s="12">
        <v>1412</v>
      </c>
      <c r="AT239" s="31">
        <v>23</v>
      </c>
      <c r="AV239" s="12" t="s">
        <v>441</v>
      </c>
      <c r="AW239" s="12">
        <v>4554</v>
      </c>
      <c r="AX239" s="12">
        <v>119</v>
      </c>
      <c r="AY239" s="12">
        <v>27</v>
      </c>
      <c r="AZ239" s="12">
        <v>50</v>
      </c>
      <c r="BA239" s="12">
        <v>196</v>
      </c>
      <c r="BB239" s="12">
        <v>15</v>
      </c>
      <c r="BC239" s="12">
        <v>4</v>
      </c>
      <c r="BD239" s="12">
        <v>7</v>
      </c>
      <c r="BE239" s="12">
        <v>3</v>
      </c>
      <c r="BF239" s="12">
        <v>21</v>
      </c>
      <c r="BG239" s="12">
        <v>21</v>
      </c>
      <c r="BH239" s="12">
        <v>59</v>
      </c>
      <c r="BI239" s="31">
        <v>89</v>
      </c>
      <c r="BJ239" s="12"/>
      <c r="BK239" s="12" t="s">
        <v>441</v>
      </c>
      <c r="BL239" s="12">
        <v>90</v>
      </c>
      <c r="BM239" s="12">
        <v>71</v>
      </c>
      <c r="BN239" s="12">
        <v>61</v>
      </c>
      <c r="BO239" s="12">
        <v>88</v>
      </c>
      <c r="BP239" s="12">
        <v>156</v>
      </c>
      <c r="BQ239" s="12">
        <v>248</v>
      </c>
      <c r="BR239" s="12">
        <v>335</v>
      </c>
      <c r="BS239" s="12">
        <v>370</v>
      </c>
      <c r="BT239" s="12">
        <v>451</v>
      </c>
      <c r="BU239" s="12">
        <v>575</v>
      </c>
      <c r="BV239" s="12">
        <v>624</v>
      </c>
      <c r="BW239" s="12">
        <v>515</v>
      </c>
      <c r="BX239" s="12">
        <v>538</v>
      </c>
      <c r="BY239" s="31">
        <v>17</v>
      </c>
      <c r="CA239" s="12" t="s">
        <v>441</v>
      </c>
      <c r="CB239" s="12">
        <v>3851</v>
      </c>
      <c r="CC239" s="12">
        <v>93</v>
      </c>
      <c r="CD239" s="12">
        <v>25</v>
      </c>
      <c r="CE239" s="12">
        <v>44</v>
      </c>
      <c r="CF239" s="12">
        <v>162</v>
      </c>
      <c r="CG239" s="12">
        <v>16</v>
      </c>
      <c r="CH239" s="12">
        <v>3</v>
      </c>
      <c r="CI239" s="12">
        <v>6</v>
      </c>
      <c r="CJ239" s="12">
        <v>1</v>
      </c>
      <c r="CK239" s="12">
        <v>11</v>
      </c>
      <c r="CL239" s="12">
        <v>17</v>
      </c>
      <c r="CM239" s="12">
        <v>23</v>
      </c>
      <c r="CN239" s="31">
        <v>42</v>
      </c>
      <c r="CO239" s="12"/>
      <c r="CP239" s="12" t="s">
        <v>441</v>
      </c>
      <c r="CQ239" s="12">
        <v>51</v>
      </c>
      <c r="CR239" s="12">
        <v>30</v>
      </c>
      <c r="CS239" s="12">
        <v>50</v>
      </c>
      <c r="CT239" s="12">
        <v>50</v>
      </c>
      <c r="CU239" s="12">
        <v>119</v>
      </c>
      <c r="CV239" s="12">
        <v>160</v>
      </c>
      <c r="CW239" s="12">
        <v>182</v>
      </c>
      <c r="CX239" s="12">
        <v>228</v>
      </c>
      <c r="CY239" s="12">
        <v>279</v>
      </c>
      <c r="CZ239" s="12">
        <v>393</v>
      </c>
      <c r="DA239" s="12">
        <v>534</v>
      </c>
      <c r="DB239" s="12">
        <v>614</v>
      </c>
      <c r="DC239" s="12">
        <v>874</v>
      </c>
      <c r="DD239" s="31">
        <v>6</v>
      </c>
      <c r="DG239" s="13" t="s">
        <v>454</v>
      </c>
      <c r="DH239" s="13">
        <v>3.4</v>
      </c>
      <c r="DI239" s="13">
        <v>10.9</v>
      </c>
      <c r="DJ239" s="13">
        <v>0.4</v>
      </c>
      <c r="DK239" s="13">
        <v>0.3</v>
      </c>
      <c r="DL239" s="13">
        <v>0.7</v>
      </c>
      <c r="DM239" s="13">
        <v>0.8</v>
      </c>
      <c r="DN239" s="13">
        <v>1.9</v>
      </c>
      <c r="DO239" s="13">
        <v>4.4000000000000004</v>
      </c>
      <c r="DP239" s="13">
        <v>9.6</v>
      </c>
      <c r="DQ239" s="13">
        <v>28.8</v>
      </c>
      <c r="DR239" s="14">
        <v>73.8</v>
      </c>
      <c r="DT239" s="13" t="s">
        <v>454</v>
      </c>
      <c r="DU239" s="13">
        <v>4</v>
      </c>
      <c r="DV239" s="13">
        <v>12.3</v>
      </c>
      <c r="DW239" s="13">
        <v>0.8</v>
      </c>
      <c r="DX239" s="13">
        <v>0.3</v>
      </c>
      <c r="DY239" s="13">
        <v>0.8</v>
      </c>
      <c r="DZ239" s="13">
        <v>1.1000000000000001</v>
      </c>
      <c r="EA239" s="13">
        <v>2.4</v>
      </c>
      <c r="EB239" s="13">
        <v>5</v>
      </c>
      <c r="EC239" s="13">
        <v>10.3</v>
      </c>
      <c r="ED239" s="13">
        <v>42</v>
      </c>
      <c r="EE239" s="14">
        <v>90.7</v>
      </c>
      <c r="EG239" s="13" t="s">
        <v>454</v>
      </c>
      <c r="EH239" s="13">
        <v>2.8</v>
      </c>
      <c r="EI239" s="13">
        <v>9.4</v>
      </c>
      <c r="EJ239" s="13">
        <v>0</v>
      </c>
      <c r="EK239" s="13">
        <v>0.3</v>
      </c>
      <c r="EL239" s="13">
        <v>0.6</v>
      </c>
      <c r="EM239" s="13">
        <v>0.5</v>
      </c>
      <c r="EN239" s="13">
        <v>1.3</v>
      </c>
      <c r="EO239" s="13">
        <v>3.7</v>
      </c>
      <c r="EP239" s="13">
        <v>8.9</v>
      </c>
      <c r="EQ239" s="13">
        <v>16.899999999999999</v>
      </c>
      <c r="ER239" s="14">
        <v>61.8</v>
      </c>
      <c r="EU239" s="13" t="s">
        <v>454</v>
      </c>
      <c r="EV239" s="13">
        <v>118899</v>
      </c>
      <c r="EW239" s="13">
        <v>11725</v>
      </c>
      <c r="EX239" s="13">
        <v>11623</v>
      </c>
      <c r="EY239" s="13">
        <v>12388</v>
      </c>
      <c r="EZ239" s="13">
        <v>12026</v>
      </c>
      <c r="FA239" s="13">
        <v>9064</v>
      </c>
      <c r="FB239" s="13">
        <v>8674</v>
      </c>
      <c r="FC239" s="13">
        <v>9568</v>
      </c>
      <c r="FD239" s="13">
        <v>9088</v>
      </c>
      <c r="FE239" s="13">
        <v>9786</v>
      </c>
      <c r="FF239" s="13">
        <v>8457</v>
      </c>
      <c r="FG239" s="13">
        <v>5879</v>
      </c>
      <c r="FH239" s="13">
        <v>3927</v>
      </c>
      <c r="FI239" s="13">
        <v>2503</v>
      </c>
      <c r="FJ239" s="13">
        <v>1754</v>
      </c>
      <c r="FK239" s="13">
        <v>1164</v>
      </c>
      <c r="FL239" s="13">
        <v>741</v>
      </c>
      <c r="FM239" s="14">
        <v>532</v>
      </c>
      <c r="FP239" s="13" t="s">
        <v>454</v>
      </c>
      <c r="FQ239" s="13">
        <v>60693</v>
      </c>
      <c r="FR239" s="13">
        <v>5917</v>
      </c>
      <c r="FS239" s="13">
        <v>5948</v>
      </c>
      <c r="FT239" s="13">
        <v>6253</v>
      </c>
      <c r="FU239" s="13">
        <v>6131</v>
      </c>
      <c r="FV239" s="13">
        <v>4739</v>
      </c>
      <c r="FW239" s="13">
        <v>4415</v>
      </c>
      <c r="FX239" s="13">
        <v>4702</v>
      </c>
      <c r="FY239" s="13">
        <v>4540</v>
      </c>
      <c r="FZ239" s="13">
        <v>5089</v>
      </c>
      <c r="GA239" s="13">
        <v>4557</v>
      </c>
      <c r="GB239" s="13">
        <v>3080</v>
      </c>
      <c r="GC239" s="13">
        <v>2128</v>
      </c>
      <c r="GD239" s="13">
        <v>1284</v>
      </c>
      <c r="GE239" s="13">
        <v>838</v>
      </c>
      <c r="GF239" s="13">
        <v>543</v>
      </c>
      <c r="GG239" s="13">
        <v>315</v>
      </c>
      <c r="GH239" s="14">
        <v>214</v>
      </c>
      <c r="GK239" s="13" t="s">
        <v>454</v>
      </c>
      <c r="GL239" s="13">
        <v>58206</v>
      </c>
      <c r="GM239" s="13">
        <v>5808</v>
      </c>
      <c r="GN239" s="13">
        <v>5675</v>
      </c>
      <c r="GO239" s="13">
        <v>6135</v>
      </c>
      <c r="GP239" s="13">
        <v>5895</v>
      </c>
      <c r="GQ239" s="13">
        <v>4325</v>
      </c>
      <c r="GR239" s="13">
        <v>4259</v>
      </c>
      <c r="GS239" s="13">
        <v>4866</v>
      </c>
      <c r="GT239" s="13">
        <v>4548</v>
      </c>
      <c r="GU239" s="13">
        <v>4697</v>
      </c>
      <c r="GV239" s="13">
        <v>3900</v>
      </c>
      <c r="GW239" s="13">
        <v>2799</v>
      </c>
      <c r="GX239" s="13">
        <v>1799</v>
      </c>
      <c r="GY239" s="13">
        <v>1219</v>
      </c>
      <c r="GZ239" s="13">
        <v>916</v>
      </c>
      <c r="HA239" s="13">
        <v>621</v>
      </c>
      <c r="HB239" s="13">
        <v>426</v>
      </c>
      <c r="HC239" s="14">
        <v>318</v>
      </c>
    </row>
    <row r="240" spans="1:251" x14ac:dyDescent="0.3">
      <c r="A240" s="12" t="s">
        <v>454</v>
      </c>
      <c r="B240" s="12">
        <v>2395</v>
      </c>
      <c r="C240" s="12"/>
      <c r="D240" s="12"/>
      <c r="E240" s="12"/>
      <c r="F240" s="12">
        <v>8</v>
      </c>
      <c r="G240" s="12">
        <v>335</v>
      </c>
      <c r="H240" s="12">
        <v>597</v>
      </c>
      <c r="I240" s="12">
        <v>618</v>
      </c>
      <c r="J240" s="12">
        <v>477</v>
      </c>
      <c r="K240" s="12">
        <v>282</v>
      </c>
      <c r="L240" s="12">
        <v>73</v>
      </c>
      <c r="M240" s="12">
        <v>4</v>
      </c>
      <c r="N240" s="12">
        <v>0</v>
      </c>
      <c r="O240" s="31">
        <v>1</v>
      </c>
      <c r="Q240" s="12" t="s">
        <v>454</v>
      </c>
      <c r="R240" s="12">
        <v>405</v>
      </c>
      <c r="S240" s="12">
        <v>13</v>
      </c>
      <c r="T240" s="12">
        <v>5</v>
      </c>
      <c r="U240" s="12">
        <v>8</v>
      </c>
      <c r="V240" s="12">
        <v>26</v>
      </c>
      <c r="W240" s="12">
        <v>1</v>
      </c>
      <c r="X240" s="12">
        <v>1</v>
      </c>
      <c r="Y240" s="12">
        <v>0</v>
      </c>
      <c r="Z240" s="12">
        <v>2</v>
      </c>
      <c r="AA240" s="12">
        <v>5</v>
      </c>
      <c r="AB240" s="12">
        <v>2</v>
      </c>
      <c r="AC240" s="12">
        <v>10</v>
      </c>
      <c r="AD240" s="31">
        <v>5</v>
      </c>
      <c r="AE240" s="12"/>
      <c r="AF240" s="12" t="s">
        <v>454</v>
      </c>
      <c r="AG240" s="12">
        <v>5</v>
      </c>
      <c r="AH240" s="12">
        <v>10</v>
      </c>
      <c r="AI240" s="12">
        <v>19</v>
      </c>
      <c r="AJ240" s="12">
        <v>16</v>
      </c>
      <c r="AK240" s="12">
        <v>31</v>
      </c>
      <c r="AL240" s="12">
        <v>32</v>
      </c>
      <c r="AM240" s="12">
        <v>31</v>
      </c>
      <c r="AN240" s="12">
        <v>31</v>
      </c>
      <c r="AO240" s="12">
        <v>40</v>
      </c>
      <c r="AP240" s="12">
        <v>44</v>
      </c>
      <c r="AQ240" s="12">
        <v>34</v>
      </c>
      <c r="AR240" s="12">
        <v>29</v>
      </c>
      <c r="AS240" s="12">
        <v>31</v>
      </c>
      <c r="AT240" s="31">
        <v>0</v>
      </c>
      <c r="AV240" s="12" t="s">
        <v>454</v>
      </c>
      <c r="AW240" s="12">
        <v>244</v>
      </c>
      <c r="AX240" s="12">
        <v>7</v>
      </c>
      <c r="AY240" s="12">
        <v>2</v>
      </c>
      <c r="AZ240" s="12">
        <v>6</v>
      </c>
      <c r="BA240" s="12">
        <v>15</v>
      </c>
      <c r="BB240" s="12">
        <v>1</v>
      </c>
      <c r="BC240" s="12">
        <v>1</v>
      </c>
      <c r="BD240" s="12">
        <v>0</v>
      </c>
      <c r="BE240" s="12">
        <v>2</v>
      </c>
      <c r="BF240" s="12">
        <v>3</v>
      </c>
      <c r="BG240" s="12">
        <v>1</v>
      </c>
      <c r="BH240" s="12">
        <v>7</v>
      </c>
      <c r="BI240" s="31">
        <v>2</v>
      </c>
      <c r="BJ240" s="12"/>
      <c r="BK240" s="12" t="s">
        <v>454</v>
      </c>
      <c r="BL240" s="12">
        <v>5</v>
      </c>
      <c r="BM240" s="12">
        <v>5</v>
      </c>
      <c r="BN240" s="12">
        <v>12</v>
      </c>
      <c r="BO240" s="12">
        <v>11</v>
      </c>
      <c r="BP240" s="12">
        <v>19</v>
      </c>
      <c r="BQ240" s="12">
        <v>19</v>
      </c>
      <c r="BR240" s="12">
        <v>18</v>
      </c>
      <c r="BS240" s="12">
        <v>17</v>
      </c>
      <c r="BT240" s="12">
        <v>28</v>
      </c>
      <c r="BU240" s="12">
        <v>30</v>
      </c>
      <c r="BV240" s="12">
        <v>18</v>
      </c>
      <c r="BW240" s="12">
        <v>19</v>
      </c>
      <c r="BX240" s="12">
        <v>11</v>
      </c>
      <c r="BY240" s="31">
        <v>0</v>
      </c>
      <c r="CA240" s="12" t="s">
        <v>454</v>
      </c>
      <c r="CB240" s="12">
        <v>161</v>
      </c>
      <c r="CC240" s="12">
        <v>6</v>
      </c>
      <c r="CD240" s="12">
        <v>3</v>
      </c>
      <c r="CE240" s="12">
        <v>2</v>
      </c>
      <c r="CF240" s="12">
        <v>11</v>
      </c>
      <c r="CG240" s="12">
        <v>0</v>
      </c>
      <c r="CH240" s="12">
        <v>0</v>
      </c>
      <c r="CI240" s="12">
        <v>0</v>
      </c>
      <c r="CJ240" s="12">
        <v>0</v>
      </c>
      <c r="CK240" s="12">
        <v>2</v>
      </c>
      <c r="CL240" s="12">
        <v>1</v>
      </c>
      <c r="CM240" s="12">
        <v>3</v>
      </c>
      <c r="CN240" s="31">
        <v>3</v>
      </c>
      <c r="CO240" s="12"/>
      <c r="CP240" s="12" t="s">
        <v>454</v>
      </c>
      <c r="CQ240" s="12">
        <v>0</v>
      </c>
      <c r="CR240" s="12">
        <v>5</v>
      </c>
      <c r="CS240" s="12">
        <v>7</v>
      </c>
      <c r="CT240" s="12">
        <v>5</v>
      </c>
      <c r="CU240" s="12">
        <v>12</v>
      </c>
      <c r="CV240" s="12">
        <v>13</v>
      </c>
      <c r="CW240" s="12">
        <v>13</v>
      </c>
      <c r="CX240" s="12">
        <v>14</v>
      </c>
      <c r="CY240" s="12">
        <v>12</v>
      </c>
      <c r="CZ240" s="12">
        <v>14</v>
      </c>
      <c r="DA240" s="12">
        <v>16</v>
      </c>
      <c r="DB240" s="12">
        <v>10</v>
      </c>
      <c r="DC240" s="12">
        <v>20</v>
      </c>
      <c r="DD240" s="31">
        <v>0</v>
      </c>
      <c r="DG240" s="6" t="s">
        <v>461</v>
      </c>
      <c r="DT240" s="6" t="s">
        <v>504</v>
      </c>
      <c r="EG240" s="6" t="s">
        <v>504</v>
      </c>
    </row>
    <row r="241" spans="1:251" x14ac:dyDescent="0.3">
      <c r="A241" s="12" t="s">
        <v>460</v>
      </c>
      <c r="B241" s="12">
        <v>286</v>
      </c>
      <c r="C241" s="12"/>
      <c r="D241" s="12"/>
      <c r="E241" s="12"/>
      <c r="F241" s="12">
        <v>4</v>
      </c>
      <c r="G241" s="12">
        <v>49</v>
      </c>
      <c r="H241" s="12">
        <v>68</v>
      </c>
      <c r="I241" s="12">
        <v>66</v>
      </c>
      <c r="J241" s="12">
        <v>51</v>
      </c>
      <c r="K241" s="12">
        <v>32</v>
      </c>
      <c r="L241" s="12">
        <v>11</v>
      </c>
      <c r="M241" s="12">
        <v>0</v>
      </c>
      <c r="N241" s="12">
        <v>0</v>
      </c>
      <c r="O241" s="31">
        <v>5</v>
      </c>
      <c r="Q241" s="12" t="s">
        <v>460</v>
      </c>
      <c r="R241" s="12">
        <v>252</v>
      </c>
      <c r="S241" s="12">
        <v>0</v>
      </c>
      <c r="T241" s="12">
        <v>2</v>
      </c>
      <c r="U241" s="12">
        <v>5</v>
      </c>
      <c r="V241" s="12">
        <v>7</v>
      </c>
      <c r="W241" s="12">
        <v>1</v>
      </c>
      <c r="X241" s="12">
        <v>1</v>
      </c>
      <c r="Y241" s="12">
        <v>0</v>
      </c>
      <c r="Z241" s="12">
        <v>0</v>
      </c>
      <c r="AA241" s="12">
        <v>1</v>
      </c>
      <c r="AB241" s="12">
        <v>1</v>
      </c>
      <c r="AC241" s="12">
        <v>7</v>
      </c>
      <c r="AD241" s="31">
        <v>5</v>
      </c>
      <c r="AE241" s="12"/>
      <c r="AF241" s="12" t="s">
        <v>460</v>
      </c>
      <c r="AG241" s="12">
        <v>6</v>
      </c>
      <c r="AH241" s="12">
        <v>10</v>
      </c>
      <c r="AI241" s="12">
        <v>14</v>
      </c>
      <c r="AJ241" s="12">
        <v>9</v>
      </c>
      <c r="AK241" s="12">
        <v>14</v>
      </c>
      <c r="AL241" s="12">
        <v>20</v>
      </c>
      <c r="AM241" s="12">
        <v>11</v>
      </c>
      <c r="AN241" s="12">
        <v>25</v>
      </c>
      <c r="AO241" s="12">
        <v>16</v>
      </c>
      <c r="AP241" s="12">
        <v>26</v>
      </c>
      <c r="AQ241" s="12">
        <v>26</v>
      </c>
      <c r="AR241" s="12">
        <v>19</v>
      </c>
      <c r="AS241" s="12">
        <v>25</v>
      </c>
      <c r="AT241" s="31">
        <v>8</v>
      </c>
      <c r="AV241" s="12" t="s">
        <v>460</v>
      </c>
      <c r="AW241" s="12">
        <v>165</v>
      </c>
      <c r="AX241" s="12">
        <v>0</v>
      </c>
      <c r="AY241" s="12">
        <v>1</v>
      </c>
      <c r="AZ241" s="12">
        <v>5</v>
      </c>
      <c r="BA241" s="12">
        <v>6</v>
      </c>
      <c r="BB241" s="12">
        <v>1</v>
      </c>
      <c r="BC241" s="12">
        <v>1</v>
      </c>
      <c r="BD241" s="12">
        <v>0</v>
      </c>
      <c r="BE241" s="12">
        <v>0</v>
      </c>
      <c r="BF241" s="12">
        <v>1</v>
      </c>
      <c r="BG241" s="12">
        <v>0</v>
      </c>
      <c r="BH241" s="12">
        <v>6</v>
      </c>
      <c r="BI241" s="31">
        <v>4</v>
      </c>
      <c r="BJ241" s="12"/>
      <c r="BK241" s="12" t="s">
        <v>460</v>
      </c>
      <c r="BL241" s="12">
        <v>3</v>
      </c>
      <c r="BM241" s="12">
        <v>10</v>
      </c>
      <c r="BN241" s="12">
        <v>12</v>
      </c>
      <c r="BO241" s="12">
        <v>6</v>
      </c>
      <c r="BP241" s="12">
        <v>11</v>
      </c>
      <c r="BQ241" s="12">
        <v>12</v>
      </c>
      <c r="BR241" s="12">
        <v>10</v>
      </c>
      <c r="BS241" s="12">
        <v>16</v>
      </c>
      <c r="BT241" s="12">
        <v>11</v>
      </c>
      <c r="BU241" s="12">
        <v>23</v>
      </c>
      <c r="BV241" s="12">
        <v>12</v>
      </c>
      <c r="BW241" s="12">
        <v>8</v>
      </c>
      <c r="BX241" s="12">
        <v>9</v>
      </c>
      <c r="BY241" s="31">
        <v>3</v>
      </c>
      <c r="CA241" s="12" t="s">
        <v>460</v>
      </c>
      <c r="CB241" s="12">
        <v>84</v>
      </c>
      <c r="CC241" s="12">
        <v>0</v>
      </c>
      <c r="CD241" s="12">
        <v>1</v>
      </c>
      <c r="CE241" s="12">
        <v>0</v>
      </c>
      <c r="CF241" s="12">
        <v>1</v>
      </c>
      <c r="CG241" s="12">
        <v>0</v>
      </c>
      <c r="CH241" s="12">
        <v>0</v>
      </c>
      <c r="CI241" s="12">
        <v>0</v>
      </c>
      <c r="CJ241" s="12">
        <v>0</v>
      </c>
      <c r="CK241" s="12">
        <v>0</v>
      </c>
      <c r="CL241" s="12">
        <v>1</v>
      </c>
      <c r="CM241" s="12">
        <v>1</v>
      </c>
      <c r="CN241" s="31">
        <v>1</v>
      </c>
      <c r="CO241" s="12"/>
      <c r="CP241" s="12" t="s">
        <v>460</v>
      </c>
      <c r="CQ241" s="12">
        <v>3</v>
      </c>
      <c r="CR241" s="12">
        <v>0</v>
      </c>
      <c r="CS241" s="12">
        <v>2</v>
      </c>
      <c r="CT241" s="12">
        <v>3</v>
      </c>
      <c r="CU241" s="12">
        <v>3</v>
      </c>
      <c r="CV241" s="12">
        <v>8</v>
      </c>
      <c r="CW241" s="12">
        <v>1</v>
      </c>
      <c r="CX241" s="12">
        <v>8</v>
      </c>
      <c r="CY241" s="12">
        <v>5</v>
      </c>
      <c r="CZ241" s="12">
        <v>3</v>
      </c>
      <c r="DA241" s="12">
        <v>14</v>
      </c>
      <c r="DB241" s="12">
        <v>11</v>
      </c>
      <c r="DC241" s="12">
        <v>16</v>
      </c>
      <c r="DD241" s="31">
        <v>3</v>
      </c>
      <c r="DG241" s="6" t="s">
        <v>464</v>
      </c>
      <c r="DT241" s="6" t="s">
        <v>505</v>
      </c>
      <c r="EG241" s="6" t="s">
        <v>505</v>
      </c>
    </row>
    <row r="242" spans="1:251" x14ac:dyDescent="0.3">
      <c r="A242" s="13" t="s">
        <v>462</v>
      </c>
      <c r="B242" s="13">
        <v>1362</v>
      </c>
      <c r="C242" s="13"/>
      <c r="D242" s="13"/>
      <c r="E242" s="13"/>
      <c r="F242" s="13">
        <v>6</v>
      </c>
      <c r="G242" s="13">
        <v>164</v>
      </c>
      <c r="H242" s="13">
        <v>267</v>
      </c>
      <c r="I242" s="13">
        <v>218</v>
      </c>
      <c r="J242" s="13">
        <v>166</v>
      </c>
      <c r="K242" s="13">
        <v>82</v>
      </c>
      <c r="L242" s="13">
        <v>34</v>
      </c>
      <c r="M242" s="13">
        <v>0</v>
      </c>
      <c r="N242" s="13">
        <v>0</v>
      </c>
      <c r="O242" s="14">
        <v>425</v>
      </c>
      <c r="Q242" s="13" t="s">
        <v>462</v>
      </c>
      <c r="R242" s="13">
        <v>702</v>
      </c>
      <c r="S242" s="13">
        <v>32</v>
      </c>
      <c r="T242" s="13">
        <v>13</v>
      </c>
      <c r="U242" s="13">
        <v>13</v>
      </c>
      <c r="V242" s="13">
        <v>58</v>
      </c>
      <c r="W242" s="13">
        <v>6</v>
      </c>
      <c r="X242" s="13">
        <v>1</v>
      </c>
      <c r="Y242" s="13">
        <v>2</v>
      </c>
      <c r="Z242" s="13">
        <v>2</v>
      </c>
      <c r="AA242" s="13">
        <v>1</v>
      </c>
      <c r="AB242" s="13">
        <v>4</v>
      </c>
      <c r="AC242" s="13">
        <v>10</v>
      </c>
      <c r="AD242" s="14">
        <v>11</v>
      </c>
      <c r="AE242" s="13"/>
      <c r="AF242" s="13" t="s">
        <v>462</v>
      </c>
      <c r="AG242" s="13">
        <v>14</v>
      </c>
      <c r="AH242" s="13">
        <v>27</v>
      </c>
      <c r="AI242" s="13">
        <v>31</v>
      </c>
      <c r="AJ242" s="13">
        <v>44</v>
      </c>
      <c r="AK242" s="13">
        <v>49</v>
      </c>
      <c r="AL242" s="13">
        <v>44</v>
      </c>
      <c r="AM242" s="13">
        <v>49</v>
      </c>
      <c r="AN242" s="13">
        <v>70</v>
      </c>
      <c r="AO242" s="13">
        <v>73</v>
      </c>
      <c r="AP242" s="13">
        <v>42</v>
      </c>
      <c r="AQ242" s="13">
        <v>32</v>
      </c>
      <c r="AR242" s="13">
        <v>46</v>
      </c>
      <c r="AS242" s="13">
        <v>51</v>
      </c>
      <c r="AT242" s="14">
        <v>35</v>
      </c>
      <c r="AV242" s="13" t="s">
        <v>462</v>
      </c>
      <c r="AW242" s="13">
        <v>490</v>
      </c>
      <c r="AX242" s="13">
        <v>21</v>
      </c>
      <c r="AY242" s="13">
        <v>9</v>
      </c>
      <c r="AZ242" s="13">
        <v>7</v>
      </c>
      <c r="BA242" s="13">
        <v>37</v>
      </c>
      <c r="BB242" s="13">
        <v>5</v>
      </c>
      <c r="BC242" s="13">
        <v>1</v>
      </c>
      <c r="BD242" s="13">
        <v>2</v>
      </c>
      <c r="BE242" s="13">
        <v>1</v>
      </c>
      <c r="BF242" s="13">
        <v>1</v>
      </c>
      <c r="BG242" s="13">
        <v>3</v>
      </c>
      <c r="BH242" s="13">
        <v>8</v>
      </c>
      <c r="BI242" s="14">
        <v>10</v>
      </c>
      <c r="BJ242" s="13"/>
      <c r="BK242" s="13" t="s">
        <v>462</v>
      </c>
      <c r="BL242" s="13">
        <v>12</v>
      </c>
      <c r="BM242" s="13">
        <v>25</v>
      </c>
      <c r="BN242" s="13">
        <v>26</v>
      </c>
      <c r="BO242" s="13">
        <v>32</v>
      </c>
      <c r="BP242" s="13">
        <v>39</v>
      </c>
      <c r="BQ242" s="13">
        <v>35</v>
      </c>
      <c r="BR242" s="13">
        <v>39</v>
      </c>
      <c r="BS242" s="13">
        <v>52</v>
      </c>
      <c r="BT242" s="13">
        <v>53</v>
      </c>
      <c r="BU242" s="13">
        <v>30</v>
      </c>
      <c r="BV242" s="13">
        <v>18</v>
      </c>
      <c r="BW242" s="13">
        <v>19</v>
      </c>
      <c r="BX242" s="13">
        <v>16</v>
      </c>
      <c r="BY242" s="14">
        <v>26</v>
      </c>
      <c r="CA242" s="13" t="s">
        <v>462</v>
      </c>
      <c r="CB242" s="13">
        <v>208</v>
      </c>
      <c r="CC242" s="13">
        <v>11</v>
      </c>
      <c r="CD242" s="13">
        <v>4</v>
      </c>
      <c r="CE242" s="13">
        <v>6</v>
      </c>
      <c r="CF242" s="13">
        <v>21</v>
      </c>
      <c r="CG242" s="13">
        <v>1</v>
      </c>
      <c r="CH242" s="13">
        <v>0</v>
      </c>
      <c r="CI242" s="13">
        <v>0</v>
      </c>
      <c r="CJ242" s="13">
        <v>1</v>
      </c>
      <c r="CK242" s="13">
        <v>0</v>
      </c>
      <c r="CL242" s="13">
        <v>1</v>
      </c>
      <c r="CM242" s="13">
        <v>2</v>
      </c>
      <c r="CN242" s="14">
        <v>1</v>
      </c>
      <c r="CO242" s="13"/>
      <c r="CP242" s="13" t="s">
        <v>462</v>
      </c>
      <c r="CQ242" s="13">
        <v>2</v>
      </c>
      <c r="CR242" s="13">
        <v>2</v>
      </c>
      <c r="CS242" s="13">
        <v>5</v>
      </c>
      <c r="CT242" s="13">
        <v>12</v>
      </c>
      <c r="CU242" s="13">
        <v>10</v>
      </c>
      <c r="CV242" s="13">
        <v>9</v>
      </c>
      <c r="CW242" s="13">
        <v>10</v>
      </c>
      <c r="CX242" s="13">
        <v>18</v>
      </c>
      <c r="CY242" s="13">
        <v>20</v>
      </c>
      <c r="CZ242" s="13">
        <v>12</v>
      </c>
      <c r="DA242" s="13">
        <v>14</v>
      </c>
      <c r="DB242" s="13">
        <v>27</v>
      </c>
      <c r="DC242" s="13">
        <v>35</v>
      </c>
      <c r="DD242" s="14">
        <v>5</v>
      </c>
      <c r="DG242" s="6" t="s">
        <v>498</v>
      </c>
      <c r="DT242" s="6" t="s">
        <v>464</v>
      </c>
      <c r="EG242" s="6" t="s">
        <v>464</v>
      </c>
    </row>
    <row r="243" spans="1:251" x14ac:dyDescent="0.3">
      <c r="Q243" s="6" t="s">
        <v>488</v>
      </c>
      <c r="AF243" s="6" t="s">
        <v>488</v>
      </c>
      <c r="DG243" s="6" t="s">
        <v>463</v>
      </c>
      <c r="DT243" s="6" t="s">
        <v>506</v>
      </c>
      <c r="EG243" s="6" t="s">
        <v>507</v>
      </c>
    </row>
    <row r="245" spans="1:251" ht="15.6" x14ac:dyDescent="0.3">
      <c r="A245" s="1">
        <v>2007</v>
      </c>
      <c r="B245" s="1">
        <v>2007</v>
      </c>
      <c r="C245" s="1"/>
      <c r="D245" s="1"/>
      <c r="E245" s="1"/>
      <c r="F245" s="1">
        <v>2007</v>
      </c>
      <c r="G245" s="1">
        <v>2007</v>
      </c>
      <c r="H245" s="1">
        <v>2007</v>
      </c>
      <c r="I245" s="1">
        <v>2007</v>
      </c>
      <c r="J245" s="1">
        <v>2007</v>
      </c>
      <c r="K245" s="1">
        <v>2007</v>
      </c>
      <c r="L245" s="1">
        <v>2007</v>
      </c>
      <c r="M245" s="1">
        <v>2007</v>
      </c>
      <c r="N245" s="1">
        <v>2007</v>
      </c>
      <c r="O245" s="1">
        <v>2007</v>
      </c>
      <c r="P245" s="1">
        <v>2007</v>
      </c>
      <c r="Q245" s="1">
        <v>2007</v>
      </c>
      <c r="R245" s="1">
        <v>2007</v>
      </c>
      <c r="S245" s="1">
        <v>2007</v>
      </c>
      <c r="T245" s="1">
        <v>2007</v>
      </c>
      <c r="U245" s="1">
        <v>2007</v>
      </c>
      <c r="V245" s="1">
        <v>2007</v>
      </c>
      <c r="W245" s="1">
        <v>2007</v>
      </c>
      <c r="X245" s="1">
        <v>2007</v>
      </c>
      <c r="Y245" s="1">
        <v>2007</v>
      </c>
      <c r="Z245" s="1">
        <v>2007</v>
      </c>
      <c r="AA245" s="1">
        <v>2007</v>
      </c>
      <c r="AB245" s="1">
        <v>2007</v>
      </c>
      <c r="AC245" s="1">
        <v>2007</v>
      </c>
      <c r="AD245" s="1">
        <v>2007</v>
      </c>
      <c r="AE245" s="1"/>
      <c r="AF245" s="1">
        <v>2007</v>
      </c>
      <c r="AG245" s="1">
        <v>2007</v>
      </c>
      <c r="AH245" s="1">
        <v>2007</v>
      </c>
      <c r="AI245" s="1">
        <v>2007</v>
      </c>
      <c r="AJ245" s="1">
        <v>2007</v>
      </c>
      <c r="AK245" s="1">
        <v>2007</v>
      </c>
      <c r="AL245" s="1">
        <v>2007</v>
      </c>
      <c r="AM245" s="1">
        <v>2007</v>
      </c>
      <c r="AN245" s="1">
        <v>2007</v>
      </c>
      <c r="AO245" s="1">
        <v>2007</v>
      </c>
      <c r="AP245" s="1">
        <v>2007</v>
      </c>
      <c r="AQ245" s="1">
        <v>2007</v>
      </c>
      <c r="AR245" s="1">
        <v>2007</v>
      </c>
      <c r="AS245" s="1">
        <v>2007</v>
      </c>
      <c r="AT245" s="1">
        <v>2007</v>
      </c>
      <c r="AU245" s="1">
        <v>2007</v>
      </c>
      <c r="AV245" s="1">
        <v>2007</v>
      </c>
      <c r="AW245" s="1">
        <v>2007</v>
      </c>
      <c r="AX245" s="1">
        <v>2007</v>
      </c>
      <c r="AY245" s="1">
        <v>2007</v>
      </c>
      <c r="AZ245" s="1">
        <v>2007</v>
      </c>
      <c r="BA245" s="1">
        <v>2007</v>
      </c>
      <c r="BB245" s="1">
        <v>2007</v>
      </c>
      <c r="BC245" s="1">
        <v>2007</v>
      </c>
      <c r="BD245" s="1">
        <v>2007</v>
      </c>
      <c r="BE245" s="1">
        <v>2007</v>
      </c>
      <c r="BF245" s="1">
        <v>2007</v>
      </c>
      <c r="BG245" s="1">
        <v>2007</v>
      </c>
      <c r="BH245" s="1">
        <v>2007</v>
      </c>
      <c r="BI245" s="1">
        <v>2007</v>
      </c>
      <c r="BJ245" s="1"/>
      <c r="BK245" s="1">
        <v>2007</v>
      </c>
      <c r="BL245" s="1">
        <v>2007</v>
      </c>
      <c r="BM245" s="1">
        <v>2007</v>
      </c>
      <c r="BN245" s="1">
        <v>2007</v>
      </c>
      <c r="BO245" s="1">
        <v>2007</v>
      </c>
      <c r="BP245" s="1">
        <v>2007</v>
      </c>
      <c r="BQ245" s="1">
        <v>2007</v>
      </c>
      <c r="BR245" s="1">
        <v>2007</v>
      </c>
      <c r="BS245" s="1">
        <v>2007</v>
      </c>
      <c r="BT245" s="1">
        <v>2007</v>
      </c>
      <c r="BU245" s="1">
        <v>2007</v>
      </c>
      <c r="BV245" s="1">
        <v>2007</v>
      </c>
      <c r="BW245" s="1">
        <v>2007</v>
      </c>
      <c r="BX245" s="1">
        <v>2007</v>
      </c>
      <c r="BY245" s="1">
        <v>2007</v>
      </c>
      <c r="BZ245" s="1">
        <v>2007</v>
      </c>
      <c r="CA245" s="1">
        <v>2007</v>
      </c>
      <c r="CB245" s="1">
        <v>2007</v>
      </c>
      <c r="CC245" s="1">
        <v>2007</v>
      </c>
      <c r="CD245" s="1">
        <v>2007</v>
      </c>
      <c r="CE245" s="1">
        <v>2007</v>
      </c>
      <c r="CF245" s="1">
        <v>2007</v>
      </c>
      <c r="CG245" s="1">
        <v>2007</v>
      </c>
      <c r="CH245" s="1">
        <v>2007</v>
      </c>
      <c r="CI245" s="1">
        <v>2007</v>
      </c>
      <c r="CJ245" s="1">
        <v>2007</v>
      </c>
      <c r="CK245" s="1">
        <v>2007</v>
      </c>
      <c r="CL245" s="1">
        <v>2007</v>
      </c>
      <c r="CM245" s="1">
        <v>2007</v>
      </c>
      <c r="CN245" s="1">
        <v>2007</v>
      </c>
      <c r="CO245" s="1"/>
      <c r="CP245" s="1">
        <v>2007</v>
      </c>
      <c r="CQ245" s="1">
        <v>2007</v>
      </c>
      <c r="CR245" s="1">
        <v>2007</v>
      </c>
      <c r="CS245" s="1">
        <v>2007</v>
      </c>
      <c r="CT245" s="1">
        <v>2007</v>
      </c>
      <c r="CU245" s="1">
        <v>2007</v>
      </c>
      <c r="CV245" s="1">
        <v>2007</v>
      </c>
      <c r="CW245" s="1">
        <v>2007</v>
      </c>
      <c r="CX245" s="1">
        <v>2007</v>
      </c>
      <c r="CY245" s="1">
        <v>2007</v>
      </c>
      <c r="CZ245" s="1">
        <v>2007</v>
      </c>
      <c r="DA245" s="1">
        <v>2007</v>
      </c>
      <c r="DB245" s="1">
        <v>2007</v>
      </c>
      <c r="DC245" s="1">
        <v>2007</v>
      </c>
      <c r="DD245" s="1">
        <v>2007</v>
      </c>
      <c r="DE245" s="1">
        <v>2007</v>
      </c>
      <c r="DF245" s="1">
        <v>2007</v>
      </c>
      <c r="DG245" s="1">
        <v>2007</v>
      </c>
      <c r="DH245" s="1">
        <v>2007</v>
      </c>
      <c r="DI245" s="1">
        <v>2007</v>
      </c>
      <c r="DJ245" s="1">
        <v>2007</v>
      </c>
      <c r="DK245" s="1">
        <v>2007</v>
      </c>
      <c r="DL245" s="1">
        <v>2007</v>
      </c>
      <c r="DM245" s="1">
        <v>2007</v>
      </c>
      <c r="DN245" s="1">
        <v>2007</v>
      </c>
      <c r="DO245" s="1">
        <v>2007</v>
      </c>
      <c r="DP245" s="1">
        <v>2007</v>
      </c>
      <c r="DQ245" s="1">
        <v>2007</v>
      </c>
      <c r="DR245" s="1">
        <v>2007</v>
      </c>
      <c r="DS245" s="1">
        <v>2007</v>
      </c>
      <c r="DT245" s="1">
        <v>2007</v>
      </c>
      <c r="DU245" s="1">
        <v>2007</v>
      </c>
      <c r="DV245" s="1">
        <v>2007</v>
      </c>
      <c r="DW245" s="1">
        <v>2007</v>
      </c>
      <c r="DX245" s="1">
        <v>2007</v>
      </c>
      <c r="DY245" s="1">
        <v>2007</v>
      </c>
      <c r="DZ245" s="1">
        <v>2007</v>
      </c>
      <c r="EA245" s="1">
        <v>2007</v>
      </c>
      <c r="EB245" s="1">
        <v>2007</v>
      </c>
      <c r="EC245" s="1">
        <v>2007</v>
      </c>
      <c r="ED245" s="1">
        <v>2007</v>
      </c>
      <c r="EE245" s="1">
        <v>2007</v>
      </c>
      <c r="EF245" s="1">
        <v>2007</v>
      </c>
      <c r="EG245" s="1">
        <v>2007</v>
      </c>
      <c r="EH245" s="1">
        <v>2007</v>
      </c>
      <c r="EI245" s="1">
        <v>2007</v>
      </c>
      <c r="EJ245" s="1">
        <v>2007</v>
      </c>
      <c r="EK245" s="1">
        <v>2007</v>
      </c>
      <c r="EL245" s="1">
        <v>2007</v>
      </c>
      <c r="EM245" s="1">
        <v>2007</v>
      </c>
      <c r="EN245" s="1">
        <v>2007</v>
      </c>
      <c r="EO245" s="1">
        <v>2007</v>
      </c>
      <c r="EP245" s="1">
        <v>2007</v>
      </c>
      <c r="EQ245" s="1">
        <v>2007</v>
      </c>
      <c r="ER245" s="1">
        <v>2007</v>
      </c>
      <c r="ES245" s="1">
        <v>2007</v>
      </c>
      <c r="ET245" s="1">
        <v>2007</v>
      </c>
      <c r="EU245" s="1">
        <v>2007</v>
      </c>
      <c r="EV245" s="1">
        <v>2007</v>
      </c>
      <c r="EW245" s="1">
        <v>2007</v>
      </c>
      <c r="EX245" s="1">
        <v>2007</v>
      </c>
      <c r="EY245" s="1">
        <v>2007</v>
      </c>
      <c r="EZ245" s="1">
        <v>2007</v>
      </c>
      <c r="FA245" s="1">
        <v>2007</v>
      </c>
      <c r="FB245" s="1">
        <v>2007</v>
      </c>
      <c r="FC245" s="1">
        <v>2007</v>
      </c>
      <c r="FD245" s="1">
        <v>2007</v>
      </c>
      <c r="FE245" s="1">
        <v>2007</v>
      </c>
      <c r="FF245" s="1">
        <v>2007</v>
      </c>
      <c r="FG245" s="1">
        <v>2007</v>
      </c>
      <c r="FH245" s="1">
        <v>2007</v>
      </c>
      <c r="FI245" s="1">
        <v>2007</v>
      </c>
      <c r="FJ245" s="1">
        <v>2007</v>
      </c>
      <c r="FK245" s="1">
        <v>2007</v>
      </c>
      <c r="FL245" s="1">
        <v>2007</v>
      </c>
      <c r="FM245" s="1">
        <v>2007</v>
      </c>
      <c r="FN245" s="1">
        <v>2007</v>
      </c>
      <c r="FO245" s="1">
        <v>2007</v>
      </c>
      <c r="FP245" s="1">
        <v>2007</v>
      </c>
      <c r="FQ245" s="1">
        <v>2007</v>
      </c>
      <c r="FR245" s="1">
        <v>2007</v>
      </c>
      <c r="FS245" s="1">
        <v>2007</v>
      </c>
      <c r="FT245" s="1">
        <v>2007</v>
      </c>
      <c r="FU245" s="1">
        <v>2007</v>
      </c>
      <c r="FV245" s="1">
        <v>2007</v>
      </c>
      <c r="FW245" s="1">
        <v>2007</v>
      </c>
      <c r="FX245" s="1">
        <v>2007</v>
      </c>
      <c r="FY245" s="1">
        <v>2007</v>
      </c>
      <c r="FZ245" s="1">
        <v>2007</v>
      </c>
      <c r="GA245" s="1">
        <v>2007</v>
      </c>
      <c r="GB245" s="1">
        <v>2007</v>
      </c>
      <c r="GC245" s="1">
        <v>2007</v>
      </c>
      <c r="GD245" s="1">
        <v>2007</v>
      </c>
      <c r="GE245" s="1">
        <v>2007</v>
      </c>
      <c r="GF245" s="1">
        <v>2007</v>
      </c>
      <c r="GG245" s="1">
        <v>2007</v>
      </c>
      <c r="GH245" s="1">
        <v>2007</v>
      </c>
      <c r="GI245" s="1">
        <v>2007</v>
      </c>
      <c r="GJ245" s="1">
        <v>2007</v>
      </c>
      <c r="GK245" s="1">
        <v>2007</v>
      </c>
      <c r="GL245" s="1">
        <v>2007</v>
      </c>
      <c r="GM245" s="1">
        <v>2007</v>
      </c>
      <c r="GN245" s="1">
        <v>2007</v>
      </c>
      <c r="GO245" s="1">
        <v>2007</v>
      </c>
      <c r="GP245" s="1">
        <v>2007</v>
      </c>
      <c r="GQ245" s="1">
        <v>2007</v>
      </c>
      <c r="GR245" s="1">
        <v>2007</v>
      </c>
      <c r="GS245" s="1">
        <v>2007</v>
      </c>
      <c r="GT245" s="1">
        <v>2007</v>
      </c>
      <c r="GU245" s="1">
        <v>2007</v>
      </c>
      <c r="GV245" s="1">
        <v>2007</v>
      </c>
      <c r="GW245" s="1">
        <v>2007</v>
      </c>
      <c r="GX245" s="1">
        <v>2007</v>
      </c>
      <c r="GY245" s="1">
        <v>2007</v>
      </c>
      <c r="GZ245" s="1">
        <v>2007</v>
      </c>
      <c r="HA245" s="1">
        <v>2007</v>
      </c>
      <c r="HB245" s="1">
        <v>2007</v>
      </c>
      <c r="HC245" s="1">
        <v>2007</v>
      </c>
      <c r="HD245" s="1">
        <v>2007</v>
      </c>
      <c r="HE245" s="1">
        <v>2007</v>
      </c>
      <c r="HF245" s="1">
        <v>2007</v>
      </c>
      <c r="HG245" s="1">
        <v>2007</v>
      </c>
      <c r="HH245" s="1">
        <v>2007</v>
      </c>
      <c r="HI245" s="1">
        <v>2007</v>
      </c>
      <c r="HJ245" s="1">
        <v>2007</v>
      </c>
    </row>
    <row r="246" spans="1:251" ht="15.6" x14ac:dyDescent="0.3">
      <c r="DG246" s="95" t="s">
        <v>473</v>
      </c>
      <c r="DM246" t="s">
        <v>499</v>
      </c>
      <c r="DT246" s="95" t="s">
        <v>6</v>
      </c>
      <c r="EG246" s="95" t="s">
        <v>7</v>
      </c>
    </row>
    <row r="247" spans="1:251" ht="72" x14ac:dyDescent="0.3">
      <c r="A247" s="3" t="s">
        <v>490</v>
      </c>
      <c r="B247" s="3" t="s">
        <v>5</v>
      </c>
      <c r="C247" s="7" t="s">
        <v>6</v>
      </c>
      <c r="D247" s="7" t="s">
        <v>7</v>
      </c>
      <c r="E247" s="73" t="s">
        <v>8</v>
      </c>
      <c r="F247" s="15" t="s">
        <v>491</v>
      </c>
      <c r="T247" t="s">
        <v>500</v>
      </c>
      <c r="AZ247" t="s">
        <v>508</v>
      </c>
      <c r="CE247" t="s">
        <v>509</v>
      </c>
      <c r="DG247" s="16" t="s">
        <v>492</v>
      </c>
      <c r="DH247" s="3" t="s">
        <v>5</v>
      </c>
      <c r="DI247" s="3"/>
      <c r="DJ247" s="17"/>
      <c r="DK247" s="17"/>
      <c r="DL247" s="17"/>
      <c r="DM247" s="17" t="s">
        <v>51</v>
      </c>
      <c r="DN247" s="17" t="s">
        <v>52</v>
      </c>
      <c r="DO247" s="17"/>
      <c r="DP247" s="17"/>
      <c r="DQ247" s="17"/>
      <c r="DR247" s="18"/>
      <c r="DT247" s="16" t="s">
        <v>492</v>
      </c>
      <c r="DU247" s="3" t="s">
        <v>5</v>
      </c>
      <c r="DV247" s="3"/>
      <c r="DW247" s="17"/>
      <c r="DX247" s="17"/>
      <c r="DY247" s="17"/>
      <c r="DZ247" s="17" t="s">
        <v>51</v>
      </c>
      <c r="EA247" s="17" t="s">
        <v>52</v>
      </c>
      <c r="EB247" s="17"/>
      <c r="EC247" s="17"/>
      <c r="ED247" s="17"/>
      <c r="EE247" s="18"/>
      <c r="EG247" s="16" t="s">
        <v>492</v>
      </c>
      <c r="EH247" s="3" t="s">
        <v>5</v>
      </c>
      <c r="EI247" s="3"/>
      <c r="EJ247" s="17"/>
      <c r="EK247" s="17"/>
      <c r="EL247" s="17"/>
      <c r="EM247" s="17" t="s">
        <v>51</v>
      </c>
      <c r="EN247" s="17" t="s">
        <v>52</v>
      </c>
      <c r="EO247" s="17"/>
      <c r="EP247" s="17"/>
      <c r="EQ247" s="17"/>
      <c r="ER247" s="18"/>
      <c r="EU247" s="6" t="s">
        <v>510</v>
      </c>
      <c r="FP247" s="6" t="s">
        <v>6</v>
      </c>
      <c r="GK247" s="6" t="s">
        <v>7</v>
      </c>
      <c r="HF247" s="7"/>
      <c r="HG247" s="8"/>
      <c r="HH247" s="8"/>
      <c r="HI247" s="8"/>
      <c r="HJ247" s="9"/>
      <c r="HK247" s="9" t="s">
        <v>15</v>
      </c>
      <c r="HL247" s="8"/>
      <c r="HN247" s="7"/>
      <c r="HO247" s="8"/>
      <c r="HP247" s="8"/>
      <c r="HQ247" s="8"/>
      <c r="HR247" s="9"/>
      <c r="HS247" s="9" t="s">
        <v>16</v>
      </c>
      <c r="HT247" s="8"/>
      <c r="HV247" s="7"/>
      <c r="HW247" s="8"/>
      <c r="HX247" s="8"/>
      <c r="HY247" s="8"/>
      <c r="HZ247" s="9"/>
      <c r="IA247" s="9" t="s">
        <v>12</v>
      </c>
      <c r="IB247" s="9"/>
      <c r="IG247" s="10" t="s">
        <v>17</v>
      </c>
      <c r="IH247" s="11">
        <v>567436</v>
      </c>
      <c r="II247" s="11">
        <v>571682</v>
      </c>
      <c r="IJ247" s="11">
        <v>575646</v>
      </c>
      <c r="IK247" s="11">
        <v>579982</v>
      </c>
      <c r="IL247" s="11">
        <v>585184</v>
      </c>
      <c r="IM247" s="11">
        <v>591455</v>
      </c>
      <c r="IN247" s="10" t="s">
        <v>17</v>
      </c>
      <c r="IO247" s="11">
        <v>202269</v>
      </c>
      <c r="IP247" s="10" t="s">
        <v>17</v>
      </c>
      <c r="IQ247" s="11">
        <v>365167</v>
      </c>
    </row>
    <row r="248" spans="1:251" ht="72" x14ac:dyDescent="0.3">
      <c r="A248" s="12"/>
      <c r="B248" s="12"/>
      <c r="C248" s="74"/>
      <c r="D248" s="74"/>
      <c r="E248" s="75"/>
      <c r="F248" s="3" t="s">
        <v>475</v>
      </c>
      <c r="G248" s="3" t="s">
        <v>476</v>
      </c>
      <c r="H248" s="3" t="s">
        <v>477</v>
      </c>
      <c r="I248" s="3" t="s">
        <v>478</v>
      </c>
      <c r="J248" s="3" t="s">
        <v>479</v>
      </c>
      <c r="K248" s="3" t="s">
        <v>480</v>
      </c>
      <c r="L248" s="3" t="s">
        <v>481</v>
      </c>
      <c r="M248" s="3" t="s">
        <v>482</v>
      </c>
      <c r="N248" s="3" t="s">
        <v>483</v>
      </c>
      <c r="O248" s="15" t="s">
        <v>493</v>
      </c>
      <c r="Q248" s="16" t="s">
        <v>492</v>
      </c>
      <c r="R248" s="3" t="s">
        <v>5</v>
      </c>
      <c r="S248" s="3" t="s">
        <v>29</v>
      </c>
      <c r="T248" s="16" t="s">
        <v>30</v>
      </c>
      <c r="U248" s="3" t="s">
        <v>31</v>
      </c>
      <c r="V248" s="3" t="s">
        <v>494</v>
      </c>
      <c r="W248" s="3">
        <v>1</v>
      </c>
      <c r="X248" s="3">
        <v>2</v>
      </c>
      <c r="Y248" s="3">
        <v>3</v>
      </c>
      <c r="Z248" s="3">
        <v>4</v>
      </c>
      <c r="AA248" s="3" t="s">
        <v>33</v>
      </c>
      <c r="AB248" s="3" t="s">
        <v>34</v>
      </c>
      <c r="AC248" s="3" t="s">
        <v>35</v>
      </c>
      <c r="AD248" s="15" t="s">
        <v>36</v>
      </c>
      <c r="AE248" s="16"/>
      <c r="AF248" s="16" t="s">
        <v>492</v>
      </c>
      <c r="AG248" s="3" t="s">
        <v>37</v>
      </c>
      <c r="AH248" s="3" t="s">
        <v>38</v>
      </c>
      <c r="AI248" s="3" t="s">
        <v>39</v>
      </c>
      <c r="AJ248" s="3" t="s">
        <v>40</v>
      </c>
      <c r="AK248" s="3" t="s">
        <v>41</v>
      </c>
      <c r="AL248" s="3" t="s">
        <v>42</v>
      </c>
      <c r="AM248" s="3" t="s">
        <v>43</v>
      </c>
      <c r="AN248" s="3" t="s">
        <v>44</v>
      </c>
      <c r="AO248" s="3" t="s">
        <v>45</v>
      </c>
      <c r="AP248" s="3" t="s">
        <v>46</v>
      </c>
      <c r="AQ248" s="3" t="s">
        <v>47</v>
      </c>
      <c r="AR248" s="3" t="s">
        <v>48</v>
      </c>
      <c r="AS248" s="3" t="s">
        <v>49</v>
      </c>
      <c r="AT248" s="15" t="s">
        <v>485</v>
      </c>
      <c r="AV248" s="16" t="s">
        <v>492</v>
      </c>
      <c r="AW248" s="3" t="s">
        <v>5</v>
      </c>
      <c r="AX248" s="3" t="s">
        <v>29</v>
      </c>
      <c r="AY248" s="16" t="s">
        <v>30</v>
      </c>
      <c r="AZ248" s="3" t="s">
        <v>31</v>
      </c>
      <c r="BA248" s="3" t="s">
        <v>32</v>
      </c>
      <c r="BB248" s="3">
        <v>1</v>
      </c>
      <c r="BC248" s="3">
        <v>2</v>
      </c>
      <c r="BD248" s="3">
        <v>3</v>
      </c>
      <c r="BE248" s="3">
        <v>4</v>
      </c>
      <c r="BF248" s="3" t="s">
        <v>33</v>
      </c>
      <c r="BG248" s="3" t="s">
        <v>34</v>
      </c>
      <c r="BH248" s="3" t="s">
        <v>35</v>
      </c>
      <c r="BI248" s="15" t="s">
        <v>36</v>
      </c>
      <c r="BJ248" s="16"/>
      <c r="BK248" s="16" t="s">
        <v>492</v>
      </c>
      <c r="BL248" s="3" t="s">
        <v>37</v>
      </c>
      <c r="BM248" s="3" t="s">
        <v>38</v>
      </c>
      <c r="BN248" s="3" t="s">
        <v>39</v>
      </c>
      <c r="BO248" s="3" t="s">
        <v>40</v>
      </c>
      <c r="BP248" s="3" t="s">
        <v>41</v>
      </c>
      <c r="BQ248" s="3" t="s">
        <v>42</v>
      </c>
      <c r="BR248" s="3" t="s">
        <v>43</v>
      </c>
      <c r="BS248" s="3" t="s">
        <v>44</v>
      </c>
      <c r="BT248" s="3" t="s">
        <v>45</v>
      </c>
      <c r="BU248" s="3" t="s">
        <v>46</v>
      </c>
      <c r="BV248" s="3" t="s">
        <v>47</v>
      </c>
      <c r="BW248" s="3" t="s">
        <v>48</v>
      </c>
      <c r="BX248" s="3" t="s">
        <v>49</v>
      </c>
      <c r="BY248" s="15" t="s">
        <v>485</v>
      </c>
      <c r="CA248" s="16" t="s">
        <v>492</v>
      </c>
      <c r="CB248" s="3" t="s">
        <v>5</v>
      </c>
      <c r="CC248" s="3" t="s">
        <v>29</v>
      </c>
      <c r="CD248" s="16" t="s">
        <v>30</v>
      </c>
      <c r="CE248" s="3" t="s">
        <v>31</v>
      </c>
      <c r="CF248" s="3" t="s">
        <v>32</v>
      </c>
      <c r="CG248" s="3">
        <v>1</v>
      </c>
      <c r="CH248" s="3">
        <v>2</v>
      </c>
      <c r="CI248" s="3">
        <v>3</v>
      </c>
      <c r="CJ248" s="3">
        <v>4</v>
      </c>
      <c r="CK248" s="3" t="s">
        <v>33</v>
      </c>
      <c r="CL248" s="3" t="s">
        <v>34</v>
      </c>
      <c r="CM248" s="3" t="s">
        <v>35</v>
      </c>
      <c r="CN248" s="15" t="s">
        <v>36</v>
      </c>
      <c r="CO248" s="16"/>
      <c r="CP248" s="16" t="s">
        <v>492</v>
      </c>
      <c r="CQ248" s="3" t="s">
        <v>37</v>
      </c>
      <c r="CR248" s="3" t="s">
        <v>38</v>
      </c>
      <c r="CS248" s="3" t="s">
        <v>39</v>
      </c>
      <c r="CT248" s="3" t="s">
        <v>40</v>
      </c>
      <c r="CU248" s="3" t="s">
        <v>41</v>
      </c>
      <c r="CV248" s="3" t="s">
        <v>42</v>
      </c>
      <c r="CW248" s="3" t="s">
        <v>43</v>
      </c>
      <c r="CX248" s="3" t="s">
        <v>44</v>
      </c>
      <c r="CY248" s="3" t="s">
        <v>45</v>
      </c>
      <c r="CZ248" s="3" t="s">
        <v>46</v>
      </c>
      <c r="DA248" s="3" t="s">
        <v>47</v>
      </c>
      <c r="DB248" s="3" t="s">
        <v>48</v>
      </c>
      <c r="DC248" s="3" t="s">
        <v>49</v>
      </c>
      <c r="DD248" s="15" t="s">
        <v>485</v>
      </c>
      <c r="DG248" s="12"/>
      <c r="DH248" s="12"/>
      <c r="DI248" s="3" t="s">
        <v>59</v>
      </c>
      <c r="DJ248" s="3" t="s">
        <v>60</v>
      </c>
      <c r="DK248" s="3" t="s">
        <v>61</v>
      </c>
      <c r="DL248" s="3" t="s">
        <v>62</v>
      </c>
      <c r="DM248" s="3" t="s">
        <v>63</v>
      </c>
      <c r="DN248" s="3" t="s">
        <v>64</v>
      </c>
      <c r="DO248" s="3" t="s">
        <v>65</v>
      </c>
      <c r="DP248" s="3" t="s">
        <v>66</v>
      </c>
      <c r="DQ248" s="3" t="s">
        <v>67</v>
      </c>
      <c r="DR248" s="15" t="s">
        <v>68</v>
      </c>
      <c r="DT248" s="12"/>
      <c r="DU248" s="12"/>
      <c r="DV248" s="3" t="s">
        <v>59</v>
      </c>
      <c r="DW248" s="3" t="s">
        <v>60</v>
      </c>
      <c r="DX248" s="3" t="s">
        <v>61</v>
      </c>
      <c r="DY248" s="3" t="s">
        <v>62</v>
      </c>
      <c r="DZ248" s="3" t="s">
        <v>63</v>
      </c>
      <c r="EA248" s="3" t="s">
        <v>64</v>
      </c>
      <c r="EB248" s="3" t="s">
        <v>65</v>
      </c>
      <c r="EC248" s="3" t="s">
        <v>66</v>
      </c>
      <c r="ED248" s="3" t="s">
        <v>67</v>
      </c>
      <c r="EE248" s="15" t="s">
        <v>68</v>
      </c>
      <c r="EG248" s="12"/>
      <c r="EH248" s="12"/>
      <c r="EI248" s="3" t="s">
        <v>59</v>
      </c>
      <c r="EJ248" s="3" t="s">
        <v>60</v>
      </c>
      <c r="EK248" s="3" t="s">
        <v>61</v>
      </c>
      <c r="EL248" s="3" t="s">
        <v>62</v>
      </c>
      <c r="EM248" s="3" t="s">
        <v>63</v>
      </c>
      <c r="EN248" s="3" t="s">
        <v>64</v>
      </c>
      <c r="EO248" s="3" t="s">
        <v>65</v>
      </c>
      <c r="EP248" s="3" t="s">
        <v>66</v>
      </c>
      <c r="EQ248" s="3" t="s">
        <v>67</v>
      </c>
      <c r="ER248" s="15" t="s">
        <v>68</v>
      </c>
      <c r="EU248" s="3" t="s">
        <v>53</v>
      </c>
      <c r="EV248" s="3" t="s">
        <v>5</v>
      </c>
      <c r="EW248" s="3" t="s">
        <v>54</v>
      </c>
      <c r="EX248" s="3" t="s">
        <v>33</v>
      </c>
      <c r="EY248" s="3" t="s">
        <v>34</v>
      </c>
      <c r="EZ248" s="3" t="s">
        <v>35</v>
      </c>
      <c r="FA248" s="3" t="s">
        <v>36</v>
      </c>
      <c r="FB248" s="3" t="s">
        <v>37</v>
      </c>
      <c r="FC248" s="3" t="s">
        <v>38</v>
      </c>
      <c r="FD248" s="3" t="s">
        <v>39</v>
      </c>
      <c r="FE248" s="3" t="s">
        <v>40</v>
      </c>
      <c r="FF248" s="3" t="s">
        <v>41</v>
      </c>
      <c r="FG248" s="3" t="s">
        <v>42</v>
      </c>
      <c r="FH248" s="3" t="s">
        <v>43</v>
      </c>
      <c r="FI248" s="3" t="s">
        <v>44</v>
      </c>
      <c r="FJ248" s="3" t="s">
        <v>45</v>
      </c>
      <c r="FK248" s="3" t="s">
        <v>46</v>
      </c>
      <c r="FL248" s="3" t="s">
        <v>47</v>
      </c>
      <c r="FM248" s="15" t="s">
        <v>55</v>
      </c>
      <c r="FP248" s="3" t="s">
        <v>53</v>
      </c>
      <c r="FQ248" s="3" t="s">
        <v>5</v>
      </c>
      <c r="FR248" s="3" t="s">
        <v>54</v>
      </c>
      <c r="FS248" s="3" t="s">
        <v>33</v>
      </c>
      <c r="FT248" s="3" t="s">
        <v>34</v>
      </c>
      <c r="FU248" s="3" t="s">
        <v>35</v>
      </c>
      <c r="FV248" s="3" t="s">
        <v>36</v>
      </c>
      <c r="FW248" s="3" t="s">
        <v>37</v>
      </c>
      <c r="FX248" s="3" t="s">
        <v>38</v>
      </c>
      <c r="FY248" s="3" t="s">
        <v>39</v>
      </c>
      <c r="FZ248" s="3" t="s">
        <v>40</v>
      </c>
      <c r="GA248" s="3" t="s">
        <v>41</v>
      </c>
      <c r="GB248" s="3" t="s">
        <v>42</v>
      </c>
      <c r="GC248" s="3" t="s">
        <v>43</v>
      </c>
      <c r="GD248" s="3" t="s">
        <v>44</v>
      </c>
      <c r="GE248" s="3" t="s">
        <v>45</v>
      </c>
      <c r="GF248" s="3" t="s">
        <v>46</v>
      </c>
      <c r="GG248" s="3" t="s">
        <v>47</v>
      </c>
      <c r="GH248" s="15" t="s">
        <v>55</v>
      </c>
      <c r="GK248" s="3" t="s">
        <v>53</v>
      </c>
      <c r="GL248" s="3" t="s">
        <v>5</v>
      </c>
      <c r="GM248" s="3" t="s">
        <v>54</v>
      </c>
      <c r="GN248" s="3" t="s">
        <v>33</v>
      </c>
      <c r="GO248" s="3" t="s">
        <v>34</v>
      </c>
      <c r="GP248" s="3" t="s">
        <v>35</v>
      </c>
      <c r="GQ248" s="3" t="s">
        <v>36</v>
      </c>
      <c r="GR248" s="3" t="s">
        <v>37</v>
      </c>
      <c r="GS248" s="3" t="s">
        <v>38</v>
      </c>
      <c r="GT248" s="3" t="s">
        <v>39</v>
      </c>
      <c r="GU248" s="3" t="s">
        <v>40</v>
      </c>
      <c r="GV248" s="3" t="s">
        <v>41</v>
      </c>
      <c r="GW248" s="3" t="s">
        <v>42</v>
      </c>
      <c r="GX248" s="3" t="s">
        <v>43</v>
      </c>
      <c r="GY248" s="3" t="s">
        <v>44</v>
      </c>
      <c r="GZ248" s="3" t="s">
        <v>45</v>
      </c>
      <c r="HA248" s="3" t="s">
        <v>46</v>
      </c>
      <c r="HB248" s="3" t="s">
        <v>47</v>
      </c>
      <c r="HC248" s="15" t="s">
        <v>55</v>
      </c>
      <c r="HF248" s="20"/>
      <c r="HG248" s="21"/>
      <c r="HH248" s="22"/>
      <c r="HI248" s="23"/>
      <c r="HJ248" s="23"/>
      <c r="HK248" s="23"/>
      <c r="HL248" s="23"/>
      <c r="HN248" s="20"/>
      <c r="HO248" s="21"/>
      <c r="HP248" s="22"/>
      <c r="HQ248" s="23"/>
      <c r="HR248" s="23"/>
      <c r="HS248" s="23"/>
      <c r="HT248" s="23"/>
      <c r="HV248" s="20"/>
      <c r="HW248" s="24"/>
      <c r="HX248" s="25"/>
      <c r="HY248" s="26"/>
      <c r="HZ248" s="26"/>
      <c r="IA248" s="26"/>
      <c r="IB248" s="26"/>
      <c r="IG248" s="10" t="s">
        <v>56</v>
      </c>
      <c r="IH248" s="11">
        <v>300955</v>
      </c>
      <c r="II248" s="11">
        <v>310367</v>
      </c>
      <c r="IJ248" s="11">
        <v>319518</v>
      </c>
      <c r="IK248" s="11">
        <v>328030</v>
      </c>
      <c r="IL248" s="11">
        <v>335449</v>
      </c>
      <c r="IM248" s="11">
        <v>341806</v>
      </c>
      <c r="IN248" s="10" t="s">
        <v>56</v>
      </c>
      <c r="IO248" s="11">
        <v>94299</v>
      </c>
      <c r="IP248" s="10" t="s">
        <v>56</v>
      </c>
      <c r="IQ248" s="11">
        <v>206656</v>
      </c>
    </row>
    <row r="249" spans="1:251" ht="53.4" x14ac:dyDescent="0.3">
      <c r="A249" s="27" t="s">
        <v>57</v>
      </c>
      <c r="B249" s="27">
        <v>700792</v>
      </c>
      <c r="C249" s="76">
        <v>363681</v>
      </c>
      <c r="D249" s="76">
        <v>336631</v>
      </c>
      <c r="E249" s="27">
        <f>B249-C249-D249</f>
        <v>480</v>
      </c>
      <c r="F249" s="27">
        <v>2841</v>
      </c>
      <c r="G249" s="27">
        <v>10672</v>
      </c>
      <c r="H249" s="27">
        <v>174679</v>
      </c>
      <c r="I249" s="27">
        <v>175632</v>
      </c>
      <c r="J249" s="27">
        <v>139393</v>
      </c>
      <c r="K249" s="27">
        <v>73532</v>
      </c>
      <c r="L249" s="27">
        <v>19879</v>
      </c>
      <c r="M249" s="27">
        <v>1428</v>
      </c>
      <c r="N249" s="27">
        <v>69</v>
      </c>
      <c r="O249" s="28">
        <v>6619</v>
      </c>
      <c r="Q249" s="27" t="s">
        <v>496</v>
      </c>
      <c r="R249" s="27">
        <v>315852</v>
      </c>
      <c r="S249" s="27">
        <v>4236</v>
      </c>
      <c r="T249" s="27">
        <v>1728</v>
      </c>
      <c r="U249" s="27">
        <v>3336</v>
      </c>
      <c r="V249" s="27">
        <v>9300</v>
      </c>
      <c r="W249" s="27">
        <v>633</v>
      </c>
      <c r="X249" s="27">
        <v>473</v>
      </c>
      <c r="Y249" s="27">
        <v>295</v>
      </c>
      <c r="Z249" s="27">
        <v>211</v>
      </c>
      <c r="AA249" s="27">
        <v>804</v>
      </c>
      <c r="AB249" s="27">
        <v>1107</v>
      </c>
      <c r="AC249" s="27">
        <v>2551</v>
      </c>
      <c r="AD249" s="28">
        <v>3088</v>
      </c>
      <c r="AE249" s="27"/>
      <c r="AF249" s="27" t="s">
        <v>496</v>
      </c>
      <c r="AG249" s="27">
        <v>3333</v>
      </c>
      <c r="AH249" s="27">
        <v>3387</v>
      </c>
      <c r="AI249" s="27">
        <v>4004</v>
      </c>
      <c r="AJ249" s="27">
        <v>5322</v>
      </c>
      <c r="AK249" s="27">
        <v>7924</v>
      </c>
      <c r="AL249" s="27">
        <v>12152</v>
      </c>
      <c r="AM249" s="27">
        <v>17006</v>
      </c>
      <c r="AN249" s="27">
        <v>21982</v>
      </c>
      <c r="AO249" s="27">
        <v>26979</v>
      </c>
      <c r="AP249" s="27">
        <v>33266</v>
      </c>
      <c r="AQ249" s="27">
        <v>43162</v>
      </c>
      <c r="AR249" s="27">
        <v>46604</v>
      </c>
      <c r="AS249" s="27">
        <v>71501</v>
      </c>
      <c r="AT249" s="28">
        <v>768</v>
      </c>
      <c r="AV249" s="27" t="s">
        <v>496</v>
      </c>
      <c r="AW249" s="27">
        <v>165959</v>
      </c>
      <c r="AX249" s="27">
        <v>2415</v>
      </c>
      <c r="AY249" s="27">
        <v>971</v>
      </c>
      <c r="AZ249" s="27">
        <v>1835</v>
      </c>
      <c r="BA249" s="27">
        <v>5221</v>
      </c>
      <c r="BB249" s="27">
        <v>323</v>
      </c>
      <c r="BC249" s="27">
        <v>265</v>
      </c>
      <c r="BD249" s="27">
        <v>163</v>
      </c>
      <c r="BE249" s="27">
        <v>116</v>
      </c>
      <c r="BF249" s="27">
        <v>452</v>
      </c>
      <c r="BG249" s="27">
        <v>644</v>
      </c>
      <c r="BH249" s="27">
        <v>1808</v>
      </c>
      <c r="BI249" s="28">
        <v>2282</v>
      </c>
      <c r="BJ249" s="27"/>
      <c r="BK249" s="27" t="s">
        <v>496</v>
      </c>
      <c r="BL249" s="27">
        <v>2363</v>
      </c>
      <c r="BM249" s="27">
        <v>2269</v>
      </c>
      <c r="BN249" s="27">
        <v>2582</v>
      </c>
      <c r="BO249" s="27">
        <v>3311</v>
      </c>
      <c r="BP249" s="27">
        <v>4973</v>
      </c>
      <c r="BQ249" s="27">
        <v>7804</v>
      </c>
      <c r="BR249" s="27">
        <v>11044</v>
      </c>
      <c r="BS249" s="27">
        <v>14265</v>
      </c>
      <c r="BT249" s="27">
        <v>17049</v>
      </c>
      <c r="BU249" s="27">
        <v>19952</v>
      </c>
      <c r="BV249" s="27">
        <v>23065</v>
      </c>
      <c r="BW249" s="27">
        <v>21764</v>
      </c>
      <c r="BX249" s="27">
        <v>23776</v>
      </c>
      <c r="BY249" s="28">
        <v>468</v>
      </c>
      <c r="CA249" s="27" t="s">
        <v>496</v>
      </c>
      <c r="CB249" s="27">
        <v>149698</v>
      </c>
      <c r="CC249" s="27">
        <v>1807</v>
      </c>
      <c r="CD249" s="27">
        <v>756</v>
      </c>
      <c r="CE249" s="27">
        <v>1500</v>
      </c>
      <c r="CF249" s="27">
        <v>4063</v>
      </c>
      <c r="CG249" s="27">
        <v>310</v>
      </c>
      <c r="CH249" s="27">
        <v>208</v>
      </c>
      <c r="CI249" s="27">
        <v>132</v>
      </c>
      <c r="CJ249" s="27">
        <v>95</v>
      </c>
      <c r="CK249" s="27">
        <v>351</v>
      </c>
      <c r="CL249" s="27">
        <v>462</v>
      </c>
      <c r="CM249" s="27">
        <v>742</v>
      </c>
      <c r="CN249" s="28">
        <v>802</v>
      </c>
      <c r="CO249" s="27"/>
      <c r="CP249" s="27" t="s">
        <v>496</v>
      </c>
      <c r="CQ249" s="27">
        <v>965</v>
      </c>
      <c r="CR249" s="27">
        <v>1118</v>
      </c>
      <c r="CS249" s="27">
        <v>1420</v>
      </c>
      <c r="CT249" s="27">
        <v>2007</v>
      </c>
      <c r="CU249" s="27">
        <v>2950</v>
      </c>
      <c r="CV249" s="27">
        <v>4344</v>
      </c>
      <c r="CW249" s="27">
        <v>5954</v>
      </c>
      <c r="CX249" s="27">
        <v>7708</v>
      </c>
      <c r="CY249" s="27">
        <v>9920</v>
      </c>
      <c r="CZ249" s="27">
        <v>13299</v>
      </c>
      <c r="DA249" s="27">
        <v>20082</v>
      </c>
      <c r="DB249" s="27">
        <v>24828</v>
      </c>
      <c r="DC249" s="27">
        <v>47703</v>
      </c>
      <c r="DD249" s="28">
        <v>235</v>
      </c>
      <c r="DG249" s="27" t="s">
        <v>57</v>
      </c>
      <c r="DH249" s="27">
        <v>80</v>
      </c>
      <c r="DI249" s="27">
        <v>133</v>
      </c>
      <c r="DJ249" s="27">
        <v>6</v>
      </c>
      <c r="DK249" s="27">
        <v>3</v>
      </c>
      <c r="DL249" s="27">
        <v>8</v>
      </c>
      <c r="DM249" s="27">
        <v>11</v>
      </c>
      <c r="DN249" s="27">
        <v>19</v>
      </c>
      <c r="DO249" s="27">
        <v>48</v>
      </c>
      <c r="DP249" s="27">
        <v>118</v>
      </c>
      <c r="DQ249" s="27">
        <v>262</v>
      </c>
      <c r="DR249" s="28">
        <v>954</v>
      </c>
      <c r="DT249" s="27" t="s">
        <v>57</v>
      </c>
      <c r="DU249" s="27">
        <v>86</v>
      </c>
      <c r="DV249" s="27">
        <v>144</v>
      </c>
      <c r="DW249" s="27">
        <v>6</v>
      </c>
      <c r="DX249" s="27">
        <v>3</v>
      </c>
      <c r="DY249" s="27">
        <v>12</v>
      </c>
      <c r="DZ249" s="27">
        <v>15</v>
      </c>
      <c r="EA249" s="27">
        <v>25</v>
      </c>
      <c r="EB249" s="27">
        <v>63</v>
      </c>
      <c r="EC249" s="27">
        <v>161</v>
      </c>
      <c r="ED249" s="27">
        <v>366</v>
      </c>
      <c r="EE249" s="28">
        <v>1130</v>
      </c>
      <c r="EG249" s="27" t="s">
        <v>57</v>
      </c>
      <c r="EH249" s="27">
        <v>75</v>
      </c>
      <c r="EI249" s="27">
        <v>121</v>
      </c>
      <c r="EJ249" s="27">
        <v>6</v>
      </c>
      <c r="EK249" s="27">
        <v>2</v>
      </c>
      <c r="EL249" s="27">
        <v>5</v>
      </c>
      <c r="EM249" s="27">
        <v>7</v>
      </c>
      <c r="EN249" s="27">
        <v>14</v>
      </c>
      <c r="EO249" s="27">
        <v>34</v>
      </c>
      <c r="EP249" s="27">
        <v>78</v>
      </c>
      <c r="EQ249" s="27">
        <v>180</v>
      </c>
      <c r="ER249" s="28">
        <v>854</v>
      </c>
      <c r="EU249" s="27" t="s">
        <v>69</v>
      </c>
      <c r="EV249" s="27">
        <v>39356383</v>
      </c>
      <c r="EW249" s="27">
        <v>3354118</v>
      </c>
      <c r="EX249" s="27">
        <v>3374055</v>
      </c>
      <c r="EY249" s="27">
        <v>3450884</v>
      </c>
      <c r="EZ249" s="27">
        <v>3404602</v>
      </c>
      <c r="FA249" s="27">
        <v>3262839</v>
      </c>
      <c r="FB249" s="27">
        <v>3277050</v>
      </c>
      <c r="FC249" s="27">
        <v>2951890</v>
      </c>
      <c r="FD249" s="27">
        <v>2499574</v>
      </c>
      <c r="FE249" s="27">
        <v>2295845</v>
      </c>
      <c r="FF249" s="27">
        <v>2160250</v>
      </c>
      <c r="FG249" s="27">
        <v>2018437</v>
      </c>
      <c r="FH249" s="27">
        <v>1798950</v>
      </c>
      <c r="FI249" s="27">
        <v>1515506</v>
      </c>
      <c r="FJ249" s="27">
        <v>1255661</v>
      </c>
      <c r="FK249" s="27">
        <v>1045588</v>
      </c>
      <c r="FL249" s="27">
        <v>829500</v>
      </c>
      <c r="FM249" s="28">
        <v>861634</v>
      </c>
      <c r="FP249" s="27" t="s">
        <v>69</v>
      </c>
      <c r="FQ249" s="27">
        <v>19273494</v>
      </c>
      <c r="FR249" s="27">
        <v>1706530</v>
      </c>
      <c r="FS249" s="27">
        <v>1715351</v>
      </c>
      <c r="FT249" s="27">
        <v>1753350</v>
      </c>
      <c r="FU249" s="27">
        <v>1728405</v>
      </c>
      <c r="FV249" s="27">
        <v>1651069</v>
      </c>
      <c r="FW249" s="27">
        <v>1648462</v>
      </c>
      <c r="FX249" s="27">
        <v>1477980</v>
      </c>
      <c r="FY249" s="27">
        <v>1247052</v>
      </c>
      <c r="FZ249" s="27">
        <v>1137747</v>
      </c>
      <c r="GA249" s="27">
        <v>1050175</v>
      </c>
      <c r="GB249" s="27">
        <v>970839</v>
      </c>
      <c r="GC249" s="27">
        <v>858209</v>
      </c>
      <c r="GD249" s="27">
        <v>710473</v>
      </c>
      <c r="GE249" s="27">
        <v>566698</v>
      </c>
      <c r="GF249" s="27">
        <v>443870</v>
      </c>
      <c r="GG249" s="27">
        <v>324995</v>
      </c>
      <c r="GH249" s="28">
        <v>282289</v>
      </c>
      <c r="GK249" s="27" t="s">
        <v>69</v>
      </c>
      <c r="GL249" s="27">
        <v>20082889</v>
      </c>
      <c r="GM249" s="27">
        <v>1647588</v>
      </c>
      <c r="GN249" s="27">
        <v>1658704</v>
      </c>
      <c r="GO249" s="27">
        <v>1697534</v>
      </c>
      <c r="GP249" s="27">
        <v>1676197</v>
      </c>
      <c r="GQ249" s="27">
        <v>1611770</v>
      </c>
      <c r="GR249" s="27">
        <v>1628588</v>
      </c>
      <c r="GS249" s="27">
        <v>1473910</v>
      </c>
      <c r="GT249" s="27">
        <v>1252522</v>
      </c>
      <c r="GU249" s="27">
        <v>1158098</v>
      </c>
      <c r="GV249" s="27">
        <v>1110075</v>
      </c>
      <c r="GW249" s="27">
        <v>1047598</v>
      </c>
      <c r="GX249" s="27">
        <v>940741</v>
      </c>
      <c r="GY249" s="27">
        <v>805033</v>
      </c>
      <c r="GZ249" s="27">
        <v>688963</v>
      </c>
      <c r="HA249" s="27">
        <v>601718</v>
      </c>
      <c r="HB249" s="27">
        <v>504505</v>
      </c>
      <c r="HC249" s="28">
        <v>579345</v>
      </c>
      <c r="HF249" s="20" t="s">
        <v>70</v>
      </c>
      <c r="HG249" s="23" t="s">
        <v>71</v>
      </c>
      <c r="HH249" s="22" t="s">
        <v>72</v>
      </c>
      <c r="HI249" s="23" t="s">
        <v>73</v>
      </c>
      <c r="HJ249" s="23" t="s">
        <v>74</v>
      </c>
      <c r="HK249" s="23" t="s">
        <v>75</v>
      </c>
      <c r="HL249" s="23" t="s">
        <v>76</v>
      </c>
      <c r="HN249" s="20" t="s">
        <v>70</v>
      </c>
      <c r="HO249" s="23" t="s">
        <v>71</v>
      </c>
      <c r="HP249" s="22" t="s">
        <v>72</v>
      </c>
      <c r="HQ249" s="23" t="s">
        <v>73</v>
      </c>
      <c r="HR249" s="23" t="s">
        <v>74</v>
      </c>
      <c r="HS249" s="23" t="s">
        <v>75</v>
      </c>
      <c r="HT249" s="23" t="s">
        <v>76</v>
      </c>
      <c r="HV249" s="20" t="s">
        <v>70</v>
      </c>
      <c r="HW249" s="26" t="s">
        <v>71</v>
      </c>
      <c r="HX249" s="25" t="s">
        <v>72</v>
      </c>
      <c r="HY249" s="26" t="s">
        <v>73</v>
      </c>
      <c r="HZ249" s="26" t="s">
        <v>74</v>
      </c>
      <c r="IA249" s="26" t="s">
        <v>75</v>
      </c>
      <c r="IB249" s="26" t="s">
        <v>76</v>
      </c>
      <c r="IG249" s="10" t="s">
        <v>77</v>
      </c>
      <c r="IH249" s="11">
        <v>104982</v>
      </c>
      <c r="II249" s="11">
        <v>113834</v>
      </c>
      <c r="IJ249" s="11">
        <v>121659</v>
      </c>
      <c r="IK249" s="11">
        <v>128675</v>
      </c>
      <c r="IL249" s="11">
        <v>135274</v>
      </c>
      <c r="IM249" s="11">
        <v>141746</v>
      </c>
      <c r="IN249" s="10" t="s">
        <v>77</v>
      </c>
      <c r="IO249" s="11">
        <v>27476</v>
      </c>
      <c r="IP249" s="10" t="s">
        <v>77</v>
      </c>
      <c r="IQ249" s="11">
        <v>77506</v>
      </c>
    </row>
    <row r="250" spans="1:251" x14ac:dyDescent="0.3">
      <c r="A250" s="12" t="s">
        <v>78</v>
      </c>
      <c r="B250" s="12">
        <v>42737</v>
      </c>
      <c r="C250" s="77">
        <v>0.51340261399999998</v>
      </c>
      <c r="D250" s="77">
        <v>0.48640077100000001</v>
      </c>
      <c r="E250" s="78"/>
      <c r="F250" s="12">
        <v>56</v>
      </c>
      <c r="G250" s="12">
        <v>3036</v>
      </c>
      <c r="H250" s="12">
        <v>7368</v>
      </c>
      <c r="I250" s="12">
        <v>10327</v>
      </c>
      <c r="J250" s="12">
        <v>12779</v>
      </c>
      <c r="K250" s="12">
        <v>7215</v>
      </c>
      <c r="L250" s="12">
        <v>1726</v>
      </c>
      <c r="M250" s="12">
        <v>107</v>
      </c>
      <c r="N250" s="12">
        <v>10</v>
      </c>
      <c r="O250" s="31">
        <v>113</v>
      </c>
      <c r="Q250" s="12" t="s">
        <v>79</v>
      </c>
      <c r="R250" s="12">
        <v>34422</v>
      </c>
      <c r="S250" s="12">
        <v>172</v>
      </c>
      <c r="T250" s="12">
        <v>58</v>
      </c>
      <c r="U250" s="12">
        <v>129</v>
      </c>
      <c r="V250" s="12">
        <v>359</v>
      </c>
      <c r="W250" s="12">
        <v>19</v>
      </c>
      <c r="X250" s="12">
        <v>16</v>
      </c>
      <c r="Y250" s="12">
        <v>16</v>
      </c>
      <c r="Z250" s="12">
        <v>9</v>
      </c>
      <c r="AA250" s="12">
        <v>30</v>
      </c>
      <c r="AB250" s="12">
        <v>42</v>
      </c>
      <c r="AC250" s="12">
        <v>97</v>
      </c>
      <c r="AD250" s="31">
        <v>149</v>
      </c>
      <c r="AE250" s="12"/>
      <c r="AF250" s="12" t="s">
        <v>79</v>
      </c>
      <c r="AG250" s="12">
        <v>191</v>
      </c>
      <c r="AH250" s="12">
        <v>234</v>
      </c>
      <c r="AI250" s="12">
        <v>322</v>
      </c>
      <c r="AJ250" s="12">
        <v>368</v>
      </c>
      <c r="AK250" s="12">
        <v>620</v>
      </c>
      <c r="AL250" s="12">
        <v>949</v>
      </c>
      <c r="AM250" s="12">
        <v>1409</v>
      </c>
      <c r="AN250" s="12">
        <v>1879</v>
      </c>
      <c r="AO250" s="12">
        <v>2314</v>
      </c>
      <c r="AP250" s="12">
        <v>3146</v>
      </c>
      <c r="AQ250" s="12">
        <v>4656</v>
      </c>
      <c r="AR250" s="12">
        <v>6018</v>
      </c>
      <c r="AS250" s="12">
        <v>1157</v>
      </c>
      <c r="AT250" s="31">
        <v>9</v>
      </c>
      <c r="AV250" s="12" t="s">
        <v>79</v>
      </c>
      <c r="AW250" s="12">
        <v>15541</v>
      </c>
      <c r="AX250" s="12">
        <v>99</v>
      </c>
      <c r="AY250" s="12">
        <v>27</v>
      </c>
      <c r="AZ250" s="12">
        <v>76</v>
      </c>
      <c r="BA250" s="12">
        <v>202</v>
      </c>
      <c r="BB250" s="12">
        <v>10</v>
      </c>
      <c r="BC250" s="12">
        <v>8</v>
      </c>
      <c r="BD250" s="12">
        <v>8</v>
      </c>
      <c r="BE250" s="12">
        <v>6</v>
      </c>
      <c r="BF250" s="12">
        <v>14</v>
      </c>
      <c r="BG250" s="12">
        <v>22</v>
      </c>
      <c r="BH250" s="12">
        <v>64</v>
      </c>
      <c r="BI250" s="31">
        <v>106</v>
      </c>
      <c r="BJ250" s="12"/>
      <c r="BK250" s="12" t="s">
        <v>79</v>
      </c>
      <c r="BL250" s="12">
        <v>138</v>
      </c>
      <c r="BM250" s="12">
        <v>160</v>
      </c>
      <c r="BN250" s="12">
        <v>201</v>
      </c>
      <c r="BO250" s="12">
        <v>230</v>
      </c>
      <c r="BP250" s="12">
        <v>402</v>
      </c>
      <c r="BQ250" s="12">
        <v>584</v>
      </c>
      <c r="BR250" s="12">
        <v>846</v>
      </c>
      <c r="BS250" s="12">
        <v>117</v>
      </c>
      <c r="BT250" s="12">
        <v>1356</v>
      </c>
      <c r="BU250" s="12">
        <v>1785</v>
      </c>
      <c r="BV250" s="12">
        <v>229</v>
      </c>
      <c r="BW250" s="12">
        <v>2634</v>
      </c>
      <c r="BX250" s="12">
        <v>3301</v>
      </c>
      <c r="BY250" s="31">
        <v>4</v>
      </c>
      <c r="CA250" s="12" t="s">
        <v>79</v>
      </c>
      <c r="CB250" s="12">
        <v>1888</v>
      </c>
      <c r="CC250" s="12">
        <v>73</v>
      </c>
      <c r="CD250" s="12">
        <v>31</v>
      </c>
      <c r="CE250" s="12">
        <v>53</v>
      </c>
      <c r="CF250" s="12">
        <v>157</v>
      </c>
      <c r="CG250" s="12">
        <v>9</v>
      </c>
      <c r="CH250" s="12">
        <v>8</v>
      </c>
      <c r="CI250" s="12">
        <v>8</v>
      </c>
      <c r="CJ250" s="12">
        <v>3</v>
      </c>
      <c r="CK250" s="12">
        <v>16</v>
      </c>
      <c r="CL250" s="12">
        <v>20</v>
      </c>
      <c r="CM250" s="12">
        <v>33</v>
      </c>
      <c r="CN250" s="31">
        <v>43</v>
      </c>
      <c r="CO250" s="12"/>
      <c r="CP250" s="12" t="s">
        <v>79</v>
      </c>
      <c r="CQ250" s="12">
        <v>53</v>
      </c>
      <c r="CR250" s="12">
        <v>74</v>
      </c>
      <c r="CS250" s="12">
        <v>121</v>
      </c>
      <c r="CT250" s="12">
        <v>138</v>
      </c>
      <c r="CU250" s="12">
        <v>218</v>
      </c>
      <c r="CV250" s="12">
        <v>365</v>
      </c>
      <c r="CW250" s="12">
        <v>563</v>
      </c>
      <c r="CX250" s="12">
        <v>709</v>
      </c>
      <c r="CY250" s="12">
        <v>957</v>
      </c>
      <c r="CZ250" s="12">
        <v>1361</v>
      </c>
      <c r="DA250" s="12">
        <v>2366</v>
      </c>
      <c r="DB250" s="12">
        <v>3384</v>
      </c>
      <c r="DC250" s="12">
        <v>8269</v>
      </c>
      <c r="DD250" s="31">
        <v>5</v>
      </c>
      <c r="DG250" s="12" t="s">
        <v>78</v>
      </c>
      <c r="DH250" s="12">
        <v>113</v>
      </c>
      <c r="DI250" s="12">
        <v>84</v>
      </c>
      <c r="DJ250" s="12">
        <v>4</v>
      </c>
      <c r="DK250" s="12">
        <v>2</v>
      </c>
      <c r="DL250" s="12">
        <v>6</v>
      </c>
      <c r="DM250" s="12">
        <v>9</v>
      </c>
      <c r="DN250" s="12">
        <v>17</v>
      </c>
      <c r="DO250" s="12">
        <v>44</v>
      </c>
      <c r="DP250" s="12">
        <v>103</v>
      </c>
      <c r="DQ250" s="12">
        <v>213</v>
      </c>
      <c r="DR250" s="31">
        <v>893</v>
      </c>
      <c r="DT250" s="12" t="s">
        <v>78</v>
      </c>
      <c r="DU250" s="12">
        <v>111</v>
      </c>
      <c r="DV250" s="12">
        <v>91</v>
      </c>
      <c r="DW250" s="12">
        <v>4</v>
      </c>
      <c r="DX250" s="12">
        <v>2</v>
      </c>
      <c r="DY250" s="12">
        <v>9</v>
      </c>
      <c r="DZ250" s="12">
        <v>13</v>
      </c>
      <c r="EA250" s="12">
        <v>22</v>
      </c>
      <c r="EB250" s="12">
        <v>59</v>
      </c>
      <c r="EC250" s="12">
        <v>144</v>
      </c>
      <c r="ED250" s="12">
        <v>311</v>
      </c>
      <c r="EE250" s="31">
        <v>1061</v>
      </c>
      <c r="EG250" s="12" t="s">
        <v>78</v>
      </c>
      <c r="EH250" s="12">
        <v>115</v>
      </c>
      <c r="EI250" s="12">
        <v>76</v>
      </c>
      <c r="EJ250" s="12">
        <v>4</v>
      </c>
      <c r="EK250" s="12">
        <v>2</v>
      </c>
      <c r="EL250" s="12">
        <v>4</v>
      </c>
      <c r="EM250" s="12">
        <v>5</v>
      </c>
      <c r="EN250" s="12">
        <v>13</v>
      </c>
      <c r="EO250" s="12">
        <v>31</v>
      </c>
      <c r="EP250" s="12">
        <v>71</v>
      </c>
      <c r="EQ250" s="12">
        <v>149</v>
      </c>
      <c r="ER250" s="31">
        <v>817</v>
      </c>
      <c r="EU250" s="12" t="s">
        <v>112</v>
      </c>
      <c r="EV250" s="12">
        <v>3034161</v>
      </c>
      <c r="EW250" s="12">
        <v>200935</v>
      </c>
      <c r="EX250" s="12">
        <v>185637</v>
      </c>
      <c r="EY250" s="12">
        <v>173950</v>
      </c>
      <c r="EZ250" s="12">
        <v>182385</v>
      </c>
      <c r="FA250" s="12">
        <v>212305</v>
      </c>
      <c r="FB250" s="12">
        <v>246120</v>
      </c>
      <c r="FC250" s="12">
        <v>246791</v>
      </c>
      <c r="FD250" s="12">
        <v>211898</v>
      </c>
      <c r="FE250" s="12">
        <v>190538</v>
      </c>
      <c r="FF250" s="12">
        <v>181883</v>
      </c>
      <c r="FG250" s="12">
        <v>175372</v>
      </c>
      <c r="FH250" s="12">
        <v>166053</v>
      </c>
      <c r="FI250" s="12">
        <v>154219</v>
      </c>
      <c r="FJ250" s="12">
        <v>135683</v>
      </c>
      <c r="FK250" s="12">
        <v>121238</v>
      </c>
      <c r="FL250" s="12">
        <v>104839</v>
      </c>
      <c r="FM250" s="31">
        <v>144315</v>
      </c>
      <c r="FP250" s="12" t="s">
        <v>112</v>
      </c>
      <c r="FQ250" s="12">
        <v>1397802</v>
      </c>
      <c r="FR250" s="12">
        <v>102249</v>
      </c>
      <c r="FS250" s="12">
        <v>94331</v>
      </c>
      <c r="FT250" s="12">
        <v>87723</v>
      </c>
      <c r="FU250" s="12">
        <v>91280</v>
      </c>
      <c r="FV250" s="12">
        <v>103148</v>
      </c>
      <c r="FW250" s="12">
        <v>117828</v>
      </c>
      <c r="FX250" s="12">
        <v>119006</v>
      </c>
      <c r="FY250" s="12">
        <v>104052</v>
      </c>
      <c r="FZ250" s="12">
        <v>92558</v>
      </c>
      <c r="GA250" s="12">
        <v>86161</v>
      </c>
      <c r="GB250" s="12">
        <v>80946</v>
      </c>
      <c r="GC250" s="12">
        <v>74252</v>
      </c>
      <c r="GD250" s="12">
        <v>65794</v>
      </c>
      <c r="GE250" s="12">
        <v>54420</v>
      </c>
      <c r="GF250" s="12">
        <v>46535</v>
      </c>
      <c r="GG250" s="12">
        <v>37051</v>
      </c>
      <c r="GH250" s="31">
        <v>40468</v>
      </c>
      <c r="GK250" s="12" t="s">
        <v>112</v>
      </c>
      <c r="GL250" s="12">
        <v>1636359</v>
      </c>
      <c r="GM250" s="12">
        <v>98686</v>
      </c>
      <c r="GN250" s="12">
        <v>91306</v>
      </c>
      <c r="GO250" s="12">
        <v>86227</v>
      </c>
      <c r="GP250" s="12">
        <v>91105</v>
      </c>
      <c r="GQ250" s="12">
        <v>109157</v>
      </c>
      <c r="GR250" s="12">
        <v>128292</v>
      </c>
      <c r="GS250" s="12">
        <v>127785</v>
      </c>
      <c r="GT250" s="12">
        <v>107846</v>
      </c>
      <c r="GU250" s="12">
        <v>97980</v>
      </c>
      <c r="GV250" s="12">
        <v>95722</v>
      </c>
      <c r="GW250" s="12">
        <v>94426</v>
      </c>
      <c r="GX250" s="12">
        <v>91801</v>
      </c>
      <c r="GY250" s="12">
        <v>88425</v>
      </c>
      <c r="GZ250" s="12">
        <v>81263</v>
      </c>
      <c r="HA250" s="12">
        <v>74703</v>
      </c>
      <c r="HB250" s="12">
        <v>67788</v>
      </c>
      <c r="HC250" s="31">
        <v>103847</v>
      </c>
      <c r="HF250" s="34" t="s">
        <v>113</v>
      </c>
      <c r="HG250" s="35" t="s">
        <v>114</v>
      </c>
      <c r="HH250" s="36" t="s">
        <v>115</v>
      </c>
      <c r="HI250" s="35" t="s">
        <v>116</v>
      </c>
      <c r="HJ250" s="35" t="s">
        <v>117</v>
      </c>
      <c r="HK250" s="35" t="s">
        <v>118</v>
      </c>
      <c r="HL250" s="35" t="s">
        <v>119</v>
      </c>
      <c r="HN250" s="34" t="s">
        <v>113</v>
      </c>
      <c r="HO250" s="35" t="s">
        <v>114</v>
      </c>
      <c r="HP250" s="36" t="s">
        <v>115</v>
      </c>
      <c r="HQ250" s="35" t="s">
        <v>116</v>
      </c>
      <c r="HR250" s="35" t="s">
        <v>117</v>
      </c>
      <c r="HS250" s="35" t="s">
        <v>118</v>
      </c>
      <c r="HT250" s="35" t="s">
        <v>119</v>
      </c>
      <c r="HV250" s="34" t="s">
        <v>113</v>
      </c>
      <c r="HW250" s="35" t="s">
        <v>114</v>
      </c>
      <c r="HX250" s="36" t="s">
        <v>115</v>
      </c>
      <c r="HY250" s="35" t="s">
        <v>116</v>
      </c>
      <c r="HZ250" s="35" t="s">
        <v>117</v>
      </c>
      <c r="IA250" s="35" t="s">
        <v>118</v>
      </c>
      <c r="IB250" s="35" t="s">
        <v>119</v>
      </c>
      <c r="IC250" s="37" t="s">
        <v>120</v>
      </c>
      <c r="IG250" s="38" t="s">
        <v>121</v>
      </c>
      <c r="IH250" s="39">
        <v>24631</v>
      </c>
      <c r="II250" s="39">
        <v>24266</v>
      </c>
      <c r="IJ250" s="39">
        <v>25647</v>
      </c>
      <c r="IK250" s="39">
        <v>28245</v>
      </c>
      <c r="IL250" s="39">
        <v>31512</v>
      </c>
      <c r="IM250" s="39">
        <v>35094</v>
      </c>
      <c r="IN250" s="38" t="s">
        <v>121</v>
      </c>
      <c r="IO250" s="39">
        <v>5020</v>
      </c>
      <c r="IP250" s="38" t="s">
        <v>121</v>
      </c>
      <c r="IQ250" s="39">
        <v>19611</v>
      </c>
    </row>
    <row r="251" spans="1:251" ht="15.6" x14ac:dyDescent="0.3">
      <c r="A251" s="12" t="s">
        <v>122</v>
      </c>
      <c r="B251" s="12">
        <v>263343</v>
      </c>
      <c r="C251" s="12"/>
      <c r="D251" s="12"/>
      <c r="E251" s="12"/>
      <c r="F251" s="12">
        <v>449</v>
      </c>
      <c r="G251" s="12">
        <v>3535</v>
      </c>
      <c r="H251" s="12">
        <v>65173</v>
      </c>
      <c r="I251" s="12">
        <v>66409</v>
      </c>
      <c r="J251" s="12">
        <v>5368</v>
      </c>
      <c r="K251" s="12">
        <v>29935</v>
      </c>
      <c r="L251" s="12">
        <v>8333</v>
      </c>
      <c r="M251" s="12">
        <v>664</v>
      </c>
      <c r="N251" s="12">
        <v>35</v>
      </c>
      <c r="O251" s="31">
        <v>3315</v>
      </c>
      <c r="Q251" s="12" t="s">
        <v>122</v>
      </c>
      <c r="R251" s="12">
        <v>128978</v>
      </c>
      <c r="S251" s="12">
        <v>1462</v>
      </c>
      <c r="T251" s="12">
        <v>699</v>
      </c>
      <c r="U251" s="12">
        <v>1429</v>
      </c>
      <c r="V251" s="12">
        <v>359</v>
      </c>
      <c r="W251" s="12">
        <v>154</v>
      </c>
      <c r="X251" s="12">
        <v>169</v>
      </c>
      <c r="Y251" s="12">
        <v>106</v>
      </c>
      <c r="Z251" s="12">
        <v>81</v>
      </c>
      <c r="AA251" s="12">
        <v>261</v>
      </c>
      <c r="AB251" s="12">
        <v>353</v>
      </c>
      <c r="AC251" s="12">
        <v>867</v>
      </c>
      <c r="AD251" s="31">
        <v>1175</v>
      </c>
      <c r="AE251" s="12"/>
      <c r="AF251" s="12" t="s">
        <v>122</v>
      </c>
      <c r="AG251" s="12">
        <v>133</v>
      </c>
      <c r="AH251" s="12">
        <v>1377</v>
      </c>
      <c r="AI251" s="12">
        <v>165</v>
      </c>
      <c r="AJ251" s="12">
        <v>2119</v>
      </c>
      <c r="AK251" s="12">
        <v>3019</v>
      </c>
      <c r="AL251" s="12">
        <v>4884</v>
      </c>
      <c r="AM251" s="12">
        <v>678</v>
      </c>
      <c r="AN251" s="12">
        <v>9043</v>
      </c>
      <c r="AO251" s="12">
        <v>11077</v>
      </c>
      <c r="AP251" s="12">
        <v>13677</v>
      </c>
      <c r="AQ251" s="12">
        <v>17776</v>
      </c>
      <c r="AR251" s="12">
        <v>19531</v>
      </c>
      <c r="AS251" s="12">
        <v>29572</v>
      </c>
      <c r="AT251" s="31">
        <v>387</v>
      </c>
      <c r="AV251" s="12" t="s">
        <v>122</v>
      </c>
      <c r="AW251" s="12">
        <v>67899</v>
      </c>
      <c r="AX251" s="12">
        <v>832</v>
      </c>
      <c r="AY251" s="12">
        <v>398</v>
      </c>
      <c r="AZ251" s="12">
        <v>778</v>
      </c>
      <c r="BA251" s="12">
        <v>2008</v>
      </c>
      <c r="BB251" s="12">
        <v>88</v>
      </c>
      <c r="BC251" s="12">
        <v>89</v>
      </c>
      <c r="BD251" s="12">
        <v>60</v>
      </c>
      <c r="BE251" s="12">
        <v>46</v>
      </c>
      <c r="BF251" s="12">
        <v>150</v>
      </c>
      <c r="BG251" s="12">
        <v>213</v>
      </c>
      <c r="BH251" s="12">
        <v>610</v>
      </c>
      <c r="BI251" s="31">
        <v>871</v>
      </c>
      <c r="BJ251" s="12"/>
      <c r="BK251" s="12" t="s">
        <v>122</v>
      </c>
      <c r="BL251" s="12">
        <v>937</v>
      </c>
      <c r="BM251" s="12">
        <v>935</v>
      </c>
      <c r="BN251" s="12">
        <v>106</v>
      </c>
      <c r="BO251" s="12">
        <v>1328</v>
      </c>
      <c r="BP251" s="12">
        <v>1886</v>
      </c>
      <c r="BQ251" s="12">
        <v>3111</v>
      </c>
      <c r="BR251" s="12">
        <v>444</v>
      </c>
      <c r="BS251" s="12">
        <v>5859</v>
      </c>
      <c r="BT251" s="12">
        <v>7076</v>
      </c>
      <c r="BU251" s="12">
        <v>8297</v>
      </c>
      <c r="BV251" s="12">
        <v>9607</v>
      </c>
      <c r="BW251" s="12">
        <v>914</v>
      </c>
      <c r="BX251" s="12">
        <v>9872</v>
      </c>
      <c r="BY251" s="31">
        <v>216</v>
      </c>
      <c r="CA251" s="12" t="s">
        <v>122</v>
      </c>
      <c r="CB251" s="12">
        <v>61024</v>
      </c>
      <c r="CC251" s="12">
        <v>628</v>
      </c>
      <c r="CD251" s="12">
        <v>301</v>
      </c>
      <c r="CE251" s="12">
        <v>651</v>
      </c>
      <c r="CF251" s="12">
        <v>158</v>
      </c>
      <c r="CG251" s="12">
        <v>66</v>
      </c>
      <c r="CH251" s="12">
        <v>80</v>
      </c>
      <c r="CI251" s="12">
        <v>46</v>
      </c>
      <c r="CJ251" s="12">
        <v>35</v>
      </c>
      <c r="CK251" s="12">
        <v>111</v>
      </c>
      <c r="CL251" s="12">
        <v>139</v>
      </c>
      <c r="CM251" s="12">
        <v>256</v>
      </c>
      <c r="CN251" s="31">
        <v>302</v>
      </c>
      <c r="CO251" s="12"/>
      <c r="CP251" s="12" t="s">
        <v>122</v>
      </c>
      <c r="CQ251" s="12">
        <v>389</v>
      </c>
      <c r="CR251" s="12">
        <v>442</v>
      </c>
      <c r="CS251" s="12">
        <v>589</v>
      </c>
      <c r="CT251" s="12">
        <v>790</v>
      </c>
      <c r="CU251" s="12">
        <v>1132</v>
      </c>
      <c r="CV251" s="12">
        <v>1772</v>
      </c>
      <c r="CW251" s="12">
        <v>2336</v>
      </c>
      <c r="CX251" s="12">
        <v>3183</v>
      </c>
      <c r="CY251" s="12">
        <v>3996</v>
      </c>
      <c r="CZ251" s="12">
        <v>5375</v>
      </c>
      <c r="DA251" s="12">
        <v>8167</v>
      </c>
      <c r="DB251" s="12">
        <v>10384</v>
      </c>
      <c r="DC251" s="12">
        <v>19697</v>
      </c>
      <c r="DD251" s="31">
        <v>157</v>
      </c>
      <c r="DG251" s="12" t="s">
        <v>122</v>
      </c>
      <c r="DH251" s="12">
        <v>86</v>
      </c>
      <c r="DI251" s="12">
        <v>136</v>
      </c>
      <c r="DJ251" s="12">
        <v>5</v>
      </c>
      <c r="DK251" s="12">
        <v>3</v>
      </c>
      <c r="DL251" s="12">
        <v>8</v>
      </c>
      <c r="DM251" s="12">
        <v>11</v>
      </c>
      <c r="DN251" s="12">
        <v>20</v>
      </c>
      <c r="DO251" s="12">
        <v>49</v>
      </c>
      <c r="DP251" s="12">
        <v>119</v>
      </c>
      <c r="DQ251" s="12">
        <v>269</v>
      </c>
      <c r="DR251" s="31">
        <v>980</v>
      </c>
      <c r="DT251" s="12" t="s">
        <v>122</v>
      </c>
      <c r="DU251" s="12">
        <v>93</v>
      </c>
      <c r="DV251" s="12">
        <v>144</v>
      </c>
      <c r="DW251" s="12">
        <v>6</v>
      </c>
      <c r="DX251" s="12">
        <v>3</v>
      </c>
      <c r="DY251" s="12">
        <v>12</v>
      </c>
      <c r="DZ251" s="12">
        <v>15</v>
      </c>
      <c r="EA251" s="12">
        <v>26</v>
      </c>
      <c r="EB251" s="12">
        <v>64</v>
      </c>
      <c r="EC251" s="12">
        <v>166</v>
      </c>
      <c r="ED251" s="12">
        <v>382</v>
      </c>
      <c r="EE251" s="31">
        <v>1174</v>
      </c>
      <c r="EG251" s="12" t="s">
        <v>122</v>
      </c>
      <c r="EH251" s="12">
        <v>80</v>
      </c>
      <c r="EI251" s="12">
        <v>128</v>
      </c>
      <c r="EJ251" s="12">
        <v>5</v>
      </c>
      <c r="EK251" s="12">
        <v>2</v>
      </c>
      <c r="EL251" s="12">
        <v>5</v>
      </c>
      <c r="EM251" s="12">
        <v>7</v>
      </c>
      <c r="EN251" s="12">
        <v>15</v>
      </c>
      <c r="EO251" s="12">
        <v>34</v>
      </c>
      <c r="EP251" s="12">
        <v>78</v>
      </c>
      <c r="EQ251" s="12">
        <v>181</v>
      </c>
      <c r="ER251" s="31">
        <v>872</v>
      </c>
      <c r="EU251" s="12" t="s">
        <v>122</v>
      </c>
      <c r="EV251" s="12">
        <v>14917940</v>
      </c>
      <c r="EW251" s="12">
        <v>1206950</v>
      </c>
      <c r="EX251" s="12">
        <v>1219456</v>
      </c>
      <c r="EY251" s="12">
        <v>1220101</v>
      </c>
      <c r="EZ251" s="12">
        <v>1229103</v>
      </c>
      <c r="FA251" s="12">
        <v>1191119</v>
      </c>
      <c r="FB251" s="12">
        <v>1253053</v>
      </c>
      <c r="FC251" s="12">
        <v>1163286</v>
      </c>
      <c r="FD251" s="12">
        <v>992413</v>
      </c>
      <c r="FE251" s="12">
        <v>888270</v>
      </c>
      <c r="FF251" s="12">
        <v>839166</v>
      </c>
      <c r="FG251" s="12">
        <v>787218</v>
      </c>
      <c r="FH251" s="12">
        <v>714489</v>
      </c>
      <c r="FI251" s="12">
        <v>611791</v>
      </c>
      <c r="FJ251" s="12">
        <v>499213</v>
      </c>
      <c r="FK251" s="12">
        <v>419866</v>
      </c>
      <c r="FL251" s="12">
        <v>340873</v>
      </c>
      <c r="FM251" s="31">
        <v>341573</v>
      </c>
      <c r="FP251" s="12" t="s">
        <v>122</v>
      </c>
      <c r="FQ251" s="12">
        <v>7285612</v>
      </c>
      <c r="FR251" s="12">
        <v>616022</v>
      </c>
      <c r="FS251" s="12">
        <v>620832</v>
      </c>
      <c r="FT251" s="12">
        <v>621445</v>
      </c>
      <c r="FU251" s="12">
        <v>624435</v>
      </c>
      <c r="FV251" s="12">
        <v>603187</v>
      </c>
      <c r="FW251" s="12">
        <v>633934</v>
      </c>
      <c r="FX251" s="12">
        <v>586355</v>
      </c>
      <c r="FY251" s="12">
        <v>495781</v>
      </c>
      <c r="FZ251" s="12">
        <v>438450</v>
      </c>
      <c r="GA251" s="12">
        <v>404987</v>
      </c>
      <c r="GB251" s="12">
        <v>372731</v>
      </c>
      <c r="GC251" s="12">
        <v>335470</v>
      </c>
      <c r="GD251" s="12">
        <v>286006</v>
      </c>
      <c r="GE251" s="12">
        <v>225317</v>
      </c>
      <c r="GF251" s="12">
        <v>176918</v>
      </c>
      <c r="GG251" s="12">
        <v>131804</v>
      </c>
      <c r="GH251" s="31">
        <v>111938</v>
      </c>
      <c r="GK251" s="12" t="s">
        <v>122</v>
      </c>
      <c r="GL251" s="12">
        <v>7632328</v>
      </c>
      <c r="GM251" s="12">
        <v>590928</v>
      </c>
      <c r="GN251" s="12">
        <v>598624</v>
      </c>
      <c r="GO251" s="12">
        <v>598656</v>
      </c>
      <c r="GP251" s="12">
        <v>604668</v>
      </c>
      <c r="GQ251" s="12">
        <v>587932</v>
      </c>
      <c r="GR251" s="12">
        <v>619119</v>
      </c>
      <c r="GS251" s="12">
        <v>576931</v>
      </c>
      <c r="GT251" s="12">
        <v>496632</v>
      </c>
      <c r="GU251" s="12">
        <v>449820</v>
      </c>
      <c r="GV251" s="12">
        <v>434179</v>
      </c>
      <c r="GW251" s="12">
        <v>414487</v>
      </c>
      <c r="GX251" s="12">
        <v>379019</v>
      </c>
      <c r="GY251" s="12">
        <v>325785</v>
      </c>
      <c r="GZ251" s="12">
        <v>273896</v>
      </c>
      <c r="HA251" s="12">
        <v>242948</v>
      </c>
      <c r="HB251" s="12">
        <v>209069</v>
      </c>
      <c r="HC251" s="31">
        <v>229635</v>
      </c>
      <c r="HF251" s="42" t="s">
        <v>143</v>
      </c>
      <c r="HG251" s="43" t="s">
        <v>143</v>
      </c>
      <c r="HH251" s="43">
        <v>1</v>
      </c>
      <c r="HI251" s="44">
        <f>B249-(V249-U249*6/11)</f>
        <v>693311.63636363635</v>
      </c>
      <c r="HJ251" s="44">
        <f>V249</f>
        <v>9300</v>
      </c>
      <c r="HK251" s="45">
        <f>HJ251/(B249)</f>
        <v>1.3270699437208187E-2</v>
      </c>
      <c r="HL251" s="46">
        <f t="shared" ref="HL251:HL272" si="105">2*HH251*HK251/(2+HH251*HK251)</f>
        <v>1.3183224134656004E-2</v>
      </c>
      <c r="HN251" s="42" t="s">
        <v>143</v>
      </c>
      <c r="HO251" s="43" t="s">
        <v>143</v>
      </c>
      <c r="HP251" s="43">
        <v>1</v>
      </c>
      <c r="HQ251" s="44">
        <f>B249*0.51-(BA249-AZ249*6/11)</f>
        <v>353183.8290909091</v>
      </c>
      <c r="HR251" s="44">
        <f>BA249</f>
        <v>5221</v>
      </c>
      <c r="HS251" s="45">
        <f>HR251/C249</f>
        <v>1.4355987802497243E-2</v>
      </c>
      <c r="HT251" s="46">
        <f t="shared" ref="HT251:HT272" si="106">2*HP251*HS251/(2+HP251*HS251)</f>
        <v>1.4253675010203621E-2</v>
      </c>
      <c r="HV251" s="42" t="s">
        <v>143</v>
      </c>
      <c r="HW251" s="47">
        <v>0</v>
      </c>
      <c r="HX251" s="47">
        <v>1</v>
      </c>
      <c r="HY251" s="48">
        <f>B249*0.49-(CF249-CE249*6/11)</f>
        <v>340143.26181818184</v>
      </c>
      <c r="HZ251" s="48">
        <f>CF249</f>
        <v>4063</v>
      </c>
      <c r="IA251" s="45">
        <f>HZ251/D249</f>
        <v>1.2069595491799626E-2</v>
      </c>
      <c r="IB251" s="46">
        <f t="shared" ref="IB251:IB272" si="107">2*HX251*IA251/(2+HX251*IA251)</f>
        <v>1.1997194847377551E-2</v>
      </c>
      <c r="IC251" s="49"/>
      <c r="IE251" s="50">
        <f t="shared" ref="IE251:IF272" si="108">HY251+HQ251-HI251</f>
        <v>15.454545454587787</v>
      </c>
      <c r="IF251" s="50">
        <f t="shared" si="108"/>
        <v>-16</v>
      </c>
      <c r="IG251" s="51" t="s">
        <v>144</v>
      </c>
      <c r="IH251" s="52">
        <v>3496</v>
      </c>
      <c r="II251" s="52">
        <v>4645</v>
      </c>
      <c r="IJ251" s="52">
        <v>5231</v>
      </c>
      <c r="IK251" s="52">
        <v>5515</v>
      </c>
      <c r="IL251" s="52">
        <v>5730</v>
      </c>
      <c r="IM251" s="52">
        <v>5933</v>
      </c>
      <c r="IN251" s="51" t="s">
        <v>144</v>
      </c>
      <c r="IO251" s="52">
        <v>787</v>
      </c>
      <c r="IP251" s="51" t="s">
        <v>144</v>
      </c>
      <c r="IQ251" s="52">
        <v>2709</v>
      </c>
    </row>
    <row r="252" spans="1:251" ht="15.6" x14ac:dyDescent="0.3">
      <c r="A252" s="12" t="s">
        <v>486</v>
      </c>
      <c r="B252" s="12">
        <v>185339</v>
      </c>
      <c r="C252" s="12"/>
      <c r="D252" s="12"/>
      <c r="E252" s="12"/>
      <c r="F252" s="12">
        <v>287</v>
      </c>
      <c r="G252" s="12">
        <v>24617</v>
      </c>
      <c r="H252" s="12">
        <v>46521</v>
      </c>
      <c r="I252" s="12">
        <v>46791</v>
      </c>
      <c r="J252" s="12">
        <v>37203</v>
      </c>
      <c r="K252" s="12">
        <v>21127</v>
      </c>
      <c r="L252" s="12">
        <v>6059</v>
      </c>
      <c r="M252" s="12">
        <v>476</v>
      </c>
      <c r="N252" s="12">
        <v>26</v>
      </c>
      <c r="O252" s="31">
        <v>2232</v>
      </c>
      <c r="Q252" s="12" t="s">
        <v>486</v>
      </c>
      <c r="R252" s="12">
        <v>81508</v>
      </c>
      <c r="S252" s="12">
        <v>1061</v>
      </c>
      <c r="T252" s="12">
        <v>519</v>
      </c>
      <c r="U252" s="12">
        <v>1058</v>
      </c>
      <c r="V252" s="12">
        <v>2638</v>
      </c>
      <c r="W252" s="12">
        <v>109</v>
      </c>
      <c r="X252" s="12">
        <v>118</v>
      </c>
      <c r="Y252" s="12">
        <v>68</v>
      </c>
      <c r="Z252" s="12">
        <v>57</v>
      </c>
      <c r="AA252" s="12">
        <v>176</v>
      </c>
      <c r="AB252" s="12">
        <v>239</v>
      </c>
      <c r="AC252" s="12">
        <v>580</v>
      </c>
      <c r="AD252" s="31">
        <v>795</v>
      </c>
      <c r="AE252" s="12"/>
      <c r="AF252" s="12" t="s">
        <v>486</v>
      </c>
      <c r="AG252" s="12">
        <v>919</v>
      </c>
      <c r="AH252" s="12">
        <v>965</v>
      </c>
      <c r="AI252" s="12">
        <v>1142</v>
      </c>
      <c r="AJ252" s="12">
        <v>1459</v>
      </c>
      <c r="AK252" s="12">
        <v>2011</v>
      </c>
      <c r="AL252" s="12">
        <v>326</v>
      </c>
      <c r="AM252" s="12">
        <v>4472</v>
      </c>
      <c r="AN252" s="12">
        <v>5871</v>
      </c>
      <c r="AO252" s="12">
        <v>7192</v>
      </c>
      <c r="AP252" s="12">
        <v>8857</v>
      </c>
      <c r="AQ252" s="12">
        <v>11249</v>
      </c>
      <c r="AR252" s="12">
        <v>12047</v>
      </c>
      <c r="AS252" s="12">
        <v>17046</v>
      </c>
      <c r="AT252" s="31">
        <v>238</v>
      </c>
      <c r="AV252" s="12" t="s">
        <v>486</v>
      </c>
      <c r="AW252" s="12">
        <v>42608</v>
      </c>
      <c r="AX252" s="12">
        <v>606</v>
      </c>
      <c r="AY252" s="12">
        <v>287</v>
      </c>
      <c r="AZ252" s="12">
        <v>566</v>
      </c>
      <c r="BA252" s="12">
        <v>1459</v>
      </c>
      <c r="BB252" s="12">
        <v>63</v>
      </c>
      <c r="BC252" s="12">
        <v>62</v>
      </c>
      <c r="BD252" s="12">
        <v>39</v>
      </c>
      <c r="BE252" s="12">
        <v>30</v>
      </c>
      <c r="BF252" s="12">
        <v>107</v>
      </c>
      <c r="BG252" s="12">
        <v>141</v>
      </c>
      <c r="BH252" s="12">
        <v>403</v>
      </c>
      <c r="BI252" s="31">
        <v>583</v>
      </c>
      <c r="BJ252" s="12"/>
      <c r="BK252" s="12" t="s">
        <v>486</v>
      </c>
      <c r="BL252" s="12">
        <v>646</v>
      </c>
      <c r="BM252" s="12">
        <v>652</v>
      </c>
      <c r="BN252" s="12">
        <v>715</v>
      </c>
      <c r="BO252" s="12">
        <v>904</v>
      </c>
      <c r="BP252" s="12">
        <v>1246</v>
      </c>
      <c r="BQ252" s="12">
        <v>2072</v>
      </c>
      <c r="BR252" s="12">
        <v>2848</v>
      </c>
      <c r="BS252" s="12">
        <v>3725</v>
      </c>
      <c r="BT252" s="12">
        <v>4494</v>
      </c>
      <c r="BU252" s="12">
        <v>5238</v>
      </c>
      <c r="BV252" s="12">
        <v>5865</v>
      </c>
      <c r="BW252" s="12">
        <v>5527</v>
      </c>
      <c r="BX252" s="12">
        <v>5670</v>
      </c>
      <c r="BY252" s="31">
        <v>119</v>
      </c>
      <c r="CA252" s="12" t="s">
        <v>486</v>
      </c>
      <c r="CB252" s="12">
        <v>38865</v>
      </c>
      <c r="CC252" s="12">
        <v>453</v>
      </c>
      <c r="CD252" s="12">
        <v>232</v>
      </c>
      <c r="CE252" s="12">
        <v>492</v>
      </c>
      <c r="CF252" s="12">
        <v>1177</v>
      </c>
      <c r="CG252" s="12">
        <v>46</v>
      </c>
      <c r="CH252" s="12">
        <v>56</v>
      </c>
      <c r="CI252" s="12">
        <v>29</v>
      </c>
      <c r="CJ252" s="12">
        <v>27</v>
      </c>
      <c r="CK252" s="12">
        <v>69</v>
      </c>
      <c r="CL252" s="12">
        <v>97</v>
      </c>
      <c r="CM252" s="12">
        <v>177</v>
      </c>
      <c r="CN252" s="31">
        <v>211</v>
      </c>
      <c r="CO252" s="12"/>
      <c r="CP252" s="12" t="s">
        <v>486</v>
      </c>
      <c r="CQ252" s="12">
        <v>270</v>
      </c>
      <c r="CR252" s="12">
        <v>313</v>
      </c>
      <c r="CS252" s="12">
        <v>426</v>
      </c>
      <c r="CT252" s="12">
        <v>554</v>
      </c>
      <c r="CU252" s="12">
        <v>764</v>
      </c>
      <c r="CV252" s="12">
        <v>1187</v>
      </c>
      <c r="CW252" s="12">
        <v>1621</v>
      </c>
      <c r="CX252" s="12">
        <v>2145</v>
      </c>
      <c r="CY252" s="12">
        <v>2694</v>
      </c>
      <c r="CZ252" s="12">
        <v>3615</v>
      </c>
      <c r="DA252" s="12">
        <v>5383</v>
      </c>
      <c r="DB252" s="12">
        <v>6516</v>
      </c>
      <c r="DC252" s="12">
        <v>11375</v>
      </c>
      <c r="DD252" s="31">
        <v>113</v>
      </c>
      <c r="DG252" s="12" t="s">
        <v>166</v>
      </c>
      <c r="DH252" s="12">
        <v>52</v>
      </c>
      <c r="DI252" s="12">
        <v>149</v>
      </c>
      <c r="DJ252" s="12">
        <v>5</v>
      </c>
      <c r="DK252" s="12">
        <v>2</v>
      </c>
      <c r="DL252" s="12">
        <v>8</v>
      </c>
      <c r="DM252" s="12">
        <v>8</v>
      </c>
      <c r="DN252" s="12">
        <v>14</v>
      </c>
      <c r="DO252" s="12">
        <v>39</v>
      </c>
      <c r="DP252" s="12">
        <v>109</v>
      </c>
      <c r="DQ252" s="12">
        <v>235</v>
      </c>
      <c r="DR252" s="31">
        <v>795</v>
      </c>
      <c r="DT252" s="12" t="s">
        <v>166</v>
      </c>
      <c r="DU252" s="12">
        <v>56</v>
      </c>
      <c r="DV252" s="12">
        <v>169</v>
      </c>
      <c r="DW252" s="12">
        <v>5</v>
      </c>
      <c r="DX252" s="12">
        <v>3</v>
      </c>
      <c r="DY252" s="12">
        <v>12</v>
      </c>
      <c r="DZ252" s="12">
        <v>9</v>
      </c>
      <c r="EA252" s="12">
        <v>19</v>
      </c>
      <c r="EB252" s="12">
        <v>46</v>
      </c>
      <c r="EC252" s="12">
        <v>138</v>
      </c>
      <c r="ED252" s="12">
        <v>311</v>
      </c>
      <c r="EE252" s="31">
        <v>916</v>
      </c>
      <c r="EG252" s="12" t="s">
        <v>166</v>
      </c>
      <c r="EH252" s="12">
        <v>47</v>
      </c>
      <c r="EI252" s="12">
        <v>129</v>
      </c>
      <c r="EJ252" s="12">
        <v>4</v>
      </c>
      <c r="EK252" s="12">
        <v>2</v>
      </c>
      <c r="EL252" s="12">
        <v>4</v>
      </c>
      <c r="EM252" s="12">
        <v>6</v>
      </c>
      <c r="EN252" s="12">
        <v>8</v>
      </c>
      <c r="EO252" s="12">
        <v>32</v>
      </c>
      <c r="EP252" s="12">
        <v>80</v>
      </c>
      <c r="EQ252" s="12">
        <v>170</v>
      </c>
      <c r="ER252" s="31">
        <v>716</v>
      </c>
      <c r="EU252" s="12" t="s">
        <v>166</v>
      </c>
      <c r="EV252" s="12">
        <v>380612</v>
      </c>
      <c r="EW252" s="12">
        <v>41327</v>
      </c>
      <c r="EX252" s="12">
        <v>39289</v>
      </c>
      <c r="EY252" s="12">
        <v>39350</v>
      </c>
      <c r="EZ252" s="12">
        <v>36349</v>
      </c>
      <c r="FA252" s="12">
        <v>32529</v>
      </c>
      <c r="FB252" s="12">
        <v>30705</v>
      </c>
      <c r="FC252" s="12">
        <v>27834</v>
      </c>
      <c r="FD252" s="12">
        <v>23218</v>
      </c>
      <c r="FE252" s="12">
        <v>20410</v>
      </c>
      <c r="FF252" s="12">
        <v>18943</v>
      </c>
      <c r="FG252" s="12">
        <v>17391</v>
      </c>
      <c r="FH252" s="12">
        <v>14679</v>
      </c>
      <c r="FI252" s="12">
        <v>11291</v>
      </c>
      <c r="FJ252" s="12">
        <v>8989</v>
      </c>
      <c r="FK252" s="12">
        <v>7366</v>
      </c>
      <c r="FL252" s="12">
        <v>5670</v>
      </c>
      <c r="FM252" s="31">
        <v>5272</v>
      </c>
      <c r="FP252" s="12" t="s">
        <v>166</v>
      </c>
      <c r="FQ252" s="12">
        <v>190882</v>
      </c>
      <c r="FR252" s="12">
        <v>20944</v>
      </c>
      <c r="FS252" s="12">
        <v>19842</v>
      </c>
      <c r="FT252" s="12">
        <v>19915</v>
      </c>
      <c r="FU252" s="12">
        <v>18520</v>
      </c>
      <c r="FV252" s="12">
        <v>16570</v>
      </c>
      <c r="FW252" s="12">
        <v>15650</v>
      </c>
      <c r="FX252" s="12">
        <v>14173</v>
      </c>
      <c r="FY252" s="12">
        <v>11833</v>
      </c>
      <c r="FZ252" s="12">
        <v>10433</v>
      </c>
      <c r="GA252" s="12">
        <v>9685</v>
      </c>
      <c r="GB252" s="12">
        <v>8750</v>
      </c>
      <c r="GC252" s="12">
        <v>7387</v>
      </c>
      <c r="GD252" s="12">
        <v>5474</v>
      </c>
      <c r="GE252" s="12">
        <v>4163</v>
      </c>
      <c r="GF252" s="12">
        <v>3263</v>
      </c>
      <c r="GG252" s="12">
        <v>2361</v>
      </c>
      <c r="GH252" s="31">
        <v>1919</v>
      </c>
      <c r="GK252" s="12" t="s">
        <v>166</v>
      </c>
      <c r="GL252" s="12">
        <v>189730</v>
      </c>
      <c r="GM252" s="12">
        <v>20383</v>
      </c>
      <c r="GN252" s="12">
        <v>19447</v>
      </c>
      <c r="GO252" s="12">
        <v>19435</v>
      </c>
      <c r="GP252" s="12">
        <v>17829</v>
      </c>
      <c r="GQ252" s="12">
        <v>15959</v>
      </c>
      <c r="GR252" s="12">
        <v>15055</v>
      </c>
      <c r="GS252" s="12">
        <v>13661</v>
      </c>
      <c r="GT252" s="12">
        <v>11385</v>
      </c>
      <c r="GU252" s="12">
        <v>9977</v>
      </c>
      <c r="GV252" s="12">
        <v>9258</v>
      </c>
      <c r="GW252" s="12">
        <v>8641</v>
      </c>
      <c r="GX252" s="12">
        <v>7292</v>
      </c>
      <c r="GY252" s="12">
        <v>5817</v>
      </c>
      <c r="GZ252" s="12">
        <v>4826</v>
      </c>
      <c r="HA252" s="12">
        <v>4103</v>
      </c>
      <c r="HB252" s="12">
        <v>3309</v>
      </c>
      <c r="HC252" s="31">
        <v>3353</v>
      </c>
      <c r="HF252" s="54" t="s">
        <v>167</v>
      </c>
      <c r="HG252" s="55" t="s">
        <v>168</v>
      </c>
      <c r="HH252" s="55">
        <v>1</v>
      </c>
      <c r="HI252" s="56">
        <f>EW249-HI251</f>
        <v>2660806.3636363638</v>
      </c>
      <c r="HJ252" s="56">
        <f>W249+X249+Y249+Z249</f>
        <v>1612</v>
      </c>
      <c r="HK252" s="57">
        <f t="shared" ref="HK252:HK272" si="109">HJ252/HI252</f>
        <v>6.0583138330929753E-4</v>
      </c>
      <c r="HL252" s="58">
        <f t="shared" si="105"/>
        <v>6.056479230497876E-4</v>
      </c>
      <c r="HN252" s="54" t="s">
        <v>167</v>
      </c>
      <c r="HO252" s="55" t="s">
        <v>168</v>
      </c>
      <c r="HP252" s="55">
        <v>1</v>
      </c>
      <c r="HQ252" s="56">
        <f>FR249-HQ251</f>
        <v>1353346.1709090909</v>
      </c>
      <c r="HR252" s="56">
        <f>BB249+BC249+BD249+BE249</f>
        <v>867</v>
      </c>
      <c r="HS252" s="57">
        <f t="shared" ref="HS252:HS272" si="110">HR252/HQ252</f>
        <v>6.4063431709981869E-4</v>
      </c>
      <c r="HT252" s="58">
        <f t="shared" si="106"/>
        <v>6.4042917664570303E-4</v>
      </c>
      <c r="HV252" s="54" t="s">
        <v>167</v>
      </c>
      <c r="HW252" s="59">
        <v>41730</v>
      </c>
      <c r="HX252" s="59">
        <v>1</v>
      </c>
      <c r="HY252" s="56">
        <f>GM249-HY251</f>
        <v>1307444.7381818183</v>
      </c>
      <c r="HZ252" s="60">
        <f>CG249+CH249+CI249+CJ249</f>
        <v>745</v>
      </c>
      <c r="IA252" s="57">
        <f t="shared" ref="IA252:IA272" si="111">HZ252/HY252</f>
        <v>5.6981375827480478E-4</v>
      </c>
      <c r="IB252" s="58">
        <f t="shared" si="107"/>
        <v>5.6965146065495354E-4</v>
      </c>
      <c r="IC252" s="49">
        <f>S249+T249+U249*5/11</f>
        <v>7480.363636363636</v>
      </c>
      <c r="IE252" s="50">
        <f t="shared" si="108"/>
        <v>-15.454545454587787</v>
      </c>
      <c r="IF252" s="50">
        <f t="shared" si="108"/>
        <v>0</v>
      </c>
    </row>
    <row r="253" spans="1:251" ht="15.6" x14ac:dyDescent="0.3">
      <c r="A253" s="12" t="s">
        <v>166</v>
      </c>
      <c r="B253" s="12">
        <v>6969</v>
      </c>
      <c r="C253" s="12"/>
      <c r="D253" s="12"/>
      <c r="E253" s="12"/>
      <c r="F253" s="12">
        <v>54</v>
      </c>
      <c r="G253" s="12">
        <v>1288</v>
      </c>
      <c r="H253" s="12">
        <v>1958</v>
      </c>
      <c r="I253" s="12">
        <v>1684</v>
      </c>
      <c r="J253" s="12">
        <v>1192</v>
      </c>
      <c r="K253" s="12">
        <v>599</v>
      </c>
      <c r="L253" s="12">
        <v>162</v>
      </c>
      <c r="M253" s="12">
        <v>8</v>
      </c>
      <c r="N253" s="12">
        <v>0</v>
      </c>
      <c r="O253" s="31">
        <v>24</v>
      </c>
      <c r="Q253" s="12" t="s">
        <v>166</v>
      </c>
      <c r="R253" s="12">
        <v>1977</v>
      </c>
      <c r="S253" s="12">
        <v>61</v>
      </c>
      <c r="T253" s="12">
        <v>12</v>
      </c>
      <c r="U253" s="12">
        <v>31</v>
      </c>
      <c r="V253" s="12">
        <v>104</v>
      </c>
      <c r="W253" s="12">
        <v>6</v>
      </c>
      <c r="X253" s="12">
        <v>4</v>
      </c>
      <c r="Y253" s="12">
        <v>3</v>
      </c>
      <c r="Z253" s="12">
        <v>2</v>
      </c>
      <c r="AA253" s="12">
        <v>5</v>
      </c>
      <c r="AB253" s="12">
        <v>13</v>
      </c>
      <c r="AC253" s="12">
        <v>27</v>
      </c>
      <c r="AD253" s="31">
        <v>31</v>
      </c>
      <c r="AE253" s="12"/>
      <c r="AF253" s="12" t="s">
        <v>166</v>
      </c>
      <c r="AG253" s="12">
        <v>23</v>
      </c>
      <c r="AH253" s="12">
        <v>22</v>
      </c>
      <c r="AI253" s="12">
        <v>25</v>
      </c>
      <c r="AJ253" s="12">
        <v>34</v>
      </c>
      <c r="AK253" s="12">
        <v>59</v>
      </c>
      <c r="AL253" s="12">
        <v>83</v>
      </c>
      <c r="AM253" s="12">
        <v>125</v>
      </c>
      <c r="AN253" s="12">
        <v>157</v>
      </c>
      <c r="AO253" s="12">
        <v>169</v>
      </c>
      <c r="AP253" s="12">
        <v>215</v>
      </c>
      <c r="AQ253" s="12">
        <v>245</v>
      </c>
      <c r="AR253" s="12">
        <v>242</v>
      </c>
      <c r="AS253" s="12">
        <v>383</v>
      </c>
      <c r="AT253" s="31">
        <v>0</v>
      </c>
      <c r="AV253" s="12" t="s">
        <v>166</v>
      </c>
      <c r="AW253" s="12">
        <v>1078</v>
      </c>
      <c r="AX253" s="12">
        <v>37</v>
      </c>
      <c r="AY253" s="12">
        <v>6</v>
      </c>
      <c r="AZ253" s="12">
        <v>17</v>
      </c>
      <c r="BA253" s="12">
        <v>60</v>
      </c>
      <c r="BB253" s="12">
        <v>3</v>
      </c>
      <c r="BC253" s="12">
        <v>3</v>
      </c>
      <c r="BD253" s="12">
        <v>2</v>
      </c>
      <c r="BE253" s="12">
        <v>1</v>
      </c>
      <c r="BF253" s="12">
        <v>3</v>
      </c>
      <c r="BG253" s="12">
        <v>8</v>
      </c>
      <c r="BH253" s="12">
        <v>22</v>
      </c>
      <c r="BI253" s="31">
        <v>21</v>
      </c>
      <c r="BJ253" s="12"/>
      <c r="BK253" s="12" t="s">
        <v>166</v>
      </c>
      <c r="BL253" s="12">
        <v>16</v>
      </c>
      <c r="BM253" s="12">
        <v>12</v>
      </c>
      <c r="BN253" s="12">
        <v>20</v>
      </c>
      <c r="BO253" s="12">
        <v>22</v>
      </c>
      <c r="BP253" s="12">
        <v>36</v>
      </c>
      <c r="BQ253" s="12">
        <v>49</v>
      </c>
      <c r="BR253" s="12">
        <v>84</v>
      </c>
      <c r="BS253" s="12">
        <v>93</v>
      </c>
      <c r="BT253" s="12">
        <v>102</v>
      </c>
      <c r="BU253" s="12">
        <v>129</v>
      </c>
      <c r="BV253" s="12">
        <v>133</v>
      </c>
      <c r="BW253" s="12">
        <v>125</v>
      </c>
      <c r="BX253" s="12">
        <v>134</v>
      </c>
      <c r="BY253" s="31">
        <v>0</v>
      </c>
      <c r="CA253" s="12" t="s">
        <v>166</v>
      </c>
      <c r="CB253" s="12">
        <v>897</v>
      </c>
      <c r="CC253" s="12">
        <v>24</v>
      </c>
      <c r="CD253" s="12">
        <v>6</v>
      </c>
      <c r="CE253" s="12">
        <v>14</v>
      </c>
      <c r="CF253" s="12">
        <v>44</v>
      </c>
      <c r="CG253" s="12">
        <v>3</v>
      </c>
      <c r="CH253" s="12">
        <v>1</v>
      </c>
      <c r="CI253" s="12">
        <v>1</v>
      </c>
      <c r="CJ253" s="12">
        <v>1</v>
      </c>
      <c r="CK253" s="12">
        <v>2</v>
      </c>
      <c r="CL253" s="12">
        <v>5</v>
      </c>
      <c r="CM253" s="12">
        <v>5</v>
      </c>
      <c r="CN253" s="31">
        <v>10</v>
      </c>
      <c r="CO253" s="12"/>
      <c r="CP253" s="12" t="s">
        <v>166</v>
      </c>
      <c r="CQ253" s="12">
        <v>7</v>
      </c>
      <c r="CR253" s="12">
        <v>10</v>
      </c>
      <c r="CS253" s="12">
        <v>5</v>
      </c>
      <c r="CT253" s="12">
        <v>12</v>
      </c>
      <c r="CU253" s="12">
        <v>23</v>
      </c>
      <c r="CV253" s="12">
        <v>34</v>
      </c>
      <c r="CW253" s="12">
        <v>41</v>
      </c>
      <c r="CX253" s="12">
        <v>64</v>
      </c>
      <c r="CY253" s="12">
        <v>67</v>
      </c>
      <c r="CZ253" s="12">
        <v>85</v>
      </c>
      <c r="DA253" s="12">
        <v>112</v>
      </c>
      <c r="DB253" s="12">
        <v>117</v>
      </c>
      <c r="DC253" s="12">
        <v>248</v>
      </c>
      <c r="DD253" s="31">
        <v>0</v>
      </c>
      <c r="DG253" s="12" t="s">
        <v>184</v>
      </c>
      <c r="DH253" s="12">
        <v>84</v>
      </c>
      <c r="DI253" s="12">
        <v>127</v>
      </c>
      <c r="DJ253" s="12">
        <v>6</v>
      </c>
      <c r="DK253" s="12">
        <v>2</v>
      </c>
      <c r="DL253" s="12">
        <v>7</v>
      </c>
      <c r="DM253" s="12">
        <v>8</v>
      </c>
      <c r="DN253" s="12">
        <v>18</v>
      </c>
      <c r="DO253" s="12">
        <v>43</v>
      </c>
      <c r="DP253" s="12">
        <v>113</v>
      </c>
      <c r="DQ253" s="12">
        <v>250</v>
      </c>
      <c r="DR253" s="31">
        <v>946</v>
      </c>
      <c r="DT253" s="12" t="s">
        <v>184</v>
      </c>
      <c r="DU253" s="12">
        <v>89</v>
      </c>
      <c r="DV253" s="12">
        <v>140</v>
      </c>
      <c r="DW253" s="12">
        <v>6</v>
      </c>
      <c r="DX253" s="12">
        <v>3</v>
      </c>
      <c r="DY253" s="12">
        <v>11</v>
      </c>
      <c r="DZ253" s="12">
        <v>12</v>
      </c>
      <c r="EA253" s="12">
        <v>23</v>
      </c>
      <c r="EB253" s="12">
        <v>57</v>
      </c>
      <c r="EC253" s="12">
        <v>158</v>
      </c>
      <c r="ED253" s="12">
        <v>349</v>
      </c>
      <c r="EE253" s="31">
        <v>1133</v>
      </c>
      <c r="EG253" s="12" t="s">
        <v>184</v>
      </c>
      <c r="EH253" s="12">
        <v>78</v>
      </c>
      <c r="EI253" s="12">
        <v>114</v>
      </c>
      <c r="EJ253" s="12">
        <v>6</v>
      </c>
      <c r="EK253" s="12">
        <v>2</v>
      </c>
      <c r="EL253" s="12">
        <v>4</v>
      </c>
      <c r="EM253" s="12">
        <v>5</v>
      </c>
      <c r="EN253" s="12">
        <v>14</v>
      </c>
      <c r="EO253" s="12">
        <v>30</v>
      </c>
      <c r="EP253" s="12">
        <v>73</v>
      </c>
      <c r="EQ253" s="12">
        <v>173</v>
      </c>
      <c r="ER253" s="31">
        <v>843</v>
      </c>
      <c r="EU253" s="12" t="s">
        <v>184</v>
      </c>
      <c r="EV253" s="12">
        <v>3311280</v>
      </c>
      <c r="EW253" s="12">
        <v>244834</v>
      </c>
      <c r="EX253" s="12">
        <v>268929</v>
      </c>
      <c r="EY253" s="12">
        <v>277601</v>
      </c>
      <c r="EZ253" s="12">
        <v>273888</v>
      </c>
      <c r="FA253" s="12">
        <v>275886</v>
      </c>
      <c r="FB253" s="12">
        <v>295705</v>
      </c>
      <c r="FC253" s="12">
        <v>250634</v>
      </c>
      <c r="FD253" s="12">
        <v>203282</v>
      </c>
      <c r="FE253" s="12">
        <v>192766</v>
      </c>
      <c r="FF253" s="12">
        <v>182961</v>
      </c>
      <c r="FG253" s="12">
        <v>172971</v>
      </c>
      <c r="FH253" s="12">
        <v>160458</v>
      </c>
      <c r="FI253" s="12">
        <v>138774</v>
      </c>
      <c r="FJ253" s="12">
        <v>117056</v>
      </c>
      <c r="FK253" s="12">
        <v>98506</v>
      </c>
      <c r="FL253" s="12">
        <v>77195</v>
      </c>
      <c r="FM253" s="31">
        <v>79834</v>
      </c>
      <c r="FP253" s="12" t="s">
        <v>184</v>
      </c>
      <c r="FQ253" s="12">
        <v>1616282</v>
      </c>
      <c r="FR253" s="12">
        <v>124485</v>
      </c>
      <c r="FS253" s="12">
        <v>136436</v>
      </c>
      <c r="FT253" s="12">
        <v>140969</v>
      </c>
      <c r="FU253" s="12">
        <v>138651</v>
      </c>
      <c r="FV253" s="12">
        <v>139616</v>
      </c>
      <c r="FW253" s="12">
        <v>148865</v>
      </c>
      <c r="FX253" s="12">
        <v>126551</v>
      </c>
      <c r="FY253" s="12">
        <v>102129</v>
      </c>
      <c r="FZ253" s="12">
        <v>95817</v>
      </c>
      <c r="GA253" s="12">
        <v>88844</v>
      </c>
      <c r="GB253" s="12">
        <v>83029</v>
      </c>
      <c r="GC253" s="12">
        <v>76066</v>
      </c>
      <c r="GD253" s="12">
        <v>64476</v>
      </c>
      <c r="GE253" s="12">
        <v>52683</v>
      </c>
      <c r="GF253" s="12">
        <v>41959</v>
      </c>
      <c r="GG253" s="12">
        <v>30259</v>
      </c>
      <c r="GH253" s="31">
        <v>25447</v>
      </c>
      <c r="GK253" s="12" t="s">
        <v>184</v>
      </c>
      <c r="GL253" s="12">
        <v>1694998</v>
      </c>
      <c r="GM253" s="12">
        <v>120349</v>
      </c>
      <c r="GN253" s="12">
        <v>132493</v>
      </c>
      <c r="GO253" s="12">
        <v>136632</v>
      </c>
      <c r="GP253" s="12">
        <v>135237</v>
      </c>
      <c r="GQ253" s="12">
        <v>136270</v>
      </c>
      <c r="GR253" s="12">
        <v>146840</v>
      </c>
      <c r="GS253" s="12">
        <v>124083</v>
      </c>
      <c r="GT253" s="12">
        <v>101153</v>
      </c>
      <c r="GU253" s="12">
        <v>96949</v>
      </c>
      <c r="GV253" s="12">
        <v>94117</v>
      </c>
      <c r="GW253" s="12">
        <v>89942</v>
      </c>
      <c r="GX253" s="12">
        <v>84392</v>
      </c>
      <c r="GY253" s="12">
        <v>74298</v>
      </c>
      <c r="GZ253" s="12">
        <v>64373</v>
      </c>
      <c r="HA253" s="12">
        <v>56547</v>
      </c>
      <c r="HB253" s="12">
        <v>46936</v>
      </c>
      <c r="HC253" s="31">
        <v>54387</v>
      </c>
      <c r="HF253" s="42" t="s">
        <v>185</v>
      </c>
      <c r="HG253" s="43" t="s">
        <v>186</v>
      </c>
      <c r="HH253" s="43">
        <v>1</v>
      </c>
      <c r="HI253" s="44">
        <f>EX249</f>
        <v>3374055</v>
      </c>
      <c r="HJ253" s="44">
        <f>AA249</f>
        <v>804</v>
      </c>
      <c r="HK253" s="45">
        <f t="shared" si="109"/>
        <v>2.3828894312629759E-4</v>
      </c>
      <c r="HL253" s="46">
        <f t="shared" si="105"/>
        <v>2.3826055569829458E-4</v>
      </c>
      <c r="HN253" s="42" t="s">
        <v>185</v>
      </c>
      <c r="HO253" s="43" t="s">
        <v>186</v>
      </c>
      <c r="HP253" s="43">
        <v>1</v>
      </c>
      <c r="HQ253" s="44">
        <f>FS249</f>
        <v>1715351</v>
      </c>
      <c r="HR253" s="44">
        <f>BF249</f>
        <v>452</v>
      </c>
      <c r="HS253" s="45">
        <f t="shared" si="110"/>
        <v>2.6350292155949423E-4</v>
      </c>
      <c r="HT253" s="46">
        <f t="shared" si="106"/>
        <v>2.6346820923805808E-4</v>
      </c>
      <c r="HV253" s="42" t="s">
        <v>185</v>
      </c>
      <c r="HW253" s="47">
        <v>41887</v>
      </c>
      <c r="HX253" s="47">
        <v>1</v>
      </c>
      <c r="HY253" s="44">
        <f>GN249</f>
        <v>1658704</v>
      </c>
      <c r="HZ253" s="48">
        <f>CK249</f>
        <v>351</v>
      </c>
      <c r="IA253" s="45">
        <f t="shared" si="111"/>
        <v>2.1161099267862139E-4</v>
      </c>
      <c r="IB253" s="46">
        <f t="shared" si="107"/>
        <v>2.1158860544120297E-4</v>
      </c>
      <c r="IC253" s="49">
        <f>U249*6/11</f>
        <v>1819.6363636363637</v>
      </c>
      <c r="IE253" s="50">
        <f t="shared" si="108"/>
        <v>0</v>
      </c>
      <c r="IF253" s="50">
        <f t="shared" si="108"/>
        <v>-1</v>
      </c>
    </row>
    <row r="254" spans="1:251" ht="15.6" x14ac:dyDescent="0.3">
      <c r="A254" s="12" t="s">
        <v>184</v>
      </c>
      <c r="B254" s="12">
        <v>53963</v>
      </c>
      <c r="C254" s="12"/>
      <c r="D254" s="12"/>
      <c r="E254" s="12"/>
      <c r="F254" s="12">
        <v>180</v>
      </c>
      <c r="G254" s="12">
        <v>7808</v>
      </c>
      <c r="H254" s="12">
        <v>12707</v>
      </c>
      <c r="I254" s="12">
        <v>14543</v>
      </c>
      <c r="J254" s="12">
        <v>11253</v>
      </c>
      <c r="K254" s="12">
        <v>5635</v>
      </c>
      <c r="L254" s="12">
        <v>1438</v>
      </c>
      <c r="M254" s="12">
        <v>97</v>
      </c>
      <c r="N254" s="12">
        <v>0</v>
      </c>
      <c r="O254" s="31">
        <v>302</v>
      </c>
      <c r="Q254" s="12" t="s">
        <v>184</v>
      </c>
      <c r="R254" s="12">
        <v>27699</v>
      </c>
      <c r="S254" s="12">
        <v>324</v>
      </c>
      <c r="T254" s="12">
        <v>138</v>
      </c>
      <c r="U254" s="12">
        <v>226</v>
      </c>
      <c r="V254" s="12">
        <v>688</v>
      </c>
      <c r="W254" s="12">
        <v>30</v>
      </c>
      <c r="X254" s="12">
        <v>36</v>
      </c>
      <c r="Y254" s="12">
        <v>25</v>
      </c>
      <c r="Z254" s="12">
        <v>25</v>
      </c>
      <c r="AA254" s="12">
        <v>62</v>
      </c>
      <c r="AB254" s="12">
        <v>72</v>
      </c>
      <c r="AC254" s="12">
        <v>188</v>
      </c>
      <c r="AD254" s="31">
        <v>219</v>
      </c>
      <c r="AE254" s="12"/>
      <c r="AF254" s="12" t="s">
        <v>184</v>
      </c>
      <c r="AG254" s="12">
        <v>229</v>
      </c>
      <c r="AH254" s="12">
        <v>232</v>
      </c>
      <c r="AI254" s="12">
        <v>324</v>
      </c>
      <c r="AJ254" s="12">
        <v>407</v>
      </c>
      <c r="AK254" s="12">
        <v>624</v>
      </c>
      <c r="AL254" s="12">
        <v>917</v>
      </c>
      <c r="AM254" s="12">
        <v>1467</v>
      </c>
      <c r="AN254" s="12">
        <v>1906</v>
      </c>
      <c r="AO254" s="12">
        <v>2411</v>
      </c>
      <c r="AP254" s="12">
        <v>298</v>
      </c>
      <c r="AQ254" s="12">
        <v>3951</v>
      </c>
      <c r="AR254" s="12">
        <v>4328</v>
      </c>
      <c r="AS254" s="12">
        <v>6576</v>
      </c>
      <c r="AT254" s="31">
        <v>2</v>
      </c>
      <c r="AV254" s="12" t="s">
        <v>184</v>
      </c>
      <c r="AW254" s="12">
        <v>14432</v>
      </c>
      <c r="AX254" s="12">
        <v>184</v>
      </c>
      <c r="AY254" s="12">
        <v>76</v>
      </c>
      <c r="AZ254" s="12">
        <v>128</v>
      </c>
      <c r="BA254" s="12">
        <v>388</v>
      </c>
      <c r="BB254" s="12">
        <v>13</v>
      </c>
      <c r="BC254" s="12">
        <v>22</v>
      </c>
      <c r="BD254" s="12">
        <v>12</v>
      </c>
      <c r="BE254" s="12">
        <v>14</v>
      </c>
      <c r="BF254" s="12">
        <v>40</v>
      </c>
      <c r="BG254" s="12">
        <v>40</v>
      </c>
      <c r="BH254" s="12">
        <v>133</v>
      </c>
      <c r="BI254" s="31">
        <v>170</v>
      </c>
      <c r="BJ254" s="12"/>
      <c r="BK254" s="12" t="s">
        <v>184</v>
      </c>
      <c r="BL254" s="12">
        <v>161</v>
      </c>
      <c r="BM254" s="12">
        <v>160</v>
      </c>
      <c r="BN254" s="12">
        <v>212</v>
      </c>
      <c r="BO254" s="12">
        <v>250</v>
      </c>
      <c r="BP254" s="12">
        <v>389</v>
      </c>
      <c r="BQ254" s="12">
        <v>594</v>
      </c>
      <c r="BR254" s="12">
        <v>969</v>
      </c>
      <c r="BS254" s="12">
        <v>1253</v>
      </c>
      <c r="BT254" s="12">
        <v>1549</v>
      </c>
      <c r="BU254" s="12">
        <v>1752</v>
      </c>
      <c r="BV254" s="12">
        <v>2131</v>
      </c>
      <c r="BW254" s="12">
        <v>202</v>
      </c>
      <c r="BX254" s="12">
        <v>2158</v>
      </c>
      <c r="BY254" s="31">
        <v>2</v>
      </c>
      <c r="CA254" s="12" t="s">
        <v>184</v>
      </c>
      <c r="CB254" s="12">
        <v>13267</v>
      </c>
      <c r="CC254" s="12">
        <v>140</v>
      </c>
      <c r="CD254" s="12">
        <v>62</v>
      </c>
      <c r="CE254" s="12">
        <v>98</v>
      </c>
      <c r="CF254" s="12">
        <v>300</v>
      </c>
      <c r="CG254" s="12">
        <v>17</v>
      </c>
      <c r="CH254" s="12">
        <v>14</v>
      </c>
      <c r="CI254" s="12">
        <v>13</v>
      </c>
      <c r="CJ254" s="12">
        <v>11</v>
      </c>
      <c r="CK254" s="12">
        <v>22</v>
      </c>
      <c r="CL254" s="12">
        <v>32</v>
      </c>
      <c r="CM254" s="12">
        <v>55</v>
      </c>
      <c r="CN254" s="31">
        <v>49</v>
      </c>
      <c r="CO254" s="12"/>
      <c r="CP254" s="12" t="s">
        <v>184</v>
      </c>
      <c r="CQ254" s="12">
        <v>68</v>
      </c>
      <c r="CR254" s="12">
        <v>72</v>
      </c>
      <c r="CS254" s="12">
        <v>112</v>
      </c>
      <c r="CT254" s="12">
        <v>157</v>
      </c>
      <c r="CU254" s="12">
        <v>235</v>
      </c>
      <c r="CV254" s="12">
        <v>323</v>
      </c>
      <c r="CW254" s="12">
        <v>498</v>
      </c>
      <c r="CX254" s="12">
        <v>653</v>
      </c>
      <c r="CY254" s="12">
        <v>862</v>
      </c>
      <c r="CZ254" s="12">
        <v>1228</v>
      </c>
      <c r="DA254" s="12">
        <v>182</v>
      </c>
      <c r="DB254" s="12">
        <v>2308</v>
      </c>
      <c r="DC254" s="12">
        <v>4418</v>
      </c>
      <c r="DD254" s="31">
        <v>0</v>
      </c>
      <c r="DG254" s="12" t="s">
        <v>200</v>
      </c>
      <c r="DH254" s="12">
        <v>61</v>
      </c>
      <c r="DI254" s="12">
        <v>156</v>
      </c>
      <c r="DJ254" s="12">
        <v>7</v>
      </c>
      <c r="DK254" s="12">
        <v>3</v>
      </c>
      <c r="DL254" s="12">
        <v>7</v>
      </c>
      <c r="DM254" s="12">
        <v>11</v>
      </c>
      <c r="DN254" s="12">
        <v>20</v>
      </c>
      <c r="DO254" s="12">
        <v>50</v>
      </c>
      <c r="DP254" s="12">
        <v>121</v>
      </c>
      <c r="DQ254" s="12">
        <v>261</v>
      </c>
      <c r="DR254" s="31">
        <v>908</v>
      </c>
      <c r="DT254" s="12" t="s">
        <v>200</v>
      </c>
      <c r="DU254" s="12">
        <v>66</v>
      </c>
      <c r="DV254" s="12">
        <v>159</v>
      </c>
      <c r="DW254" s="12">
        <v>7</v>
      </c>
      <c r="DX254" s="12">
        <v>4</v>
      </c>
      <c r="DY254" s="12">
        <v>11</v>
      </c>
      <c r="DZ254" s="12">
        <v>15</v>
      </c>
      <c r="EA254" s="12">
        <v>23</v>
      </c>
      <c r="EB254" s="12">
        <v>61</v>
      </c>
      <c r="EC254" s="12">
        <v>151</v>
      </c>
      <c r="ED254" s="12">
        <v>362</v>
      </c>
      <c r="EE254" s="31">
        <v>1012</v>
      </c>
      <c r="EG254" s="12" t="s">
        <v>200</v>
      </c>
      <c r="EH254" s="12">
        <v>55</v>
      </c>
      <c r="EI254" s="12">
        <v>152</v>
      </c>
      <c r="EJ254" s="12">
        <v>7</v>
      </c>
      <c r="EK254" s="12">
        <v>2</v>
      </c>
      <c r="EL254" s="12">
        <v>4</v>
      </c>
      <c r="EM254" s="12">
        <v>6</v>
      </c>
      <c r="EN254" s="12">
        <v>17</v>
      </c>
      <c r="EO254" s="12">
        <v>38</v>
      </c>
      <c r="EP254" s="12">
        <v>92</v>
      </c>
      <c r="EQ254" s="12">
        <v>180</v>
      </c>
      <c r="ER254" s="31">
        <v>839</v>
      </c>
      <c r="EU254" s="12" t="s">
        <v>200</v>
      </c>
      <c r="EV254" s="12">
        <v>1002416</v>
      </c>
      <c r="EW254" s="12">
        <v>99877</v>
      </c>
      <c r="EX254" s="12">
        <v>101589</v>
      </c>
      <c r="EY254" s="12">
        <v>105158</v>
      </c>
      <c r="EZ254" s="12">
        <v>101871</v>
      </c>
      <c r="FA254" s="12">
        <v>91590</v>
      </c>
      <c r="FB254" s="12">
        <v>81884</v>
      </c>
      <c r="FC254" s="12">
        <v>66557</v>
      </c>
      <c r="FD254" s="12">
        <v>56236</v>
      </c>
      <c r="FE254" s="12">
        <v>55708</v>
      </c>
      <c r="FF254" s="12">
        <v>51799</v>
      </c>
      <c r="FG254" s="12">
        <v>46827</v>
      </c>
      <c r="FH254" s="12">
        <v>39182</v>
      </c>
      <c r="FI254" s="12">
        <v>30644</v>
      </c>
      <c r="FJ254" s="12">
        <v>25163</v>
      </c>
      <c r="FK254" s="12">
        <v>19887</v>
      </c>
      <c r="FL254" s="12">
        <v>14212</v>
      </c>
      <c r="FM254" s="31">
        <v>14232</v>
      </c>
      <c r="FP254" s="12" t="s">
        <v>200</v>
      </c>
      <c r="FQ254" s="12">
        <v>497035</v>
      </c>
      <c r="FR254" s="12">
        <v>50322</v>
      </c>
      <c r="FS254" s="12">
        <v>51320</v>
      </c>
      <c r="FT254" s="12">
        <v>53339</v>
      </c>
      <c r="FU254" s="12">
        <v>51636</v>
      </c>
      <c r="FV254" s="12">
        <v>46877</v>
      </c>
      <c r="FW254" s="12">
        <v>40767</v>
      </c>
      <c r="FX254" s="12">
        <v>32824</v>
      </c>
      <c r="FY254" s="12">
        <v>27837</v>
      </c>
      <c r="FZ254" s="12">
        <v>27635</v>
      </c>
      <c r="GA254" s="12">
        <v>25418</v>
      </c>
      <c r="GB254" s="12">
        <v>23385</v>
      </c>
      <c r="GC254" s="12">
        <v>19687</v>
      </c>
      <c r="GD254" s="12">
        <v>14862</v>
      </c>
      <c r="GE254" s="12">
        <v>11434</v>
      </c>
      <c r="GF254" s="12">
        <v>8608</v>
      </c>
      <c r="GG254" s="12">
        <v>5958</v>
      </c>
      <c r="GH254" s="31">
        <v>5126</v>
      </c>
      <c r="GK254" s="12" t="s">
        <v>200</v>
      </c>
      <c r="GL254" s="12">
        <v>505381</v>
      </c>
      <c r="GM254" s="12">
        <v>49555</v>
      </c>
      <c r="GN254" s="12">
        <v>50269</v>
      </c>
      <c r="GO254" s="12">
        <v>51819</v>
      </c>
      <c r="GP254" s="12">
        <v>50235</v>
      </c>
      <c r="GQ254" s="12">
        <v>44713</v>
      </c>
      <c r="GR254" s="12">
        <v>41117</v>
      </c>
      <c r="GS254" s="12">
        <v>33733</v>
      </c>
      <c r="GT254" s="12">
        <v>28399</v>
      </c>
      <c r="GU254" s="12">
        <v>28073</v>
      </c>
      <c r="GV254" s="12">
        <v>26381</v>
      </c>
      <c r="GW254" s="12">
        <v>23442</v>
      </c>
      <c r="GX254" s="12">
        <v>19495</v>
      </c>
      <c r="GY254" s="12">
        <v>15782</v>
      </c>
      <c r="GZ254" s="12">
        <v>13729</v>
      </c>
      <c r="HA254" s="12">
        <v>11279</v>
      </c>
      <c r="HB254" s="12">
        <v>8254</v>
      </c>
      <c r="HC254" s="31">
        <v>9106</v>
      </c>
      <c r="HF254" s="54" t="s">
        <v>201</v>
      </c>
      <c r="HG254" s="55" t="s">
        <v>202</v>
      </c>
      <c r="HH254" s="55">
        <v>1</v>
      </c>
      <c r="HI254" s="56">
        <f>EY249</f>
        <v>3450884</v>
      </c>
      <c r="HJ254" s="56">
        <f>AB249</f>
        <v>1107</v>
      </c>
      <c r="HK254" s="57">
        <f t="shared" si="109"/>
        <v>3.2078736926538244E-4</v>
      </c>
      <c r="HL254" s="58">
        <f t="shared" si="105"/>
        <v>3.2073592524853778E-4</v>
      </c>
      <c r="HN254" s="54" t="s">
        <v>201</v>
      </c>
      <c r="HO254" s="55" t="s">
        <v>202</v>
      </c>
      <c r="HP254" s="55">
        <v>1</v>
      </c>
      <c r="HQ254" s="56">
        <f>FT249</f>
        <v>1753350</v>
      </c>
      <c r="HR254" s="56">
        <f>BG249</f>
        <v>644</v>
      </c>
      <c r="HS254" s="57">
        <f t="shared" si="110"/>
        <v>3.6729688881284399E-4</v>
      </c>
      <c r="HT254" s="58">
        <f t="shared" si="106"/>
        <v>3.6722944769603438E-4</v>
      </c>
      <c r="HV254" s="54" t="s">
        <v>201</v>
      </c>
      <c r="HW254" s="59">
        <v>41913</v>
      </c>
      <c r="HX254" s="59">
        <v>1</v>
      </c>
      <c r="HY254" s="56">
        <f>GO249</f>
        <v>1697534</v>
      </c>
      <c r="HZ254" s="60">
        <f>CL249</f>
        <v>462</v>
      </c>
      <c r="IA254" s="57">
        <f t="shared" si="111"/>
        <v>2.7215949724718327E-4</v>
      </c>
      <c r="IB254" s="58">
        <f t="shared" si="107"/>
        <v>2.7212246689029403E-4</v>
      </c>
      <c r="IC254" s="61">
        <f>IC252/(IC252+IC253)</f>
        <v>0.80434017595307916</v>
      </c>
      <c r="IE254" s="50">
        <f t="shared" si="108"/>
        <v>0</v>
      </c>
      <c r="IF254" s="50">
        <f t="shared" si="108"/>
        <v>-1</v>
      </c>
      <c r="IH254" t="s">
        <v>203</v>
      </c>
      <c r="IO254" t="s">
        <v>16</v>
      </c>
      <c r="IQ254" t="s">
        <v>12</v>
      </c>
    </row>
    <row r="255" spans="1:251" ht="15.6" x14ac:dyDescent="0.3">
      <c r="A255" s="12" t="s">
        <v>200</v>
      </c>
      <c r="B255" s="12">
        <v>18982</v>
      </c>
      <c r="C255" s="12"/>
      <c r="D255" s="12"/>
      <c r="E255" s="12"/>
      <c r="F255" s="12">
        <v>135</v>
      </c>
      <c r="G255" s="12">
        <v>3738</v>
      </c>
      <c r="H255" s="12">
        <v>5074</v>
      </c>
      <c r="I255" s="12">
        <v>4414</v>
      </c>
      <c r="J255" s="12">
        <v>3209</v>
      </c>
      <c r="K255" s="12">
        <v>1671</v>
      </c>
      <c r="L255" s="12">
        <v>525</v>
      </c>
      <c r="M255" s="12">
        <v>27</v>
      </c>
      <c r="N255" s="12">
        <v>0</v>
      </c>
      <c r="O255" s="31">
        <v>189</v>
      </c>
      <c r="Q255" s="12" t="s">
        <v>200</v>
      </c>
      <c r="R255" s="12">
        <v>6102</v>
      </c>
      <c r="S255" s="12">
        <v>161</v>
      </c>
      <c r="T255" s="12">
        <v>48</v>
      </c>
      <c r="U255" s="12">
        <v>87</v>
      </c>
      <c r="V255" s="12">
        <v>296</v>
      </c>
      <c r="W255" s="12">
        <v>27</v>
      </c>
      <c r="X255" s="12">
        <v>9</v>
      </c>
      <c r="Y255" s="12">
        <v>9</v>
      </c>
      <c r="Z255" s="12">
        <v>9</v>
      </c>
      <c r="AA255" s="12">
        <v>19</v>
      </c>
      <c r="AB255" s="12">
        <v>40</v>
      </c>
      <c r="AC255" s="12">
        <v>76</v>
      </c>
      <c r="AD255" s="31">
        <v>65</v>
      </c>
      <c r="AE255" s="12"/>
      <c r="AF255" s="12" t="s">
        <v>200</v>
      </c>
      <c r="AG255" s="12">
        <v>83</v>
      </c>
      <c r="AH255" s="12">
        <v>74</v>
      </c>
      <c r="AI255" s="12">
        <v>84</v>
      </c>
      <c r="AJ255" s="12">
        <v>142</v>
      </c>
      <c r="AK255" s="12">
        <v>200</v>
      </c>
      <c r="AL255" s="12">
        <v>291</v>
      </c>
      <c r="AM255" s="12">
        <v>385</v>
      </c>
      <c r="AN255" s="12">
        <v>463</v>
      </c>
      <c r="AO255" s="12">
        <v>533</v>
      </c>
      <c r="AP255" s="12">
        <v>643</v>
      </c>
      <c r="AQ255" s="12">
        <v>831</v>
      </c>
      <c r="AR255" s="12">
        <v>702</v>
      </c>
      <c r="AS255" s="12">
        <v>105</v>
      </c>
      <c r="AT255" s="31">
        <v>71</v>
      </c>
      <c r="AV255" s="12" t="s">
        <v>200</v>
      </c>
      <c r="AW255" s="12">
        <v>3269</v>
      </c>
      <c r="AX255" s="12">
        <v>82</v>
      </c>
      <c r="AY255" s="12">
        <v>26</v>
      </c>
      <c r="AZ255" s="12">
        <v>48</v>
      </c>
      <c r="BA255" s="12">
        <v>156</v>
      </c>
      <c r="BB255" s="12">
        <v>13</v>
      </c>
      <c r="BC255" s="12">
        <v>6</v>
      </c>
      <c r="BD255" s="12">
        <v>6</v>
      </c>
      <c r="BE255" s="12">
        <v>3</v>
      </c>
      <c r="BF255" s="12">
        <v>11</v>
      </c>
      <c r="BG255" s="12">
        <v>27</v>
      </c>
      <c r="BH255" s="12">
        <v>55</v>
      </c>
      <c r="BI255" s="31">
        <v>49</v>
      </c>
      <c r="BJ255" s="12"/>
      <c r="BK255" s="12" t="s">
        <v>200</v>
      </c>
      <c r="BL255" s="12">
        <v>64</v>
      </c>
      <c r="BM255" s="12">
        <v>47</v>
      </c>
      <c r="BN255" s="12">
        <v>47</v>
      </c>
      <c r="BO255" s="12">
        <v>81</v>
      </c>
      <c r="BP255" s="12">
        <v>120</v>
      </c>
      <c r="BQ255" s="12">
        <v>180</v>
      </c>
      <c r="BR255" s="12">
        <v>248</v>
      </c>
      <c r="BS255" s="12">
        <v>274</v>
      </c>
      <c r="BT255" s="12">
        <v>342</v>
      </c>
      <c r="BU255" s="12">
        <v>383</v>
      </c>
      <c r="BV255" s="12">
        <v>439</v>
      </c>
      <c r="BW255" s="12">
        <v>310</v>
      </c>
      <c r="BX255" s="12">
        <v>373</v>
      </c>
      <c r="BY255" s="31">
        <v>35</v>
      </c>
      <c r="CA255" s="12" t="s">
        <v>200</v>
      </c>
      <c r="CB255" s="12">
        <v>2795</v>
      </c>
      <c r="CC255" s="12">
        <v>78</v>
      </c>
      <c r="CD255" s="12">
        <v>22</v>
      </c>
      <c r="CE255" s="12">
        <v>39</v>
      </c>
      <c r="CF255" s="12">
        <v>139</v>
      </c>
      <c r="CG255" s="12">
        <v>14</v>
      </c>
      <c r="CH255" s="12">
        <v>3</v>
      </c>
      <c r="CI255" s="12">
        <v>3</v>
      </c>
      <c r="CJ255" s="12">
        <v>6</v>
      </c>
      <c r="CK255" s="12">
        <v>8</v>
      </c>
      <c r="CL255" s="12">
        <v>13</v>
      </c>
      <c r="CM255" s="12">
        <v>21</v>
      </c>
      <c r="CN255" s="31">
        <v>15</v>
      </c>
      <c r="CO255" s="12"/>
      <c r="CP255" s="12" t="s">
        <v>200</v>
      </c>
      <c r="CQ255" s="12">
        <v>19</v>
      </c>
      <c r="CR255" s="12">
        <v>27</v>
      </c>
      <c r="CS255" s="12">
        <v>37</v>
      </c>
      <c r="CT255" s="12">
        <v>61</v>
      </c>
      <c r="CU255" s="12">
        <v>80</v>
      </c>
      <c r="CV255" s="12">
        <v>110</v>
      </c>
      <c r="CW255" s="12">
        <v>137</v>
      </c>
      <c r="CX255" s="12">
        <v>186</v>
      </c>
      <c r="CY255" s="12">
        <v>190</v>
      </c>
      <c r="CZ255" s="12">
        <v>259</v>
      </c>
      <c r="DA255" s="12">
        <v>391</v>
      </c>
      <c r="DB255" s="12">
        <v>392</v>
      </c>
      <c r="DC255" s="12">
        <v>673</v>
      </c>
      <c r="DD255" s="31">
        <v>11</v>
      </c>
      <c r="DG255" s="12" t="s">
        <v>218</v>
      </c>
      <c r="DH255" s="12">
        <v>66</v>
      </c>
      <c r="DI255" s="12">
        <v>212</v>
      </c>
      <c r="DJ255" s="12">
        <v>10</v>
      </c>
      <c r="DK255" s="12">
        <v>4</v>
      </c>
      <c r="DL255" s="12">
        <v>8</v>
      </c>
      <c r="DM255" s="12">
        <v>12</v>
      </c>
      <c r="DN255" s="12">
        <v>23</v>
      </c>
      <c r="DO255" s="12">
        <v>61</v>
      </c>
      <c r="DP255" s="12">
        <v>150</v>
      </c>
      <c r="DQ255" s="12">
        <v>331</v>
      </c>
      <c r="DR255" s="31">
        <v>1097</v>
      </c>
      <c r="DT255" s="12" t="s">
        <v>218</v>
      </c>
      <c r="DU255" s="12">
        <v>75</v>
      </c>
      <c r="DV255" s="12">
        <v>251</v>
      </c>
      <c r="DW255" s="12">
        <v>10</v>
      </c>
      <c r="DX255" s="12">
        <v>4</v>
      </c>
      <c r="DY255" s="12">
        <v>12</v>
      </c>
      <c r="DZ255" s="12">
        <v>15</v>
      </c>
      <c r="EA255" s="12">
        <v>27</v>
      </c>
      <c r="EB255" s="12">
        <v>78</v>
      </c>
      <c r="EC255" s="12">
        <v>194</v>
      </c>
      <c r="ED255" s="12">
        <v>448</v>
      </c>
      <c r="EE255" s="31">
        <v>1276</v>
      </c>
      <c r="EG255" s="12" t="s">
        <v>218</v>
      </c>
      <c r="EH255" s="12">
        <v>57</v>
      </c>
      <c r="EI255" s="12">
        <v>170</v>
      </c>
      <c r="EJ255" s="12">
        <v>9</v>
      </c>
      <c r="EK255" s="12">
        <v>4</v>
      </c>
      <c r="EL255" s="12">
        <v>5</v>
      </c>
      <c r="EM255" s="12">
        <v>9</v>
      </c>
      <c r="EN255" s="12">
        <v>18</v>
      </c>
      <c r="EO255" s="12">
        <v>43</v>
      </c>
      <c r="EP255" s="12">
        <v>107</v>
      </c>
      <c r="EQ255" s="12">
        <v>235</v>
      </c>
      <c r="ER255" s="31">
        <v>974</v>
      </c>
      <c r="EU255" s="12" t="s">
        <v>218</v>
      </c>
      <c r="EV255" s="12">
        <v>1042881</v>
      </c>
      <c r="EW255" s="12">
        <v>103372</v>
      </c>
      <c r="EX255" s="12">
        <v>108480</v>
      </c>
      <c r="EY255" s="12">
        <v>117997</v>
      </c>
      <c r="EZ255" s="12">
        <v>110157</v>
      </c>
      <c r="FA255" s="12">
        <v>97603</v>
      </c>
      <c r="FB255" s="12">
        <v>83879</v>
      </c>
      <c r="FC255" s="12">
        <v>68527</v>
      </c>
      <c r="FD255" s="12">
        <v>58375</v>
      </c>
      <c r="FE255" s="12">
        <v>57180</v>
      </c>
      <c r="FF255" s="12">
        <v>53983</v>
      </c>
      <c r="FG255" s="12">
        <v>48067</v>
      </c>
      <c r="FH255" s="12">
        <v>38321</v>
      </c>
      <c r="FI255" s="12">
        <v>29273</v>
      </c>
      <c r="FJ255" s="12">
        <v>24423</v>
      </c>
      <c r="FK255" s="12">
        <v>19387</v>
      </c>
      <c r="FL255" s="12">
        <v>13496</v>
      </c>
      <c r="FM255" s="31">
        <v>10361</v>
      </c>
      <c r="FP255" s="12" t="s">
        <v>218</v>
      </c>
      <c r="FQ255" s="12">
        <v>521558</v>
      </c>
      <c r="FR255" s="12">
        <v>52549</v>
      </c>
      <c r="FS255" s="12">
        <v>55313</v>
      </c>
      <c r="FT255" s="12">
        <v>59971</v>
      </c>
      <c r="FU255" s="12">
        <v>56244</v>
      </c>
      <c r="FV255" s="12">
        <v>49664</v>
      </c>
      <c r="FW255" s="12">
        <v>42176</v>
      </c>
      <c r="FX255" s="12">
        <v>33928</v>
      </c>
      <c r="FY255" s="12">
        <v>28847</v>
      </c>
      <c r="FZ255" s="12">
        <v>28494</v>
      </c>
      <c r="GA255" s="12">
        <v>26878</v>
      </c>
      <c r="GB255" s="12">
        <v>24159</v>
      </c>
      <c r="GC255" s="12">
        <v>19580</v>
      </c>
      <c r="GD255" s="12">
        <v>14362</v>
      </c>
      <c r="GE255" s="12">
        <v>11243</v>
      </c>
      <c r="GF255" s="12">
        <v>8476</v>
      </c>
      <c r="GG255" s="12">
        <v>5655</v>
      </c>
      <c r="GH255" s="31">
        <v>4019</v>
      </c>
      <c r="GK255" s="12" t="s">
        <v>218</v>
      </c>
      <c r="GL255" s="12">
        <v>521323</v>
      </c>
      <c r="GM255" s="12">
        <v>50823</v>
      </c>
      <c r="GN255" s="12">
        <v>53167</v>
      </c>
      <c r="GO255" s="12">
        <v>58026</v>
      </c>
      <c r="GP255" s="12">
        <v>53913</v>
      </c>
      <c r="GQ255" s="12">
        <v>47939</v>
      </c>
      <c r="GR255" s="12">
        <v>41703</v>
      </c>
      <c r="GS255" s="12">
        <v>34599</v>
      </c>
      <c r="GT255" s="12">
        <v>29528</v>
      </c>
      <c r="GU255" s="12">
        <v>28686</v>
      </c>
      <c r="GV255" s="12">
        <v>27105</v>
      </c>
      <c r="GW255" s="12">
        <v>23908</v>
      </c>
      <c r="GX255" s="12">
        <v>18741</v>
      </c>
      <c r="GY255" s="12">
        <v>14911</v>
      </c>
      <c r="GZ255" s="12">
        <v>13180</v>
      </c>
      <c r="HA255" s="12">
        <v>10911</v>
      </c>
      <c r="HB255" s="12">
        <v>7841</v>
      </c>
      <c r="HC255" s="31">
        <v>6342</v>
      </c>
      <c r="HF255" s="42" t="s">
        <v>219</v>
      </c>
      <c r="HG255" s="43" t="s">
        <v>220</v>
      </c>
      <c r="HH255" s="43">
        <v>1</v>
      </c>
      <c r="HI255" s="44">
        <f>EZ249</f>
        <v>3404602</v>
      </c>
      <c r="HJ255" s="44">
        <f>AC249</f>
        <v>2551</v>
      </c>
      <c r="HK255" s="45">
        <f t="shared" si="109"/>
        <v>7.4927994520358038E-4</v>
      </c>
      <c r="HL255" s="46">
        <f t="shared" si="105"/>
        <v>7.4899934011132222E-4</v>
      </c>
      <c r="HN255" s="42" t="s">
        <v>219</v>
      </c>
      <c r="HO255" s="43" t="s">
        <v>220</v>
      </c>
      <c r="HP255" s="43">
        <v>1</v>
      </c>
      <c r="HQ255" s="44">
        <f>FU249</f>
        <v>1728405</v>
      </c>
      <c r="HR255" s="44">
        <f>BH249</f>
        <v>1808</v>
      </c>
      <c r="HS255" s="45">
        <f t="shared" si="110"/>
        <v>1.0460511280631565E-3</v>
      </c>
      <c r="HT255" s="46">
        <f t="shared" si="106"/>
        <v>1.0455043025855992E-3</v>
      </c>
      <c r="HV255" s="42" t="s">
        <v>219</v>
      </c>
      <c r="HW255" s="47" t="s">
        <v>220</v>
      </c>
      <c r="HX255" s="47">
        <v>1</v>
      </c>
      <c r="HY255" s="44">
        <f>GP249</f>
        <v>1676197</v>
      </c>
      <c r="HZ255" s="48">
        <f>CM249</f>
        <v>742</v>
      </c>
      <c r="IA255" s="45">
        <f t="shared" si="111"/>
        <v>4.4266873165862964E-4</v>
      </c>
      <c r="IB255" s="46">
        <f t="shared" si="107"/>
        <v>4.4257077553669166E-4</v>
      </c>
      <c r="IE255" s="50">
        <f t="shared" si="108"/>
        <v>0</v>
      </c>
      <c r="IF255" s="50">
        <f t="shared" si="108"/>
        <v>-1</v>
      </c>
    </row>
    <row r="256" spans="1:251" ht="15.6" x14ac:dyDescent="0.3">
      <c r="A256" s="12" t="s">
        <v>218</v>
      </c>
      <c r="B256" s="12">
        <v>19173</v>
      </c>
      <c r="C256" s="12"/>
      <c r="D256" s="12"/>
      <c r="E256" s="12"/>
      <c r="F256" s="12">
        <v>251</v>
      </c>
      <c r="G256" s="12">
        <v>4437</v>
      </c>
      <c r="H256" s="12">
        <v>5214</v>
      </c>
      <c r="I256" s="12">
        <v>4328</v>
      </c>
      <c r="J256" s="12">
        <v>2893</v>
      </c>
      <c r="K256" s="12">
        <v>1447</v>
      </c>
      <c r="L256" s="12">
        <v>437</v>
      </c>
      <c r="M256" s="12">
        <v>25</v>
      </c>
      <c r="N256" s="12">
        <v>4</v>
      </c>
      <c r="O256" s="31">
        <v>137</v>
      </c>
      <c r="Q256" s="12" t="s">
        <v>218</v>
      </c>
      <c r="R256" s="12">
        <v>6886</v>
      </c>
      <c r="S256" s="12">
        <v>194</v>
      </c>
      <c r="T256" s="12">
        <v>62</v>
      </c>
      <c r="U256" s="12">
        <v>150</v>
      </c>
      <c r="V256" s="12">
        <v>406</v>
      </c>
      <c r="W256" s="12">
        <v>37</v>
      </c>
      <c r="X256" s="12">
        <v>20</v>
      </c>
      <c r="Y256" s="12">
        <v>16</v>
      </c>
      <c r="Z256" s="12">
        <v>8</v>
      </c>
      <c r="AA256" s="12">
        <v>40</v>
      </c>
      <c r="AB256" s="12">
        <v>44</v>
      </c>
      <c r="AC256" s="12">
        <v>89</v>
      </c>
      <c r="AD256" s="31">
        <v>85</v>
      </c>
      <c r="AE256" s="12"/>
      <c r="AF256" s="12" t="s">
        <v>218</v>
      </c>
      <c r="AG256" s="12">
        <v>86</v>
      </c>
      <c r="AH256" s="12">
        <v>91</v>
      </c>
      <c r="AI256" s="12">
        <v>97</v>
      </c>
      <c r="AJ256" s="12">
        <v>164</v>
      </c>
      <c r="AK256" s="12">
        <v>232</v>
      </c>
      <c r="AL256" s="12">
        <v>388</v>
      </c>
      <c r="AM256" s="12">
        <v>470</v>
      </c>
      <c r="AN256" s="12">
        <v>546</v>
      </c>
      <c r="AO256" s="12">
        <v>679</v>
      </c>
      <c r="AP256" s="12">
        <v>770</v>
      </c>
      <c r="AQ256" s="12">
        <v>842</v>
      </c>
      <c r="AR256" s="12">
        <v>823</v>
      </c>
      <c r="AS256" s="12">
        <v>951</v>
      </c>
      <c r="AT256" s="31">
        <v>2</v>
      </c>
      <c r="AV256" s="12" t="s">
        <v>218</v>
      </c>
      <c r="AW256" s="12">
        <v>39</v>
      </c>
      <c r="AX256" s="12">
        <v>121</v>
      </c>
      <c r="AY256" s="12">
        <v>35</v>
      </c>
      <c r="AZ256" s="12">
        <v>90</v>
      </c>
      <c r="BA256" s="12">
        <v>246</v>
      </c>
      <c r="BB256" s="12">
        <v>20</v>
      </c>
      <c r="BC256" s="12">
        <v>9</v>
      </c>
      <c r="BD256" s="12">
        <v>11</v>
      </c>
      <c r="BE256" s="12">
        <v>3</v>
      </c>
      <c r="BF256" s="12">
        <v>19</v>
      </c>
      <c r="BG256" s="12">
        <v>24</v>
      </c>
      <c r="BH256" s="12">
        <v>61</v>
      </c>
      <c r="BI256" s="31">
        <v>63</v>
      </c>
      <c r="BJ256" s="12"/>
      <c r="BK256" s="12" t="s">
        <v>218</v>
      </c>
      <c r="BL256" s="12">
        <v>56</v>
      </c>
      <c r="BM256" s="12">
        <v>56</v>
      </c>
      <c r="BN256" s="12">
        <v>67</v>
      </c>
      <c r="BO256" s="12">
        <v>90</v>
      </c>
      <c r="BP256" s="12">
        <v>145</v>
      </c>
      <c r="BQ256" s="12">
        <v>255</v>
      </c>
      <c r="BR256" s="12">
        <v>301</v>
      </c>
      <c r="BS256" s="12">
        <v>356</v>
      </c>
      <c r="BT256" s="12">
        <v>416</v>
      </c>
      <c r="BU256" s="12">
        <v>467</v>
      </c>
      <c r="BV256" s="12">
        <v>470</v>
      </c>
      <c r="BW256" s="12">
        <v>369</v>
      </c>
      <c r="BX256" s="12">
        <v>395</v>
      </c>
      <c r="BY256" s="31">
        <v>1</v>
      </c>
      <c r="CA256" s="12" t="s">
        <v>218</v>
      </c>
      <c r="CB256" s="12">
        <v>2986</v>
      </c>
      <c r="CC256" s="12">
        <v>73</v>
      </c>
      <c r="CD256" s="12">
        <v>27</v>
      </c>
      <c r="CE256" s="12">
        <v>60</v>
      </c>
      <c r="CF256" s="12">
        <v>160</v>
      </c>
      <c r="CG256" s="12">
        <v>17</v>
      </c>
      <c r="CH256" s="12">
        <v>11</v>
      </c>
      <c r="CI256" s="12">
        <v>5</v>
      </c>
      <c r="CJ256" s="12">
        <v>5</v>
      </c>
      <c r="CK256" s="12">
        <v>21</v>
      </c>
      <c r="CL256" s="12">
        <v>20</v>
      </c>
      <c r="CM256" s="12">
        <v>28</v>
      </c>
      <c r="CN256" s="31">
        <v>22</v>
      </c>
      <c r="CO256" s="12"/>
      <c r="CP256" s="12" t="s">
        <v>218</v>
      </c>
      <c r="CQ256" s="12">
        <v>30</v>
      </c>
      <c r="CR256" s="12">
        <v>35</v>
      </c>
      <c r="CS256" s="12">
        <v>30</v>
      </c>
      <c r="CT256" s="12">
        <v>74</v>
      </c>
      <c r="CU256" s="12">
        <v>87</v>
      </c>
      <c r="CV256" s="12">
        <v>133</v>
      </c>
      <c r="CW256" s="12">
        <v>169</v>
      </c>
      <c r="CX256" s="12">
        <v>190</v>
      </c>
      <c r="CY256" s="12">
        <v>263</v>
      </c>
      <c r="CZ256" s="12">
        <v>303</v>
      </c>
      <c r="DA256" s="12">
        <v>372</v>
      </c>
      <c r="DB256" s="12">
        <v>454</v>
      </c>
      <c r="DC256" s="12">
        <v>556</v>
      </c>
      <c r="DD256" s="31">
        <v>1</v>
      </c>
      <c r="DG256" s="12" t="s">
        <v>236</v>
      </c>
      <c r="DH256" s="12">
        <v>61</v>
      </c>
      <c r="DI256" s="12">
        <v>110</v>
      </c>
      <c r="DJ256" s="12">
        <v>5</v>
      </c>
      <c r="DK256" s="12">
        <v>3</v>
      </c>
      <c r="DL256" s="12">
        <v>9</v>
      </c>
      <c r="DM256" s="12">
        <v>13</v>
      </c>
      <c r="DN256" s="12">
        <v>21</v>
      </c>
      <c r="DO256" s="12">
        <v>55</v>
      </c>
      <c r="DP256" s="12">
        <v>130</v>
      </c>
      <c r="DQ256" s="12">
        <v>249</v>
      </c>
      <c r="DR256" s="31">
        <v>925</v>
      </c>
      <c r="DT256" s="12" t="s">
        <v>236</v>
      </c>
      <c r="DU256" s="12">
        <v>73</v>
      </c>
      <c r="DV256" s="12">
        <v>128</v>
      </c>
      <c r="DW256" s="12">
        <v>6</v>
      </c>
      <c r="DX256" s="12">
        <v>3</v>
      </c>
      <c r="DY256" s="12">
        <v>15</v>
      </c>
      <c r="DZ256" s="12">
        <v>17</v>
      </c>
      <c r="EA256" s="12">
        <v>31</v>
      </c>
      <c r="EB256" s="12">
        <v>73</v>
      </c>
      <c r="EC256" s="12">
        <v>175</v>
      </c>
      <c r="ED256" s="12">
        <v>362</v>
      </c>
      <c r="EE256" s="31">
        <v>1117</v>
      </c>
      <c r="EG256" s="12" t="s">
        <v>236</v>
      </c>
      <c r="EH256" s="12">
        <v>49</v>
      </c>
      <c r="EI256" s="12">
        <v>91</v>
      </c>
      <c r="EJ256" s="12">
        <v>4</v>
      </c>
      <c r="EK256" s="12">
        <v>3</v>
      </c>
      <c r="EL256" s="12">
        <v>3</v>
      </c>
      <c r="EM256" s="12">
        <v>9</v>
      </c>
      <c r="EN256" s="12">
        <v>11</v>
      </c>
      <c r="EO256" s="12">
        <v>37</v>
      </c>
      <c r="EP256" s="12">
        <v>84</v>
      </c>
      <c r="EQ256" s="12">
        <v>149</v>
      </c>
      <c r="ER256" s="31">
        <v>799</v>
      </c>
      <c r="EU256" s="12" t="s">
        <v>236</v>
      </c>
      <c r="EV256" s="12">
        <v>455607</v>
      </c>
      <c r="EW256" s="12">
        <v>41053</v>
      </c>
      <c r="EX256" s="12">
        <v>40719</v>
      </c>
      <c r="EY256" s="12">
        <v>43031</v>
      </c>
      <c r="EZ256" s="12">
        <v>43060</v>
      </c>
      <c r="FA256" s="12">
        <v>39726</v>
      </c>
      <c r="FB256" s="12">
        <v>36648</v>
      </c>
      <c r="FC256" s="12">
        <v>34612</v>
      </c>
      <c r="FD256" s="12">
        <v>30488</v>
      </c>
      <c r="FE256" s="12">
        <v>28785</v>
      </c>
      <c r="FF256" s="12">
        <v>26369</v>
      </c>
      <c r="FG256" s="12">
        <v>23494</v>
      </c>
      <c r="FH256" s="12">
        <v>19304</v>
      </c>
      <c r="FI256" s="12">
        <v>15054</v>
      </c>
      <c r="FJ256" s="12">
        <v>12220</v>
      </c>
      <c r="FK256" s="12">
        <v>9084</v>
      </c>
      <c r="FL256" s="12">
        <v>6339</v>
      </c>
      <c r="FM256" s="31">
        <v>5621</v>
      </c>
      <c r="FP256" s="12" t="s">
        <v>236</v>
      </c>
      <c r="FQ256" s="12">
        <v>228473</v>
      </c>
      <c r="FR256" s="12">
        <v>20789</v>
      </c>
      <c r="FS256" s="12">
        <v>20771</v>
      </c>
      <c r="FT256" s="12">
        <v>22031</v>
      </c>
      <c r="FU256" s="12">
        <v>21847</v>
      </c>
      <c r="FV256" s="12">
        <v>20297</v>
      </c>
      <c r="FW256" s="12">
        <v>18729</v>
      </c>
      <c r="FX256" s="12">
        <v>17484</v>
      </c>
      <c r="FY256" s="12">
        <v>15309</v>
      </c>
      <c r="FZ256" s="12">
        <v>14493</v>
      </c>
      <c r="GA256" s="12">
        <v>13299</v>
      </c>
      <c r="GB256" s="12">
        <v>11649</v>
      </c>
      <c r="GC256" s="12">
        <v>9632</v>
      </c>
      <c r="GD256" s="12">
        <v>7419</v>
      </c>
      <c r="GE256" s="12">
        <v>5897</v>
      </c>
      <c r="GF256" s="12">
        <v>4102</v>
      </c>
      <c r="GG256" s="12">
        <v>2680</v>
      </c>
      <c r="GH256" s="31">
        <v>2045</v>
      </c>
      <c r="GK256" s="12" t="s">
        <v>236</v>
      </c>
      <c r="GL256" s="12">
        <v>227134</v>
      </c>
      <c r="GM256" s="12">
        <v>20264</v>
      </c>
      <c r="GN256" s="12">
        <v>19948</v>
      </c>
      <c r="GO256" s="12">
        <v>21000</v>
      </c>
      <c r="GP256" s="12">
        <v>21213</v>
      </c>
      <c r="GQ256" s="12">
        <v>19429</v>
      </c>
      <c r="GR256" s="12">
        <v>17919</v>
      </c>
      <c r="GS256" s="12">
        <v>17128</v>
      </c>
      <c r="GT256" s="12">
        <v>15179</v>
      </c>
      <c r="GU256" s="12">
        <v>14292</v>
      </c>
      <c r="GV256" s="12">
        <v>13070</v>
      </c>
      <c r="GW256" s="12">
        <v>11845</v>
      </c>
      <c r="GX256" s="12">
        <v>9672</v>
      </c>
      <c r="GY256" s="12">
        <v>7635</v>
      </c>
      <c r="GZ256" s="12">
        <v>6323</v>
      </c>
      <c r="HA256" s="12">
        <v>4982</v>
      </c>
      <c r="HB256" s="12">
        <v>3659</v>
      </c>
      <c r="HC256" s="31">
        <v>3576</v>
      </c>
      <c r="HF256" s="54" t="s">
        <v>237</v>
      </c>
      <c r="HG256" s="55" t="s">
        <v>238</v>
      </c>
      <c r="HH256" s="55">
        <v>1</v>
      </c>
      <c r="HI256" s="56">
        <f>FA249</f>
        <v>3262839</v>
      </c>
      <c r="HJ256" s="56">
        <f>AD249</f>
        <v>3088</v>
      </c>
      <c r="HK256" s="57">
        <f t="shared" si="109"/>
        <v>9.4641506982109751E-4</v>
      </c>
      <c r="HL256" s="58">
        <f t="shared" si="105"/>
        <v>9.4596743090501331E-4</v>
      </c>
      <c r="HN256" s="54" t="s">
        <v>237</v>
      </c>
      <c r="HO256" s="55" t="s">
        <v>238</v>
      </c>
      <c r="HP256" s="55">
        <v>1</v>
      </c>
      <c r="HQ256" s="56">
        <f>FV249</f>
        <v>1651069</v>
      </c>
      <c r="HR256" s="56">
        <f>BI249</f>
        <v>2282</v>
      </c>
      <c r="HS256" s="57">
        <f t="shared" si="110"/>
        <v>1.3821348471808265E-3</v>
      </c>
      <c r="HT256" s="58">
        <f t="shared" si="106"/>
        <v>1.3811803584290131E-3</v>
      </c>
      <c r="HV256" s="54" t="s">
        <v>237</v>
      </c>
      <c r="HW256" s="59" t="s">
        <v>238</v>
      </c>
      <c r="HX256" s="59">
        <v>1</v>
      </c>
      <c r="HY256" s="56">
        <f>GQ249</f>
        <v>1611770</v>
      </c>
      <c r="HZ256" s="60">
        <f>CN249</f>
        <v>802</v>
      </c>
      <c r="IA256" s="57">
        <f t="shared" si="111"/>
        <v>4.9758960645749706E-4</v>
      </c>
      <c r="IB256" s="58">
        <f t="shared" si="107"/>
        <v>4.9746583954183524E-4</v>
      </c>
      <c r="IE256" s="50">
        <f t="shared" si="108"/>
        <v>0</v>
      </c>
      <c r="IF256" s="50">
        <f t="shared" si="108"/>
        <v>-4</v>
      </c>
      <c r="IH256" s="62">
        <f t="shared" ref="IH256:IM256" si="112">SUM(IH247:IH251)</f>
        <v>1001500</v>
      </c>
      <c r="II256" s="62">
        <f t="shared" si="112"/>
        <v>1024794</v>
      </c>
      <c r="IJ256" s="62">
        <f t="shared" si="112"/>
        <v>1047701</v>
      </c>
      <c r="IK256" s="62">
        <f t="shared" si="112"/>
        <v>1070447</v>
      </c>
      <c r="IL256" s="62">
        <f t="shared" si="112"/>
        <v>1093149</v>
      </c>
      <c r="IM256" s="62">
        <f t="shared" si="112"/>
        <v>1116034</v>
      </c>
      <c r="IO256" s="62">
        <f>SUM(IO247:IO251)</f>
        <v>329851</v>
      </c>
      <c r="IP256" s="62"/>
      <c r="IQ256" s="62">
        <f>SUM(IQ247:IQ251)</f>
        <v>671649</v>
      </c>
    </row>
    <row r="257" spans="1:251" ht="15.6" x14ac:dyDescent="0.3">
      <c r="A257" s="12" t="s">
        <v>236</v>
      </c>
      <c r="B257" s="12">
        <v>9213</v>
      </c>
      <c r="C257" s="12"/>
      <c r="D257" s="12"/>
      <c r="E257" s="12"/>
      <c r="F257" s="12">
        <v>30</v>
      </c>
      <c r="G257" s="12">
        <v>1567</v>
      </c>
      <c r="H257" s="12">
        <v>2562</v>
      </c>
      <c r="I257" s="12">
        <v>2364</v>
      </c>
      <c r="J257" s="12">
        <v>1701</v>
      </c>
      <c r="K257" s="12">
        <v>795</v>
      </c>
      <c r="L257" s="12">
        <v>167</v>
      </c>
      <c r="M257" s="12">
        <v>7</v>
      </c>
      <c r="N257" s="12">
        <v>0</v>
      </c>
      <c r="O257" s="31">
        <v>20</v>
      </c>
      <c r="Q257" s="12" t="s">
        <v>236</v>
      </c>
      <c r="R257" s="12">
        <v>2794</v>
      </c>
      <c r="S257" s="12">
        <v>54</v>
      </c>
      <c r="T257" s="12">
        <v>16</v>
      </c>
      <c r="U257" s="12">
        <v>31</v>
      </c>
      <c r="V257" s="12">
        <v>101</v>
      </c>
      <c r="W257" s="12">
        <v>10</v>
      </c>
      <c r="X257" s="12">
        <v>5</v>
      </c>
      <c r="Y257" s="12">
        <v>0</v>
      </c>
      <c r="Z257" s="12">
        <v>1</v>
      </c>
      <c r="AA257" s="12">
        <v>8</v>
      </c>
      <c r="AB257" s="12">
        <v>15</v>
      </c>
      <c r="AC257" s="12">
        <v>34</v>
      </c>
      <c r="AD257" s="31">
        <v>42</v>
      </c>
      <c r="AE257" s="12"/>
      <c r="AF257" s="12" t="s">
        <v>236</v>
      </c>
      <c r="AG257" s="12">
        <v>46</v>
      </c>
      <c r="AH257" s="12">
        <v>47</v>
      </c>
      <c r="AI257" s="12">
        <v>43</v>
      </c>
      <c r="AJ257" s="12">
        <v>83</v>
      </c>
      <c r="AK257" s="12">
        <v>119</v>
      </c>
      <c r="AL257" s="12">
        <v>154</v>
      </c>
      <c r="AM257" s="12">
        <v>200</v>
      </c>
      <c r="AN257" s="12">
        <v>245</v>
      </c>
      <c r="AO257" s="12">
        <v>279</v>
      </c>
      <c r="AP257" s="12">
        <v>252</v>
      </c>
      <c r="AQ257" s="12">
        <v>348</v>
      </c>
      <c r="AR257" s="12">
        <v>325</v>
      </c>
      <c r="AS257" s="12">
        <v>433</v>
      </c>
      <c r="AT257" s="31">
        <v>4</v>
      </c>
      <c r="AV257" s="12" t="s">
        <v>236</v>
      </c>
      <c r="AW257" s="12">
        <v>1676</v>
      </c>
      <c r="AX257" s="12">
        <v>33</v>
      </c>
      <c r="AY257" s="12">
        <v>10</v>
      </c>
      <c r="AZ257" s="12">
        <v>17</v>
      </c>
      <c r="BA257" s="12">
        <v>60</v>
      </c>
      <c r="BB257" s="12">
        <v>5</v>
      </c>
      <c r="BC257" s="12">
        <v>4</v>
      </c>
      <c r="BD257" s="12">
        <v>0</v>
      </c>
      <c r="BE257" s="12">
        <v>1</v>
      </c>
      <c r="BF257" s="12">
        <v>4</v>
      </c>
      <c r="BG257" s="12">
        <v>7</v>
      </c>
      <c r="BH257" s="12">
        <v>31</v>
      </c>
      <c r="BI257" s="31">
        <v>33</v>
      </c>
      <c r="BJ257" s="12"/>
      <c r="BK257" s="12" t="s">
        <v>236</v>
      </c>
      <c r="BL257" s="12">
        <v>28</v>
      </c>
      <c r="BM257" s="12">
        <v>35</v>
      </c>
      <c r="BN257" s="12">
        <v>32</v>
      </c>
      <c r="BO257" s="12">
        <v>61</v>
      </c>
      <c r="BP257" s="12">
        <v>78</v>
      </c>
      <c r="BQ257" s="12">
        <v>104</v>
      </c>
      <c r="BR257" s="12">
        <v>143</v>
      </c>
      <c r="BS257" s="12">
        <v>156</v>
      </c>
      <c r="BT257" s="12">
        <v>187</v>
      </c>
      <c r="BU257" s="12">
        <v>175</v>
      </c>
      <c r="BV257" s="12">
        <v>201</v>
      </c>
      <c r="BW257" s="12">
        <v>175</v>
      </c>
      <c r="BX257" s="12">
        <v>152</v>
      </c>
      <c r="BY257" s="31">
        <v>4</v>
      </c>
      <c r="CA257" s="12" t="s">
        <v>236</v>
      </c>
      <c r="CB257" s="12">
        <v>1118</v>
      </c>
      <c r="CC257" s="12">
        <v>21</v>
      </c>
      <c r="CD257" s="12">
        <v>6</v>
      </c>
      <c r="CE257" s="12">
        <v>14</v>
      </c>
      <c r="CF257" s="12">
        <v>41</v>
      </c>
      <c r="CG257" s="12">
        <v>5</v>
      </c>
      <c r="CH257" s="12">
        <v>1</v>
      </c>
      <c r="CI257" s="12">
        <v>0</v>
      </c>
      <c r="CJ257" s="12">
        <v>0</v>
      </c>
      <c r="CK257" s="12">
        <v>4</v>
      </c>
      <c r="CL257" s="12">
        <v>8</v>
      </c>
      <c r="CM257" s="12">
        <v>3</v>
      </c>
      <c r="CN257" s="31">
        <v>9</v>
      </c>
      <c r="CO257" s="12"/>
      <c r="CP257" s="12" t="s">
        <v>236</v>
      </c>
      <c r="CQ257" s="12">
        <v>18</v>
      </c>
      <c r="CR257" s="12">
        <v>12</v>
      </c>
      <c r="CS257" s="12">
        <v>11</v>
      </c>
      <c r="CT257" s="12">
        <v>22</v>
      </c>
      <c r="CU257" s="12">
        <v>41</v>
      </c>
      <c r="CV257" s="12">
        <v>50</v>
      </c>
      <c r="CW257" s="12">
        <v>57</v>
      </c>
      <c r="CX257" s="12">
        <v>89</v>
      </c>
      <c r="CY257" s="12">
        <v>92</v>
      </c>
      <c r="CZ257" s="12">
        <v>77</v>
      </c>
      <c r="DA257" s="12">
        <v>147</v>
      </c>
      <c r="DB257" s="12">
        <v>150</v>
      </c>
      <c r="DC257" s="12">
        <v>281</v>
      </c>
      <c r="DD257" s="31">
        <v>0</v>
      </c>
      <c r="DG257" s="12" t="s">
        <v>254</v>
      </c>
      <c r="DH257" s="12">
        <v>82</v>
      </c>
      <c r="DI257" s="12">
        <v>119</v>
      </c>
      <c r="DJ257" s="12">
        <v>6</v>
      </c>
      <c r="DK257" s="12">
        <v>3</v>
      </c>
      <c r="DL257" s="12">
        <v>8</v>
      </c>
      <c r="DM257" s="12">
        <v>12</v>
      </c>
      <c r="DN257" s="12">
        <v>21</v>
      </c>
      <c r="DO257" s="12">
        <v>51</v>
      </c>
      <c r="DP257" s="12">
        <v>131</v>
      </c>
      <c r="DQ257" s="12">
        <v>282</v>
      </c>
      <c r="DR257" s="31">
        <v>964</v>
      </c>
      <c r="DT257" s="12" t="s">
        <v>254</v>
      </c>
      <c r="DU257" s="12">
        <v>90</v>
      </c>
      <c r="DV257" s="12">
        <v>142</v>
      </c>
      <c r="DW257" s="12">
        <v>7</v>
      </c>
      <c r="DX257" s="12">
        <v>4</v>
      </c>
      <c r="DY257" s="12">
        <v>12</v>
      </c>
      <c r="DZ257" s="12">
        <v>16</v>
      </c>
      <c r="EA257" s="12">
        <v>28</v>
      </c>
      <c r="EB257" s="12">
        <v>70</v>
      </c>
      <c r="EC257" s="12">
        <v>184</v>
      </c>
      <c r="ED257" s="12">
        <v>394</v>
      </c>
      <c r="EE257" s="31">
        <v>1173</v>
      </c>
      <c r="EG257" s="12" t="s">
        <v>254</v>
      </c>
      <c r="EH257" s="12">
        <v>75</v>
      </c>
      <c r="EI257" s="12">
        <v>95</v>
      </c>
      <c r="EJ257" s="12">
        <v>4</v>
      </c>
      <c r="EK257" s="12">
        <v>2</v>
      </c>
      <c r="EL257" s="12">
        <v>4</v>
      </c>
      <c r="EM257" s="12">
        <v>7</v>
      </c>
      <c r="EN257" s="12">
        <v>14</v>
      </c>
      <c r="EO257" s="12">
        <v>32</v>
      </c>
      <c r="EP257" s="12">
        <v>81</v>
      </c>
      <c r="EQ257" s="12">
        <v>194</v>
      </c>
      <c r="ER257" s="31">
        <v>853</v>
      </c>
      <c r="EU257" s="12" t="s">
        <v>254</v>
      </c>
      <c r="EV257" s="12">
        <v>1242547</v>
      </c>
      <c r="EW257" s="12">
        <v>112129</v>
      </c>
      <c r="EX257" s="12">
        <v>110947</v>
      </c>
      <c r="EY257" s="12">
        <v>111567</v>
      </c>
      <c r="EZ257" s="12">
        <v>110706</v>
      </c>
      <c r="FA257" s="12">
        <v>104480</v>
      </c>
      <c r="FB257" s="12">
        <v>95761</v>
      </c>
      <c r="FC257" s="12">
        <v>86295</v>
      </c>
      <c r="FD257" s="12">
        <v>75916</v>
      </c>
      <c r="FE257" s="12">
        <v>73052</v>
      </c>
      <c r="FF257" s="12">
        <v>68124</v>
      </c>
      <c r="FG257" s="12">
        <v>63882</v>
      </c>
      <c r="FH257" s="12">
        <v>56745</v>
      </c>
      <c r="FI257" s="12">
        <v>47931</v>
      </c>
      <c r="FJ257" s="12">
        <v>40378</v>
      </c>
      <c r="FK257" s="12">
        <v>32862</v>
      </c>
      <c r="FL257" s="12">
        <v>25199</v>
      </c>
      <c r="FM257" s="31">
        <v>26573</v>
      </c>
      <c r="FP257" s="12" t="s">
        <v>254</v>
      </c>
      <c r="FQ257" s="12">
        <v>611436</v>
      </c>
      <c r="FR257" s="12">
        <v>56857</v>
      </c>
      <c r="FS257" s="12">
        <v>56268</v>
      </c>
      <c r="FT257" s="12">
        <v>56750</v>
      </c>
      <c r="FU257" s="12">
        <v>56108</v>
      </c>
      <c r="FV257" s="12">
        <v>53021</v>
      </c>
      <c r="FW257" s="12">
        <v>48520</v>
      </c>
      <c r="FX257" s="12">
        <v>43747</v>
      </c>
      <c r="FY257" s="12">
        <v>38249</v>
      </c>
      <c r="FZ257" s="12">
        <v>36869</v>
      </c>
      <c r="GA257" s="12">
        <v>33247</v>
      </c>
      <c r="GB257" s="12">
        <v>31255</v>
      </c>
      <c r="GC257" s="12">
        <v>27686</v>
      </c>
      <c r="GD257" s="12">
        <v>22975</v>
      </c>
      <c r="GE257" s="12">
        <v>18393</v>
      </c>
      <c r="GF257" s="12">
        <v>13701</v>
      </c>
      <c r="GG257" s="12">
        <v>9461</v>
      </c>
      <c r="GH257" s="31">
        <v>8329</v>
      </c>
      <c r="GK257" s="12" t="s">
        <v>254</v>
      </c>
      <c r="GL257" s="12">
        <v>631111</v>
      </c>
      <c r="GM257" s="12">
        <v>55272</v>
      </c>
      <c r="GN257" s="12">
        <v>54679</v>
      </c>
      <c r="GO257" s="12">
        <v>54817</v>
      </c>
      <c r="GP257" s="12">
        <v>54598</v>
      </c>
      <c r="GQ257" s="12">
        <v>51459</v>
      </c>
      <c r="GR257" s="12">
        <v>47241</v>
      </c>
      <c r="GS257" s="12">
        <v>42548</v>
      </c>
      <c r="GT257" s="12">
        <v>37667</v>
      </c>
      <c r="GU257" s="12">
        <v>36183</v>
      </c>
      <c r="GV257" s="12">
        <v>34877</v>
      </c>
      <c r="GW257" s="12">
        <v>32627</v>
      </c>
      <c r="GX257" s="12">
        <v>29059</v>
      </c>
      <c r="GY257" s="12">
        <v>24956</v>
      </c>
      <c r="GZ257" s="12">
        <v>21985</v>
      </c>
      <c r="HA257" s="12">
        <v>19161</v>
      </c>
      <c r="HB257" s="12">
        <v>15738</v>
      </c>
      <c r="HC257" s="31">
        <v>18244</v>
      </c>
      <c r="HF257" s="42" t="s">
        <v>255</v>
      </c>
      <c r="HG257" s="43" t="s">
        <v>256</v>
      </c>
      <c r="HH257" s="43">
        <v>1</v>
      </c>
      <c r="HI257" s="44">
        <f>FB249</f>
        <v>3277050</v>
      </c>
      <c r="HJ257" s="44">
        <f>AG249</f>
        <v>3333</v>
      </c>
      <c r="HK257" s="45">
        <f t="shared" si="109"/>
        <v>1.0170732823728658E-3</v>
      </c>
      <c r="HL257" s="46">
        <f t="shared" si="105"/>
        <v>1.0165563262331465E-3</v>
      </c>
      <c r="HN257" s="42" t="s">
        <v>255</v>
      </c>
      <c r="HO257" s="43" t="s">
        <v>256</v>
      </c>
      <c r="HP257" s="43">
        <v>1</v>
      </c>
      <c r="HQ257" s="44">
        <f>FW249</f>
        <v>1648462</v>
      </c>
      <c r="HR257" s="44">
        <f>BL249</f>
        <v>2363</v>
      </c>
      <c r="HS257" s="45">
        <f t="shared" si="110"/>
        <v>1.4334573681407275E-3</v>
      </c>
      <c r="HT257" s="46">
        <f t="shared" si="106"/>
        <v>1.432430703967251E-3</v>
      </c>
      <c r="HV257" s="42" t="s">
        <v>255</v>
      </c>
      <c r="HW257" s="47" t="s">
        <v>256</v>
      </c>
      <c r="HX257" s="47">
        <v>1</v>
      </c>
      <c r="HY257" s="44">
        <f>GR249</f>
        <v>1628588</v>
      </c>
      <c r="HZ257" s="48">
        <f>CQ249</f>
        <v>965</v>
      </c>
      <c r="IA257" s="45">
        <f t="shared" si="111"/>
        <v>5.925378303168143E-4</v>
      </c>
      <c r="IB257" s="46">
        <f t="shared" si="107"/>
        <v>5.9236233177139966E-4</v>
      </c>
      <c r="IE257" s="50">
        <f t="shared" si="108"/>
        <v>0</v>
      </c>
      <c r="IF257" s="50">
        <f t="shared" si="108"/>
        <v>-5</v>
      </c>
      <c r="IH257">
        <f t="shared" ref="IH257:IM257" si="113">IH247/IH256</f>
        <v>0.5665861208187718</v>
      </c>
      <c r="II257">
        <f t="shared" si="113"/>
        <v>0.55785065096009534</v>
      </c>
      <c r="IJ257">
        <f t="shared" si="113"/>
        <v>0.54943729174640477</v>
      </c>
      <c r="IK257">
        <f t="shared" si="113"/>
        <v>0.54181290619713074</v>
      </c>
      <c r="IL257">
        <f t="shared" si="113"/>
        <v>0.53531952185841092</v>
      </c>
      <c r="IM257">
        <f t="shared" si="113"/>
        <v>0.52996145278728068</v>
      </c>
      <c r="IO257">
        <f>IO247/IO256</f>
        <v>0.61321323870474853</v>
      </c>
      <c r="IQ257">
        <f>IQ247/IQ256</f>
        <v>0.54368725331237</v>
      </c>
    </row>
    <row r="258" spans="1:251" ht="15.6" x14ac:dyDescent="0.3">
      <c r="A258" s="12" t="s">
        <v>254</v>
      </c>
      <c r="B258" s="12">
        <v>20985</v>
      </c>
      <c r="C258" s="12"/>
      <c r="D258" s="12"/>
      <c r="E258" s="12"/>
      <c r="F258" s="12">
        <v>127</v>
      </c>
      <c r="G258" s="12">
        <v>379</v>
      </c>
      <c r="H258" s="12">
        <v>5346</v>
      </c>
      <c r="I258" s="12">
        <v>525</v>
      </c>
      <c r="J258" s="12">
        <v>3999</v>
      </c>
      <c r="K258" s="12">
        <v>1885</v>
      </c>
      <c r="L258" s="12">
        <v>529</v>
      </c>
      <c r="M258" s="12">
        <v>28</v>
      </c>
      <c r="N258" s="12">
        <v>0</v>
      </c>
      <c r="O258" s="31">
        <v>31</v>
      </c>
      <c r="Q258" s="12" t="s">
        <v>254</v>
      </c>
      <c r="R258" s="12">
        <v>10194</v>
      </c>
      <c r="S258" s="12">
        <v>106</v>
      </c>
      <c r="T258" s="12">
        <v>49</v>
      </c>
      <c r="U258" s="12">
        <v>94</v>
      </c>
      <c r="V258" s="12">
        <v>249</v>
      </c>
      <c r="W258" s="12">
        <v>23</v>
      </c>
      <c r="X258" s="12">
        <v>13</v>
      </c>
      <c r="Y258" s="12">
        <v>9</v>
      </c>
      <c r="Z258" s="12">
        <v>8</v>
      </c>
      <c r="AA258" s="12">
        <v>24</v>
      </c>
      <c r="AB258" s="12">
        <v>43</v>
      </c>
      <c r="AC258" s="12">
        <v>88</v>
      </c>
      <c r="AD258" s="31">
        <v>94</v>
      </c>
      <c r="AE258" s="12"/>
      <c r="AF258" s="12" t="s">
        <v>254</v>
      </c>
      <c r="AG258" s="12">
        <v>114</v>
      </c>
      <c r="AH258" s="12">
        <v>101</v>
      </c>
      <c r="AI258" s="12">
        <v>114</v>
      </c>
      <c r="AJ258" s="12">
        <v>202</v>
      </c>
      <c r="AK258" s="12">
        <v>253</v>
      </c>
      <c r="AL258" s="12">
        <v>415</v>
      </c>
      <c r="AM258" s="12">
        <v>603</v>
      </c>
      <c r="AN258" s="12">
        <v>766</v>
      </c>
      <c r="AO258" s="12">
        <v>961</v>
      </c>
      <c r="AP258" s="12">
        <v>1104</v>
      </c>
      <c r="AQ258" s="12">
        <v>1381</v>
      </c>
      <c r="AR258" s="12">
        <v>1389</v>
      </c>
      <c r="AS258" s="12">
        <v>2219</v>
      </c>
      <c r="AT258" s="31">
        <v>21</v>
      </c>
      <c r="AV258" s="12" t="s">
        <v>254</v>
      </c>
      <c r="AW258" s="12">
        <v>5477</v>
      </c>
      <c r="AX258" s="12">
        <v>68</v>
      </c>
      <c r="AY258" s="12">
        <v>30</v>
      </c>
      <c r="AZ258" s="12">
        <v>54</v>
      </c>
      <c r="BA258" s="12">
        <v>152</v>
      </c>
      <c r="BB258" s="12">
        <v>10</v>
      </c>
      <c r="BC258" s="12">
        <v>11</v>
      </c>
      <c r="BD258" s="12">
        <v>8</v>
      </c>
      <c r="BE258" s="12">
        <v>5</v>
      </c>
      <c r="BF258" s="12">
        <v>14</v>
      </c>
      <c r="BG258" s="12">
        <v>29</v>
      </c>
      <c r="BH258" s="12">
        <v>65</v>
      </c>
      <c r="BI258" s="31">
        <v>71</v>
      </c>
      <c r="BJ258" s="12"/>
      <c r="BK258" s="12" t="s">
        <v>254</v>
      </c>
      <c r="BL258" s="12">
        <v>80</v>
      </c>
      <c r="BM258" s="12">
        <v>71</v>
      </c>
      <c r="BN258" s="12">
        <v>77</v>
      </c>
      <c r="BO258" s="12">
        <v>133</v>
      </c>
      <c r="BP258" s="12">
        <v>165</v>
      </c>
      <c r="BQ258" s="12">
        <v>285</v>
      </c>
      <c r="BR258" s="12">
        <v>394</v>
      </c>
      <c r="BS258" s="12">
        <v>537</v>
      </c>
      <c r="BT258" s="12">
        <v>610</v>
      </c>
      <c r="BU258" s="12">
        <v>656</v>
      </c>
      <c r="BV258" s="12">
        <v>737</v>
      </c>
      <c r="BW258" s="12">
        <v>621</v>
      </c>
      <c r="BX258" s="12">
        <v>729</v>
      </c>
      <c r="BY258" s="31">
        <v>17</v>
      </c>
      <c r="CA258" s="12" t="s">
        <v>254</v>
      </c>
      <c r="CB258" s="12">
        <v>4712</v>
      </c>
      <c r="CC258" s="12">
        <v>38</v>
      </c>
      <c r="CD258" s="12">
        <v>19</v>
      </c>
      <c r="CE258" s="12">
        <v>40</v>
      </c>
      <c r="CF258" s="12">
        <v>97</v>
      </c>
      <c r="CG258" s="12">
        <v>13</v>
      </c>
      <c r="CH258" s="12">
        <v>2</v>
      </c>
      <c r="CI258" s="12">
        <v>1</v>
      </c>
      <c r="CJ258" s="12">
        <v>3</v>
      </c>
      <c r="CK258" s="12">
        <v>9</v>
      </c>
      <c r="CL258" s="12">
        <v>14</v>
      </c>
      <c r="CM258" s="12">
        <v>23</v>
      </c>
      <c r="CN258" s="31">
        <v>23</v>
      </c>
      <c r="CO258" s="12"/>
      <c r="CP258" s="12" t="s">
        <v>254</v>
      </c>
      <c r="CQ258" s="12">
        <v>34</v>
      </c>
      <c r="CR258" s="12">
        <v>30</v>
      </c>
      <c r="CS258" s="12">
        <v>37</v>
      </c>
      <c r="CT258" s="12">
        <v>68</v>
      </c>
      <c r="CU258" s="12">
        <v>88</v>
      </c>
      <c r="CV258" s="12">
        <v>130</v>
      </c>
      <c r="CW258" s="12">
        <v>209</v>
      </c>
      <c r="CX258" s="12">
        <v>229</v>
      </c>
      <c r="CY258" s="12">
        <v>351</v>
      </c>
      <c r="CZ258" s="12">
        <v>448</v>
      </c>
      <c r="DA258" s="12">
        <v>644</v>
      </c>
      <c r="DB258" s="12">
        <v>768</v>
      </c>
      <c r="DC258" s="12">
        <v>1488</v>
      </c>
      <c r="DD258" s="31">
        <v>3</v>
      </c>
      <c r="DG258" s="12" t="s">
        <v>268</v>
      </c>
      <c r="DH258" s="12">
        <v>57</v>
      </c>
      <c r="DI258" s="12">
        <v>229</v>
      </c>
      <c r="DJ258" s="12">
        <v>15</v>
      </c>
      <c r="DK258" s="12">
        <v>3</v>
      </c>
      <c r="DL258" s="12">
        <v>11</v>
      </c>
      <c r="DM258" s="12">
        <v>15</v>
      </c>
      <c r="DN258" s="12">
        <v>24</v>
      </c>
      <c r="DO258" s="12">
        <v>51</v>
      </c>
      <c r="DP258" s="12">
        <v>125</v>
      </c>
      <c r="DQ258" s="12">
        <v>250</v>
      </c>
      <c r="DR258" s="31">
        <v>1002</v>
      </c>
      <c r="DT258" s="12" t="s">
        <v>268</v>
      </c>
      <c r="DU258" s="12">
        <v>64</v>
      </c>
      <c r="DV258" s="12">
        <v>235</v>
      </c>
      <c r="DW258" s="12">
        <v>13</v>
      </c>
      <c r="DX258" s="12">
        <v>3</v>
      </c>
      <c r="DY258" s="12">
        <v>16</v>
      </c>
      <c r="DZ258" s="12">
        <v>16</v>
      </c>
      <c r="EA258" s="12">
        <v>26</v>
      </c>
      <c r="EB258" s="12">
        <v>58</v>
      </c>
      <c r="EC258" s="12">
        <v>171</v>
      </c>
      <c r="ED258" s="12">
        <v>311</v>
      </c>
      <c r="EE258" s="31">
        <v>1095</v>
      </c>
      <c r="EG258" s="12" t="s">
        <v>268</v>
      </c>
      <c r="EH258" s="12">
        <v>50</v>
      </c>
      <c r="EI258" s="12">
        <v>221</v>
      </c>
      <c r="EJ258" s="12">
        <v>17</v>
      </c>
      <c r="EK258" s="12">
        <v>4</v>
      </c>
      <c r="EL258" s="12">
        <v>6</v>
      </c>
      <c r="EM258" s="12">
        <v>13</v>
      </c>
      <c r="EN258" s="12">
        <v>21</v>
      </c>
      <c r="EO258" s="12">
        <v>44</v>
      </c>
      <c r="EP258" s="12">
        <v>78</v>
      </c>
      <c r="EQ258" s="12">
        <v>190</v>
      </c>
      <c r="ER258" s="31">
        <v>924</v>
      </c>
      <c r="EU258" s="12" t="s">
        <v>268</v>
      </c>
      <c r="EV258" s="12">
        <v>532238</v>
      </c>
      <c r="EW258" s="12">
        <v>56952</v>
      </c>
      <c r="EX258" s="12">
        <v>55852</v>
      </c>
      <c r="EY258" s="12">
        <v>63178</v>
      </c>
      <c r="EZ258" s="12">
        <v>59748</v>
      </c>
      <c r="FA258" s="12">
        <v>48927</v>
      </c>
      <c r="FB258" s="12">
        <v>39276</v>
      </c>
      <c r="FC258" s="12">
        <v>33315</v>
      </c>
      <c r="FD258" s="12">
        <v>29919</v>
      </c>
      <c r="FE258" s="12">
        <v>29569</v>
      </c>
      <c r="FF258" s="12">
        <v>26905</v>
      </c>
      <c r="FG258" s="12">
        <v>23587</v>
      </c>
      <c r="FH258" s="12">
        <v>18895</v>
      </c>
      <c r="FI258" s="12">
        <v>14234</v>
      </c>
      <c r="FJ258" s="12">
        <v>11832</v>
      </c>
      <c r="FK258" s="12">
        <v>8950</v>
      </c>
      <c r="FL258" s="12">
        <v>6097</v>
      </c>
      <c r="FM258" s="31">
        <v>5002</v>
      </c>
      <c r="FP258" s="12" t="s">
        <v>268</v>
      </c>
      <c r="FQ258" s="12">
        <v>268113</v>
      </c>
      <c r="FR258" s="12">
        <v>28905</v>
      </c>
      <c r="FS258" s="12">
        <v>28479</v>
      </c>
      <c r="FT258" s="12">
        <v>32233</v>
      </c>
      <c r="FU258" s="12">
        <v>30347</v>
      </c>
      <c r="FV258" s="12">
        <v>24874</v>
      </c>
      <c r="FW258" s="12">
        <v>19758</v>
      </c>
      <c r="FX258" s="12">
        <v>16286</v>
      </c>
      <c r="FY258" s="12">
        <v>14666</v>
      </c>
      <c r="FZ258" s="12">
        <v>14945</v>
      </c>
      <c r="GA258" s="12">
        <v>13508</v>
      </c>
      <c r="GB258" s="12">
        <v>11965</v>
      </c>
      <c r="GC258" s="12">
        <v>9684</v>
      </c>
      <c r="GD258" s="12">
        <v>7236</v>
      </c>
      <c r="GE258" s="12">
        <v>5906</v>
      </c>
      <c r="GF258" s="12">
        <v>4273</v>
      </c>
      <c r="GG258" s="12">
        <v>2860</v>
      </c>
      <c r="GH258" s="31">
        <v>2188</v>
      </c>
      <c r="GK258" s="12" t="s">
        <v>268</v>
      </c>
      <c r="GL258" s="12">
        <v>264125</v>
      </c>
      <c r="GM258" s="12">
        <v>28047</v>
      </c>
      <c r="GN258" s="12">
        <v>27373</v>
      </c>
      <c r="GO258" s="12">
        <v>30945</v>
      </c>
      <c r="GP258" s="12">
        <v>29401</v>
      </c>
      <c r="GQ258" s="12">
        <v>24053</v>
      </c>
      <c r="GR258" s="12">
        <v>19518</v>
      </c>
      <c r="GS258" s="12">
        <v>17029</v>
      </c>
      <c r="GT258" s="12">
        <v>15253</v>
      </c>
      <c r="GU258" s="12">
        <v>14624</v>
      </c>
      <c r="GV258" s="12">
        <v>13397</v>
      </c>
      <c r="GW258" s="12">
        <v>11622</v>
      </c>
      <c r="GX258" s="12">
        <v>9211</v>
      </c>
      <c r="GY258" s="12">
        <v>6998</v>
      </c>
      <c r="GZ258" s="12">
        <v>5926</v>
      </c>
      <c r="HA258" s="12">
        <v>4677</v>
      </c>
      <c r="HB258" s="12">
        <v>3237</v>
      </c>
      <c r="HC258" s="31">
        <v>2814</v>
      </c>
      <c r="HF258" s="54" t="s">
        <v>269</v>
      </c>
      <c r="HG258" s="55" t="s">
        <v>270</v>
      </c>
      <c r="HH258" s="55">
        <v>1</v>
      </c>
      <c r="HI258" s="56">
        <f>FC249</f>
        <v>2951890</v>
      </c>
      <c r="HJ258" s="56">
        <f>AH249</f>
        <v>3387</v>
      </c>
      <c r="HK258" s="57">
        <f t="shared" si="109"/>
        <v>1.1474004790151394E-3</v>
      </c>
      <c r="HL258" s="58">
        <f t="shared" si="105"/>
        <v>1.1467425925151598E-3</v>
      </c>
      <c r="HN258" s="54" t="s">
        <v>269</v>
      </c>
      <c r="HO258" s="55" t="s">
        <v>270</v>
      </c>
      <c r="HP258" s="55">
        <v>1</v>
      </c>
      <c r="HQ258" s="56">
        <f>FX249</f>
        <v>1477980</v>
      </c>
      <c r="HR258" s="56">
        <f>BM249</f>
        <v>2269</v>
      </c>
      <c r="HS258" s="57">
        <f t="shared" si="110"/>
        <v>1.5352034533620211E-3</v>
      </c>
      <c r="HT258" s="58">
        <f t="shared" si="106"/>
        <v>1.5340259324075315E-3</v>
      </c>
      <c r="HV258" s="54" t="s">
        <v>269</v>
      </c>
      <c r="HW258" s="59" t="s">
        <v>270</v>
      </c>
      <c r="HX258" s="59">
        <v>1</v>
      </c>
      <c r="HY258" s="56">
        <f>GS249</f>
        <v>1473910</v>
      </c>
      <c r="HZ258" s="60">
        <f>CR249</f>
        <v>1118</v>
      </c>
      <c r="IA258" s="57">
        <f t="shared" si="111"/>
        <v>7.5852664002551038E-4</v>
      </c>
      <c r="IB258" s="58">
        <f t="shared" si="107"/>
        <v>7.5823906775930854E-4</v>
      </c>
      <c r="IE258" s="50">
        <f t="shared" si="108"/>
        <v>0</v>
      </c>
      <c r="IF258" s="50">
        <f t="shared" si="108"/>
        <v>0</v>
      </c>
      <c r="IH258">
        <f t="shared" ref="IH258:IM258" si="114">IH248/IH256</f>
        <v>0.3005042436345482</v>
      </c>
      <c r="II258">
        <f t="shared" si="114"/>
        <v>0.30285794022993889</v>
      </c>
      <c r="IJ258">
        <f t="shared" si="114"/>
        <v>0.30497059752734795</v>
      </c>
      <c r="IK258">
        <f t="shared" si="114"/>
        <v>0.30644207513309862</v>
      </c>
      <c r="IL258">
        <f t="shared" si="114"/>
        <v>0.30686484642075323</v>
      </c>
      <c r="IM258">
        <f t="shared" si="114"/>
        <v>0.3062684470186392</v>
      </c>
      <c r="IO258">
        <f>IO248/IO256</f>
        <v>0.28588362624336444</v>
      </c>
      <c r="IQ258">
        <f>IQ248/IQ256</f>
        <v>0.30768451974171035</v>
      </c>
    </row>
    <row r="259" spans="1:251" ht="15.6" x14ac:dyDescent="0.3">
      <c r="A259" s="12" t="s">
        <v>268</v>
      </c>
      <c r="B259" s="12">
        <v>11241</v>
      </c>
      <c r="C259" s="12"/>
      <c r="D259" s="12"/>
      <c r="E259" s="12"/>
      <c r="F259" s="12">
        <v>131</v>
      </c>
      <c r="G259" s="12">
        <v>2373</v>
      </c>
      <c r="H259" s="12">
        <v>3137</v>
      </c>
      <c r="I259" s="12">
        <v>2521</v>
      </c>
      <c r="J259" s="12">
        <v>1789</v>
      </c>
      <c r="K259" s="12">
        <v>901</v>
      </c>
      <c r="L259" s="12">
        <v>331</v>
      </c>
      <c r="M259" s="12">
        <v>30</v>
      </c>
      <c r="N259" s="12">
        <v>5</v>
      </c>
      <c r="O259" s="31">
        <v>23</v>
      </c>
      <c r="Q259" s="12" t="s">
        <v>268</v>
      </c>
      <c r="R259" s="12">
        <v>3052</v>
      </c>
      <c r="S259" s="12">
        <v>126</v>
      </c>
      <c r="T259" s="12">
        <v>46</v>
      </c>
      <c r="U259" s="12">
        <v>85</v>
      </c>
      <c r="V259" s="12">
        <v>257</v>
      </c>
      <c r="W259" s="12">
        <v>33</v>
      </c>
      <c r="X259" s="12">
        <v>19</v>
      </c>
      <c r="Y259" s="12">
        <v>12</v>
      </c>
      <c r="Z259" s="12">
        <v>4</v>
      </c>
      <c r="AA259" s="12">
        <v>16</v>
      </c>
      <c r="AB259" s="12">
        <v>24</v>
      </c>
      <c r="AC259" s="12">
        <v>63</v>
      </c>
      <c r="AD259" s="31">
        <v>59</v>
      </c>
      <c r="AE259" s="12"/>
      <c r="AF259" s="12" t="s">
        <v>268</v>
      </c>
      <c r="AG259" s="12">
        <v>57</v>
      </c>
      <c r="AH259" s="12">
        <v>49</v>
      </c>
      <c r="AI259" s="12">
        <v>70</v>
      </c>
      <c r="AJ259" s="12">
        <v>72</v>
      </c>
      <c r="AK259" s="12">
        <v>114</v>
      </c>
      <c r="AL259" s="12">
        <v>146</v>
      </c>
      <c r="AM259" s="12">
        <v>190</v>
      </c>
      <c r="AN259" s="12">
        <v>225</v>
      </c>
      <c r="AO259" s="12">
        <v>234</v>
      </c>
      <c r="AP259" s="12">
        <v>285</v>
      </c>
      <c r="AQ259" s="12">
        <v>325</v>
      </c>
      <c r="AR259" s="12">
        <v>329</v>
      </c>
      <c r="AS259" s="12">
        <v>458</v>
      </c>
      <c r="AT259" s="31">
        <v>11</v>
      </c>
      <c r="AV259" s="12" t="s">
        <v>268</v>
      </c>
      <c r="AW259" s="12">
        <v>1725</v>
      </c>
      <c r="AX259" s="12">
        <v>73</v>
      </c>
      <c r="AY259" s="12">
        <v>19</v>
      </c>
      <c r="AZ259" s="12">
        <v>44</v>
      </c>
      <c r="BA259" s="12">
        <v>136</v>
      </c>
      <c r="BB259" s="12">
        <v>14</v>
      </c>
      <c r="BC259" s="12">
        <v>9</v>
      </c>
      <c r="BD259" s="12">
        <v>4</v>
      </c>
      <c r="BE259" s="12">
        <v>3</v>
      </c>
      <c r="BF259" s="12">
        <v>7</v>
      </c>
      <c r="BG259" s="12">
        <v>11</v>
      </c>
      <c r="BH259" s="12">
        <v>47</v>
      </c>
      <c r="BI259" s="31">
        <v>42</v>
      </c>
      <c r="BJ259" s="12"/>
      <c r="BK259" s="12" t="s">
        <v>268</v>
      </c>
      <c r="BL259" s="12">
        <v>35</v>
      </c>
      <c r="BM259" s="12">
        <v>24</v>
      </c>
      <c r="BN259" s="12">
        <v>43</v>
      </c>
      <c r="BO259" s="12">
        <v>35</v>
      </c>
      <c r="BP259" s="12">
        <v>61</v>
      </c>
      <c r="BQ259" s="12">
        <v>88</v>
      </c>
      <c r="BR259" s="12">
        <v>132</v>
      </c>
      <c r="BS259" s="12">
        <v>157</v>
      </c>
      <c r="BT259" s="12">
        <v>153</v>
      </c>
      <c r="BU259" s="12">
        <v>164</v>
      </c>
      <c r="BV259" s="12">
        <v>195</v>
      </c>
      <c r="BW259" s="12">
        <v>160</v>
      </c>
      <c r="BX259" s="12">
        <v>198</v>
      </c>
      <c r="BY259" s="31">
        <v>7</v>
      </c>
      <c r="CA259" s="12" t="s">
        <v>268</v>
      </c>
      <c r="CB259" s="12">
        <v>1321</v>
      </c>
      <c r="CC259" s="12">
        <v>53</v>
      </c>
      <c r="CD259" s="12">
        <v>27</v>
      </c>
      <c r="CE259" s="12">
        <v>41</v>
      </c>
      <c r="CF259" s="12">
        <v>121</v>
      </c>
      <c r="CG259" s="12">
        <v>19</v>
      </c>
      <c r="CH259" s="12">
        <v>10</v>
      </c>
      <c r="CI259" s="12">
        <v>8</v>
      </c>
      <c r="CJ259" s="12">
        <v>1</v>
      </c>
      <c r="CK259" s="12">
        <v>9</v>
      </c>
      <c r="CL259" s="12">
        <v>13</v>
      </c>
      <c r="CM259" s="12">
        <v>16</v>
      </c>
      <c r="CN259" s="31">
        <v>17</v>
      </c>
      <c r="CO259" s="12"/>
      <c r="CP259" s="12" t="s">
        <v>268</v>
      </c>
      <c r="CQ259" s="12">
        <v>22</v>
      </c>
      <c r="CR259" s="12">
        <v>25</v>
      </c>
      <c r="CS259" s="12">
        <v>27</v>
      </c>
      <c r="CT259" s="12">
        <v>36</v>
      </c>
      <c r="CU259" s="12">
        <v>53</v>
      </c>
      <c r="CV259" s="12">
        <v>58</v>
      </c>
      <c r="CW259" s="12">
        <v>58</v>
      </c>
      <c r="CX259" s="12">
        <v>68</v>
      </c>
      <c r="CY259" s="12">
        <v>81</v>
      </c>
      <c r="CZ259" s="12">
        <v>120</v>
      </c>
      <c r="DA259" s="12">
        <v>130</v>
      </c>
      <c r="DB259" s="12">
        <v>169</v>
      </c>
      <c r="DC259" s="12">
        <v>260</v>
      </c>
      <c r="DD259" s="31">
        <v>0</v>
      </c>
      <c r="DG259" s="12" t="s">
        <v>285</v>
      </c>
      <c r="DH259" s="12">
        <v>55</v>
      </c>
      <c r="DI259" s="12">
        <v>152</v>
      </c>
      <c r="DJ259" s="12">
        <v>6</v>
      </c>
      <c r="DK259" s="12">
        <v>3</v>
      </c>
      <c r="DL259" s="12">
        <v>8</v>
      </c>
      <c r="DM259" s="12">
        <v>14</v>
      </c>
      <c r="DN259" s="12">
        <v>23</v>
      </c>
      <c r="DO259" s="12">
        <v>54</v>
      </c>
      <c r="DP259" s="12">
        <v>113</v>
      </c>
      <c r="DQ259" s="12">
        <v>240</v>
      </c>
      <c r="DR259" s="31">
        <v>878</v>
      </c>
      <c r="DT259" s="12" t="s">
        <v>285</v>
      </c>
      <c r="DU259" s="12">
        <v>61</v>
      </c>
      <c r="DV259" s="12">
        <v>150</v>
      </c>
      <c r="DW259" s="12">
        <v>4</v>
      </c>
      <c r="DX259" s="12">
        <v>3</v>
      </c>
      <c r="DY259" s="12">
        <v>11</v>
      </c>
      <c r="DZ259" s="12">
        <v>19</v>
      </c>
      <c r="EA259" s="12">
        <v>31</v>
      </c>
      <c r="EB259" s="12">
        <v>74</v>
      </c>
      <c r="EC259" s="12">
        <v>148</v>
      </c>
      <c r="ED259" s="12">
        <v>294</v>
      </c>
      <c r="EE259" s="31">
        <v>966</v>
      </c>
      <c r="EG259" s="12" t="s">
        <v>285</v>
      </c>
      <c r="EH259" s="12">
        <v>49</v>
      </c>
      <c r="EI259" s="12">
        <v>151</v>
      </c>
      <c r="EJ259" s="12">
        <v>8</v>
      </c>
      <c r="EK259" s="12">
        <v>3</v>
      </c>
      <c r="EL259" s="12">
        <v>6</v>
      </c>
      <c r="EM259" s="12">
        <v>8</v>
      </c>
      <c r="EN259" s="12">
        <v>15</v>
      </c>
      <c r="EO259" s="12">
        <v>35</v>
      </c>
      <c r="EP259" s="12">
        <v>81</v>
      </c>
      <c r="EQ259" s="12">
        <v>192</v>
      </c>
      <c r="ER259" s="31">
        <v>813</v>
      </c>
      <c r="EU259" s="12" t="s">
        <v>285</v>
      </c>
      <c r="EV259" s="12">
        <v>670766</v>
      </c>
      <c r="EW259" s="12">
        <v>70059</v>
      </c>
      <c r="EX259" s="12">
        <v>67339</v>
      </c>
      <c r="EY259" s="12">
        <v>72485</v>
      </c>
      <c r="EZ259" s="12">
        <v>66848</v>
      </c>
      <c r="FA259" s="12">
        <v>61780</v>
      </c>
      <c r="FB259" s="12">
        <v>55779</v>
      </c>
      <c r="FC259" s="12">
        <v>48801</v>
      </c>
      <c r="FD259" s="12">
        <v>40510</v>
      </c>
      <c r="FE259" s="12">
        <v>36070</v>
      </c>
      <c r="FF259" s="12">
        <v>32212</v>
      </c>
      <c r="FG259" s="12">
        <v>29437</v>
      </c>
      <c r="FH259" s="12">
        <v>24761</v>
      </c>
      <c r="FI259" s="12">
        <v>19755</v>
      </c>
      <c r="FJ259" s="12">
        <v>16139</v>
      </c>
      <c r="FK259" s="12">
        <v>12398</v>
      </c>
      <c r="FL259" s="12">
        <v>8820</v>
      </c>
      <c r="FM259" s="31">
        <v>7573</v>
      </c>
      <c r="FP259" s="12" t="s">
        <v>285</v>
      </c>
      <c r="FQ259" s="12">
        <v>332728</v>
      </c>
      <c r="FR259" s="12">
        <v>35811</v>
      </c>
      <c r="FS259" s="12">
        <v>34274</v>
      </c>
      <c r="FT259" s="12">
        <v>36702</v>
      </c>
      <c r="FU259" s="12">
        <v>33835</v>
      </c>
      <c r="FV259" s="12">
        <v>31159</v>
      </c>
      <c r="FW259" s="12">
        <v>27905</v>
      </c>
      <c r="FX259" s="12">
        <v>24147</v>
      </c>
      <c r="FY259" s="12">
        <v>20229</v>
      </c>
      <c r="FZ259" s="12">
        <v>17642</v>
      </c>
      <c r="GA259" s="12">
        <v>15353</v>
      </c>
      <c r="GB259" s="12">
        <v>14056</v>
      </c>
      <c r="GC259" s="12">
        <v>11936</v>
      </c>
      <c r="GD259" s="12">
        <v>9417</v>
      </c>
      <c r="GE259" s="12">
        <v>7695</v>
      </c>
      <c r="GF259" s="12">
        <v>5652</v>
      </c>
      <c r="GG259" s="12">
        <v>3912</v>
      </c>
      <c r="GH259" s="31">
        <v>3003</v>
      </c>
      <c r="GK259" s="12" t="s">
        <v>285</v>
      </c>
      <c r="GL259" s="12">
        <v>338038</v>
      </c>
      <c r="GM259" s="12">
        <v>34248</v>
      </c>
      <c r="GN259" s="12">
        <v>33065</v>
      </c>
      <c r="GO259" s="12">
        <v>35783</v>
      </c>
      <c r="GP259" s="12">
        <v>33013</v>
      </c>
      <c r="GQ259" s="12">
        <v>30621</v>
      </c>
      <c r="GR259" s="12">
        <v>27874</v>
      </c>
      <c r="GS259" s="12">
        <v>24654</v>
      </c>
      <c r="GT259" s="12">
        <v>20281</v>
      </c>
      <c r="GU259" s="12">
        <v>18428</v>
      </c>
      <c r="GV259" s="12">
        <v>16859</v>
      </c>
      <c r="GW259" s="12">
        <v>15381</v>
      </c>
      <c r="GX259" s="12">
        <v>12825</v>
      </c>
      <c r="GY259" s="12">
        <v>10338</v>
      </c>
      <c r="GZ259" s="12">
        <v>8444</v>
      </c>
      <c r="HA259" s="12">
        <v>6746</v>
      </c>
      <c r="HB259" s="12">
        <v>4908</v>
      </c>
      <c r="HC259" s="31">
        <v>4570</v>
      </c>
      <c r="HF259" s="42" t="s">
        <v>286</v>
      </c>
      <c r="HG259" s="43" t="s">
        <v>287</v>
      </c>
      <c r="HH259" s="43">
        <v>1</v>
      </c>
      <c r="HI259" s="44">
        <f>FD249</f>
        <v>2499574</v>
      </c>
      <c r="HJ259" s="44">
        <f>AI249</f>
        <v>4004</v>
      </c>
      <c r="HK259" s="45">
        <f t="shared" si="109"/>
        <v>1.6018729591522395E-3</v>
      </c>
      <c r="HL259" s="46">
        <f t="shared" si="105"/>
        <v>1.6005909874415171E-3</v>
      </c>
      <c r="HN259" s="42" t="s">
        <v>286</v>
      </c>
      <c r="HO259" s="43" t="s">
        <v>287</v>
      </c>
      <c r="HP259" s="43">
        <v>1</v>
      </c>
      <c r="HQ259" s="44">
        <f>FY249</f>
        <v>1247052</v>
      </c>
      <c r="HR259" s="44">
        <f>BN249</f>
        <v>2582</v>
      </c>
      <c r="HS259" s="45">
        <f t="shared" si="110"/>
        <v>2.0704830271712805E-3</v>
      </c>
      <c r="HT259" s="46">
        <f t="shared" si="106"/>
        <v>2.0683417938819697E-3</v>
      </c>
      <c r="HV259" s="42" t="s">
        <v>286</v>
      </c>
      <c r="HW259" s="47" t="s">
        <v>287</v>
      </c>
      <c r="HX259" s="47">
        <v>1</v>
      </c>
      <c r="HY259" s="44">
        <f>GT249</f>
        <v>1252522</v>
      </c>
      <c r="HZ259" s="48">
        <f>CS249</f>
        <v>1420</v>
      </c>
      <c r="IA259" s="45">
        <f t="shared" si="111"/>
        <v>1.133712621415033E-3</v>
      </c>
      <c r="IB259" s="46">
        <f t="shared" si="107"/>
        <v>1.1330703333461002E-3</v>
      </c>
      <c r="IE259" s="50">
        <f t="shared" si="108"/>
        <v>0</v>
      </c>
      <c r="IF259" s="50">
        <f t="shared" si="108"/>
        <v>-2</v>
      </c>
      <c r="IH259">
        <f t="shared" ref="IH259:IM259" si="115">IH249/IH256</f>
        <v>0.10482476285571643</v>
      </c>
      <c r="II259">
        <f t="shared" si="115"/>
        <v>0.11107988532329424</v>
      </c>
      <c r="IJ259">
        <f t="shared" si="115"/>
        <v>0.11611996170663196</v>
      </c>
      <c r="IK259">
        <f t="shared" si="115"/>
        <v>0.12020679211581704</v>
      </c>
      <c r="IL259">
        <f t="shared" si="115"/>
        <v>0.12374708296856146</v>
      </c>
      <c r="IM259">
        <f t="shared" si="115"/>
        <v>0.12700867536293697</v>
      </c>
      <c r="IO259">
        <f>IO249/IO256</f>
        <v>8.3298216467435293E-2</v>
      </c>
      <c r="IQ259">
        <f>IQ249/IQ256</f>
        <v>0.11539658363222458</v>
      </c>
    </row>
    <row r="260" spans="1:251" ht="15.6" x14ac:dyDescent="0.3">
      <c r="A260" s="12" t="s">
        <v>285</v>
      </c>
      <c r="B260" s="12">
        <v>12469</v>
      </c>
      <c r="C260" s="12"/>
      <c r="D260" s="12"/>
      <c r="E260" s="12"/>
      <c r="F260" s="12">
        <v>43</v>
      </c>
      <c r="G260" s="12">
        <v>2144</v>
      </c>
      <c r="H260" s="12">
        <v>3398</v>
      </c>
      <c r="I260" s="12">
        <v>3032</v>
      </c>
      <c r="J260" s="12">
        <v>2235</v>
      </c>
      <c r="K260" s="12">
        <v>1243</v>
      </c>
      <c r="L260" s="12">
        <v>337</v>
      </c>
      <c r="M260" s="12">
        <v>25</v>
      </c>
      <c r="N260" s="12">
        <v>0</v>
      </c>
      <c r="O260" s="31">
        <v>12</v>
      </c>
      <c r="Q260" s="12" t="s">
        <v>285</v>
      </c>
      <c r="R260" s="12">
        <v>3662</v>
      </c>
      <c r="S260" s="12">
        <v>96</v>
      </c>
      <c r="T260" s="12">
        <v>27</v>
      </c>
      <c r="U260" s="12">
        <v>66</v>
      </c>
      <c r="V260" s="12">
        <v>189</v>
      </c>
      <c r="W260" s="12">
        <v>14</v>
      </c>
      <c r="X260" s="12">
        <v>12</v>
      </c>
      <c r="Y260" s="12">
        <v>5</v>
      </c>
      <c r="Z260" s="12">
        <v>2</v>
      </c>
      <c r="AA260" s="12">
        <v>14</v>
      </c>
      <c r="AB260" s="12">
        <v>26</v>
      </c>
      <c r="AC260" s="12">
        <v>61</v>
      </c>
      <c r="AD260" s="31">
        <v>47</v>
      </c>
      <c r="AE260" s="12"/>
      <c r="AF260" s="12" t="s">
        <v>285</v>
      </c>
      <c r="AG260" s="12">
        <v>66</v>
      </c>
      <c r="AH260" s="12">
        <v>77</v>
      </c>
      <c r="AI260" s="12">
        <v>72</v>
      </c>
      <c r="AJ260" s="12">
        <v>102</v>
      </c>
      <c r="AK260" s="12">
        <v>141</v>
      </c>
      <c r="AL260" s="12">
        <v>191</v>
      </c>
      <c r="AM260" s="12">
        <v>223</v>
      </c>
      <c r="AN260" s="12">
        <v>282</v>
      </c>
      <c r="AO260" s="12">
        <v>320</v>
      </c>
      <c r="AP260" s="12">
        <v>365</v>
      </c>
      <c r="AQ260" s="12">
        <v>486</v>
      </c>
      <c r="AR260" s="12">
        <v>426</v>
      </c>
      <c r="AS260" s="12">
        <v>527</v>
      </c>
      <c r="AT260" s="31">
        <v>14</v>
      </c>
      <c r="AV260" s="12" t="s">
        <v>285</v>
      </c>
      <c r="AW260" s="12">
        <v>2019</v>
      </c>
      <c r="AX260" s="12">
        <v>52</v>
      </c>
      <c r="AY260" s="12">
        <v>10</v>
      </c>
      <c r="AZ260" s="12">
        <v>31</v>
      </c>
      <c r="BA260" s="12">
        <v>93</v>
      </c>
      <c r="BB260" s="12">
        <v>5</v>
      </c>
      <c r="BC260" s="12">
        <v>3</v>
      </c>
      <c r="BD260" s="12">
        <v>3</v>
      </c>
      <c r="BE260" s="12">
        <v>1</v>
      </c>
      <c r="BF260" s="12">
        <v>8</v>
      </c>
      <c r="BG260" s="12">
        <v>13</v>
      </c>
      <c r="BH260" s="12">
        <v>42</v>
      </c>
      <c r="BI260" s="31">
        <v>27</v>
      </c>
      <c r="BJ260" s="12"/>
      <c r="BK260" s="12" t="s">
        <v>285</v>
      </c>
      <c r="BL260" s="12">
        <v>44</v>
      </c>
      <c r="BM260" s="12">
        <v>55</v>
      </c>
      <c r="BN260" s="12">
        <v>48</v>
      </c>
      <c r="BO260" s="12">
        <v>69</v>
      </c>
      <c r="BP260" s="12">
        <v>88</v>
      </c>
      <c r="BQ260" s="12">
        <v>130</v>
      </c>
      <c r="BR260" s="12">
        <v>144</v>
      </c>
      <c r="BS260" s="12">
        <v>173</v>
      </c>
      <c r="BT260" s="12">
        <v>199</v>
      </c>
      <c r="BU260" s="12">
        <v>194</v>
      </c>
      <c r="BV260" s="12">
        <v>266</v>
      </c>
      <c r="BW260" s="12">
        <v>201</v>
      </c>
      <c r="BX260" s="12">
        <v>201</v>
      </c>
      <c r="BY260" s="31">
        <v>12</v>
      </c>
      <c r="CA260" s="12" t="s">
        <v>285</v>
      </c>
      <c r="CB260" s="12">
        <v>1642</v>
      </c>
      <c r="CC260" s="12">
        <v>43</v>
      </c>
      <c r="CD260" s="12">
        <v>17</v>
      </c>
      <c r="CE260" s="12">
        <v>35</v>
      </c>
      <c r="CF260" s="12">
        <v>95</v>
      </c>
      <c r="CG260" s="12">
        <v>9</v>
      </c>
      <c r="CH260" s="12">
        <v>9</v>
      </c>
      <c r="CI260" s="12">
        <v>2</v>
      </c>
      <c r="CJ260" s="12">
        <v>1</v>
      </c>
      <c r="CK260" s="12">
        <v>6</v>
      </c>
      <c r="CL260" s="12">
        <v>13</v>
      </c>
      <c r="CM260" s="12">
        <v>19</v>
      </c>
      <c r="CN260" s="31">
        <v>20</v>
      </c>
      <c r="CO260" s="12"/>
      <c r="CP260" s="12" t="s">
        <v>285</v>
      </c>
      <c r="CQ260" s="12">
        <v>22</v>
      </c>
      <c r="CR260" s="12">
        <v>22</v>
      </c>
      <c r="CS260" s="12">
        <v>24</v>
      </c>
      <c r="CT260" s="12">
        <v>33</v>
      </c>
      <c r="CU260" s="12">
        <v>53</v>
      </c>
      <c r="CV260" s="12">
        <v>61</v>
      </c>
      <c r="CW260" s="12">
        <v>79</v>
      </c>
      <c r="CX260" s="12">
        <v>109</v>
      </c>
      <c r="CY260" s="12">
        <v>121</v>
      </c>
      <c r="CZ260" s="12">
        <v>171</v>
      </c>
      <c r="DA260" s="12">
        <v>220</v>
      </c>
      <c r="DB260" s="12">
        <v>225</v>
      </c>
      <c r="DC260" s="12">
        <v>326</v>
      </c>
      <c r="DD260" s="31">
        <v>2</v>
      </c>
      <c r="DG260" s="12" t="s">
        <v>299</v>
      </c>
      <c r="DH260" s="12">
        <v>77</v>
      </c>
      <c r="DI260" s="12">
        <v>118</v>
      </c>
      <c r="DJ260" s="12">
        <v>4</v>
      </c>
      <c r="DK260" s="12">
        <v>3</v>
      </c>
      <c r="DL260" s="12">
        <v>5</v>
      </c>
      <c r="DM260" s="12">
        <v>9</v>
      </c>
      <c r="DN260" s="12">
        <v>14</v>
      </c>
      <c r="DO260" s="12">
        <v>45</v>
      </c>
      <c r="DP260" s="12">
        <v>114</v>
      </c>
      <c r="DQ260" s="12">
        <v>228</v>
      </c>
      <c r="DR260" s="31">
        <v>942</v>
      </c>
      <c r="DT260" s="12" t="s">
        <v>299</v>
      </c>
      <c r="DU260" s="12">
        <v>83</v>
      </c>
      <c r="DV260" s="12">
        <v>138</v>
      </c>
      <c r="DW260" s="12">
        <v>3</v>
      </c>
      <c r="DX260" s="12">
        <v>3</v>
      </c>
      <c r="DY260" s="12">
        <v>8</v>
      </c>
      <c r="DZ260" s="12">
        <v>10</v>
      </c>
      <c r="EA260" s="12">
        <v>18</v>
      </c>
      <c r="EB260" s="12">
        <v>59</v>
      </c>
      <c r="EC260" s="12">
        <v>150</v>
      </c>
      <c r="ED260" s="12">
        <v>311</v>
      </c>
      <c r="EE260" s="31">
        <v>1130</v>
      </c>
      <c r="EG260" s="12" t="s">
        <v>299</v>
      </c>
      <c r="EH260" s="12">
        <v>70</v>
      </c>
      <c r="EI260" s="12">
        <v>97</v>
      </c>
      <c r="EJ260" s="12">
        <v>6</v>
      </c>
      <c r="EK260" s="12">
        <v>3</v>
      </c>
      <c r="EL260" s="12">
        <v>2</v>
      </c>
      <c r="EM260" s="12">
        <v>8</v>
      </c>
      <c r="EN260" s="12">
        <v>10</v>
      </c>
      <c r="EO260" s="12">
        <v>31</v>
      </c>
      <c r="EP260" s="12">
        <v>79</v>
      </c>
      <c r="EQ260" s="12">
        <v>154</v>
      </c>
      <c r="ER260" s="31">
        <v>828</v>
      </c>
      <c r="EU260" s="12" t="s">
        <v>299</v>
      </c>
      <c r="EV260" s="12">
        <v>329576</v>
      </c>
      <c r="EW260" s="12">
        <v>26645</v>
      </c>
      <c r="EX260" s="12">
        <v>26534</v>
      </c>
      <c r="EY260" s="12">
        <v>28663</v>
      </c>
      <c r="EZ260" s="12">
        <v>29820</v>
      </c>
      <c r="FA260" s="12">
        <v>27333</v>
      </c>
      <c r="FB260" s="12">
        <v>24314</v>
      </c>
      <c r="FC260" s="12">
        <v>23509</v>
      </c>
      <c r="FD260" s="12">
        <v>21119</v>
      </c>
      <c r="FE260" s="12">
        <v>20608</v>
      </c>
      <c r="FF260" s="12">
        <v>18841</v>
      </c>
      <c r="FG260" s="12">
        <v>17846</v>
      </c>
      <c r="FH260" s="12">
        <v>15667</v>
      </c>
      <c r="FI260" s="12">
        <v>13830</v>
      </c>
      <c r="FJ260" s="12">
        <v>11495</v>
      </c>
      <c r="FK260" s="12">
        <v>9235</v>
      </c>
      <c r="FL260" s="12">
        <v>6910</v>
      </c>
      <c r="FM260" s="31">
        <v>7207</v>
      </c>
      <c r="FP260" s="12" t="s">
        <v>299</v>
      </c>
      <c r="FQ260" s="12">
        <v>164717</v>
      </c>
      <c r="FR260" s="12">
        <v>13552</v>
      </c>
      <c r="FS260" s="12">
        <v>13455</v>
      </c>
      <c r="FT260" s="12">
        <v>14574</v>
      </c>
      <c r="FU260" s="12">
        <v>15214</v>
      </c>
      <c r="FV260" s="12">
        <v>13918</v>
      </c>
      <c r="FW260" s="12">
        <v>12602</v>
      </c>
      <c r="FX260" s="12">
        <v>12028</v>
      </c>
      <c r="FY260" s="12">
        <v>10652</v>
      </c>
      <c r="FZ260" s="12">
        <v>10401</v>
      </c>
      <c r="GA260" s="12">
        <v>9544</v>
      </c>
      <c r="GB260" s="12">
        <v>9068</v>
      </c>
      <c r="GC260" s="12">
        <v>7803</v>
      </c>
      <c r="GD260" s="12">
        <v>6880</v>
      </c>
      <c r="GE260" s="12">
        <v>5505</v>
      </c>
      <c r="GF260" s="12">
        <v>4219</v>
      </c>
      <c r="GG260" s="12">
        <v>2873</v>
      </c>
      <c r="GH260" s="31">
        <v>2429</v>
      </c>
      <c r="GK260" s="12" t="s">
        <v>299</v>
      </c>
      <c r="GL260" s="12">
        <v>164859</v>
      </c>
      <c r="GM260" s="12">
        <v>13093</v>
      </c>
      <c r="GN260" s="12">
        <v>13079</v>
      </c>
      <c r="GO260" s="12">
        <v>14089</v>
      </c>
      <c r="GP260" s="12">
        <v>14606</v>
      </c>
      <c r="GQ260" s="12">
        <v>13415</v>
      </c>
      <c r="GR260" s="12">
        <v>11712</v>
      </c>
      <c r="GS260" s="12">
        <v>11481</v>
      </c>
      <c r="GT260" s="12">
        <v>10467</v>
      </c>
      <c r="GU260" s="12">
        <v>10207</v>
      </c>
      <c r="GV260" s="12">
        <v>9297</v>
      </c>
      <c r="GW260" s="12">
        <v>8778</v>
      </c>
      <c r="GX260" s="12">
        <v>7864</v>
      </c>
      <c r="GY260" s="12">
        <v>6950</v>
      </c>
      <c r="GZ260" s="12">
        <v>5990</v>
      </c>
      <c r="HA260" s="12">
        <v>5016</v>
      </c>
      <c r="HB260" s="12">
        <v>4037</v>
      </c>
      <c r="HC260" s="31">
        <v>4778</v>
      </c>
      <c r="HF260" s="54" t="s">
        <v>300</v>
      </c>
      <c r="HG260" s="55" t="s">
        <v>301</v>
      </c>
      <c r="HH260" s="55">
        <v>1</v>
      </c>
      <c r="HI260" s="56">
        <f>FE249</f>
        <v>2295845</v>
      </c>
      <c r="HJ260" s="56">
        <f>AJ249</f>
        <v>5322</v>
      </c>
      <c r="HK260" s="57">
        <f t="shared" si="109"/>
        <v>2.3181007428637384E-3</v>
      </c>
      <c r="HL260" s="58">
        <f t="shared" si="105"/>
        <v>2.3154170578628028E-3</v>
      </c>
      <c r="HN260" s="54" t="s">
        <v>300</v>
      </c>
      <c r="HO260" s="55" t="s">
        <v>301</v>
      </c>
      <c r="HP260" s="55">
        <v>1</v>
      </c>
      <c r="HQ260" s="56">
        <f>FZ249</f>
        <v>1137747</v>
      </c>
      <c r="HR260" s="56">
        <f>BO249</f>
        <v>3311</v>
      </c>
      <c r="HS260" s="57">
        <f t="shared" si="110"/>
        <v>2.9101373152379218E-3</v>
      </c>
      <c r="HT260" s="58">
        <f t="shared" si="106"/>
        <v>2.9059090181037871E-3</v>
      </c>
      <c r="HV260" s="54" t="s">
        <v>300</v>
      </c>
      <c r="HW260" s="59" t="s">
        <v>301</v>
      </c>
      <c r="HX260" s="59">
        <v>1</v>
      </c>
      <c r="HY260" s="56">
        <f>GU249</f>
        <v>1158098</v>
      </c>
      <c r="HZ260" s="60">
        <f>CT249</f>
        <v>2007</v>
      </c>
      <c r="IA260" s="57">
        <f t="shared" si="111"/>
        <v>1.7330139590949988E-3</v>
      </c>
      <c r="IB260" s="58">
        <f t="shared" si="107"/>
        <v>1.7315135904836633E-3</v>
      </c>
      <c r="IE260" s="50">
        <f t="shared" si="108"/>
        <v>0</v>
      </c>
      <c r="IF260" s="50">
        <f t="shared" si="108"/>
        <v>-4</v>
      </c>
      <c r="IH260">
        <f t="shared" ref="IH260:IM260" si="116">IH250/IH256</f>
        <v>2.4594108836744882E-2</v>
      </c>
      <c r="II260">
        <f t="shared" si="116"/>
        <v>2.3678905223879141E-2</v>
      </c>
      <c r="IJ260">
        <f t="shared" si="116"/>
        <v>2.4479312322886013E-2</v>
      </c>
      <c r="IK260">
        <f t="shared" si="116"/>
        <v>2.6386173252856051E-2</v>
      </c>
      <c r="IL260">
        <f t="shared" si="116"/>
        <v>2.8826811349596439E-2</v>
      </c>
      <c r="IM260">
        <f t="shared" si="116"/>
        <v>3.1445278548861415E-2</v>
      </c>
      <c r="IO260">
        <f>IO250/IO256</f>
        <v>1.5218992817969325E-2</v>
      </c>
      <c r="IQ260">
        <f>IQ250/IQ256</f>
        <v>2.9198286605057105E-2</v>
      </c>
    </row>
    <row r="261" spans="1:251" ht="15.6" x14ac:dyDescent="0.3">
      <c r="A261" s="12" t="s">
        <v>299</v>
      </c>
      <c r="B261" s="12">
        <v>5336</v>
      </c>
      <c r="C261" s="12"/>
      <c r="D261" s="12"/>
      <c r="E261" s="12"/>
      <c r="F261" s="12">
        <v>20</v>
      </c>
      <c r="G261" s="12">
        <v>1023</v>
      </c>
      <c r="H261" s="12">
        <v>1345</v>
      </c>
      <c r="I261" s="12">
        <v>1304</v>
      </c>
      <c r="J261" s="12">
        <v>1016</v>
      </c>
      <c r="K261" s="12">
        <v>485</v>
      </c>
      <c r="L261" s="12">
        <v>115</v>
      </c>
      <c r="M261" s="12">
        <v>3</v>
      </c>
      <c r="N261" s="12">
        <v>0</v>
      </c>
      <c r="O261" s="31">
        <v>25</v>
      </c>
      <c r="Q261" s="12" t="s">
        <v>299</v>
      </c>
      <c r="R261" s="12">
        <v>2525</v>
      </c>
      <c r="S261" s="12">
        <v>35</v>
      </c>
      <c r="T261" s="12">
        <v>10</v>
      </c>
      <c r="U261" s="12">
        <v>18</v>
      </c>
      <c r="V261" s="12">
        <v>63</v>
      </c>
      <c r="W261" s="12">
        <v>5</v>
      </c>
      <c r="X261" s="12">
        <v>1</v>
      </c>
      <c r="Y261" s="12">
        <v>2</v>
      </c>
      <c r="Z261" s="12">
        <v>1</v>
      </c>
      <c r="AA261" s="12">
        <v>7</v>
      </c>
      <c r="AB261" s="12">
        <v>10</v>
      </c>
      <c r="AC261" s="12">
        <v>18</v>
      </c>
      <c r="AD261" s="31">
        <v>13</v>
      </c>
      <c r="AE261" s="12"/>
      <c r="AF261" s="12" t="s">
        <v>299</v>
      </c>
      <c r="AG261" s="12">
        <v>24</v>
      </c>
      <c r="AH261" s="12">
        <v>19</v>
      </c>
      <c r="AI261" s="12">
        <v>27</v>
      </c>
      <c r="AJ261" s="12">
        <v>30</v>
      </c>
      <c r="AK261" s="12">
        <v>69</v>
      </c>
      <c r="AL261" s="12">
        <v>96</v>
      </c>
      <c r="AM261" s="12">
        <v>130</v>
      </c>
      <c r="AN261" s="12">
        <v>207</v>
      </c>
      <c r="AO261" s="12">
        <v>209</v>
      </c>
      <c r="AP261" s="12">
        <v>263</v>
      </c>
      <c r="AQ261" s="12">
        <v>330</v>
      </c>
      <c r="AR261" s="12">
        <v>397</v>
      </c>
      <c r="AS261" s="12">
        <v>603</v>
      </c>
      <c r="AT261" s="31">
        <v>1</v>
      </c>
      <c r="AV261" s="12" t="s">
        <v>299</v>
      </c>
      <c r="AW261" s="12">
        <v>1367</v>
      </c>
      <c r="AX261" s="12">
        <v>19</v>
      </c>
      <c r="AY261" s="12">
        <v>7</v>
      </c>
      <c r="AZ261" s="12">
        <v>12</v>
      </c>
      <c r="BA261" s="12">
        <v>38</v>
      </c>
      <c r="BB261" s="12">
        <v>1</v>
      </c>
      <c r="BC261" s="12">
        <v>1</v>
      </c>
      <c r="BD261" s="12">
        <v>0</v>
      </c>
      <c r="BE261" s="12">
        <v>1</v>
      </c>
      <c r="BF261" s="12">
        <v>4</v>
      </c>
      <c r="BG261" s="12">
        <v>5</v>
      </c>
      <c r="BH261" s="12">
        <v>15</v>
      </c>
      <c r="BI261" s="31">
        <v>9</v>
      </c>
      <c r="BJ261" s="12"/>
      <c r="BK261" s="12" t="s">
        <v>299</v>
      </c>
      <c r="BL261" s="12">
        <v>14</v>
      </c>
      <c r="BM261" s="12">
        <v>11</v>
      </c>
      <c r="BN261" s="12">
        <v>14</v>
      </c>
      <c r="BO261" s="12">
        <v>23</v>
      </c>
      <c r="BP261" s="12">
        <v>45</v>
      </c>
      <c r="BQ261" s="12">
        <v>64</v>
      </c>
      <c r="BR261" s="12">
        <v>85</v>
      </c>
      <c r="BS261" s="12">
        <v>135</v>
      </c>
      <c r="BT261" s="12">
        <v>144</v>
      </c>
      <c r="BU261" s="12">
        <v>158</v>
      </c>
      <c r="BV261" s="12">
        <v>173</v>
      </c>
      <c r="BW261" s="12">
        <v>200</v>
      </c>
      <c r="BX261" s="12">
        <v>226</v>
      </c>
      <c r="BY261" s="31">
        <v>1</v>
      </c>
      <c r="CA261" s="12" t="s">
        <v>299</v>
      </c>
      <c r="CB261" s="12">
        <v>1157</v>
      </c>
      <c r="CC261" s="12">
        <v>16</v>
      </c>
      <c r="CD261" s="12">
        <v>3</v>
      </c>
      <c r="CE261" s="12">
        <v>6</v>
      </c>
      <c r="CF261" s="12">
        <v>25</v>
      </c>
      <c r="CG261" s="12">
        <v>4</v>
      </c>
      <c r="CH261" s="12">
        <v>0</v>
      </c>
      <c r="CI261" s="12">
        <v>2</v>
      </c>
      <c r="CJ261" s="12">
        <v>0</v>
      </c>
      <c r="CK261" s="12">
        <v>3</v>
      </c>
      <c r="CL261" s="12">
        <v>5</v>
      </c>
      <c r="CM261" s="12">
        <v>3</v>
      </c>
      <c r="CN261" s="31">
        <v>4</v>
      </c>
      <c r="CO261" s="12"/>
      <c r="CP261" s="12" t="s">
        <v>299</v>
      </c>
      <c r="CQ261" s="12">
        <v>10</v>
      </c>
      <c r="CR261" s="12">
        <v>8</v>
      </c>
      <c r="CS261" s="12">
        <v>13</v>
      </c>
      <c r="CT261" s="12">
        <v>7</v>
      </c>
      <c r="CU261" s="12">
        <v>24</v>
      </c>
      <c r="CV261" s="12">
        <v>32</v>
      </c>
      <c r="CW261" s="12">
        <v>45</v>
      </c>
      <c r="CX261" s="12">
        <v>72</v>
      </c>
      <c r="CY261" s="12">
        <v>65</v>
      </c>
      <c r="CZ261" s="12">
        <v>105</v>
      </c>
      <c r="DA261" s="12">
        <v>156</v>
      </c>
      <c r="DB261" s="12">
        <v>197</v>
      </c>
      <c r="DC261" s="12">
        <v>377</v>
      </c>
      <c r="DD261" s="31">
        <v>0</v>
      </c>
      <c r="DG261" s="12" t="s">
        <v>312</v>
      </c>
      <c r="DH261" s="12">
        <v>54</v>
      </c>
      <c r="DI261" s="12">
        <v>129</v>
      </c>
      <c r="DJ261" s="12">
        <v>7</v>
      </c>
      <c r="DK261" s="12">
        <v>3</v>
      </c>
      <c r="DL261" s="12">
        <v>11</v>
      </c>
      <c r="DM261" s="12">
        <v>11</v>
      </c>
      <c r="DN261" s="12">
        <v>18</v>
      </c>
      <c r="DO261" s="12">
        <v>43</v>
      </c>
      <c r="DP261" s="12">
        <v>123</v>
      </c>
      <c r="DQ261" s="12">
        <v>244</v>
      </c>
      <c r="DR261" s="31">
        <v>912</v>
      </c>
      <c r="DT261" s="12" t="s">
        <v>312</v>
      </c>
      <c r="DU261" s="12">
        <v>62</v>
      </c>
      <c r="DV261" s="12">
        <v>168</v>
      </c>
      <c r="DW261" s="12">
        <v>9</v>
      </c>
      <c r="DX261" s="12">
        <v>3</v>
      </c>
      <c r="DY261" s="12">
        <v>15</v>
      </c>
      <c r="DZ261" s="12">
        <v>12</v>
      </c>
      <c r="EA261" s="12">
        <v>21</v>
      </c>
      <c r="EB261" s="12">
        <v>55</v>
      </c>
      <c r="EC261" s="12">
        <v>146</v>
      </c>
      <c r="ED261" s="12">
        <v>319</v>
      </c>
      <c r="EE261" s="31">
        <v>1098</v>
      </c>
      <c r="EG261" s="12" t="s">
        <v>312</v>
      </c>
      <c r="EH261" s="12">
        <v>47</v>
      </c>
      <c r="EI261" s="12">
        <v>86</v>
      </c>
      <c r="EJ261" s="12">
        <v>6</v>
      </c>
      <c r="EK261" s="12">
        <v>2</v>
      </c>
      <c r="EL261" s="12">
        <v>7</v>
      </c>
      <c r="EM261" s="12">
        <v>10</v>
      </c>
      <c r="EN261" s="12">
        <v>16</v>
      </c>
      <c r="EO261" s="12">
        <v>31</v>
      </c>
      <c r="EP261" s="12">
        <v>100</v>
      </c>
      <c r="EQ261" s="12">
        <v>180</v>
      </c>
      <c r="ER261" s="31">
        <v>774</v>
      </c>
      <c r="EU261" s="12" t="s">
        <v>312</v>
      </c>
      <c r="EV261" s="12">
        <v>334235</v>
      </c>
      <c r="EW261" s="12">
        <v>30983</v>
      </c>
      <c r="EX261" s="12">
        <v>31553</v>
      </c>
      <c r="EY261" s="12">
        <v>36087</v>
      </c>
      <c r="EZ261" s="12">
        <v>32927</v>
      </c>
      <c r="FA261" s="12">
        <v>29177</v>
      </c>
      <c r="FB261" s="12">
        <v>30153</v>
      </c>
      <c r="FC261" s="12">
        <v>26097</v>
      </c>
      <c r="FD261" s="12">
        <v>21129</v>
      </c>
      <c r="FE261" s="12">
        <v>19319</v>
      </c>
      <c r="FF261" s="12">
        <v>17215</v>
      </c>
      <c r="FG261" s="12">
        <v>15284</v>
      </c>
      <c r="FH261" s="12">
        <v>12712</v>
      </c>
      <c r="FI261" s="12">
        <v>9696</v>
      </c>
      <c r="FJ261" s="12">
        <v>7708</v>
      </c>
      <c r="FK261" s="12">
        <v>5941</v>
      </c>
      <c r="FL261" s="12">
        <v>4367</v>
      </c>
      <c r="FM261" s="31">
        <v>3887</v>
      </c>
      <c r="FP261" s="12" t="s">
        <v>312</v>
      </c>
      <c r="FQ261" s="12">
        <v>168081</v>
      </c>
      <c r="FR261" s="12">
        <v>15661</v>
      </c>
      <c r="FS261" s="12">
        <v>16040</v>
      </c>
      <c r="FT261" s="12">
        <v>18323</v>
      </c>
      <c r="FU261" s="12">
        <v>16630</v>
      </c>
      <c r="FV261" s="12">
        <v>14827</v>
      </c>
      <c r="FW261" s="12">
        <v>15290</v>
      </c>
      <c r="FX261" s="12">
        <v>13223</v>
      </c>
      <c r="FY261" s="12">
        <v>10767</v>
      </c>
      <c r="FZ261" s="12">
        <v>9808</v>
      </c>
      <c r="GA261" s="12">
        <v>8698</v>
      </c>
      <c r="GB261" s="12">
        <v>7764</v>
      </c>
      <c r="GC261" s="12">
        <v>6412</v>
      </c>
      <c r="GD261" s="12">
        <v>4814</v>
      </c>
      <c r="GE261" s="12">
        <v>3647</v>
      </c>
      <c r="GF261" s="12">
        <v>2651</v>
      </c>
      <c r="GG261" s="12">
        <v>1968</v>
      </c>
      <c r="GH261" s="31">
        <v>1558</v>
      </c>
      <c r="GK261" s="12" t="s">
        <v>312</v>
      </c>
      <c r="GL261" s="12">
        <v>166154</v>
      </c>
      <c r="GM261" s="12">
        <v>15322</v>
      </c>
      <c r="GN261" s="12">
        <v>15513</v>
      </c>
      <c r="GO261" s="12">
        <v>17764</v>
      </c>
      <c r="GP261" s="12">
        <v>16297</v>
      </c>
      <c r="GQ261" s="12">
        <v>14350</v>
      </c>
      <c r="GR261" s="12">
        <v>14863</v>
      </c>
      <c r="GS261" s="12">
        <v>12874</v>
      </c>
      <c r="GT261" s="12">
        <v>10362</v>
      </c>
      <c r="GU261" s="12">
        <v>9511</v>
      </c>
      <c r="GV261" s="12">
        <v>8517</v>
      </c>
      <c r="GW261" s="12">
        <v>7520</v>
      </c>
      <c r="GX261" s="12">
        <v>6300</v>
      </c>
      <c r="GY261" s="12">
        <v>4882</v>
      </c>
      <c r="GZ261" s="12">
        <v>4061</v>
      </c>
      <c r="HA261" s="12">
        <v>3290</v>
      </c>
      <c r="HB261" s="12">
        <v>2399</v>
      </c>
      <c r="HC261" s="31">
        <v>2329</v>
      </c>
      <c r="HF261" s="42" t="s">
        <v>313</v>
      </c>
      <c r="HG261" s="43" t="s">
        <v>314</v>
      </c>
      <c r="HH261" s="43">
        <v>1</v>
      </c>
      <c r="HI261" s="44">
        <f>FF249</f>
        <v>2160250</v>
      </c>
      <c r="HJ261" s="44">
        <f>AK249</f>
        <v>7924</v>
      </c>
      <c r="HK261" s="45">
        <f t="shared" si="109"/>
        <v>3.668093970605254E-3</v>
      </c>
      <c r="HL261" s="46">
        <f t="shared" si="105"/>
        <v>3.6613788298004075E-3</v>
      </c>
      <c r="HN261" s="42" t="s">
        <v>313</v>
      </c>
      <c r="HO261" s="43" t="s">
        <v>314</v>
      </c>
      <c r="HP261" s="43">
        <v>1</v>
      </c>
      <c r="HQ261" s="44">
        <f>GA249</f>
        <v>1050175</v>
      </c>
      <c r="HR261" s="44">
        <f>BP249</f>
        <v>4973</v>
      </c>
      <c r="HS261" s="45">
        <f t="shared" si="110"/>
        <v>4.7354012426500348E-3</v>
      </c>
      <c r="HT261" s="46">
        <f t="shared" si="106"/>
        <v>4.7242157141683255E-3</v>
      </c>
      <c r="HV261" s="42" t="s">
        <v>313</v>
      </c>
      <c r="HW261" s="47" t="s">
        <v>314</v>
      </c>
      <c r="HX261" s="47">
        <v>1</v>
      </c>
      <c r="HY261" s="44">
        <f>GV249</f>
        <v>1110075</v>
      </c>
      <c r="HZ261" s="48">
        <f>CU249</f>
        <v>2950</v>
      </c>
      <c r="IA261" s="45">
        <f t="shared" si="111"/>
        <v>2.6574780983266897E-3</v>
      </c>
      <c r="IB261" s="46">
        <f t="shared" si="107"/>
        <v>2.653951689082812E-3</v>
      </c>
      <c r="IE261" s="50">
        <f t="shared" si="108"/>
        <v>0</v>
      </c>
      <c r="IF261" s="50">
        <f t="shared" si="108"/>
        <v>-1</v>
      </c>
      <c r="IH261">
        <f t="shared" ref="IH261:IM261" si="117">IH251/IH256</f>
        <v>3.490763854218672E-3</v>
      </c>
      <c r="II261">
        <f t="shared" si="117"/>
        <v>4.5326182627923274E-3</v>
      </c>
      <c r="IJ261">
        <f t="shared" si="117"/>
        <v>4.9928366967293154E-3</v>
      </c>
      <c r="IK261">
        <f t="shared" si="117"/>
        <v>5.1520533010975785E-3</v>
      </c>
      <c r="IL261">
        <f t="shared" si="117"/>
        <v>5.2417374026779515E-3</v>
      </c>
      <c r="IM261">
        <f t="shared" si="117"/>
        <v>5.3161462822817222E-3</v>
      </c>
      <c r="IO261">
        <f>IO251/IO256</f>
        <v>2.3859257664824419E-3</v>
      </c>
      <c r="IQ261">
        <f>IQ251/IQ256</f>
        <v>4.0333567086379939E-3</v>
      </c>
    </row>
    <row r="262" spans="1:251" ht="15.6" x14ac:dyDescent="0.3">
      <c r="A262" s="12" t="s">
        <v>312</v>
      </c>
      <c r="B262" s="12">
        <v>6138</v>
      </c>
      <c r="C262" s="12"/>
      <c r="D262" s="12"/>
      <c r="E262" s="12"/>
      <c r="F262" s="12">
        <v>35</v>
      </c>
      <c r="G262" s="12">
        <v>1044</v>
      </c>
      <c r="H262" s="12">
        <v>1627</v>
      </c>
      <c r="I262" s="12">
        <v>1506</v>
      </c>
      <c r="J262" s="12">
        <v>112</v>
      </c>
      <c r="K262" s="12">
        <v>462</v>
      </c>
      <c r="L262" s="12">
        <v>148</v>
      </c>
      <c r="M262" s="12">
        <v>13</v>
      </c>
      <c r="N262" s="12">
        <v>1</v>
      </c>
      <c r="O262" s="31">
        <v>182</v>
      </c>
      <c r="Q262" s="12" t="s">
        <v>312</v>
      </c>
      <c r="R262" s="12">
        <v>1818</v>
      </c>
      <c r="S262" s="12">
        <v>42</v>
      </c>
      <c r="T262" s="12">
        <v>14</v>
      </c>
      <c r="U262" s="12">
        <v>23</v>
      </c>
      <c r="V262" s="12">
        <v>79</v>
      </c>
      <c r="W262" s="12">
        <v>8</v>
      </c>
      <c r="X262" s="12">
        <v>7</v>
      </c>
      <c r="Y262" s="12">
        <v>3</v>
      </c>
      <c r="Z262" s="12">
        <v>0</v>
      </c>
      <c r="AA262" s="12">
        <v>3</v>
      </c>
      <c r="AB262" s="12">
        <v>14</v>
      </c>
      <c r="AC262" s="12">
        <v>30</v>
      </c>
      <c r="AD262" s="31">
        <v>37</v>
      </c>
      <c r="AE262" s="12"/>
      <c r="AF262" s="12" t="s">
        <v>312</v>
      </c>
      <c r="AG262" s="12">
        <v>32</v>
      </c>
      <c r="AH262" s="12">
        <v>29</v>
      </c>
      <c r="AI262" s="12">
        <v>35</v>
      </c>
      <c r="AJ262" s="12">
        <v>39</v>
      </c>
      <c r="AK262" s="12">
        <v>55</v>
      </c>
      <c r="AL262" s="12">
        <v>84</v>
      </c>
      <c r="AM262" s="12">
        <v>116</v>
      </c>
      <c r="AN262" s="12">
        <v>160</v>
      </c>
      <c r="AO262" s="12">
        <v>156</v>
      </c>
      <c r="AP262" s="12">
        <v>177</v>
      </c>
      <c r="AQ262" s="12">
        <v>210</v>
      </c>
      <c r="AR262" s="12">
        <v>251</v>
      </c>
      <c r="AS262" s="12">
        <v>292</v>
      </c>
      <c r="AT262" s="31">
        <v>1</v>
      </c>
      <c r="AV262" s="12" t="s">
        <v>312</v>
      </c>
      <c r="AW262" s="12">
        <v>1041</v>
      </c>
      <c r="AX262" s="12">
        <v>33</v>
      </c>
      <c r="AY262" s="12">
        <v>9</v>
      </c>
      <c r="AZ262" s="12">
        <v>12</v>
      </c>
      <c r="BA262" s="12">
        <v>54</v>
      </c>
      <c r="BB262" s="12">
        <v>6</v>
      </c>
      <c r="BC262" s="12">
        <v>3</v>
      </c>
      <c r="BD262" s="12">
        <v>2</v>
      </c>
      <c r="BE262" s="12">
        <v>0</v>
      </c>
      <c r="BF262" s="12">
        <v>3</v>
      </c>
      <c r="BG262" s="12">
        <v>7</v>
      </c>
      <c r="BH262" s="12">
        <v>21</v>
      </c>
      <c r="BI262" s="31">
        <v>25</v>
      </c>
      <c r="BJ262" s="12"/>
      <c r="BK262" s="12" t="s">
        <v>312</v>
      </c>
      <c r="BL262" s="12">
        <v>16</v>
      </c>
      <c r="BM262" s="12">
        <v>18</v>
      </c>
      <c r="BN262" s="12">
        <v>19</v>
      </c>
      <c r="BO262" s="12">
        <v>24</v>
      </c>
      <c r="BP262" s="12">
        <v>35</v>
      </c>
      <c r="BQ262" s="12">
        <v>55</v>
      </c>
      <c r="BR262" s="12">
        <v>64</v>
      </c>
      <c r="BS262" s="12">
        <v>100</v>
      </c>
      <c r="BT262" s="12">
        <v>98</v>
      </c>
      <c r="BU262" s="12">
        <v>103</v>
      </c>
      <c r="BV262" s="12">
        <v>122</v>
      </c>
      <c r="BW262" s="12">
        <v>139</v>
      </c>
      <c r="BX262" s="12">
        <v>126</v>
      </c>
      <c r="BY262" s="31">
        <v>1</v>
      </c>
      <c r="CA262" s="12" t="s">
        <v>312</v>
      </c>
      <c r="CB262" s="12">
        <v>777</v>
      </c>
      <c r="CC262" s="12">
        <v>9</v>
      </c>
      <c r="CD262" s="12">
        <v>5</v>
      </c>
      <c r="CE262" s="12">
        <v>11</v>
      </c>
      <c r="CF262" s="12">
        <v>25</v>
      </c>
      <c r="CG262" s="12">
        <v>2</v>
      </c>
      <c r="CH262" s="12">
        <v>4</v>
      </c>
      <c r="CI262" s="12">
        <v>1</v>
      </c>
      <c r="CJ262" s="12">
        <v>0</v>
      </c>
      <c r="CK262" s="12">
        <v>0</v>
      </c>
      <c r="CL262" s="12">
        <v>7</v>
      </c>
      <c r="CM262" s="12">
        <v>9</v>
      </c>
      <c r="CN262" s="31">
        <v>12</v>
      </c>
      <c r="CO262" s="12"/>
      <c r="CP262" s="12" t="s">
        <v>312</v>
      </c>
      <c r="CQ262" s="12">
        <v>16</v>
      </c>
      <c r="CR262" s="12">
        <v>11</v>
      </c>
      <c r="CS262" s="12">
        <v>16</v>
      </c>
      <c r="CT262" s="12">
        <v>15</v>
      </c>
      <c r="CU262" s="12">
        <v>20</v>
      </c>
      <c r="CV262" s="12">
        <v>29</v>
      </c>
      <c r="CW262" s="12">
        <v>52</v>
      </c>
      <c r="CX262" s="12">
        <v>60</v>
      </c>
      <c r="CY262" s="12">
        <v>58</v>
      </c>
      <c r="CZ262" s="12">
        <v>74</v>
      </c>
      <c r="DA262" s="12">
        <v>88</v>
      </c>
      <c r="DB262" s="12">
        <v>112</v>
      </c>
      <c r="DC262" s="12">
        <v>166</v>
      </c>
      <c r="DD262" s="31">
        <v>0</v>
      </c>
      <c r="DG262" s="12" t="s">
        <v>327</v>
      </c>
      <c r="DH262" s="12">
        <v>72</v>
      </c>
      <c r="DI262" s="12">
        <v>113</v>
      </c>
      <c r="DJ262" s="12">
        <v>6</v>
      </c>
      <c r="DK262" s="12">
        <v>3</v>
      </c>
      <c r="DL262" s="12">
        <v>8</v>
      </c>
      <c r="DM262" s="12">
        <v>9</v>
      </c>
      <c r="DN262" s="12">
        <v>17</v>
      </c>
      <c r="DO262" s="12">
        <v>42</v>
      </c>
      <c r="DP262" s="12">
        <v>101</v>
      </c>
      <c r="DQ262" s="12">
        <v>241</v>
      </c>
      <c r="DR262" s="31">
        <v>883</v>
      </c>
      <c r="DT262" s="12" t="s">
        <v>327</v>
      </c>
      <c r="DU262" s="12">
        <v>76</v>
      </c>
      <c r="DV262" s="12">
        <v>126</v>
      </c>
      <c r="DW262" s="12">
        <v>6</v>
      </c>
      <c r="DX262" s="12">
        <v>3</v>
      </c>
      <c r="DY262" s="12">
        <v>11</v>
      </c>
      <c r="DZ262" s="12">
        <v>12</v>
      </c>
      <c r="EA262" s="12">
        <v>21</v>
      </c>
      <c r="EB262" s="12">
        <v>52</v>
      </c>
      <c r="EC262" s="12">
        <v>137</v>
      </c>
      <c r="ED262" s="12">
        <v>317</v>
      </c>
      <c r="EE262" s="31">
        <v>983</v>
      </c>
      <c r="EG262" s="12" t="s">
        <v>327</v>
      </c>
      <c r="EH262" s="12">
        <v>68</v>
      </c>
      <c r="EI262" s="12">
        <v>98</v>
      </c>
      <c r="EJ262" s="12">
        <v>5</v>
      </c>
      <c r="EK262" s="12">
        <v>3</v>
      </c>
      <c r="EL262" s="12">
        <v>4</v>
      </c>
      <c r="EM262" s="12">
        <v>6</v>
      </c>
      <c r="EN262" s="12">
        <v>12</v>
      </c>
      <c r="EO262" s="12">
        <v>32</v>
      </c>
      <c r="EP262" s="12">
        <v>69</v>
      </c>
      <c r="EQ262" s="12">
        <v>180</v>
      </c>
      <c r="ER262" s="31">
        <v>820</v>
      </c>
      <c r="EU262" s="12" t="s">
        <v>327</v>
      </c>
      <c r="EV262" s="12">
        <v>1711416</v>
      </c>
      <c r="EW262" s="12">
        <v>153600</v>
      </c>
      <c r="EX262" s="12">
        <v>145526</v>
      </c>
      <c r="EY262" s="12">
        <v>152755</v>
      </c>
      <c r="EZ262" s="12">
        <v>153354</v>
      </c>
      <c r="FA262" s="12">
        <v>145466</v>
      </c>
      <c r="FB262" s="12">
        <v>141588</v>
      </c>
      <c r="FC262" s="12">
        <v>125124</v>
      </c>
      <c r="FD262" s="12">
        <v>103806</v>
      </c>
      <c r="FE262" s="12">
        <v>93644</v>
      </c>
      <c r="FF262" s="12">
        <v>89999</v>
      </c>
      <c r="FG262" s="12">
        <v>88143</v>
      </c>
      <c r="FH262" s="12">
        <v>80298</v>
      </c>
      <c r="FI262" s="12">
        <v>67364</v>
      </c>
      <c r="FJ262" s="12">
        <v>54481</v>
      </c>
      <c r="FK262" s="12">
        <v>44498</v>
      </c>
      <c r="FL262" s="12">
        <v>35902</v>
      </c>
      <c r="FM262" s="31">
        <v>35868</v>
      </c>
      <c r="FP262" s="12" t="s">
        <v>327</v>
      </c>
      <c r="FQ262" s="12">
        <v>838382</v>
      </c>
      <c r="FR262" s="12">
        <v>78002</v>
      </c>
      <c r="FS262" s="12">
        <v>73824</v>
      </c>
      <c r="FT262" s="12">
        <v>77806</v>
      </c>
      <c r="FU262" s="12">
        <v>78183</v>
      </c>
      <c r="FV262" s="12">
        <v>73691</v>
      </c>
      <c r="FW262" s="12">
        <v>71532</v>
      </c>
      <c r="FX262" s="12">
        <v>62408</v>
      </c>
      <c r="FY262" s="12">
        <v>50760</v>
      </c>
      <c r="FZ262" s="12">
        <v>45368</v>
      </c>
      <c r="GA262" s="12">
        <v>42914</v>
      </c>
      <c r="GB262" s="12">
        <v>41889</v>
      </c>
      <c r="GC262" s="12">
        <v>37899</v>
      </c>
      <c r="GD262" s="12">
        <v>31489</v>
      </c>
      <c r="GE262" s="12">
        <v>24973</v>
      </c>
      <c r="GF262" s="12">
        <v>19672</v>
      </c>
      <c r="GG262" s="12">
        <v>14804</v>
      </c>
      <c r="GH262" s="31">
        <v>13168</v>
      </c>
      <c r="GK262" s="12" t="s">
        <v>327</v>
      </c>
      <c r="GL262" s="12">
        <v>873034</v>
      </c>
      <c r="GM262" s="12">
        <v>75598</v>
      </c>
      <c r="GN262" s="12">
        <v>71702</v>
      </c>
      <c r="GO262" s="12">
        <v>74949</v>
      </c>
      <c r="GP262" s="12">
        <v>75171</v>
      </c>
      <c r="GQ262" s="12">
        <v>71775</v>
      </c>
      <c r="GR262" s="12">
        <v>70056</v>
      </c>
      <c r="GS262" s="12">
        <v>62716</v>
      </c>
      <c r="GT262" s="12">
        <v>53046</v>
      </c>
      <c r="GU262" s="12">
        <v>48276</v>
      </c>
      <c r="GV262" s="12">
        <v>47085</v>
      </c>
      <c r="GW262" s="12">
        <v>46254</v>
      </c>
      <c r="GX262" s="12">
        <v>42399</v>
      </c>
      <c r="GY262" s="12">
        <v>35875</v>
      </c>
      <c r="GZ262" s="12">
        <v>29508</v>
      </c>
      <c r="HA262" s="12">
        <v>24826</v>
      </c>
      <c r="HB262" s="12">
        <v>21098</v>
      </c>
      <c r="HC262" s="31">
        <v>22700</v>
      </c>
      <c r="HF262" s="54" t="s">
        <v>328</v>
      </c>
      <c r="HG262" s="55" t="s">
        <v>329</v>
      </c>
      <c r="HH262" s="55">
        <v>1</v>
      </c>
      <c r="HI262" s="56">
        <f>FG249</f>
        <v>2018437</v>
      </c>
      <c r="HJ262" s="56">
        <f>AL249</f>
        <v>12152</v>
      </c>
      <c r="HK262" s="57">
        <f t="shared" si="109"/>
        <v>6.0205000205604637E-3</v>
      </c>
      <c r="HL262" s="58">
        <f t="shared" si="105"/>
        <v>6.0024312019730181E-3</v>
      </c>
      <c r="HN262" s="54" t="s">
        <v>328</v>
      </c>
      <c r="HO262" s="55" t="s">
        <v>329</v>
      </c>
      <c r="HP262" s="55">
        <v>1</v>
      </c>
      <c r="HQ262" s="56">
        <f>GB249</f>
        <v>970839</v>
      </c>
      <c r="HR262" s="56">
        <f>BQ249</f>
        <v>7804</v>
      </c>
      <c r="HS262" s="57">
        <f t="shared" si="110"/>
        <v>8.0384080161592184E-3</v>
      </c>
      <c r="HT262" s="58">
        <f t="shared" si="106"/>
        <v>8.0062293470778388E-3</v>
      </c>
      <c r="HV262" s="54" t="s">
        <v>328</v>
      </c>
      <c r="HW262" s="59" t="s">
        <v>329</v>
      </c>
      <c r="HX262" s="59">
        <v>1</v>
      </c>
      <c r="HY262" s="56">
        <f>GW249</f>
        <v>1047598</v>
      </c>
      <c r="HZ262" s="60">
        <f>CV249</f>
        <v>4344</v>
      </c>
      <c r="IA262" s="57">
        <f t="shared" si="111"/>
        <v>4.1466287640869876E-3</v>
      </c>
      <c r="IB262" s="58">
        <f t="shared" si="107"/>
        <v>4.1380492869866736E-3</v>
      </c>
      <c r="IE262" s="50">
        <f t="shared" si="108"/>
        <v>0</v>
      </c>
      <c r="IF262" s="50">
        <f t="shared" si="108"/>
        <v>-4</v>
      </c>
      <c r="IH262">
        <f t="shared" ref="IH262:IM262" si="118">SUM(IH257:IH261)</f>
        <v>0.99999999999999989</v>
      </c>
      <c r="II262">
        <f t="shared" si="118"/>
        <v>1</v>
      </c>
      <c r="IJ262">
        <f t="shared" si="118"/>
        <v>1</v>
      </c>
      <c r="IK262">
        <f t="shared" si="118"/>
        <v>1</v>
      </c>
      <c r="IL262">
        <f t="shared" si="118"/>
        <v>0.99999999999999989</v>
      </c>
      <c r="IM262">
        <f t="shared" si="118"/>
        <v>0.99999999999999989</v>
      </c>
      <c r="IO262">
        <f>SUM(IO257:IO261)</f>
        <v>1</v>
      </c>
      <c r="IQ262">
        <f>SUM(IQ257:IQ261)</f>
        <v>1</v>
      </c>
    </row>
    <row r="263" spans="1:251" ht="15.6" x14ac:dyDescent="0.3">
      <c r="A263" s="12" t="s">
        <v>327</v>
      </c>
      <c r="B263" s="12">
        <v>33</v>
      </c>
      <c r="C263" s="12"/>
      <c r="D263" s="12"/>
      <c r="E263" s="12"/>
      <c r="F263" s="12">
        <v>110</v>
      </c>
      <c r="G263" s="12">
        <v>5051</v>
      </c>
      <c r="H263" s="12">
        <v>8464</v>
      </c>
      <c r="I263" s="12">
        <v>8603</v>
      </c>
      <c r="J263" s="12">
        <v>6555</v>
      </c>
      <c r="K263" s="12">
        <v>3278</v>
      </c>
      <c r="L263" s="12">
        <v>804</v>
      </c>
      <c r="M263" s="12">
        <v>61</v>
      </c>
      <c r="N263" s="12">
        <v>0</v>
      </c>
      <c r="O263" s="31">
        <v>74</v>
      </c>
      <c r="Q263" s="12" t="s">
        <v>327</v>
      </c>
      <c r="R263" s="12">
        <v>12297</v>
      </c>
      <c r="S263" s="12">
        <v>186</v>
      </c>
      <c r="T263" s="12">
        <v>66</v>
      </c>
      <c r="U263" s="12">
        <v>120</v>
      </c>
      <c r="V263" s="12">
        <v>372</v>
      </c>
      <c r="W263" s="12">
        <v>38</v>
      </c>
      <c r="X263" s="12">
        <v>18</v>
      </c>
      <c r="Y263" s="12">
        <v>6</v>
      </c>
      <c r="Z263" s="12">
        <v>7</v>
      </c>
      <c r="AA263" s="12">
        <v>52</v>
      </c>
      <c r="AB263" s="12">
        <v>43</v>
      </c>
      <c r="AC263" s="12">
        <v>111</v>
      </c>
      <c r="AD263" s="31">
        <v>126</v>
      </c>
      <c r="AE263" s="12"/>
      <c r="AF263" s="12" t="s">
        <v>327</v>
      </c>
      <c r="AG263" s="12">
        <v>116</v>
      </c>
      <c r="AH263" s="12">
        <v>121</v>
      </c>
      <c r="AI263" s="12">
        <v>150</v>
      </c>
      <c r="AJ263" s="12">
        <v>177</v>
      </c>
      <c r="AK263" s="12">
        <v>290</v>
      </c>
      <c r="AL263" s="12">
        <v>451</v>
      </c>
      <c r="AM263" s="12">
        <v>618</v>
      </c>
      <c r="AN263" s="12">
        <v>871</v>
      </c>
      <c r="AO263" s="12">
        <v>1056</v>
      </c>
      <c r="AP263" s="12">
        <v>1334</v>
      </c>
      <c r="AQ263" s="12">
        <v>1829</v>
      </c>
      <c r="AR263" s="12">
        <v>1903</v>
      </c>
      <c r="AS263" s="12">
        <v>2608</v>
      </c>
      <c r="AT263" s="31">
        <v>0</v>
      </c>
      <c r="AV263" s="12" t="s">
        <v>327</v>
      </c>
      <c r="AW263" s="12">
        <v>6392</v>
      </c>
      <c r="AX263" s="12">
        <v>103</v>
      </c>
      <c r="AY263" s="12">
        <v>38</v>
      </c>
      <c r="AZ263" s="12">
        <v>73</v>
      </c>
      <c r="BA263" s="12">
        <v>214</v>
      </c>
      <c r="BB263" s="12">
        <v>22</v>
      </c>
      <c r="BC263" s="12">
        <v>9</v>
      </c>
      <c r="BD263" s="12">
        <v>2</v>
      </c>
      <c r="BE263" s="12">
        <v>4</v>
      </c>
      <c r="BF263" s="12">
        <v>27</v>
      </c>
      <c r="BG263" s="12">
        <v>26</v>
      </c>
      <c r="BH263" s="12">
        <v>74</v>
      </c>
      <c r="BI263" s="31">
        <v>98</v>
      </c>
      <c r="BJ263" s="12"/>
      <c r="BK263" s="12" t="s">
        <v>327</v>
      </c>
      <c r="BL263" s="12">
        <v>84</v>
      </c>
      <c r="BM263" s="12">
        <v>79</v>
      </c>
      <c r="BN263" s="12">
        <v>99</v>
      </c>
      <c r="BO263" s="12">
        <v>102</v>
      </c>
      <c r="BP263" s="12">
        <v>174</v>
      </c>
      <c r="BQ263" s="12">
        <v>267</v>
      </c>
      <c r="BR263" s="12">
        <v>377</v>
      </c>
      <c r="BS263" s="12">
        <v>571</v>
      </c>
      <c r="BT263" s="12">
        <v>636</v>
      </c>
      <c r="BU263" s="12">
        <v>778</v>
      </c>
      <c r="BV263" s="12">
        <v>957</v>
      </c>
      <c r="BW263" s="12">
        <v>902</v>
      </c>
      <c r="BX263" s="12">
        <v>890</v>
      </c>
      <c r="BY263" s="31">
        <v>0</v>
      </c>
      <c r="CA263" s="12" t="s">
        <v>327</v>
      </c>
      <c r="CB263" s="12">
        <v>5902</v>
      </c>
      <c r="CC263" s="12">
        <v>82</v>
      </c>
      <c r="CD263" s="12">
        <v>28</v>
      </c>
      <c r="CE263" s="12">
        <v>47</v>
      </c>
      <c r="CF263" s="12">
        <v>157</v>
      </c>
      <c r="CG263" s="12">
        <v>16</v>
      </c>
      <c r="CH263" s="12">
        <v>9</v>
      </c>
      <c r="CI263" s="12">
        <v>4</v>
      </c>
      <c r="CJ263" s="12">
        <v>3</v>
      </c>
      <c r="CK263" s="12">
        <v>25</v>
      </c>
      <c r="CL263" s="12">
        <v>17</v>
      </c>
      <c r="CM263" s="12">
        <v>37</v>
      </c>
      <c r="CN263" s="31">
        <v>28</v>
      </c>
      <c r="CO263" s="12"/>
      <c r="CP263" s="12" t="s">
        <v>327</v>
      </c>
      <c r="CQ263" s="12">
        <v>32</v>
      </c>
      <c r="CR263" s="12">
        <v>42</v>
      </c>
      <c r="CS263" s="12">
        <v>51</v>
      </c>
      <c r="CT263" s="12">
        <v>75</v>
      </c>
      <c r="CU263" s="12">
        <v>116</v>
      </c>
      <c r="CV263" s="12">
        <v>183</v>
      </c>
      <c r="CW263" s="12">
        <v>241</v>
      </c>
      <c r="CX263" s="12">
        <v>300</v>
      </c>
      <c r="CY263" s="12">
        <v>420</v>
      </c>
      <c r="CZ263" s="12">
        <v>556</v>
      </c>
      <c r="DA263" s="12">
        <v>871</v>
      </c>
      <c r="DB263" s="12">
        <v>1001</v>
      </c>
      <c r="DC263" s="12">
        <v>1718</v>
      </c>
      <c r="DD263" s="31">
        <v>0</v>
      </c>
      <c r="DG263" s="12" t="s">
        <v>341</v>
      </c>
      <c r="DH263" s="12">
        <v>55</v>
      </c>
      <c r="DI263" s="12">
        <v>146</v>
      </c>
      <c r="DJ263" s="12">
        <v>7</v>
      </c>
      <c r="DK263" s="12">
        <v>4</v>
      </c>
      <c r="DL263" s="12">
        <v>9</v>
      </c>
      <c r="DM263" s="12">
        <v>13</v>
      </c>
      <c r="DN263" s="12">
        <v>23</v>
      </c>
      <c r="DO263" s="12">
        <v>54</v>
      </c>
      <c r="DP263" s="12">
        <v>136</v>
      </c>
      <c r="DQ263" s="12">
        <v>294</v>
      </c>
      <c r="DR263" s="31">
        <v>890</v>
      </c>
      <c r="DT263" s="12" t="s">
        <v>341</v>
      </c>
      <c r="DU263" s="12">
        <v>63</v>
      </c>
      <c r="DV263" s="12">
        <v>156</v>
      </c>
      <c r="DW263" s="12">
        <v>7</v>
      </c>
      <c r="DX263" s="12">
        <v>4</v>
      </c>
      <c r="DY263" s="12">
        <v>12</v>
      </c>
      <c r="DZ263" s="12">
        <v>18</v>
      </c>
      <c r="EA263" s="12">
        <v>30</v>
      </c>
      <c r="EB263" s="12">
        <v>66</v>
      </c>
      <c r="EC263" s="12">
        <v>172</v>
      </c>
      <c r="ED263" s="12">
        <v>385</v>
      </c>
      <c r="EE263" s="31">
        <v>992</v>
      </c>
      <c r="EG263" s="12" t="s">
        <v>341</v>
      </c>
      <c r="EH263" s="12">
        <v>45</v>
      </c>
      <c r="EI263" s="12">
        <v>132</v>
      </c>
      <c r="EJ263" s="12">
        <v>7</v>
      </c>
      <c r="EK263" s="12">
        <v>4</v>
      </c>
      <c r="EL263" s="12">
        <v>7</v>
      </c>
      <c r="EM263" s="12">
        <v>7</v>
      </c>
      <c r="EN263" s="12">
        <v>16</v>
      </c>
      <c r="EO263" s="12">
        <v>41</v>
      </c>
      <c r="EP263" s="12">
        <v>98</v>
      </c>
      <c r="EQ263" s="12">
        <v>205</v>
      </c>
      <c r="ER263" s="31">
        <v>795</v>
      </c>
      <c r="EU263" s="12" t="s">
        <v>341</v>
      </c>
      <c r="EV263" s="12">
        <v>1061590</v>
      </c>
      <c r="EW263" s="12">
        <v>122208</v>
      </c>
      <c r="EX263" s="12">
        <v>117972</v>
      </c>
      <c r="EY263" s="12">
        <v>120702</v>
      </c>
      <c r="EZ263" s="12">
        <v>112237</v>
      </c>
      <c r="FA263" s="12">
        <v>96942</v>
      </c>
      <c r="FB263" s="12">
        <v>78878</v>
      </c>
      <c r="FC263" s="12">
        <v>68119</v>
      </c>
      <c r="FD263" s="12">
        <v>60401</v>
      </c>
      <c r="FE263" s="12">
        <v>58340</v>
      </c>
      <c r="FF263" s="12">
        <v>53637</v>
      </c>
      <c r="FG263" s="12">
        <v>45751</v>
      </c>
      <c r="FH263" s="12">
        <v>35468</v>
      </c>
      <c r="FI263" s="12">
        <v>27264</v>
      </c>
      <c r="FJ263" s="12">
        <v>22866</v>
      </c>
      <c r="FK263" s="12">
        <v>17912</v>
      </c>
      <c r="FL263" s="12">
        <v>12432</v>
      </c>
      <c r="FM263" s="31">
        <v>10461</v>
      </c>
      <c r="FP263" s="12" t="s">
        <v>341</v>
      </c>
      <c r="FQ263" s="12">
        <v>535311</v>
      </c>
      <c r="FR263" s="12">
        <v>62313</v>
      </c>
      <c r="FS263" s="12">
        <v>60020</v>
      </c>
      <c r="FT263" s="12">
        <v>61242</v>
      </c>
      <c r="FU263" s="12">
        <v>57355</v>
      </c>
      <c r="FV263" s="12">
        <v>49349</v>
      </c>
      <c r="FW263" s="12">
        <v>39345</v>
      </c>
      <c r="FX263" s="12">
        <v>33941</v>
      </c>
      <c r="FY263" s="12">
        <v>30112</v>
      </c>
      <c r="FZ263" s="12">
        <v>29432</v>
      </c>
      <c r="GA263" s="12">
        <v>27106</v>
      </c>
      <c r="GB263" s="12">
        <v>23426</v>
      </c>
      <c r="GC263" s="12">
        <v>18242</v>
      </c>
      <c r="GD263" s="12">
        <v>13688</v>
      </c>
      <c r="GE263" s="12">
        <v>11188</v>
      </c>
      <c r="GF263" s="12">
        <v>8520</v>
      </c>
      <c r="GG263" s="12">
        <v>5693</v>
      </c>
      <c r="GH263" s="31">
        <v>4339</v>
      </c>
      <c r="GK263" s="12" t="s">
        <v>341</v>
      </c>
      <c r="GL263" s="12">
        <v>526279</v>
      </c>
      <c r="GM263" s="12">
        <v>59895</v>
      </c>
      <c r="GN263" s="12">
        <v>57952</v>
      </c>
      <c r="GO263" s="12">
        <v>59460</v>
      </c>
      <c r="GP263" s="12">
        <v>54882</v>
      </c>
      <c r="GQ263" s="12">
        <v>47593</v>
      </c>
      <c r="GR263" s="12">
        <v>39533</v>
      </c>
      <c r="GS263" s="12">
        <v>34178</v>
      </c>
      <c r="GT263" s="12">
        <v>30289</v>
      </c>
      <c r="GU263" s="12">
        <v>28908</v>
      </c>
      <c r="GV263" s="12">
        <v>26531</v>
      </c>
      <c r="GW263" s="12">
        <v>22325</v>
      </c>
      <c r="GX263" s="12">
        <v>17226</v>
      </c>
      <c r="GY263" s="12">
        <v>13576</v>
      </c>
      <c r="GZ263" s="12">
        <v>11678</v>
      </c>
      <c r="HA263" s="12">
        <v>9392</v>
      </c>
      <c r="HB263" s="12">
        <v>6739</v>
      </c>
      <c r="HC263" s="31">
        <v>6122</v>
      </c>
      <c r="HF263" s="42" t="s">
        <v>342</v>
      </c>
      <c r="HG263" s="43" t="s">
        <v>343</v>
      </c>
      <c r="HH263" s="43">
        <v>1</v>
      </c>
      <c r="HI263" s="44">
        <f>FH249</f>
        <v>1798950</v>
      </c>
      <c r="HJ263" s="44">
        <f>AM249</f>
        <v>17006</v>
      </c>
      <c r="HK263" s="45">
        <f t="shared" si="109"/>
        <v>9.4532921982267426E-3</v>
      </c>
      <c r="HL263" s="46">
        <f t="shared" si="105"/>
        <v>9.4088200357077059E-3</v>
      </c>
      <c r="HN263" s="42" t="s">
        <v>342</v>
      </c>
      <c r="HO263" s="43" t="s">
        <v>343</v>
      </c>
      <c r="HP263" s="43">
        <v>1</v>
      </c>
      <c r="HQ263" s="44">
        <f>GC249</f>
        <v>858209</v>
      </c>
      <c r="HR263" s="44">
        <f>BR249</f>
        <v>11044</v>
      </c>
      <c r="HS263" s="45">
        <f t="shared" si="110"/>
        <v>1.2868660198156859E-2</v>
      </c>
      <c r="HT263" s="46">
        <f t="shared" si="106"/>
        <v>1.2786388354707658E-2</v>
      </c>
      <c r="HV263" s="42" t="s">
        <v>342</v>
      </c>
      <c r="HW263" s="47" t="s">
        <v>343</v>
      </c>
      <c r="HX263" s="47">
        <v>1</v>
      </c>
      <c r="HY263" s="44">
        <f>GX249</f>
        <v>940741</v>
      </c>
      <c r="HZ263" s="48">
        <f>CW249</f>
        <v>5954</v>
      </c>
      <c r="IA263" s="45">
        <f t="shared" si="111"/>
        <v>6.3290533738829284E-3</v>
      </c>
      <c r="IB263" s="46">
        <f t="shared" si="107"/>
        <v>6.3090880962321369E-3</v>
      </c>
      <c r="IE263" s="50">
        <f t="shared" si="108"/>
        <v>0</v>
      </c>
      <c r="IF263" s="50">
        <f t="shared" si="108"/>
        <v>-8</v>
      </c>
      <c r="IH263" t="s">
        <v>15</v>
      </c>
      <c r="II263" t="s">
        <v>16</v>
      </c>
      <c r="IJ263" t="s">
        <v>12</v>
      </c>
    </row>
    <row r="264" spans="1:251" ht="15.6" x14ac:dyDescent="0.3">
      <c r="A264" s="12" t="s">
        <v>341</v>
      </c>
      <c r="B264" s="12">
        <v>21639</v>
      </c>
      <c r="C264" s="12"/>
      <c r="D264" s="12"/>
      <c r="E264" s="12"/>
      <c r="F264" s="12">
        <v>214</v>
      </c>
      <c r="G264" s="12">
        <v>4433</v>
      </c>
      <c r="H264" s="12">
        <v>6009</v>
      </c>
      <c r="I264" s="12">
        <v>5009</v>
      </c>
      <c r="J264" s="12">
        <v>3353</v>
      </c>
      <c r="K264" s="12">
        <v>1693</v>
      </c>
      <c r="L264" s="12">
        <v>530</v>
      </c>
      <c r="M264" s="12">
        <v>44</v>
      </c>
      <c r="N264" s="12">
        <v>0</v>
      </c>
      <c r="O264" s="31">
        <v>354</v>
      </c>
      <c r="Q264" s="12" t="s">
        <v>341</v>
      </c>
      <c r="R264" s="12">
        <v>5805</v>
      </c>
      <c r="S264" s="12">
        <v>136</v>
      </c>
      <c r="T264" s="12">
        <v>61</v>
      </c>
      <c r="U264" s="12">
        <v>118</v>
      </c>
      <c r="V264" s="12">
        <v>315</v>
      </c>
      <c r="W264" s="12">
        <v>25</v>
      </c>
      <c r="X264" s="12">
        <v>19</v>
      </c>
      <c r="Y264" s="12">
        <v>20</v>
      </c>
      <c r="Z264" s="12">
        <v>6</v>
      </c>
      <c r="AA264" s="12">
        <v>47</v>
      </c>
      <c r="AB264" s="12">
        <v>48</v>
      </c>
      <c r="AC264" s="12">
        <v>93</v>
      </c>
      <c r="AD264" s="31">
        <v>98</v>
      </c>
      <c r="AE264" s="12"/>
      <c r="AF264" s="12" t="s">
        <v>341</v>
      </c>
      <c r="AG264" s="12">
        <v>98</v>
      </c>
      <c r="AH264" s="12">
        <v>90</v>
      </c>
      <c r="AI264" s="12">
        <v>125</v>
      </c>
      <c r="AJ264" s="12">
        <v>145</v>
      </c>
      <c r="AK264" s="12">
        <v>227</v>
      </c>
      <c r="AL264" s="12">
        <v>305</v>
      </c>
      <c r="AM264" s="12">
        <v>392</v>
      </c>
      <c r="AN264" s="12">
        <v>464</v>
      </c>
      <c r="AO264" s="12">
        <v>571</v>
      </c>
      <c r="AP264" s="12">
        <v>629</v>
      </c>
      <c r="AQ264" s="12">
        <v>682</v>
      </c>
      <c r="AR264" s="12">
        <v>624</v>
      </c>
      <c r="AS264" s="12">
        <v>732</v>
      </c>
      <c r="AT264" s="31">
        <v>50</v>
      </c>
      <c r="AV264" s="12" t="s">
        <v>341</v>
      </c>
      <c r="AW264" s="12">
        <v>3356</v>
      </c>
      <c r="AX264" s="12">
        <v>77</v>
      </c>
      <c r="AY264" s="12">
        <v>36</v>
      </c>
      <c r="AZ264" s="12">
        <v>64</v>
      </c>
      <c r="BA264" s="12">
        <v>177</v>
      </c>
      <c r="BB264" s="12">
        <v>12</v>
      </c>
      <c r="BC264" s="12">
        <v>10</v>
      </c>
      <c r="BD264" s="12">
        <v>13</v>
      </c>
      <c r="BE264" s="12">
        <v>1</v>
      </c>
      <c r="BF264" s="12">
        <v>25</v>
      </c>
      <c r="BG264" s="12">
        <v>26</v>
      </c>
      <c r="BH264" s="12">
        <v>60</v>
      </c>
      <c r="BI264" s="31">
        <v>63</v>
      </c>
      <c r="BJ264" s="12"/>
      <c r="BK264" s="12" t="s">
        <v>341</v>
      </c>
      <c r="BL264" s="12">
        <v>71</v>
      </c>
      <c r="BM264" s="12">
        <v>61</v>
      </c>
      <c r="BN264" s="12">
        <v>80</v>
      </c>
      <c r="BO264" s="12">
        <v>96</v>
      </c>
      <c r="BP264" s="12">
        <v>133</v>
      </c>
      <c r="BQ264" s="12">
        <v>199</v>
      </c>
      <c r="BR264" s="12">
        <v>249</v>
      </c>
      <c r="BS264" s="12">
        <v>300</v>
      </c>
      <c r="BT264" s="12">
        <v>369</v>
      </c>
      <c r="BU264" s="12">
        <v>390</v>
      </c>
      <c r="BV264" s="12">
        <v>376</v>
      </c>
      <c r="BW264" s="12">
        <v>334</v>
      </c>
      <c r="BX264" s="12">
        <v>285</v>
      </c>
      <c r="BY264" s="31">
        <v>26</v>
      </c>
      <c r="CA264" s="12" t="s">
        <v>341</v>
      </c>
      <c r="CB264" s="12">
        <v>2393</v>
      </c>
      <c r="CC264" s="12">
        <v>58</v>
      </c>
      <c r="CD264" s="12">
        <v>25</v>
      </c>
      <c r="CE264" s="12">
        <v>53</v>
      </c>
      <c r="CF264" s="12">
        <v>136</v>
      </c>
      <c r="CG264" s="12">
        <v>13</v>
      </c>
      <c r="CH264" s="12">
        <v>9</v>
      </c>
      <c r="CI264" s="12">
        <v>7</v>
      </c>
      <c r="CJ264" s="12">
        <v>5</v>
      </c>
      <c r="CK264" s="12">
        <v>22</v>
      </c>
      <c r="CL264" s="12">
        <v>22</v>
      </c>
      <c r="CM264" s="12">
        <v>33</v>
      </c>
      <c r="CN264" s="31">
        <v>34</v>
      </c>
      <c r="CO264" s="12"/>
      <c r="CP264" s="12" t="s">
        <v>341</v>
      </c>
      <c r="CQ264" s="12">
        <v>26</v>
      </c>
      <c r="CR264" s="12">
        <v>29</v>
      </c>
      <c r="CS264" s="12">
        <v>44</v>
      </c>
      <c r="CT264" s="12">
        <v>48</v>
      </c>
      <c r="CU264" s="12">
        <v>94</v>
      </c>
      <c r="CV264" s="12">
        <v>105</v>
      </c>
      <c r="CW264" s="12">
        <v>140</v>
      </c>
      <c r="CX264" s="12">
        <v>161</v>
      </c>
      <c r="CY264" s="12">
        <v>199</v>
      </c>
      <c r="CZ264" s="12">
        <v>233</v>
      </c>
      <c r="DA264" s="12">
        <v>298</v>
      </c>
      <c r="DB264" s="12">
        <v>286</v>
      </c>
      <c r="DC264" s="12">
        <v>439</v>
      </c>
      <c r="DD264" s="31">
        <v>10</v>
      </c>
      <c r="DG264" s="12" t="s">
        <v>356</v>
      </c>
      <c r="DH264" s="12">
        <v>48</v>
      </c>
      <c r="DI264" s="12">
        <v>96</v>
      </c>
      <c r="DJ264" s="12">
        <v>4</v>
      </c>
      <c r="DK264" s="12">
        <v>3</v>
      </c>
      <c r="DL264" s="12">
        <v>8</v>
      </c>
      <c r="DM264" s="12">
        <v>11</v>
      </c>
      <c r="DN264" s="12">
        <v>17</v>
      </c>
      <c r="DO264" s="12">
        <v>41</v>
      </c>
      <c r="DP264" s="12">
        <v>107</v>
      </c>
      <c r="DQ264" s="12">
        <v>236</v>
      </c>
      <c r="DR264" s="31">
        <v>831</v>
      </c>
      <c r="DT264" s="12" t="s">
        <v>356</v>
      </c>
      <c r="DU264" s="12">
        <v>56</v>
      </c>
      <c r="DV264" s="12">
        <v>104</v>
      </c>
      <c r="DW264" s="12">
        <v>4</v>
      </c>
      <c r="DX264" s="12">
        <v>2</v>
      </c>
      <c r="DY264" s="12">
        <v>11</v>
      </c>
      <c r="DZ264" s="12">
        <v>15</v>
      </c>
      <c r="EA264" s="12">
        <v>23</v>
      </c>
      <c r="EB264" s="12">
        <v>54</v>
      </c>
      <c r="EC264" s="12">
        <v>144</v>
      </c>
      <c r="ED264" s="12">
        <v>329</v>
      </c>
      <c r="EE264" s="31">
        <v>959</v>
      </c>
      <c r="EG264" s="12" t="s">
        <v>356</v>
      </c>
      <c r="EH264" s="12">
        <v>41</v>
      </c>
      <c r="EI264" s="12">
        <v>88</v>
      </c>
      <c r="EJ264" s="12">
        <v>4</v>
      </c>
      <c r="EK264" s="12">
        <v>4</v>
      </c>
      <c r="EL264" s="12">
        <v>3</v>
      </c>
      <c r="EM264" s="12">
        <v>7</v>
      </c>
      <c r="EN264" s="12">
        <v>11</v>
      </c>
      <c r="EO264" s="12">
        <v>28</v>
      </c>
      <c r="EP264" s="12">
        <v>70</v>
      </c>
      <c r="EQ264" s="12">
        <v>153</v>
      </c>
      <c r="ER264" s="31">
        <v>750</v>
      </c>
      <c r="EU264" s="12" t="s">
        <v>356</v>
      </c>
      <c r="EV264" s="12">
        <v>538952</v>
      </c>
      <c r="EW264" s="12">
        <v>49457</v>
      </c>
      <c r="EX264" s="12">
        <v>48834</v>
      </c>
      <c r="EY264" s="12">
        <v>51719</v>
      </c>
      <c r="EZ264" s="12">
        <v>53297</v>
      </c>
      <c r="FA264" s="12">
        <v>47977</v>
      </c>
      <c r="FB264" s="12">
        <v>43750</v>
      </c>
      <c r="FC264" s="12">
        <v>42447</v>
      </c>
      <c r="FD264" s="12">
        <v>37954</v>
      </c>
      <c r="FE264" s="12">
        <v>34644</v>
      </c>
      <c r="FF264" s="12">
        <v>30819</v>
      </c>
      <c r="FG264" s="12">
        <v>26854</v>
      </c>
      <c r="FH264" s="12">
        <v>21656</v>
      </c>
      <c r="FI264" s="12">
        <v>16144</v>
      </c>
      <c r="FJ264" s="12">
        <v>12127</v>
      </c>
      <c r="FK264" s="12">
        <v>8936</v>
      </c>
      <c r="FL264" s="12">
        <v>6324</v>
      </c>
      <c r="FM264" s="31">
        <v>6013</v>
      </c>
      <c r="FP264" s="12" t="s">
        <v>356</v>
      </c>
      <c r="FQ264" s="12">
        <v>268777</v>
      </c>
      <c r="FR264" s="12">
        <v>25258</v>
      </c>
      <c r="FS264" s="12">
        <v>24985</v>
      </c>
      <c r="FT264" s="12">
        <v>26252</v>
      </c>
      <c r="FU264" s="12">
        <v>27086</v>
      </c>
      <c r="FV264" s="12">
        <v>24426</v>
      </c>
      <c r="FW264" s="12">
        <v>22084</v>
      </c>
      <c r="FX264" s="12">
        <v>20958</v>
      </c>
      <c r="FY264" s="12">
        <v>18908</v>
      </c>
      <c r="FZ264" s="12">
        <v>17063</v>
      </c>
      <c r="GA264" s="12">
        <v>15231</v>
      </c>
      <c r="GB264" s="12">
        <v>13206</v>
      </c>
      <c r="GC264" s="12">
        <v>10674</v>
      </c>
      <c r="GD264" s="12">
        <v>7961</v>
      </c>
      <c r="GE264" s="12">
        <v>5840</v>
      </c>
      <c r="GF264" s="12">
        <v>4070</v>
      </c>
      <c r="GG264" s="12">
        <v>2642</v>
      </c>
      <c r="GH264" s="31">
        <v>2133</v>
      </c>
      <c r="GK264" s="12" t="s">
        <v>356</v>
      </c>
      <c r="GL264" s="12">
        <v>270175</v>
      </c>
      <c r="GM264" s="12">
        <v>24199</v>
      </c>
      <c r="GN264" s="12">
        <v>23849</v>
      </c>
      <c r="GO264" s="12">
        <v>25467</v>
      </c>
      <c r="GP264" s="12">
        <v>26211</v>
      </c>
      <c r="GQ264" s="12">
        <v>23551</v>
      </c>
      <c r="GR264" s="12">
        <v>21666</v>
      </c>
      <c r="GS264" s="12">
        <v>21489</v>
      </c>
      <c r="GT264" s="12">
        <v>19046</v>
      </c>
      <c r="GU264" s="12">
        <v>17581</v>
      </c>
      <c r="GV264" s="12">
        <v>15588</v>
      </c>
      <c r="GW264" s="12">
        <v>13648</v>
      </c>
      <c r="GX264" s="12">
        <v>10982</v>
      </c>
      <c r="GY264" s="12">
        <v>8183</v>
      </c>
      <c r="GZ264" s="12">
        <v>6287</v>
      </c>
      <c r="HA264" s="12">
        <v>4866</v>
      </c>
      <c r="HB264" s="12">
        <v>3682</v>
      </c>
      <c r="HC264" s="31">
        <v>3880</v>
      </c>
      <c r="HF264" s="54" t="s">
        <v>357</v>
      </c>
      <c r="HG264" s="55" t="s">
        <v>358</v>
      </c>
      <c r="HH264" s="55">
        <v>1</v>
      </c>
      <c r="HI264" s="56">
        <f>FI249</f>
        <v>1515506</v>
      </c>
      <c r="HJ264" s="56">
        <f>AN249</f>
        <v>21982</v>
      </c>
      <c r="HK264" s="57">
        <f t="shared" si="109"/>
        <v>1.4504726474194098E-2</v>
      </c>
      <c r="HL264" s="58">
        <f t="shared" si="105"/>
        <v>1.4400290337943671E-2</v>
      </c>
      <c r="HN264" s="54" t="s">
        <v>357</v>
      </c>
      <c r="HO264" s="55" t="s">
        <v>358</v>
      </c>
      <c r="HP264" s="55">
        <v>1</v>
      </c>
      <c r="HQ264" s="56">
        <f>GD249</f>
        <v>710473</v>
      </c>
      <c r="HR264" s="56">
        <f>BS249</f>
        <v>14265</v>
      </c>
      <c r="HS264" s="57">
        <f t="shared" si="110"/>
        <v>2.0078173273298212E-2</v>
      </c>
      <c r="HT264" s="58">
        <f t="shared" si="106"/>
        <v>1.9878610183450378E-2</v>
      </c>
      <c r="HV264" s="54" t="s">
        <v>357</v>
      </c>
      <c r="HW264" s="59" t="s">
        <v>358</v>
      </c>
      <c r="HX264" s="59">
        <v>1</v>
      </c>
      <c r="HY264" s="56">
        <f>GY249</f>
        <v>805033</v>
      </c>
      <c r="HZ264" s="60">
        <f>CX249</f>
        <v>7708</v>
      </c>
      <c r="IA264" s="57">
        <f t="shared" si="111"/>
        <v>9.5747627736999606E-3</v>
      </c>
      <c r="IB264" s="58">
        <f t="shared" si="107"/>
        <v>9.5291431312408293E-3</v>
      </c>
      <c r="IE264" s="50">
        <f t="shared" si="108"/>
        <v>0</v>
      </c>
      <c r="IF264" s="50">
        <f t="shared" si="108"/>
        <v>-9</v>
      </c>
      <c r="IJ264" s="50"/>
    </row>
    <row r="265" spans="1:251" ht="15.6" x14ac:dyDescent="0.3">
      <c r="A265" s="12" t="s">
        <v>356</v>
      </c>
      <c r="B265" s="12">
        <v>11022</v>
      </c>
      <c r="C265" s="12"/>
      <c r="D265" s="12"/>
      <c r="E265" s="12"/>
      <c r="F265" s="12">
        <v>61</v>
      </c>
      <c r="G265" s="12">
        <v>1879</v>
      </c>
      <c r="H265" s="12">
        <v>2764</v>
      </c>
      <c r="I265" s="12">
        <v>2816</v>
      </c>
      <c r="J265" s="12">
        <v>2114</v>
      </c>
      <c r="K265" s="12">
        <v>1081</v>
      </c>
      <c r="L265" s="12">
        <v>275</v>
      </c>
      <c r="M265" s="12">
        <v>13</v>
      </c>
      <c r="N265" s="12">
        <v>0</v>
      </c>
      <c r="O265" s="31">
        <v>19</v>
      </c>
      <c r="Q265" s="12" t="s">
        <v>356</v>
      </c>
      <c r="R265" s="12">
        <v>261</v>
      </c>
      <c r="S265" s="12">
        <v>46</v>
      </c>
      <c r="T265" s="12">
        <v>20</v>
      </c>
      <c r="U265" s="12">
        <v>40</v>
      </c>
      <c r="V265" s="12">
        <v>106</v>
      </c>
      <c r="W265" s="12">
        <v>10</v>
      </c>
      <c r="X265" s="12">
        <v>2</v>
      </c>
      <c r="Y265" s="12">
        <v>2</v>
      </c>
      <c r="Z265" s="12">
        <v>1</v>
      </c>
      <c r="AA265" s="12">
        <v>14</v>
      </c>
      <c r="AB265" s="12">
        <v>16</v>
      </c>
      <c r="AC265" s="12">
        <v>31</v>
      </c>
      <c r="AD265" s="31">
        <v>45</v>
      </c>
      <c r="AE265" s="12"/>
      <c r="AF265" s="12" t="s">
        <v>356</v>
      </c>
      <c r="AG265" s="12">
        <v>54</v>
      </c>
      <c r="AH265" s="12">
        <v>44</v>
      </c>
      <c r="AI265" s="12">
        <v>46</v>
      </c>
      <c r="AJ265" s="12">
        <v>76</v>
      </c>
      <c r="AK265" s="12">
        <v>99</v>
      </c>
      <c r="AL265" s="12">
        <v>136</v>
      </c>
      <c r="AM265" s="12">
        <v>175</v>
      </c>
      <c r="AN265" s="12">
        <v>228</v>
      </c>
      <c r="AO265" s="12">
        <v>238</v>
      </c>
      <c r="AP265" s="12">
        <v>259</v>
      </c>
      <c r="AQ265" s="12">
        <v>306</v>
      </c>
      <c r="AR265" s="12">
        <v>293</v>
      </c>
      <c r="AS265" s="12">
        <v>426</v>
      </c>
      <c r="AT265" s="31">
        <v>3</v>
      </c>
      <c r="AV265" s="12" t="s">
        <v>356</v>
      </c>
      <c r="AW265" s="12">
        <v>1492</v>
      </c>
      <c r="AX265" s="12">
        <v>24</v>
      </c>
      <c r="AY265" s="12">
        <v>11</v>
      </c>
      <c r="AZ265" s="12">
        <v>24</v>
      </c>
      <c r="BA265" s="12">
        <v>59</v>
      </c>
      <c r="BB265" s="12">
        <v>4</v>
      </c>
      <c r="BC265" s="12">
        <v>2</v>
      </c>
      <c r="BD265" s="12">
        <v>1</v>
      </c>
      <c r="BE265" s="12">
        <v>1</v>
      </c>
      <c r="BF265" s="12">
        <v>4</v>
      </c>
      <c r="BG265" s="12">
        <v>6</v>
      </c>
      <c r="BH265" s="12">
        <v>23</v>
      </c>
      <c r="BI265" s="31">
        <v>36</v>
      </c>
      <c r="BJ265" s="12"/>
      <c r="BK265" s="12" t="s">
        <v>356</v>
      </c>
      <c r="BL265" s="12">
        <v>41</v>
      </c>
      <c r="BM265" s="12">
        <v>25</v>
      </c>
      <c r="BN265" s="12">
        <v>30</v>
      </c>
      <c r="BO265" s="12">
        <v>51</v>
      </c>
      <c r="BP265" s="12">
        <v>62</v>
      </c>
      <c r="BQ265" s="12">
        <v>91</v>
      </c>
      <c r="BR265" s="12">
        <v>119</v>
      </c>
      <c r="BS265" s="12">
        <v>150</v>
      </c>
      <c r="BT265" s="12">
        <v>159</v>
      </c>
      <c r="BU265" s="12">
        <v>167</v>
      </c>
      <c r="BV265" s="12">
        <v>178</v>
      </c>
      <c r="BW265" s="12">
        <v>139</v>
      </c>
      <c r="BX265" s="12">
        <v>141</v>
      </c>
      <c r="BY265" s="31">
        <v>3</v>
      </c>
      <c r="CA265" s="12" t="s">
        <v>356</v>
      </c>
      <c r="CB265" s="12">
        <v>1118</v>
      </c>
      <c r="CC265" s="12">
        <v>22</v>
      </c>
      <c r="CD265" s="12">
        <v>9</v>
      </c>
      <c r="CE265" s="12">
        <v>16</v>
      </c>
      <c r="CF265" s="12">
        <v>47</v>
      </c>
      <c r="CG265" s="12">
        <v>6</v>
      </c>
      <c r="CH265" s="12">
        <v>0</v>
      </c>
      <c r="CI265" s="12">
        <v>1</v>
      </c>
      <c r="CJ265" s="12">
        <v>0</v>
      </c>
      <c r="CK265" s="12">
        <v>10</v>
      </c>
      <c r="CL265" s="12">
        <v>10</v>
      </c>
      <c r="CM265" s="12">
        <v>8</v>
      </c>
      <c r="CN265" s="31">
        <v>9</v>
      </c>
      <c r="CO265" s="12"/>
      <c r="CP265" s="12" t="s">
        <v>356</v>
      </c>
      <c r="CQ265" s="12">
        <v>13</v>
      </c>
      <c r="CR265" s="12">
        <v>19</v>
      </c>
      <c r="CS265" s="12">
        <v>16</v>
      </c>
      <c r="CT265" s="12">
        <v>25</v>
      </c>
      <c r="CU265" s="12">
        <v>37</v>
      </c>
      <c r="CV265" s="12">
        <v>45</v>
      </c>
      <c r="CW265" s="12">
        <v>56</v>
      </c>
      <c r="CX265" s="12">
        <v>78</v>
      </c>
      <c r="CY265" s="12">
        <v>79</v>
      </c>
      <c r="CZ265" s="12">
        <v>92</v>
      </c>
      <c r="DA265" s="12">
        <v>128</v>
      </c>
      <c r="DB265" s="12">
        <v>154</v>
      </c>
      <c r="DC265" s="12">
        <v>285</v>
      </c>
      <c r="DD265" s="31">
        <v>0</v>
      </c>
      <c r="DG265" s="12" t="s">
        <v>366</v>
      </c>
      <c r="DH265" s="12">
        <v>61</v>
      </c>
      <c r="DI265" s="12">
        <v>98</v>
      </c>
      <c r="DJ265" s="12">
        <v>6</v>
      </c>
      <c r="DK265" s="12">
        <v>3</v>
      </c>
      <c r="DL265" s="12">
        <v>9</v>
      </c>
      <c r="DM265" s="12">
        <v>11</v>
      </c>
      <c r="DN265" s="12">
        <v>17</v>
      </c>
      <c r="DO265" s="12">
        <v>45</v>
      </c>
      <c r="DP265" s="12">
        <v>107</v>
      </c>
      <c r="DQ265" s="12">
        <v>233</v>
      </c>
      <c r="DR265" s="31">
        <v>881</v>
      </c>
      <c r="DT265" s="12" t="s">
        <v>366</v>
      </c>
      <c r="DU265" s="12">
        <v>70</v>
      </c>
      <c r="DV265" s="12">
        <v>119</v>
      </c>
      <c r="DW265" s="12">
        <v>6</v>
      </c>
      <c r="DX265" s="12">
        <v>4</v>
      </c>
      <c r="DY265" s="12">
        <v>13</v>
      </c>
      <c r="DZ265" s="12">
        <v>16</v>
      </c>
      <c r="EA265" s="12">
        <v>25</v>
      </c>
      <c r="EB265" s="12">
        <v>59</v>
      </c>
      <c r="EC265" s="12">
        <v>146</v>
      </c>
      <c r="ED265" s="12">
        <v>310</v>
      </c>
      <c r="EE265" s="31">
        <v>933</v>
      </c>
      <c r="EG265" s="12" t="s">
        <v>366</v>
      </c>
      <c r="EH265" s="12">
        <v>53</v>
      </c>
      <c r="EI265" s="12">
        <v>75</v>
      </c>
      <c r="EJ265" s="12">
        <v>6</v>
      </c>
      <c r="EK265" s="12">
        <v>2</v>
      </c>
      <c r="EL265" s="12">
        <v>5</v>
      </c>
      <c r="EM265" s="12">
        <v>6</v>
      </c>
      <c r="EN265" s="12">
        <v>9</v>
      </c>
      <c r="EO265" s="12">
        <v>31</v>
      </c>
      <c r="EP265" s="12">
        <v>69</v>
      </c>
      <c r="EQ265" s="12">
        <v>162</v>
      </c>
      <c r="ER265" s="31">
        <v>840</v>
      </c>
      <c r="EU265" s="12" t="s">
        <v>366</v>
      </c>
      <c r="EV265" s="12">
        <v>594189</v>
      </c>
      <c r="EW265" s="12">
        <v>52722</v>
      </c>
      <c r="EX265" s="12">
        <v>52042</v>
      </c>
      <c r="EY265" s="12">
        <v>55879</v>
      </c>
      <c r="EZ265" s="12">
        <v>57445</v>
      </c>
      <c r="FA265" s="12">
        <v>52218</v>
      </c>
      <c r="FB265" s="12">
        <v>44000</v>
      </c>
      <c r="FC265" s="12">
        <v>42027</v>
      </c>
      <c r="FD265" s="12">
        <v>38479</v>
      </c>
      <c r="FE265" s="12">
        <v>36865</v>
      </c>
      <c r="FF265" s="12">
        <v>34306</v>
      </c>
      <c r="FG265" s="12">
        <v>30899</v>
      </c>
      <c r="FH265" s="12">
        <v>26568</v>
      </c>
      <c r="FI265" s="12">
        <v>21623</v>
      </c>
      <c r="FJ265" s="12">
        <v>17403</v>
      </c>
      <c r="FK265" s="12">
        <v>13275</v>
      </c>
      <c r="FL265" s="12">
        <v>9614</v>
      </c>
      <c r="FM265" s="31">
        <v>8824</v>
      </c>
      <c r="FP265" s="12" t="s">
        <v>366</v>
      </c>
      <c r="FQ265" s="12">
        <v>297125</v>
      </c>
      <c r="FR265" s="12">
        <v>26974</v>
      </c>
      <c r="FS265" s="12">
        <v>26701</v>
      </c>
      <c r="FT265" s="12">
        <v>28337</v>
      </c>
      <c r="FU265" s="12">
        <v>29294</v>
      </c>
      <c r="FV265" s="12">
        <v>26675</v>
      </c>
      <c r="FW265" s="12">
        <v>22200</v>
      </c>
      <c r="FX265" s="12">
        <v>20886</v>
      </c>
      <c r="FY265" s="12">
        <v>19085</v>
      </c>
      <c r="FZ265" s="12">
        <v>18162</v>
      </c>
      <c r="GA265" s="12">
        <v>16853</v>
      </c>
      <c r="GB265" s="12">
        <v>15216</v>
      </c>
      <c r="GC265" s="12">
        <v>13247</v>
      </c>
      <c r="GD265" s="12">
        <v>10756</v>
      </c>
      <c r="GE265" s="12">
        <v>8563</v>
      </c>
      <c r="GF265" s="12">
        <v>6163</v>
      </c>
      <c r="GG265" s="12">
        <v>4325</v>
      </c>
      <c r="GH265" s="31">
        <v>3688</v>
      </c>
      <c r="GK265" s="12" t="s">
        <v>366</v>
      </c>
      <c r="GL265" s="12">
        <v>297064</v>
      </c>
      <c r="GM265" s="12">
        <v>25748</v>
      </c>
      <c r="GN265" s="12">
        <v>25341</v>
      </c>
      <c r="GO265" s="12">
        <v>27542</v>
      </c>
      <c r="GP265" s="12">
        <v>28151</v>
      </c>
      <c r="GQ265" s="12">
        <v>25543</v>
      </c>
      <c r="GR265" s="12">
        <v>21800</v>
      </c>
      <c r="GS265" s="12">
        <v>21141</v>
      </c>
      <c r="GT265" s="12">
        <v>19394</v>
      </c>
      <c r="GU265" s="12">
        <v>18703</v>
      </c>
      <c r="GV265" s="12">
        <v>17453</v>
      </c>
      <c r="GW265" s="12">
        <v>15683</v>
      </c>
      <c r="GX265" s="12">
        <v>13321</v>
      </c>
      <c r="GY265" s="12">
        <v>10867</v>
      </c>
      <c r="GZ265" s="12">
        <v>8840</v>
      </c>
      <c r="HA265" s="12">
        <v>7112</v>
      </c>
      <c r="HB265" s="12">
        <v>5289</v>
      </c>
      <c r="HC265" s="31">
        <v>5136</v>
      </c>
      <c r="HF265" s="42" t="s">
        <v>367</v>
      </c>
      <c r="HG265" s="43" t="s">
        <v>368</v>
      </c>
      <c r="HH265" s="43">
        <v>1</v>
      </c>
      <c r="HI265" s="44">
        <f>FJ249</f>
        <v>1255661</v>
      </c>
      <c r="HJ265" s="44">
        <f>AO249</f>
        <v>26979</v>
      </c>
      <c r="HK265" s="45">
        <f t="shared" si="109"/>
        <v>2.1485894680172434E-2</v>
      </c>
      <c r="HL265" s="46">
        <f t="shared" si="105"/>
        <v>2.1257526195671828E-2</v>
      </c>
      <c r="HN265" s="42" t="s">
        <v>367</v>
      </c>
      <c r="HO265" s="43" t="s">
        <v>368</v>
      </c>
      <c r="HP265" s="43">
        <v>1</v>
      </c>
      <c r="HQ265" s="44">
        <f>GE249</f>
        <v>566698</v>
      </c>
      <c r="HR265" s="44">
        <f>BT249</f>
        <v>17049</v>
      </c>
      <c r="HS265" s="45">
        <f t="shared" si="110"/>
        <v>3.008480707537348E-2</v>
      </c>
      <c r="HT265" s="46">
        <f t="shared" si="106"/>
        <v>2.9638965791498072E-2</v>
      </c>
      <c r="HV265" s="42" t="s">
        <v>367</v>
      </c>
      <c r="HW265" s="47" t="s">
        <v>368</v>
      </c>
      <c r="HX265" s="47">
        <v>1</v>
      </c>
      <c r="HY265" s="44">
        <f>GZ249</f>
        <v>688963</v>
      </c>
      <c r="HZ265" s="48">
        <f>CY249</f>
        <v>9920</v>
      </c>
      <c r="IA265" s="45">
        <f t="shared" si="111"/>
        <v>1.4398451005351521E-2</v>
      </c>
      <c r="IB265" s="46">
        <f t="shared" si="107"/>
        <v>1.429553423074318E-2</v>
      </c>
      <c r="IE265" s="50">
        <f t="shared" si="108"/>
        <v>0</v>
      </c>
      <c r="IF265" s="50">
        <f t="shared" si="108"/>
        <v>-10</v>
      </c>
      <c r="IH265" s="50">
        <v>67157</v>
      </c>
      <c r="II265" s="50">
        <v>22937</v>
      </c>
      <c r="IJ265" s="50">
        <v>44220</v>
      </c>
    </row>
    <row r="266" spans="1:251" ht="15.6" x14ac:dyDescent="0.3">
      <c r="A266" s="12" t="s">
        <v>366</v>
      </c>
      <c r="B266" s="12">
        <v>11214</v>
      </c>
      <c r="C266" s="12"/>
      <c r="D266" s="12"/>
      <c r="E266" s="12"/>
      <c r="F266" s="12">
        <v>64</v>
      </c>
      <c r="G266" s="12">
        <v>2011</v>
      </c>
      <c r="H266" s="12">
        <v>2939</v>
      </c>
      <c r="I266" s="12">
        <v>2863</v>
      </c>
      <c r="J266" s="12">
        <v>2041</v>
      </c>
      <c r="K266" s="12">
        <v>1002</v>
      </c>
      <c r="L266" s="12">
        <v>267</v>
      </c>
      <c r="M266" s="12">
        <v>19</v>
      </c>
      <c r="N266" s="12">
        <v>0</v>
      </c>
      <c r="O266" s="31">
        <v>8</v>
      </c>
      <c r="Q266" s="12" t="s">
        <v>366</v>
      </c>
      <c r="R266" s="12">
        <v>3647</v>
      </c>
      <c r="S266" s="12">
        <v>64</v>
      </c>
      <c r="T266" s="12">
        <v>24</v>
      </c>
      <c r="U266" s="12">
        <v>22</v>
      </c>
      <c r="V266" s="12">
        <v>110</v>
      </c>
      <c r="W266" s="12">
        <v>10</v>
      </c>
      <c r="X266" s="12">
        <v>9</v>
      </c>
      <c r="Y266" s="12">
        <v>5</v>
      </c>
      <c r="Z266" s="12">
        <v>2</v>
      </c>
      <c r="AA266" s="12">
        <v>15</v>
      </c>
      <c r="AB266" s="12">
        <v>17</v>
      </c>
      <c r="AC266" s="12">
        <v>52</v>
      </c>
      <c r="AD266" s="31">
        <v>48</v>
      </c>
      <c r="AE266" s="12"/>
      <c r="AF266" s="12" t="s">
        <v>366</v>
      </c>
      <c r="AG266" s="12">
        <v>54</v>
      </c>
      <c r="AH266" s="12">
        <v>39</v>
      </c>
      <c r="AI266" s="12">
        <v>50</v>
      </c>
      <c r="AJ266" s="12">
        <v>80</v>
      </c>
      <c r="AK266" s="12">
        <v>118</v>
      </c>
      <c r="AL266" s="12">
        <v>176</v>
      </c>
      <c r="AM266" s="12">
        <v>230</v>
      </c>
      <c r="AN266" s="12">
        <v>286</v>
      </c>
      <c r="AO266" s="12">
        <v>334</v>
      </c>
      <c r="AP266" s="12">
        <v>381</v>
      </c>
      <c r="AQ266" s="12">
        <v>469</v>
      </c>
      <c r="AR266" s="12">
        <v>478</v>
      </c>
      <c r="AS266" s="12">
        <v>677</v>
      </c>
      <c r="AT266" s="31">
        <v>7</v>
      </c>
      <c r="AV266" s="12" t="s">
        <v>366</v>
      </c>
      <c r="AW266" s="12">
        <v>2084</v>
      </c>
      <c r="AX266" s="12">
        <v>39</v>
      </c>
      <c r="AY266" s="12">
        <v>14</v>
      </c>
      <c r="AZ266" s="12">
        <v>15</v>
      </c>
      <c r="BA266" s="12">
        <v>68</v>
      </c>
      <c r="BB266" s="12">
        <v>6</v>
      </c>
      <c r="BC266" s="12">
        <v>3</v>
      </c>
      <c r="BD266" s="12">
        <v>3</v>
      </c>
      <c r="BE266" s="12">
        <v>1</v>
      </c>
      <c r="BF266" s="12">
        <v>10</v>
      </c>
      <c r="BG266" s="12">
        <v>10</v>
      </c>
      <c r="BH266" s="12">
        <v>36</v>
      </c>
      <c r="BI266" s="31">
        <v>35</v>
      </c>
      <c r="BJ266" s="12"/>
      <c r="BK266" s="12" t="s">
        <v>366</v>
      </c>
      <c r="BL266" s="12">
        <v>42</v>
      </c>
      <c r="BM266" s="12">
        <v>25</v>
      </c>
      <c r="BN266" s="12">
        <v>40</v>
      </c>
      <c r="BO266" s="12">
        <v>54</v>
      </c>
      <c r="BP266" s="12">
        <v>74</v>
      </c>
      <c r="BQ266" s="12">
        <v>116</v>
      </c>
      <c r="BR266" s="12">
        <v>169</v>
      </c>
      <c r="BS266" s="12">
        <v>181</v>
      </c>
      <c r="BT266" s="12">
        <v>228</v>
      </c>
      <c r="BU266" s="12">
        <v>229</v>
      </c>
      <c r="BV266" s="12">
        <v>254</v>
      </c>
      <c r="BW266" s="12">
        <v>251</v>
      </c>
      <c r="BX266" s="12">
        <v>243</v>
      </c>
      <c r="BY266" s="31">
        <v>6</v>
      </c>
      <c r="CA266" s="12" t="s">
        <v>366</v>
      </c>
      <c r="CB266" s="12">
        <v>1562</v>
      </c>
      <c r="CC266" s="12">
        <v>24</v>
      </c>
      <c r="CD266" s="12">
        <v>10</v>
      </c>
      <c r="CE266" s="12">
        <v>7</v>
      </c>
      <c r="CF266" s="12">
        <v>41</v>
      </c>
      <c r="CG266" s="12">
        <v>4</v>
      </c>
      <c r="CH266" s="12">
        <v>6</v>
      </c>
      <c r="CI266" s="12">
        <v>2</v>
      </c>
      <c r="CJ266" s="12">
        <v>1</v>
      </c>
      <c r="CK266" s="12">
        <v>5</v>
      </c>
      <c r="CL266" s="12">
        <v>7</v>
      </c>
      <c r="CM266" s="12">
        <v>16</v>
      </c>
      <c r="CN266" s="31">
        <v>13</v>
      </c>
      <c r="CO266" s="12"/>
      <c r="CP266" s="12" t="s">
        <v>366</v>
      </c>
      <c r="CQ266" s="12">
        <v>12</v>
      </c>
      <c r="CR266" s="12">
        <v>14</v>
      </c>
      <c r="CS266" s="12">
        <v>10</v>
      </c>
      <c r="CT266" s="12">
        <v>26</v>
      </c>
      <c r="CU266" s="12">
        <v>44</v>
      </c>
      <c r="CV266" s="12">
        <v>60</v>
      </c>
      <c r="CW266" s="12">
        <v>61</v>
      </c>
      <c r="CX266" s="12">
        <v>105</v>
      </c>
      <c r="CY266" s="12">
        <v>106</v>
      </c>
      <c r="CZ266" s="12">
        <v>152</v>
      </c>
      <c r="DA266" s="12">
        <v>215</v>
      </c>
      <c r="DB266" s="12">
        <v>227</v>
      </c>
      <c r="DC266" s="12">
        <v>434</v>
      </c>
      <c r="DD266" s="31">
        <v>1</v>
      </c>
      <c r="DG266" s="12" t="s">
        <v>379</v>
      </c>
      <c r="DH266" s="12">
        <v>53</v>
      </c>
      <c r="DI266" s="12">
        <v>154</v>
      </c>
      <c r="DJ266" s="12">
        <v>10</v>
      </c>
      <c r="DK266" s="12">
        <v>3</v>
      </c>
      <c r="DL266" s="12">
        <v>8</v>
      </c>
      <c r="DM266" s="12">
        <v>13</v>
      </c>
      <c r="DN266" s="12">
        <v>22</v>
      </c>
      <c r="DO266" s="12">
        <v>49</v>
      </c>
      <c r="DP266" s="12">
        <v>113</v>
      </c>
      <c r="DQ266" s="12">
        <v>247</v>
      </c>
      <c r="DR266" s="31">
        <v>896</v>
      </c>
      <c r="DT266" s="12" t="s">
        <v>379</v>
      </c>
      <c r="DU266" s="12">
        <v>60</v>
      </c>
      <c r="DV266" s="12">
        <v>165</v>
      </c>
      <c r="DW266" s="12">
        <v>10</v>
      </c>
      <c r="DX266" s="12">
        <v>3</v>
      </c>
      <c r="DY266" s="12">
        <v>10</v>
      </c>
      <c r="DZ266" s="12">
        <v>17</v>
      </c>
      <c r="EA266" s="12">
        <v>27</v>
      </c>
      <c r="EB266" s="12">
        <v>62</v>
      </c>
      <c r="EC266" s="12">
        <v>146</v>
      </c>
      <c r="ED266" s="12">
        <v>313</v>
      </c>
      <c r="EE266" s="31">
        <v>1017</v>
      </c>
      <c r="EG266" s="12" t="s">
        <v>379</v>
      </c>
      <c r="EH266" s="12">
        <v>47</v>
      </c>
      <c r="EI266" s="12">
        <v>139</v>
      </c>
      <c r="EJ266" s="12">
        <v>11</v>
      </c>
      <c r="EK266" s="12">
        <v>3</v>
      </c>
      <c r="EL266" s="12">
        <v>6</v>
      </c>
      <c r="EM266" s="12">
        <v>9</v>
      </c>
      <c r="EN266" s="12">
        <v>17</v>
      </c>
      <c r="EO266" s="12">
        <v>36</v>
      </c>
      <c r="EP266" s="12">
        <v>82</v>
      </c>
      <c r="EQ266" s="12">
        <v>186</v>
      </c>
      <c r="ER266" s="31">
        <v>805</v>
      </c>
      <c r="EU266" s="12" t="s">
        <v>379</v>
      </c>
      <c r="EV266" s="12">
        <v>1202753</v>
      </c>
      <c r="EW266" s="12">
        <v>133296</v>
      </c>
      <c r="EX266" s="12">
        <v>128880</v>
      </c>
      <c r="EY266" s="12">
        <v>133284</v>
      </c>
      <c r="EZ266" s="12">
        <v>121141</v>
      </c>
      <c r="FA266" s="12">
        <v>109524</v>
      </c>
      <c r="FB266" s="12">
        <v>96522</v>
      </c>
      <c r="FC266" s="12">
        <v>84335</v>
      </c>
      <c r="FD266" s="12">
        <v>71335</v>
      </c>
      <c r="FE266" s="12">
        <v>64422</v>
      </c>
      <c r="FF266" s="12">
        <v>56491</v>
      </c>
      <c r="FG266" s="12">
        <v>51203</v>
      </c>
      <c r="FH266" s="12">
        <v>43051</v>
      </c>
      <c r="FI266" s="12">
        <v>33234</v>
      </c>
      <c r="FJ266" s="12">
        <v>26820</v>
      </c>
      <c r="FK266" s="12">
        <v>20876</v>
      </c>
      <c r="FL266" s="12">
        <v>15160</v>
      </c>
      <c r="FM266" s="31">
        <v>13179</v>
      </c>
      <c r="FP266" s="12" t="s">
        <v>379</v>
      </c>
      <c r="FQ266" s="12">
        <v>598614</v>
      </c>
      <c r="FR266" s="12">
        <v>67248</v>
      </c>
      <c r="FS266" s="12">
        <v>65404</v>
      </c>
      <c r="FT266" s="12">
        <v>67453</v>
      </c>
      <c r="FU266" s="12">
        <v>61555</v>
      </c>
      <c r="FV266" s="12">
        <v>55332</v>
      </c>
      <c r="FW266" s="12">
        <v>47764</v>
      </c>
      <c r="FX266" s="12">
        <v>41356</v>
      </c>
      <c r="FY266" s="12">
        <v>35465</v>
      </c>
      <c r="FZ266" s="12">
        <v>32086</v>
      </c>
      <c r="GA266" s="12">
        <v>27820</v>
      </c>
      <c r="GB266" s="12">
        <v>25190</v>
      </c>
      <c r="GC266" s="12">
        <v>20914</v>
      </c>
      <c r="GD266" s="12">
        <v>16142</v>
      </c>
      <c r="GE266" s="12">
        <v>12959</v>
      </c>
      <c r="GF266" s="12">
        <v>9791</v>
      </c>
      <c r="GG266" s="12">
        <v>6870</v>
      </c>
      <c r="GH266" s="31">
        <v>5265</v>
      </c>
      <c r="GK266" s="12" t="s">
        <v>379</v>
      </c>
      <c r="GL266" s="12">
        <v>604139</v>
      </c>
      <c r="GM266" s="12">
        <v>66048</v>
      </c>
      <c r="GN266" s="12">
        <v>63476</v>
      </c>
      <c r="GO266" s="12">
        <v>65831</v>
      </c>
      <c r="GP266" s="12">
        <v>59586</v>
      </c>
      <c r="GQ266" s="12">
        <v>54192</v>
      </c>
      <c r="GR266" s="12">
        <v>48758</v>
      </c>
      <c r="GS266" s="12">
        <v>42979</v>
      </c>
      <c r="GT266" s="12">
        <v>35870</v>
      </c>
      <c r="GU266" s="12">
        <v>32336</v>
      </c>
      <c r="GV266" s="12">
        <v>28671</v>
      </c>
      <c r="GW266" s="12">
        <v>26013</v>
      </c>
      <c r="GX266" s="12">
        <v>22137</v>
      </c>
      <c r="GY266" s="12">
        <v>17092</v>
      </c>
      <c r="GZ266" s="12">
        <v>13861</v>
      </c>
      <c r="HA266" s="12">
        <v>11085</v>
      </c>
      <c r="HB266" s="12">
        <v>8290</v>
      </c>
      <c r="HC266" s="31">
        <v>7914</v>
      </c>
      <c r="HF266" s="54" t="s">
        <v>380</v>
      </c>
      <c r="HG266" s="55" t="s">
        <v>381</v>
      </c>
      <c r="HH266" s="55">
        <v>1</v>
      </c>
      <c r="HI266" s="56">
        <f>FK249</f>
        <v>1045588</v>
      </c>
      <c r="HJ266" s="56">
        <f>AP249</f>
        <v>33266</v>
      </c>
      <c r="HK266" s="57">
        <f t="shared" si="109"/>
        <v>3.1815590844577406E-2</v>
      </c>
      <c r="HL266" s="58">
        <f t="shared" si="105"/>
        <v>3.1317400051401739E-2</v>
      </c>
      <c r="HN266" s="54" t="s">
        <v>380</v>
      </c>
      <c r="HO266" s="55" t="s">
        <v>381</v>
      </c>
      <c r="HP266" s="55">
        <v>1</v>
      </c>
      <c r="HQ266" s="56">
        <f>GF249</f>
        <v>443870</v>
      </c>
      <c r="HR266" s="56">
        <f>BU249</f>
        <v>19952</v>
      </c>
      <c r="HS266" s="57">
        <f t="shared" si="110"/>
        <v>4.4950098001667153E-2</v>
      </c>
      <c r="HT266" s="58">
        <f t="shared" si="106"/>
        <v>4.3962048800694507E-2</v>
      </c>
      <c r="HV266" s="54" t="s">
        <v>380</v>
      </c>
      <c r="HW266" s="59" t="s">
        <v>381</v>
      </c>
      <c r="HX266" s="59">
        <v>1</v>
      </c>
      <c r="HY266" s="56">
        <f>HA249</f>
        <v>601718</v>
      </c>
      <c r="HZ266" s="60">
        <f>CZ249</f>
        <v>13299</v>
      </c>
      <c r="IA266" s="57">
        <f t="shared" si="111"/>
        <v>2.2101715421509745E-2</v>
      </c>
      <c r="IB266" s="58">
        <f t="shared" si="107"/>
        <v>2.1860142101607992E-2</v>
      </c>
      <c r="IE266" s="50">
        <f t="shared" si="108"/>
        <v>0</v>
      </c>
      <c r="IF266" s="50">
        <f t="shared" si="108"/>
        <v>-15</v>
      </c>
      <c r="IJ266" s="64"/>
    </row>
    <row r="267" spans="1:251" ht="15.6" x14ac:dyDescent="0.3">
      <c r="A267" s="12" t="s">
        <v>379</v>
      </c>
      <c r="B267" s="12">
        <v>24808</v>
      </c>
      <c r="C267" s="12"/>
      <c r="D267" s="12"/>
      <c r="E267" s="12"/>
      <c r="F267" s="12">
        <v>111</v>
      </c>
      <c r="G267" s="12">
        <v>3973</v>
      </c>
      <c r="H267" s="12">
        <v>6953</v>
      </c>
      <c r="I267" s="12">
        <v>6022</v>
      </c>
      <c r="J267" s="12">
        <v>4398</v>
      </c>
      <c r="K267" s="12">
        <v>2347</v>
      </c>
      <c r="L267" s="12">
        <v>697</v>
      </c>
      <c r="M267" s="12">
        <v>71</v>
      </c>
      <c r="N267" s="12">
        <v>4</v>
      </c>
      <c r="O267" s="31">
        <v>232</v>
      </c>
      <c r="Q267" s="12" t="s">
        <v>379</v>
      </c>
      <c r="R267" s="12">
        <v>6394</v>
      </c>
      <c r="S267" s="12">
        <v>180</v>
      </c>
      <c r="T267" s="12">
        <v>68</v>
      </c>
      <c r="U267" s="12">
        <v>134</v>
      </c>
      <c r="V267" s="12">
        <v>382</v>
      </c>
      <c r="W267" s="12">
        <v>58</v>
      </c>
      <c r="X267" s="12">
        <v>27</v>
      </c>
      <c r="Y267" s="12">
        <v>15</v>
      </c>
      <c r="Z267" s="12">
        <v>11</v>
      </c>
      <c r="AA267" s="12">
        <v>34</v>
      </c>
      <c r="AB267" s="12">
        <v>45</v>
      </c>
      <c r="AC267" s="12">
        <v>95</v>
      </c>
      <c r="AD267" s="31">
        <v>90</v>
      </c>
      <c r="AE267" s="12"/>
      <c r="AF267" s="12" t="s">
        <v>379</v>
      </c>
      <c r="AG267" s="12">
        <v>106</v>
      </c>
      <c r="AH267" s="12">
        <v>129</v>
      </c>
      <c r="AI267" s="12">
        <v>125</v>
      </c>
      <c r="AJ267" s="12">
        <v>174</v>
      </c>
      <c r="AK267" s="12">
        <v>226</v>
      </c>
      <c r="AL267" s="12">
        <v>298</v>
      </c>
      <c r="AM267" s="12">
        <v>380</v>
      </c>
      <c r="AN267" s="12">
        <v>485</v>
      </c>
      <c r="AO267" s="12">
        <v>515</v>
      </c>
      <c r="AP267" s="12">
        <v>661</v>
      </c>
      <c r="AQ267" s="12">
        <v>783</v>
      </c>
      <c r="AR267" s="12">
        <v>758</v>
      </c>
      <c r="AS267" s="12">
        <v>997</v>
      </c>
      <c r="AT267" s="31">
        <v>0</v>
      </c>
      <c r="AV267" s="12" t="s">
        <v>379</v>
      </c>
      <c r="AW267" s="12">
        <v>3577</v>
      </c>
      <c r="AX267" s="12">
        <v>99</v>
      </c>
      <c r="AY267" s="12">
        <v>40</v>
      </c>
      <c r="AZ267" s="12">
        <v>73</v>
      </c>
      <c r="BA267" s="12">
        <v>212</v>
      </c>
      <c r="BB267" s="12">
        <v>24</v>
      </c>
      <c r="BC267" s="12">
        <v>18</v>
      </c>
      <c r="BD267" s="12">
        <v>7</v>
      </c>
      <c r="BE267" s="12">
        <v>6</v>
      </c>
      <c r="BF267" s="12">
        <v>17</v>
      </c>
      <c r="BG267" s="12">
        <v>21</v>
      </c>
      <c r="BH267" s="12">
        <v>57</v>
      </c>
      <c r="BI267" s="31">
        <v>64</v>
      </c>
      <c r="BJ267" s="12"/>
      <c r="BK267" s="12" t="s">
        <v>379</v>
      </c>
      <c r="BL267" s="12">
        <v>70</v>
      </c>
      <c r="BM267" s="12">
        <v>80</v>
      </c>
      <c r="BN267" s="12">
        <v>92</v>
      </c>
      <c r="BO267" s="12">
        <v>93</v>
      </c>
      <c r="BP267" s="12">
        <v>131</v>
      </c>
      <c r="BQ267" s="12">
        <v>198</v>
      </c>
      <c r="BR267" s="12">
        <v>235</v>
      </c>
      <c r="BS267" s="12">
        <v>307</v>
      </c>
      <c r="BT267" s="12">
        <v>318</v>
      </c>
      <c r="BU267" s="12">
        <v>393</v>
      </c>
      <c r="BV267" s="12">
        <v>429</v>
      </c>
      <c r="BW267" s="12">
        <v>392</v>
      </c>
      <c r="BX267" s="12">
        <v>413</v>
      </c>
      <c r="BY267" s="31">
        <v>0</v>
      </c>
      <c r="CA267" s="12" t="s">
        <v>379</v>
      </c>
      <c r="CB267" s="12">
        <v>2814</v>
      </c>
      <c r="CC267" s="12">
        <v>79</v>
      </c>
      <c r="CD267" s="12">
        <v>27</v>
      </c>
      <c r="CE267" s="12">
        <v>61</v>
      </c>
      <c r="CF267" s="12">
        <v>167</v>
      </c>
      <c r="CG267" s="12">
        <v>34</v>
      </c>
      <c r="CH267" s="12">
        <v>9</v>
      </c>
      <c r="CI267" s="12">
        <v>8</v>
      </c>
      <c r="CJ267" s="12">
        <v>5</v>
      </c>
      <c r="CK267" s="12">
        <v>17</v>
      </c>
      <c r="CL267" s="12">
        <v>24</v>
      </c>
      <c r="CM267" s="12">
        <v>38</v>
      </c>
      <c r="CN267" s="31">
        <v>26</v>
      </c>
      <c r="CO267" s="12"/>
      <c r="CP267" s="12" t="s">
        <v>379</v>
      </c>
      <c r="CQ267" s="12">
        <v>36</v>
      </c>
      <c r="CR267" s="12">
        <v>49</v>
      </c>
      <c r="CS267" s="12">
        <v>33</v>
      </c>
      <c r="CT267" s="12">
        <v>81</v>
      </c>
      <c r="CU267" s="12">
        <v>95</v>
      </c>
      <c r="CV267" s="12">
        <v>100</v>
      </c>
      <c r="CW267" s="12">
        <v>145</v>
      </c>
      <c r="CX267" s="12">
        <v>178</v>
      </c>
      <c r="CY267" s="12">
        <v>197</v>
      </c>
      <c r="CZ267" s="12">
        <v>268</v>
      </c>
      <c r="DA267" s="12">
        <v>354</v>
      </c>
      <c r="DB267" s="12">
        <v>366</v>
      </c>
      <c r="DC267" s="12">
        <v>584</v>
      </c>
      <c r="DD267" s="31">
        <v>0</v>
      </c>
      <c r="DG267" s="12" t="s">
        <v>392</v>
      </c>
      <c r="DH267" s="12">
        <v>66</v>
      </c>
      <c r="DI267" s="12">
        <v>132</v>
      </c>
      <c r="DJ267" s="12">
        <v>7</v>
      </c>
      <c r="DK267" s="12">
        <v>3</v>
      </c>
      <c r="DL267" s="12">
        <v>8</v>
      </c>
      <c r="DM267" s="12">
        <v>10</v>
      </c>
      <c r="DN267" s="12">
        <v>13</v>
      </c>
      <c r="DO267" s="12">
        <v>47</v>
      </c>
      <c r="DP267" s="12">
        <v>114</v>
      </c>
      <c r="DQ267" s="12">
        <v>278</v>
      </c>
      <c r="DR267" s="31">
        <v>915</v>
      </c>
      <c r="DT267" s="12" t="s">
        <v>392</v>
      </c>
      <c r="DU267" s="12">
        <v>73</v>
      </c>
      <c r="DV267" s="12">
        <v>160</v>
      </c>
      <c r="DW267" s="12">
        <v>9</v>
      </c>
      <c r="DX267" s="12">
        <v>3</v>
      </c>
      <c r="DY267" s="12">
        <v>12</v>
      </c>
      <c r="DZ267" s="12">
        <v>13</v>
      </c>
      <c r="EA267" s="12">
        <v>14</v>
      </c>
      <c r="EB267" s="12">
        <v>60</v>
      </c>
      <c r="EC267" s="12">
        <v>152</v>
      </c>
      <c r="ED267" s="12">
        <v>365</v>
      </c>
      <c r="EE267" s="31">
        <v>1038</v>
      </c>
      <c r="EG267" s="12" t="s">
        <v>392</v>
      </c>
      <c r="EH267" s="12">
        <v>60</v>
      </c>
      <c r="EI267" s="12">
        <v>102</v>
      </c>
      <c r="EJ267" s="12">
        <v>4</v>
      </c>
      <c r="EK267" s="12">
        <v>2</v>
      </c>
      <c r="EL267" s="12">
        <v>4</v>
      </c>
      <c r="EM267" s="12">
        <v>7</v>
      </c>
      <c r="EN267" s="12">
        <v>12</v>
      </c>
      <c r="EO267" s="12">
        <v>34</v>
      </c>
      <c r="EP267" s="12">
        <v>79</v>
      </c>
      <c r="EQ267" s="12">
        <v>209</v>
      </c>
      <c r="ER267" s="31">
        <v>832</v>
      </c>
      <c r="EU267" s="12" t="s">
        <v>392</v>
      </c>
      <c r="EV267" s="12">
        <v>685883</v>
      </c>
      <c r="EW267" s="12">
        <v>68268</v>
      </c>
      <c r="EX267" s="12">
        <v>65468</v>
      </c>
      <c r="EY267" s="12">
        <v>65403</v>
      </c>
      <c r="EZ267" s="12">
        <v>61531</v>
      </c>
      <c r="FA267" s="12">
        <v>57708</v>
      </c>
      <c r="FB267" s="12">
        <v>55273</v>
      </c>
      <c r="FC267" s="12">
        <v>51114</v>
      </c>
      <c r="FD267" s="12">
        <v>42411</v>
      </c>
      <c r="FE267" s="12">
        <v>37286</v>
      </c>
      <c r="FF267" s="12">
        <v>35095</v>
      </c>
      <c r="FG267" s="12">
        <v>33428</v>
      </c>
      <c r="FH267" s="12">
        <v>30536</v>
      </c>
      <c r="FI267" s="12">
        <v>24941</v>
      </c>
      <c r="FJ267" s="12">
        <v>19507</v>
      </c>
      <c r="FK267" s="12">
        <v>15219</v>
      </c>
      <c r="FL267" s="12">
        <v>11745</v>
      </c>
      <c r="FM267" s="31">
        <v>10950</v>
      </c>
      <c r="FP267" s="12" t="s">
        <v>392</v>
      </c>
      <c r="FQ267" s="12">
        <v>338094</v>
      </c>
      <c r="FR267" s="12">
        <v>34595</v>
      </c>
      <c r="FS267" s="12">
        <v>33319</v>
      </c>
      <c r="FT267" s="12">
        <v>33072</v>
      </c>
      <c r="FU267" s="12">
        <v>31369</v>
      </c>
      <c r="FV267" s="12">
        <v>29230</v>
      </c>
      <c r="FW267" s="12">
        <v>28067</v>
      </c>
      <c r="FX267" s="12">
        <v>25738</v>
      </c>
      <c r="FY267" s="12">
        <v>20953</v>
      </c>
      <c r="FZ267" s="12">
        <v>18434</v>
      </c>
      <c r="GA267" s="12">
        <v>16711</v>
      </c>
      <c r="GB267" s="12">
        <v>15811</v>
      </c>
      <c r="GC267" s="12">
        <v>14491</v>
      </c>
      <c r="GD267" s="12">
        <v>11754</v>
      </c>
      <c r="GE267" s="12">
        <v>8787</v>
      </c>
      <c r="GF267" s="12">
        <v>6658</v>
      </c>
      <c r="GG267" s="12">
        <v>4918</v>
      </c>
      <c r="GH267" s="31">
        <v>4187</v>
      </c>
      <c r="GK267" s="12" t="s">
        <v>392</v>
      </c>
      <c r="GL267" s="12">
        <v>347789</v>
      </c>
      <c r="GM267" s="12">
        <v>33673</v>
      </c>
      <c r="GN267" s="12">
        <v>32149</v>
      </c>
      <c r="GO267" s="12">
        <v>32331</v>
      </c>
      <c r="GP267" s="12">
        <v>30162</v>
      </c>
      <c r="GQ267" s="12">
        <v>28478</v>
      </c>
      <c r="GR267" s="12">
        <v>27206</v>
      </c>
      <c r="GS267" s="12">
        <v>25376</v>
      </c>
      <c r="GT267" s="12">
        <v>21458</v>
      </c>
      <c r="GU267" s="12">
        <v>18852</v>
      </c>
      <c r="GV267" s="12">
        <v>18384</v>
      </c>
      <c r="GW267" s="12">
        <v>17617</v>
      </c>
      <c r="GX267" s="12">
        <v>16045</v>
      </c>
      <c r="GY267" s="12">
        <v>13187</v>
      </c>
      <c r="GZ267" s="12">
        <v>10720</v>
      </c>
      <c r="HA267" s="12">
        <v>8561</v>
      </c>
      <c r="HB267" s="12">
        <v>6827</v>
      </c>
      <c r="HC267" s="31">
        <v>6763</v>
      </c>
      <c r="HF267" s="42" t="s">
        <v>393</v>
      </c>
      <c r="HG267" s="43" t="s">
        <v>394</v>
      </c>
      <c r="HH267" s="43">
        <v>1</v>
      </c>
      <c r="HI267" s="44">
        <f>FL249</f>
        <v>829500</v>
      </c>
      <c r="HJ267" s="44">
        <f>AQ249</f>
        <v>43162</v>
      </c>
      <c r="HK267" s="45">
        <f t="shared" si="109"/>
        <v>5.2033755274261601E-2</v>
      </c>
      <c r="HL267" s="46">
        <f t="shared" si="105"/>
        <v>5.0714326838456031E-2</v>
      </c>
      <c r="HN267" s="42" t="s">
        <v>393</v>
      </c>
      <c r="HO267" s="43" t="s">
        <v>394</v>
      </c>
      <c r="HP267" s="43">
        <v>1</v>
      </c>
      <c r="HQ267" s="44">
        <f>GG249</f>
        <v>324995</v>
      </c>
      <c r="HR267" s="44">
        <f>BV249</f>
        <v>23065</v>
      </c>
      <c r="HS267" s="45">
        <f t="shared" si="110"/>
        <v>7.0970322620348011E-2</v>
      </c>
      <c r="HT267" s="46">
        <f t="shared" si="106"/>
        <v>6.8538232388140635E-2</v>
      </c>
      <c r="HV267" s="42" t="s">
        <v>393</v>
      </c>
      <c r="HW267" s="47" t="s">
        <v>394</v>
      </c>
      <c r="HX267" s="47">
        <v>1</v>
      </c>
      <c r="HY267" s="44">
        <f>HB249</f>
        <v>504505</v>
      </c>
      <c r="HZ267" s="48">
        <f>DA249</f>
        <v>20082</v>
      </c>
      <c r="IA267" s="45">
        <f t="shared" si="111"/>
        <v>3.9805353762598986E-2</v>
      </c>
      <c r="IB267" s="46">
        <f t="shared" si="107"/>
        <v>3.9028580535073638E-2</v>
      </c>
      <c r="IE267" s="50">
        <f t="shared" si="108"/>
        <v>0</v>
      </c>
      <c r="IF267" s="50">
        <f t="shared" si="108"/>
        <v>-15</v>
      </c>
      <c r="IH267">
        <v>0.58576172253078596</v>
      </c>
      <c r="II267">
        <v>0.657017046693116</v>
      </c>
      <c r="IJ267">
        <v>0.54880144730891001</v>
      </c>
    </row>
    <row r="268" spans="1:251" ht="15.6" x14ac:dyDescent="0.3">
      <c r="A268" s="12" t="s">
        <v>392</v>
      </c>
      <c r="B268" s="12">
        <v>14254</v>
      </c>
      <c r="C268" s="12"/>
      <c r="D268" s="12"/>
      <c r="E268" s="12"/>
      <c r="F268" s="12">
        <v>43</v>
      </c>
      <c r="G268" s="12">
        <v>2058</v>
      </c>
      <c r="H268" s="12">
        <v>3775</v>
      </c>
      <c r="I268" s="12">
        <v>3737</v>
      </c>
      <c r="J268" s="12">
        <v>2817</v>
      </c>
      <c r="K268" s="12">
        <v>1413</v>
      </c>
      <c r="L268" s="12">
        <v>384</v>
      </c>
      <c r="M268" s="12">
        <v>13</v>
      </c>
      <c r="N268" s="12">
        <v>0</v>
      </c>
      <c r="O268" s="31">
        <v>14</v>
      </c>
      <c r="Q268" s="12" t="s">
        <v>392</v>
      </c>
      <c r="R268" s="12">
        <v>4561</v>
      </c>
      <c r="S268" s="12">
        <v>91</v>
      </c>
      <c r="T268" s="12">
        <v>42</v>
      </c>
      <c r="U268" s="12">
        <v>55</v>
      </c>
      <c r="V268" s="12">
        <v>188</v>
      </c>
      <c r="W268" s="12">
        <v>24</v>
      </c>
      <c r="X268" s="12">
        <v>7</v>
      </c>
      <c r="Y268" s="12">
        <v>6</v>
      </c>
      <c r="Z268" s="12">
        <v>0</v>
      </c>
      <c r="AA268" s="12">
        <v>15</v>
      </c>
      <c r="AB268" s="12">
        <v>22</v>
      </c>
      <c r="AC268" s="12">
        <v>34</v>
      </c>
      <c r="AD268" s="31">
        <v>60</v>
      </c>
      <c r="AE268" s="12"/>
      <c r="AF268" s="12" t="s">
        <v>392</v>
      </c>
      <c r="AG268" s="12">
        <v>50</v>
      </c>
      <c r="AH268" s="12">
        <v>56</v>
      </c>
      <c r="AI268" s="12">
        <v>48</v>
      </c>
      <c r="AJ268" s="12">
        <v>56</v>
      </c>
      <c r="AK268" s="12">
        <v>124</v>
      </c>
      <c r="AL268" s="12">
        <v>195</v>
      </c>
      <c r="AM268" s="12">
        <v>290</v>
      </c>
      <c r="AN268" s="12">
        <v>342</v>
      </c>
      <c r="AO268" s="12">
        <v>430</v>
      </c>
      <c r="AP268" s="12">
        <v>536</v>
      </c>
      <c r="AQ268" s="12">
        <v>694</v>
      </c>
      <c r="AR268" s="12">
        <v>655</v>
      </c>
      <c r="AS268" s="12">
        <v>727</v>
      </c>
      <c r="AT268" s="31">
        <v>2</v>
      </c>
      <c r="AV268" s="12" t="s">
        <v>392</v>
      </c>
      <c r="AW268" s="12">
        <v>2464</v>
      </c>
      <c r="AX268" s="12">
        <v>60</v>
      </c>
      <c r="AY268" s="12">
        <v>28</v>
      </c>
      <c r="AZ268" s="12">
        <v>30</v>
      </c>
      <c r="BA268" s="12">
        <v>118</v>
      </c>
      <c r="BB268" s="12">
        <v>14</v>
      </c>
      <c r="BC268" s="12">
        <v>5</v>
      </c>
      <c r="BD268" s="12">
        <v>6</v>
      </c>
      <c r="BE268" s="12">
        <v>0</v>
      </c>
      <c r="BF268" s="12">
        <v>7</v>
      </c>
      <c r="BG268" s="12">
        <v>16</v>
      </c>
      <c r="BH268" s="12">
        <v>28</v>
      </c>
      <c r="BI268" s="31">
        <v>43</v>
      </c>
      <c r="BJ268" s="12"/>
      <c r="BK268" s="12" t="s">
        <v>392</v>
      </c>
      <c r="BL268" s="12">
        <v>35</v>
      </c>
      <c r="BM268" s="12">
        <v>33</v>
      </c>
      <c r="BN268" s="12">
        <v>28</v>
      </c>
      <c r="BO268" s="12">
        <v>28</v>
      </c>
      <c r="BP268" s="12">
        <v>76</v>
      </c>
      <c r="BQ268" s="12">
        <v>119</v>
      </c>
      <c r="BR268" s="12">
        <v>175</v>
      </c>
      <c r="BS268" s="12">
        <v>225</v>
      </c>
      <c r="BT268" s="12">
        <v>258</v>
      </c>
      <c r="BU268" s="12">
        <v>305</v>
      </c>
      <c r="BV268" s="12">
        <v>368</v>
      </c>
      <c r="BW268" s="12">
        <v>327</v>
      </c>
      <c r="BX268" s="12">
        <v>250</v>
      </c>
      <c r="BY268" s="31">
        <v>0</v>
      </c>
      <c r="CA268" s="12" t="s">
        <v>392</v>
      </c>
      <c r="CB268" s="12">
        <v>2097</v>
      </c>
      <c r="CC268" s="12">
        <v>31</v>
      </c>
      <c r="CD268" s="12">
        <v>14</v>
      </c>
      <c r="CE268" s="12">
        <v>25</v>
      </c>
      <c r="CF268" s="12">
        <v>70</v>
      </c>
      <c r="CG268" s="12">
        <v>10</v>
      </c>
      <c r="CH268" s="12">
        <v>2</v>
      </c>
      <c r="CI268" s="12">
        <v>0</v>
      </c>
      <c r="CJ268" s="12">
        <v>0</v>
      </c>
      <c r="CK268" s="12">
        <v>8</v>
      </c>
      <c r="CL268" s="12">
        <v>6</v>
      </c>
      <c r="CM268" s="12">
        <v>6</v>
      </c>
      <c r="CN268" s="31">
        <v>17</v>
      </c>
      <c r="CO268" s="12"/>
      <c r="CP268" s="12" t="s">
        <v>392</v>
      </c>
      <c r="CQ268" s="12">
        <v>15</v>
      </c>
      <c r="CR268" s="12">
        <v>23</v>
      </c>
      <c r="CS268" s="12">
        <v>20</v>
      </c>
      <c r="CT268" s="12">
        <v>28</v>
      </c>
      <c r="CU268" s="12">
        <v>48</v>
      </c>
      <c r="CV268" s="12">
        <v>76</v>
      </c>
      <c r="CW268" s="12">
        <v>115</v>
      </c>
      <c r="CX268" s="12">
        <v>117</v>
      </c>
      <c r="CY268" s="12">
        <v>172</v>
      </c>
      <c r="CZ268" s="12">
        <v>231</v>
      </c>
      <c r="DA268" s="12">
        <v>326</v>
      </c>
      <c r="DB268" s="12">
        <v>328</v>
      </c>
      <c r="DC268" s="12">
        <v>477</v>
      </c>
      <c r="DD268" s="31">
        <v>2</v>
      </c>
      <c r="DG268" s="12" t="s">
        <v>401</v>
      </c>
      <c r="DH268" s="12">
        <v>63</v>
      </c>
      <c r="DI268" s="12">
        <v>157</v>
      </c>
      <c r="DJ268" s="12">
        <v>6</v>
      </c>
      <c r="DK268" s="12">
        <v>2</v>
      </c>
      <c r="DL268" s="12">
        <v>7</v>
      </c>
      <c r="DM268" s="12">
        <v>8</v>
      </c>
      <c r="DN268" s="12">
        <v>12</v>
      </c>
      <c r="DO268" s="12">
        <v>43</v>
      </c>
      <c r="DP268" s="12">
        <v>106</v>
      </c>
      <c r="DQ268" s="12">
        <v>276</v>
      </c>
      <c r="DR268" s="31">
        <v>939</v>
      </c>
      <c r="DT268" s="12" t="s">
        <v>401</v>
      </c>
      <c r="DU268" s="12">
        <v>66</v>
      </c>
      <c r="DV268" s="12">
        <v>157</v>
      </c>
      <c r="DW268" s="12">
        <v>6</v>
      </c>
      <c r="DX268" s="12">
        <v>3</v>
      </c>
      <c r="DY268" s="12">
        <v>10</v>
      </c>
      <c r="DZ268" s="12">
        <v>13</v>
      </c>
      <c r="EA268" s="12">
        <v>15</v>
      </c>
      <c r="EB268" s="12">
        <v>54</v>
      </c>
      <c r="EC268" s="12">
        <v>129</v>
      </c>
      <c r="ED268" s="12">
        <v>372</v>
      </c>
      <c r="EE268" s="31">
        <v>996</v>
      </c>
      <c r="EG268" s="12" t="s">
        <v>401</v>
      </c>
      <c r="EH268" s="12">
        <v>59</v>
      </c>
      <c r="EI268" s="12">
        <v>155</v>
      </c>
      <c r="EJ268" s="12">
        <v>7</v>
      </c>
      <c r="EK268" s="12">
        <v>2</v>
      </c>
      <c r="EL268" s="12">
        <v>4</v>
      </c>
      <c r="EM268" s="12">
        <v>4</v>
      </c>
      <c r="EN268" s="12">
        <v>9</v>
      </c>
      <c r="EO268" s="12">
        <v>32</v>
      </c>
      <c r="EP268" s="12">
        <v>84</v>
      </c>
      <c r="EQ268" s="12">
        <v>191</v>
      </c>
      <c r="ER268" s="31">
        <v>901</v>
      </c>
      <c r="EU268" s="12" t="s">
        <v>401</v>
      </c>
      <c r="EV268" s="12">
        <v>428025</v>
      </c>
      <c r="EW268" s="12">
        <v>43240</v>
      </c>
      <c r="EX268" s="12">
        <v>41389</v>
      </c>
      <c r="EY268" s="12">
        <v>41083</v>
      </c>
      <c r="EZ268" s="12">
        <v>38622</v>
      </c>
      <c r="FA268" s="12">
        <v>34336</v>
      </c>
      <c r="FB268" s="12">
        <v>34744</v>
      </c>
      <c r="FC268" s="12">
        <v>31388</v>
      </c>
      <c r="FD268" s="12">
        <v>27151</v>
      </c>
      <c r="FE268" s="12">
        <v>25076</v>
      </c>
      <c r="FF268" s="12">
        <v>22692</v>
      </c>
      <c r="FG268" s="12">
        <v>20797</v>
      </c>
      <c r="FH268" s="12">
        <v>18115</v>
      </c>
      <c r="FI268" s="12">
        <v>15097</v>
      </c>
      <c r="FJ268" s="12">
        <v>11945</v>
      </c>
      <c r="FK268" s="12">
        <v>9316</v>
      </c>
      <c r="FL268" s="12">
        <v>6756</v>
      </c>
      <c r="FM268" s="31">
        <v>6278</v>
      </c>
      <c r="FP268" s="12" t="s">
        <v>401</v>
      </c>
      <c r="FQ268" s="12">
        <v>214677</v>
      </c>
      <c r="FR268" s="12">
        <v>22105</v>
      </c>
      <c r="FS268" s="12">
        <v>21099</v>
      </c>
      <c r="FT268" s="12">
        <v>20871</v>
      </c>
      <c r="FU268" s="12">
        <v>19566</v>
      </c>
      <c r="FV268" s="12">
        <v>17519</v>
      </c>
      <c r="FW268" s="12">
        <v>17596</v>
      </c>
      <c r="FX268" s="12">
        <v>15896</v>
      </c>
      <c r="FY268" s="12">
        <v>13948</v>
      </c>
      <c r="FZ268" s="12">
        <v>12779</v>
      </c>
      <c r="GA268" s="12">
        <v>11326</v>
      </c>
      <c r="GB268" s="12">
        <v>10328</v>
      </c>
      <c r="GC268" s="12">
        <v>9103</v>
      </c>
      <c r="GD268" s="12">
        <v>7367</v>
      </c>
      <c r="GE268" s="12">
        <v>5687</v>
      </c>
      <c r="GF268" s="12">
        <v>4288</v>
      </c>
      <c r="GG268" s="12">
        <v>2839</v>
      </c>
      <c r="GH268" s="31">
        <v>2360</v>
      </c>
      <c r="GK268" s="12" t="s">
        <v>401</v>
      </c>
      <c r="GL268" s="12">
        <v>213348</v>
      </c>
      <c r="GM268" s="12">
        <v>21135</v>
      </c>
      <c r="GN268" s="12">
        <v>20290</v>
      </c>
      <c r="GO268" s="12">
        <v>20212</v>
      </c>
      <c r="GP268" s="12">
        <v>19056</v>
      </c>
      <c r="GQ268" s="12">
        <v>16817</v>
      </c>
      <c r="GR268" s="12">
        <v>17148</v>
      </c>
      <c r="GS268" s="12">
        <v>15492</v>
      </c>
      <c r="GT268" s="12">
        <v>13203</v>
      </c>
      <c r="GU268" s="12">
        <v>12297</v>
      </c>
      <c r="GV268" s="12">
        <v>11366</v>
      </c>
      <c r="GW268" s="12">
        <v>10469</v>
      </c>
      <c r="GX268" s="12">
        <v>9012</v>
      </c>
      <c r="GY268" s="12">
        <v>7730</v>
      </c>
      <c r="GZ268" s="12">
        <v>6258</v>
      </c>
      <c r="HA268" s="12">
        <v>5028</v>
      </c>
      <c r="HB268" s="12">
        <v>3917</v>
      </c>
      <c r="HC268" s="31">
        <v>3918</v>
      </c>
      <c r="HF268" s="54" t="s">
        <v>402</v>
      </c>
      <c r="HG268" s="55" t="s">
        <v>17</v>
      </c>
      <c r="HH268" s="55">
        <v>1</v>
      </c>
      <c r="HI268" s="56">
        <f>FM249*IH257</f>
        <v>488189.86562556162</v>
      </c>
      <c r="HJ268" s="56">
        <f>AR249</f>
        <v>46604</v>
      </c>
      <c r="HK268" s="57">
        <f t="shared" si="109"/>
        <v>9.5462858370241058E-2</v>
      </c>
      <c r="HL268" s="58">
        <f t="shared" si="105"/>
        <v>9.1113863449231336E-2</v>
      </c>
      <c r="HN268" s="54" t="s">
        <v>402</v>
      </c>
      <c r="HO268" s="55" t="s">
        <v>17</v>
      </c>
      <c r="HP268" s="55">
        <v>1</v>
      </c>
      <c r="HQ268" s="56">
        <f>GH249*IO257</f>
        <v>173103.35194072477</v>
      </c>
      <c r="HR268" s="56">
        <f>BW249</f>
        <v>21764</v>
      </c>
      <c r="HS268" s="57">
        <f t="shared" si="110"/>
        <v>0.1257283568226488</v>
      </c>
      <c r="HT268" s="58">
        <f t="shared" si="106"/>
        <v>0.11829202580764031</v>
      </c>
      <c r="HV268" s="54" t="s">
        <v>402</v>
      </c>
      <c r="HW268" s="59" t="s">
        <v>17</v>
      </c>
      <c r="HX268" s="59">
        <v>1</v>
      </c>
      <c r="HY268" s="56">
        <f>HC249*IQ257</f>
        <v>314982.49177025497</v>
      </c>
      <c r="HZ268" s="60">
        <f>DB249</f>
        <v>24828</v>
      </c>
      <c r="IA268" s="57">
        <f t="shared" si="111"/>
        <v>7.8823428757777717E-2</v>
      </c>
      <c r="IB268" s="58">
        <f t="shared" si="107"/>
        <v>7.5834654995089665E-2</v>
      </c>
      <c r="IE268" s="50">
        <f t="shared" si="108"/>
        <v>-104.02191458188463</v>
      </c>
      <c r="IF268" s="50">
        <f t="shared" si="108"/>
        <v>-12</v>
      </c>
      <c r="IH268">
        <v>0.29368494721324701</v>
      </c>
      <c r="II268">
        <v>0.26232724419060899</v>
      </c>
      <c r="IJ268">
        <v>0.30995024875621902</v>
      </c>
    </row>
    <row r="269" spans="1:251" ht="15.6" x14ac:dyDescent="0.3">
      <c r="A269" s="12" t="s">
        <v>401</v>
      </c>
      <c r="B269" s="12">
        <v>8265</v>
      </c>
      <c r="C269" s="12"/>
      <c r="D269" s="12"/>
      <c r="E269" s="12"/>
      <c r="F269" s="12">
        <v>25</v>
      </c>
      <c r="G269" s="12">
        <v>1223</v>
      </c>
      <c r="H269" s="12">
        <v>2229</v>
      </c>
      <c r="I269" s="12">
        <v>2231</v>
      </c>
      <c r="J269" s="12">
        <v>1495</v>
      </c>
      <c r="K269" s="12">
        <v>796</v>
      </c>
      <c r="L269" s="12">
        <v>249</v>
      </c>
      <c r="M269" s="12">
        <v>14</v>
      </c>
      <c r="N269" s="12">
        <v>0</v>
      </c>
      <c r="O269" s="31">
        <v>3</v>
      </c>
      <c r="Q269" s="12" t="s">
        <v>401</v>
      </c>
      <c r="R269" s="12">
        <v>2692</v>
      </c>
      <c r="S269" s="12">
        <v>66</v>
      </c>
      <c r="T269" s="12">
        <v>24</v>
      </c>
      <c r="U269" s="12">
        <v>40</v>
      </c>
      <c r="V269" s="12">
        <v>130</v>
      </c>
      <c r="W269" s="12">
        <v>9</v>
      </c>
      <c r="X269" s="12">
        <v>6</v>
      </c>
      <c r="Y269" s="12">
        <v>2</v>
      </c>
      <c r="Z269" s="12">
        <v>4</v>
      </c>
      <c r="AA269" s="12">
        <v>10</v>
      </c>
      <c r="AB269" s="12">
        <v>9</v>
      </c>
      <c r="AC269" s="12">
        <v>25</v>
      </c>
      <c r="AD269" s="31">
        <v>28</v>
      </c>
      <c r="AE269" s="12"/>
      <c r="AF269" s="12" t="s">
        <v>401</v>
      </c>
      <c r="AG269" s="12">
        <v>25</v>
      </c>
      <c r="AH269" s="12">
        <v>29</v>
      </c>
      <c r="AI269" s="12">
        <v>24</v>
      </c>
      <c r="AJ269" s="12">
        <v>40</v>
      </c>
      <c r="AK269" s="12">
        <v>76</v>
      </c>
      <c r="AL269" s="12">
        <v>111</v>
      </c>
      <c r="AM269" s="12">
        <v>175</v>
      </c>
      <c r="AN269" s="12">
        <v>178</v>
      </c>
      <c r="AO269" s="12">
        <v>263</v>
      </c>
      <c r="AP269" s="12">
        <v>324</v>
      </c>
      <c r="AQ269" s="12">
        <v>365</v>
      </c>
      <c r="AR269" s="12">
        <v>359</v>
      </c>
      <c r="AS269" s="12">
        <v>500</v>
      </c>
      <c r="AT269" s="31">
        <v>0</v>
      </c>
      <c r="AV269" s="12" t="s">
        <v>401</v>
      </c>
      <c r="AW269" s="12">
        <v>1426</v>
      </c>
      <c r="AX269" s="12">
        <v>39</v>
      </c>
      <c r="AY269" s="12">
        <v>11</v>
      </c>
      <c r="AZ269" s="12">
        <v>16</v>
      </c>
      <c r="BA269" s="12">
        <v>66</v>
      </c>
      <c r="BB269" s="12">
        <v>3</v>
      </c>
      <c r="BC269" s="12">
        <v>4</v>
      </c>
      <c r="BD269" s="12">
        <v>1</v>
      </c>
      <c r="BE269" s="12">
        <v>2</v>
      </c>
      <c r="BF269" s="12">
        <v>6</v>
      </c>
      <c r="BG269" s="12">
        <v>6</v>
      </c>
      <c r="BH269" s="12">
        <v>16</v>
      </c>
      <c r="BI269" s="31">
        <v>21</v>
      </c>
      <c r="BJ269" s="12"/>
      <c r="BK269" s="12" t="s">
        <v>401</v>
      </c>
      <c r="BL269" s="12">
        <v>17</v>
      </c>
      <c r="BM269" s="12">
        <v>25</v>
      </c>
      <c r="BN269" s="12">
        <v>12</v>
      </c>
      <c r="BO269" s="12">
        <v>28</v>
      </c>
      <c r="BP269" s="12">
        <v>48</v>
      </c>
      <c r="BQ269" s="12">
        <v>69</v>
      </c>
      <c r="BR269" s="12">
        <v>104</v>
      </c>
      <c r="BS269" s="12">
        <v>109</v>
      </c>
      <c r="BT269" s="12">
        <v>169</v>
      </c>
      <c r="BU269" s="12">
        <v>202</v>
      </c>
      <c r="BV269" s="12">
        <v>185</v>
      </c>
      <c r="BW269" s="12">
        <v>161</v>
      </c>
      <c r="BX269" s="12">
        <v>172</v>
      </c>
      <c r="BY269" s="31">
        <v>0</v>
      </c>
      <c r="CA269" s="12" t="s">
        <v>401</v>
      </c>
      <c r="CB269" s="12">
        <v>1265</v>
      </c>
      <c r="CC269" s="12">
        <v>26</v>
      </c>
      <c r="CD269" s="12">
        <v>13</v>
      </c>
      <c r="CE269" s="12">
        <v>24</v>
      </c>
      <c r="CF269" s="12">
        <v>63</v>
      </c>
      <c r="CG269" s="12">
        <v>6</v>
      </c>
      <c r="CH269" s="12">
        <v>2</v>
      </c>
      <c r="CI269" s="12">
        <v>1</v>
      </c>
      <c r="CJ269" s="12">
        <v>2</v>
      </c>
      <c r="CK269" s="12">
        <v>4</v>
      </c>
      <c r="CL269" s="12">
        <v>3</v>
      </c>
      <c r="CM269" s="12">
        <v>9</v>
      </c>
      <c r="CN269" s="31">
        <v>7</v>
      </c>
      <c r="CO269" s="12"/>
      <c r="CP269" s="12" t="s">
        <v>401</v>
      </c>
      <c r="CQ269" s="12">
        <v>8</v>
      </c>
      <c r="CR269" s="12">
        <v>4</v>
      </c>
      <c r="CS269" s="12">
        <v>12</v>
      </c>
      <c r="CT269" s="12">
        <v>12</v>
      </c>
      <c r="CU269" s="12">
        <v>28</v>
      </c>
      <c r="CV269" s="12">
        <v>42</v>
      </c>
      <c r="CW269" s="12">
        <v>71</v>
      </c>
      <c r="CX269" s="12">
        <v>69</v>
      </c>
      <c r="CY269" s="12">
        <v>94</v>
      </c>
      <c r="CZ269" s="12">
        <v>122</v>
      </c>
      <c r="DA269" s="12">
        <v>180</v>
      </c>
      <c r="DB269" s="12">
        <v>198</v>
      </c>
      <c r="DC269" s="12">
        <v>328</v>
      </c>
      <c r="DD269" s="31">
        <v>0</v>
      </c>
      <c r="DG269" s="12" t="s">
        <v>414</v>
      </c>
      <c r="DH269" s="12">
        <v>55</v>
      </c>
      <c r="DI269" s="12">
        <v>129</v>
      </c>
      <c r="DJ269" s="12">
        <v>5</v>
      </c>
      <c r="DK269" s="12">
        <v>4</v>
      </c>
      <c r="DL269" s="12">
        <v>12</v>
      </c>
      <c r="DM269" s="12">
        <v>16</v>
      </c>
      <c r="DN269" s="12">
        <v>17</v>
      </c>
      <c r="DO269" s="12">
        <v>57</v>
      </c>
      <c r="DP269" s="12">
        <v>129</v>
      </c>
      <c r="DQ269" s="12">
        <v>263</v>
      </c>
      <c r="DR269" s="31">
        <v>947</v>
      </c>
      <c r="DT269" s="12" t="s">
        <v>414</v>
      </c>
      <c r="DU269" s="12">
        <v>68</v>
      </c>
      <c r="DV269" s="12">
        <v>152</v>
      </c>
      <c r="DW269" s="12">
        <v>3</v>
      </c>
      <c r="DX269" s="12">
        <v>4</v>
      </c>
      <c r="DY269" s="12">
        <v>16</v>
      </c>
      <c r="DZ269" s="12">
        <v>20</v>
      </c>
      <c r="EA269" s="12">
        <v>21</v>
      </c>
      <c r="EB269" s="12">
        <v>85</v>
      </c>
      <c r="EC269" s="12">
        <v>175</v>
      </c>
      <c r="ED269" s="12">
        <v>361</v>
      </c>
      <c r="EE269" s="31">
        <v>1149</v>
      </c>
      <c r="EG269" s="12" t="s">
        <v>414</v>
      </c>
      <c r="EH269" s="12">
        <v>41</v>
      </c>
      <c r="EI269" s="12">
        <v>105</v>
      </c>
      <c r="EJ269" s="12">
        <v>6</v>
      </c>
      <c r="EK269" s="12">
        <v>4</v>
      </c>
      <c r="EL269" s="12">
        <v>7</v>
      </c>
      <c r="EM269" s="12">
        <v>11</v>
      </c>
      <c r="EN269" s="12">
        <v>12</v>
      </c>
      <c r="EO269" s="12">
        <v>26</v>
      </c>
      <c r="EP269" s="12">
        <v>81</v>
      </c>
      <c r="EQ269" s="12">
        <v>170</v>
      </c>
      <c r="ER269" s="31">
        <v>794</v>
      </c>
      <c r="EU269" s="12" t="s">
        <v>414</v>
      </c>
      <c r="EV269" s="12">
        <v>221871</v>
      </c>
      <c r="EW269" s="12">
        <v>21521</v>
      </c>
      <c r="EX269" s="12">
        <v>21315</v>
      </c>
      <c r="EY269" s="12">
        <v>21847</v>
      </c>
      <c r="EZ269" s="12">
        <v>21082</v>
      </c>
      <c r="FA269" s="12">
        <v>17915</v>
      </c>
      <c r="FB269" s="12">
        <v>16524</v>
      </c>
      <c r="FC269" s="12">
        <v>18001</v>
      </c>
      <c r="FD269" s="12">
        <v>16411</v>
      </c>
      <c r="FE269" s="12">
        <v>15044</v>
      </c>
      <c r="FF269" s="12">
        <v>13277</v>
      </c>
      <c r="FG269" s="12">
        <v>11141</v>
      </c>
      <c r="FH269" s="12">
        <v>8483</v>
      </c>
      <c r="FI269" s="12">
        <v>6279</v>
      </c>
      <c r="FJ269" s="12">
        <v>5062</v>
      </c>
      <c r="FK269" s="12">
        <v>3713</v>
      </c>
      <c r="FL269" s="12">
        <v>2380</v>
      </c>
      <c r="FM269" s="31">
        <v>1876</v>
      </c>
      <c r="FP269" s="12" t="s">
        <v>414</v>
      </c>
      <c r="FQ269" s="12">
        <v>112785</v>
      </c>
      <c r="FR269" s="12">
        <v>10949</v>
      </c>
      <c r="FS269" s="12">
        <v>10885</v>
      </c>
      <c r="FT269" s="12">
        <v>11039</v>
      </c>
      <c r="FU269" s="12">
        <v>10666</v>
      </c>
      <c r="FV269" s="12">
        <v>9210</v>
      </c>
      <c r="FW269" s="12">
        <v>8641</v>
      </c>
      <c r="FX269" s="12">
        <v>9126</v>
      </c>
      <c r="FY269" s="12">
        <v>8216</v>
      </c>
      <c r="FZ269" s="12">
        <v>7649</v>
      </c>
      <c r="GA269" s="12">
        <v>6935</v>
      </c>
      <c r="GB269" s="12">
        <v>5745</v>
      </c>
      <c r="GC269" s="12">
        <v>4411</v>
      </c>
      <c r="GD269" s="12">
        <v>3177</v>
      </c>
      <c r="GE269" s="12">
        <v>2541</v>
      </c>
      <c r="GF269" s="12">
        <v>1758</v>
      </c>
      <c r="GG269" s="12">
        <v>1103</v>
      </c>
      <c r="GH269" s="31">
        <v>734</v>
      </c>
      <c r="GK269" s="12" t="s">
        <v>414</v>
      </c>
      <c r="GL269" s="12">
        <v>109086</v>
      </c>
      <c r="GM269" s="12">
        <v>10572</v>
      </c>
      <c r="GN269" s="12">
        <v>10430</v>
      </c>
      <c r="GO269" s="12">
        <v>10808</v>
      </c>
      <c r="GP269" s="12">
        <v>10416</v>
      </c>
      <c r="GQ269" s="12">
        <v>8705</v>
      </c>
      <c r="GR269" s="12">
        <v>7883</v>
      </c>
      <c r="GS269" s="12">
        <v>8875</v>
      </c>
      <c r="GT269" s="12">
        <v>8195</v>
      </c>
      <c r="GU269" s="12">
        <v>7395</v>
      </c>
      <c r="GV269" s="12">
        <v>6342</v>
      </c>
      <c r="GW269" s="12">
        <v>5396</v>
      </c>
      <c r="GX269" s="12">
        <v>4072</v>
      </c>
      <c r="GY269" s="12">
        <v>3102</v>
      </c>
      <c r="GZ269" s="12">
        <v>2521</v>
      </c>
      <c r="HA269" s="12">
        <v>1955</v>
      </c>
      <c r="HB269" s="12">
        <v>1277</v>
      </c>
      <c r="HC269" s="31">
        <v>1142</v>
      </c>
      <c r="HF269" s="42" t="s">
        <v>415</v>
      </c>
      <c r="HG269" s="43" t="s">
        <v>56</v>
      </c>
      <c r="HH269" s="43">
        <v>1</v>
      </c>
      <c r="HI269" s="44">
        <f>FM249*IH258</f>
        <v>258924.67345981029</v>
      </c>
      <c r="HJ269" s="44">
        <f>AS249*IH267</f>
        <v>41882.548922673726</v>
      </c>
      <c r="HK269" s="45">
        <f t="shared" si="109"/>
        <v>0.16175572749800007</v>
      </c>
      <c r="HL269" s="46">
        <f t="shared" si="105"/>
        <v>0.14965217895845703</v>
      </c>
      <c r="HN269" s="42" t="s">
        <v>415</v>
      </c>
      <c r="HO269" s="43" t="s">
        <v>56</v>
      </c>
      <c r="HP269" s="43">
        <v>1</v>
      </c>
      <c r="HQ269" s="44">
        <f>GH249*IO258</f>
        <v>80701.802968613105</v>
      </c>
      <c r="HR269" s="44">
        <f>BX249*II267</f>
        <v>15621.237302175527</v>
      </c>
      <c r="HS269" s="45">
        <f t="shared" si="110"/>
        <v>0.19356738917284172</v>
      </c>
      <c r="HT269" s="46">
        <f t="shared" si="106"/>
        <v>0.17648638480701775</v>
      </c>
      <c r="HV269" s="42" t="s">
        <v>415</v>
      </c>
      <c r="HW269" s="47" t="s">
        <v>56</v>
      </c>
      <c r="HX269" s="47">
        <v>1</v>
      </c>
      <c r="HY269" s="44">
        <f>HC249*IQ258</f>
        <v>178255.48808976117</v>
      </c>
      <c r="HZ269" s="48">
        <f>DC249*IJ267</f>
        <v>26179.475440976934</v>
      </c>
      <c r="IA269" s="45">
        <f t="shared" si="111"/>
        <v>0.1468649056560557</v>
      </c>
      <c r="IB269" s="46">
        <f t="shared" si="107"/>
        <v>0.13681802266097928</v>
      </c>
      <c r="IE269" s="50">
        <f t="shared" si="108"/>
        <v>32.617598563985666</v>
      </c>
      <c r="IF269" s="50">
        <f t="shared" si="108"/>
        <v>-81.836179521269514</v>
      </c>
      <c r="IH269">
        <v>0.102372053546168</v>
      </c>
      <c r="II269">
        <v>6.7837991018877802E-2</v>
      </c>
      <c r="IJ269">
        <v>0.120284938941655</v>
      </c>
    </row>
    <row r="270" spans="1:251" ht="15.6" x14ac:dyDescent="0.3">
      <c r="A270" s="12" t="s">
        <v>414</v>
      </c>
      <c r="B270" s="12">
        <v>5276</v>
      </c>
      <c r="C270" s="12"/>
      <c r="D270" s="12"/>
      <c r="E270" s="12"/>
      <c r="F270" s="12">
        <v>11</v>
      </c>
      <c r="G270" s="12">
        <v>885</v>
      </c>
      <c r="H270" s="12">
        <v>1458</v>
      </c>
      <c r="I270" s="12">
        <v>1438</v>
      </c>
      <c r="J270" s="12">
        <v>882</v>
      </c>
      <c r="K270" s="12">
        <v>471</v>
      </c>
      <c r="L270" s="12">
        <v>111</v>
      </c>
      <c r="M270" s="12">
        <v>6</v>
      </c>
      <c r="N270" s="12">
        <v>0</v>
      </c>
      <c r="O270" s="31">
        <v>14</v>
      </c>
      <c r="Q270" s="12" t="s">
        <v>414</v>
      </c>
      <c r="R270" s="12">
        <v>1212</v>
      </c>
      <c r="S270" s="12">
        <v>30</v>
      </c>
      <c r="T270" s="12">
        <v>17</v>
      </c>
      <c r="U270" s="12">
        <v>21</v>
      </c>
      <c r="V270" s="12">
        <v>68</v>
      </c>
      <c r="W270" s="12">
        <v>5</v>
      </c>
      <c r="X270" s="12">
        <v>2</v>
      </c>
      <c r="Y270" s="12">
        <v>1</v>
      </c>
      <c r="Z270" s="12">
        <v>0</v>
      </c>
      <c r="AA270" s="12">
        <v>8</v>
      </c>
      <c r="AB270" s="12">
        <v>9</v>
      </c>
      <c r="AC270" s="12">
        <v>18</v>
      </c>
      <c r="AD270" s="31">
        <v>28</v>
      </c>
      <c r="AE270" s="12"/>
      <c r="AF270" s="12" t="s">
        <v>414</v>
      </c>
      <c r="AG270" s="12">
        <v>24</v>
      </c>
      <c r="AH270" s="12">
        <v>30</v>
      </c>
      <c r="AI270" s="12">
        <v>24</v>
      </c>
      <c r="AJ270" s="12">
        <v>29</v>
      </c>
      <c r="AK270" s="12">
        <v>62</v>
      </c>
      <c r="AL270" s="12">
        <v>77</v>
      </c>
      <c r="AM270" s="12">
        <v>93</v>
      </c>
      <c r="AN270" s="12">
        <v>98</v>
      </c>
      <c r="AO270" s="12">
        <v>123</v>
      </c>
      <c r="AP270" s="12">
        <v>108</v>
      </c>
      <c r="AQ270" s="12">
        <v>158</v>
      </c>
      <c r="AR270" s="12">
        <v>114</v>
      </c>
      <c r="AS270" s="12">
        <v>131</v>
      </c>
      <c r="AT270" s="31">
        <v>2</v>
      </c>
      <c r="AV270" s="12" t="s">
        <v>414</v>
      </c>
      <c r="AW270" s="12">
        <v>764</v>
      </c>
      <c r="AX270" s="12">
        <v>15</v>
      </c>
      <c r="AY270" s="12">
        <v>12</v>
      </c>
      <c r="AZ270" s="12">
        <v>14</v>
      </c>
      <c r="BA270" s="12">
        <v>41</v>
      </c>
      <c r="BB270" s="12">
        <v>1</v>
      </c>
      <c r="BC270" s="12">
        <v>1</v>
      </c>
      <c r="BD270" s="12">
        <v>1</v>
      </c>
      <c r="BE270" s="12">
        <v>0</v>
      </c>
      <c r="BF270" s="12">
        <v>5</v>
      </c>
      <c r="BG270" s="12">
        <v>4</v>
      </c>
      <c r="BH270" s="12">
        <v>12</v>
      </c>
      <c r="BI270" s="31">
        <v>20</v>
      </c>
      <c r="BJ270" s="12"/>
      <c r="BK270" s="12" t="s">
        <v>414</v>
      </c>
      <c r="BL270" s="12">
        <v>17</v>
      </c>
      <c r="BM270" s="12">
        <v>19</v>
      </c>
      <c r="BN270" s="12">
        <v>17</v>
      </c>
      <c r="BO270" s="12">
        <v>17</v>
      </c>
      <c r="BP270" s="12">
        <v>51</v>
      </c>
      <c r="BQ270" s="12">
        <v>57</v>
      </c>
      <c r="BR270" s="12">
        <v>61</v>
      </c>
      <c r="BS270" s="12">
        <v>72</v>
      </c>
      <c r="BT270" s="12">
        <v>84</v>
      </c>
      <c r="BU270" s="12">
        <v>71</v>
      </c>
      <c r="BV270" s="12">
        <v>93</v>
      </c>
      <c r="BW270" s="12">
        <v>66</v>
      </c>
      <c r="BX270" s="12">
        <v>52</v>
      </c>
      <c r="BY270" s="31">
        <v>2</v>
      </c>
      <c r="CA270" s="12" t="s">
        <v>414</v>
      </c>
      <c r="CB270" s="12">
        <v>448</v>
      </c>
      <c r="CC270" s="12">
        <v>15</v>
      </c>
      <c r="CD270" s="12">
        <v>5</v>
      </c>
      <c r="CE270" s="12">
        <v>7</v>
      </c>
      <c r="CF270" s="12">
        <v>27</v>
      </c>
      <c r="CG270" s="12">
        <v>4</v>
      </c>
      <c r="CH270" s="12">
        <v>1</v>
      </c>
      <c r="CI270" s="12">
        <v>0</v>
      </c>
      <c r="CJ270" s="12">
        <v>0</v>
      </c>
      <c r="CK270" s="12">
        <v>3</v>
      </c>
      <c r="CL270" s="12">
        <v>5</v>
      </c>
      <c r="CM270" s="12">
        <v>6</v>
      </c>
      <c r="CN270" s="31">
        <v>8</v>
      </c>
      <c r="CO270" s="12"/>
      <c r="CP270" s="12" t="s">
        <v>414</v>
      </c>
      <c r="CQ270" s="12">
        <v>7</v>
      </c>
      <c r="CR270" s="12">
        <v>11</v>
      </c>
      <c r="CS270" s="12">
        <v>7</v>
      </c>
      <c r="CT270" s="12">
        <v>12</v>
      </c>
      <c r="CU270" s="12">
        <v>11</v>
      </c>
      <c r="CV270" s="12">
        <v>20</v>
      </c>
      <c r="CW270" s="12">
        <v>32</v>
      </c>
      <c r="CX270" s="12">
        <v>26</v>
      </c>
      <c r="CY270" s="12">
        <v>39</v>
      </c>
      <c r="CZ270" s="12">
        <v>37</v>
      </c>
      <c r="DA270" s="12">
        <v>65</v>
      </c>
      <c r="DB270" s="12">
        <v>48</v>
      </c>
      <c r="DC270" s="12">
        <v>79</v>
      </c>
      <c r="DD270" s="31">
        <v>0</v>
      </c>
      <c r="DG270" s="12" t="s">
        <v>422</v>
      </c>
      <c r="DH270" s="12">
        <v>93</v>
      </c>
      <c r="DI270" s="12">
        <v>116</v>
      </c>
      <c r="DJ270" s="12">
        <v>5</v>
      </c>
      <c r="DK270" s="12">
        <v>3</v>
      </c>
      <c r="DL270" s="12">
        <v>11</v>
      </c>
      <c r="DM270" s="12">
        <v>11</v>
      </c>
      <c r="DN270" s="12">
        <v>20</v>
      </c>
      <c r="DO270" s="12">
        <v>49</v>
      </c>
      <c r="DP270" s="12">
        <v>120</v>
      </c>
      <c r="DQ270" s="12">
        <v>277</v>
      </c>
      <c r="DR270" s="31">
        <v>994</v>
      </c>
      <c r="DT270" s="12" t="s">
        <v>422</v>
      </c>
      <c r="DU270" s="12">
        <v>99</v>
      </c>
      <c r="DV270" s="12">
        <v>123</v>
      </c>
      <c r="DW270" s="12">
        <v>6</v>
      </c>
      <c r="DX270" s="12">
        <v>4</v>
      </c>
      <c r="DY270" s="12">
        <v>16</v>
      </c>
      <c r="DZ270" s="12">
        <v>16</v>
      </c>
      <c r="EA270" s="12">
        <v>25</v>
      </c>
      <c r="EB270" s="12">
        <v>65</v>
      </c>
      <c r="EC270" s="12">
        <v>167</v>
      </c>
      <c r="ED270" s="12">
        <v>396</v>
      </c>
      <c r="EE270" s="31">
        <v>1209</v>
      </c>
      <c r="EG270" s="12" t="s">
        <v>422</v>
      </c>
      <c r="EH270" s="12">
        <v>87</v>
      </c>
      <c r="EI270" s="12">
        <v>108</v>
      </c>
      <c r="EJ270" s="12">
        <v>5</v>
      </c>
      <c r="EK270" s="12">
        <v>2</v>
      </c>
      <c r="EL270" s="12">
        <v>5</v>
      </c>
      <c r="EM270" s="12">
        <v>6</v>
      </c>
      <c r="EN270" s="12">
        <v>14</v>
      </c>
      <c r="EO270" s="12">
        <v>34</v>
      </c>
      <c r="EP270" s="12">
        <v>77</v>
      </c>
      <c r="EQ270" s="12">
        <v>185</v>
      </c>
      <c r="ER270" s="31">
        <v>883</v>
      </c>
      <c r="EU270" s="12" t="s">
        <v>422</v>
      </c>
      <c r="EV270" s="12">
        <v>3220818</v>
      </c>
      <c r="EW270" s="12">
        <v>249796</v>
      </c>
      <c r="EX270" s="12">
        <v>252061</v>
      </c>
      <c r="EY270" s="12">
        <v>264218</v>
      </c>
      <c r="EZ270" s="12">
        <v>272696</v>
      </c>
      <c r="FA270" s="12">
        <v>273815</v>
      </c>
      <c r="FB270" s="12">
        <v>276705</v>
      </c>
      <c r="FC270" s="12">
        <v>234591</v>
      </c>
      <c r="FD270" s="12">
        <v>194266</v>
      </c>
      <c r="FE270" s="12">
        <v>187195</v>
      </c>
      <c r="FF270" s="12">
        <v>180192</v>
      </c>
      <c r="FG270" s="12">
        <v>170915</v>
      </c>
      <c r="FH270" s="12">
        <v>154001</v>
      </c>
      <c r="FI270" s="12">
        <v>133031</v>
      </c>
      <c r="FJ270" s="12">
        <v>115089</v>
      </c>
      <c r="FK270" s="12">
        <v>98749</v>
      </c>
      <c r="FL270" s="12">
        <v>78678</v>
      </c>
      <c r="FM270" s="31">
        <v>84820</v>
      </c>
      <c r="FP270" s="12" t="s">
        <v>422</v>
      </c>
      <c r="FQ270" s="12">
        <v>1570984</v>
      </c>
      <c r="FR270" s="12">
        <v>127157</v>
      </c>
      <c r="FS270" s="12">
        <v>128035</v>
      </c>
      <c r="FT270" s="12">
        <v>134138</v>
      </c>
      <c r="FU270" s="12">
        <v>138321</v>
      </c>
      <c r="FV270" s="12">
        <v>139137</v>
      </c>
      <c r="FW270" s="12">
        <v>140046</v>
      </c>
      <c r="FX270" s="12">
        <v>118262</v>
      </c>
      <c r="FY270" s="12">
        <v>97267</v>
      </c>
      <c r="FZ270" s="12">
        <v>93391</v>
      </c>
      <c r="GA270" s="12">
        <v>87826</v>
      </c>
      <c r="GB270" s="12">
        <v>82816</v>
      </c>
      <c r="GC270" s="12">
        <v>73715</v>
      </c>
      <c r="GD270" s="12">
        <v>62209</v>
      </c>
      <c r="GE270" s="12">
        <v>51714</v>
      </c>
      <c r="GF270" s="12">
        <v>41229</v>
      </c>
      <c r="GG270" s="12">
        <v>29675</v>
      </c>
      <c r="GH270" s="31">
        <v>26046</v>
      </c>
      <c r="GK270" s="12" t="s">
        <v>422</v>
      </c>
      <c r="GL270" s="12">
        <v>1649834</v>
      </c>
      <c r="GM270" s="12">
        <v>122639</v>
      </c>
      <c r="GN270" s="12">
        <v>124026</v>
      </c>
      <c r="GO270" s="12">
        <v>130080</v>
      </c>
      <c r="GP270" s="12">
        <v>134375</v>
      </c>
      <c r="GQ270" s="12">
        <v>134678</v>
      </c>
      <c r="GR270" s="12">
        <v>136659</v>
      </c>
      <c r="GS270" s="12">
        <v>116329</v>
      </c>
      <c r="GT270" s="12">
        <v>96999</v>
      </c>
      <c r="GU270" s="12">
        <v>93804</v>
      </c>
      <c r="GV270" s="12">
        <v>92366</v>
      </c>
      <c r="GW270" s="12">
        <v>88099</v>
      </c>
      <c r="GX270" s="12">
        <v>80286</v>
      </c>
      <c r="GY270" s="12">
        <v>70822</v>
      </c>
      <c r="GZ270" s="12">
        <v>63375</v>
      </c>
      <c r="HA270" s="12">
        <v>57520</v>
      </c>
      <c r="HB270" s="12">
        <v>49003</v>
      </c>
      <c r="HC270" s="31">
        <v>58774</v>
      </c>
      <c r="HF270" s="54">
        <v>90</v>
      </c>
      <c r="HG270" s="55" t="s">
        <v>77</v>
      </c>
      <c r="HH270" s="55">
        <v>1</v>
      </c>
      <c r="HI270" s="56">
        <f>FM249*IH259</f>
        <v>90320.579718422377</v>
      </c>
      <c r="HJ270" s="56">
        <f>AS249*IH268</f>
        <v>20998.767410694374</v>
      </c>
      <c r="HK270" s="57">
        <f t="shared" si="109"/>
        <v>0.23249150388714043</v>
      </c>
      <c r="HL270" s="58">
        <f t="shared" si="105"/>
        <v>0.20827985547298514</v>
      </c>
      <c r="HN270" s="54">
        <v>90</v>
      </c>
      <c r="HO270" s="55" t="s">
        <v>77</v>
      </c>
      <c r="HP270" s="55">
        <v>1</v>
      </c>
      <c r="HQ270" s="56">
        <f>GH249*IO259</f>
        <v>23514.170228375842</v>
      </c>
      <c r="HR270" s="56">
        <f>BX249*II268</f>
        <v>6237.0925578759197</v>
      </c>
      <c r="HS270" s="57">
        <f t="shared" si="110"/>
        <v>0.26524825232188193</v>
      </c>
      <c r="HT270" s="58">
        <f t="shared" si="106"/>
        <v>0.23418912434873501</v>
      </c>
      <c r="HV270" s="54" t="s">
        <v>423</v>
      </c>
      <c r="HW270" s="59" t="s">
        <v>77</v>
      </c>
      <c r="HX270" s="59">
        <v>1</v>
      </c>
      <c r="HY270" s="56">
        <f>HC249*IQ259</f>
        <v>66854.433744411144</v>
      </c>
      <c r="HZ270" s="60">
        <f>DC249*IJ268</f>
        <v>14785.556716417916</v>
      </c>
      <c r="IA270" s="57">
        <f t="shared" si="111"/>
        <v>0.22116045097239267</v>
      </c>
      <c r="IB270" s="58">
        <f t="shared" si="107"/>
        <v>0.19913955416914772</v>
      </c>
      <c r="IE270" s="50">
        <f t="shared" si="108"/>
        <v>48.024254364601802</v>
      </c>
      <c r="IF270" s="50">
        <f t="shared" si="108"/>
        <v>23.881863599461212</v>
      </c>
      <c r="IH270" s="90">
        <v>1.8181276709799399E-2</v>
      </c>
      <c r="II270" s="91">
        <v>1.28177180973972E-2</v>
      </c>
      <c r="IJ270">
        <v>2.0963364993215699E-2</v>
      </c>
    </row>
    <row r="271" spans="1:251" ht="15.6" x14ac:dyDescent="0.3">
      <c r="A271" s="12" t="s">
        <v>422</v>
      </c>
      <c r="B271" s="12">
        <v>50644</v>
      </c>
      <c r="C271" s="12"/>
      <c r="D271" s="12"/>
      <c r="E271" s="12"/>
      <c r="F271" s="12">
        <v>401</v>
      </c>
      <c r="G271" s="12">
        <v>9036</v>
      </c>
      <c r="H271" s="12">
        <v>12174</v>
      </c>
      <c r="I271" s="12">
        <v>12694</v>
      </c>
      <c r="J271" s="12">
        <v>10126</v>
      </c>
      <c r="K271" s="12">
        <v>4889</v>
      </c>
      <c r="L271" s="12">
        <v>1151</v>
      </c>
      <c r="M271" s="12">
        <v>68</v>
      </c>
      <c r="N271" s="12">
        <v>1</v>
      </c>
      <c r="O271" s="31">
        <v>104</v>
      </c>
      <c r="Q271" s="12" t="s">
        <v>422</v>
      </c>
      <c r="R271" s="12">
        <v>30071</v>
      </c>
      <c r="S271" s="12">
        <v>282</v>
      </c>
      <c r="T271" s="12">
        <v>111</v>
      </c>
      <c r="U271" s="12">
        <v>194</v>
      </c>
      <c r="V271" s="12">
        <v>587</v>
      </c>
      <c r="W271" s="12">
        <v>47</v>
      </c>
      <c r="X271" s="12">
        <v>34</v>
      </c>
      <c r="Y271" s="12">
        <v>13</v>
      </c>
      <c r="Z271" s="12">
        <v>11</v>
      </c>
      <c r="AA271" s="12">
        <v>53</v>
      </c>
      <c r="AB271" s="12">
        <v>102</v>
      </c>
      <c r="AC271" s="12">
        <v>250</v>
      </c>
      <c r="AD271" s="31">
        <v>325</v>
      </c>
      <c r="AE271" s="12"/>
      <c r="AF271" s="12" t="s">
        <v>422</v>
      </c>
      <c r="AG271" s="12">
        <v>293</v>
      </c>
      <c r="AH271" s="12">
        <v>269</v>
      </c>
      <c r="AI271" s="12">
        <v>302</v>
      </c>
      <c r="AJ271" s="12">
        <v>442</v>
      </c>
      <c r="AK271" s="12">
        <v>681</v>
      </c>
      <c r="AL271" s="12">
        <v>1039</v>
      </c>
      <c r="AM271" s="12">
        <v>1527</v>
      </c>
      <c r="AN271" s="12">
        <v>1909</v>
      </c>
      <c r="AO271" s="12">
        <v>2625</v>
      </c>
      <c r="AP271" s="12">
        <v>3296</v>
      </c>
      <c r="AQ271" s="12">
        <v>4237</v>
      </c>
      <c r="AR271" s="12">
        <v>466</v>
      </c>
      <c r="AS271" s="12">
        <v>7361</v>
      </c>
      <c r="AT271" s="31">
        <v>8</v>
      </c>
      <c r="AV271" s="12" t="s">
        <v>422</v>
      </c>
      <c r="AW271" s="12">
        <v>15631</v>
      </c>
      <c r="AX271" s="12">
        <v>154</v>
      </c>
      <c r="AY271" s="12">
        <v>63</v>
      </c>
      <c r="AZ271" s="12">
        <v>102</v>
      </c>
      <c r="BA271" s="12">
        <v>319</v>
      </c>
      <c r="BB271" s="12">
        <v>26</v>
      </c>
      <c r="BC271" s="12">
        <v>19</v>
      </c>
      <c r="BD271" s="12">
        <v>5</v>
      </c>
      <c r="BE271" s="12">
        <v>8</v>
      </c>
      <c r="BF271" s="12">
        <v>32</v>
      </c>
      <c r="BG271" s="12">
        <v>67</v>
      </c>
      <c r="BH271" s="12">
        <v>191</v>
      </c>
      <c r="BI271" s="31">
        <v>254</v>
      </c>
      <c r="BJ271" s="12"/>
      <c r="BK271" s="12" t="s">
        <v>422</v>
      </c>
      <c r="BL271" s="12">
        <v>231</v>
      </c>
      <c r="BM271" s="12">
        <v>186</v>
      </c>
      <c r="BN271" s="12">
        <v>188</v>
      </c>
      <c r="BO271" s="12">
        <v>293</v>
      </c>
      <c r="BP271" s="12">
        <v>437</v>
      </c>
      <c r="BQ271" s="12">
        <v>675</v>
      </c>
      <c r="BR271" s="12">
        <v>1022</v>
      </c>
      <c r="BS271" s="12">
        <v>125</v>
      </c>
      <c r="BT271" s="12">
        <v>1669</v>
      </c>
      <c r="BU271" s="12">
        <v>2016</v>
      </c>
      <c r="BV271" s="12">
        <v>22</v>
      </c>
      <c r="BW271" s="12">
        <v>2121</v>
      </c>
      <c r="BX271" s="12">
        <v>2417</v>
      </c>
      <c r="BY271" s="31">
        <v>5</v>
      </c>
      <c r="CA271" s="12" t="s">
        <v>422</v>
      </c>
      <c r="CB271" s="12">
        <v>14434</v>
      </c>
      <c r="CC271" s="12">
        <v>126</v>
      </c>
      <c r="CD271" s="12">
        <v>48</v>
      </c>
      <c r="CE271" s="12">
        <v>92</v>
      </c>
      <c r="CF271" s="12">
        <v>266</v>
      </c>
      <c r="CG271" s="12">
        <v>21</v>
      </c>
      <c r="CH271" s="12">
        <v>15</v>
      </c>
      <c r="CI271" s="12">
        <v>8</v>
      </c>
      <c r="CJ271" s="12">
        <v>3</v>
      </c>
      <c r="CK271" s="12">
        <v>21</v>
      </c>
      <c r="CL271" s="12">
        <v>35</v>
      </c>
      <c r="CM271" s="12">
        <v>59</v>
      </c>
      <c r="CN271" s="31">
        <v>71</v>
      </c>
      <c r="CO271" s="12"/>
      <c r="CP271" s="12" t="s">
        <v>422</v>
      </c>
      <c r="CQ271" s="12">
        <v>62</v>
      </c>
      <c r="CR271" s="12">
        <v>83</v>
      </c>
      <c r="CS271" s="12">
        <v>114</v>
      </c>
      <c r="CT271" s="12">
        <v>149</v>
      </c>
      <c r="CU271" s="12">
        <v>244</v>
      </c>
      <c r="CV271" s="12">
        <v>364</v>
      </c>
      <c r="CW271" s="12">
        <v>505</v>
      </c>
      <c r="CX271" s="12">
        <v>658</v>
      </c>
      <c r="CY271" s="12">
        <v>956</v>
      </c>
      <c r="CZ271" s="12">
        <v>128</v>
      </c>
      <c r="DA271" s="12">
        <v>2036</v>
      </c>
      <c r="DB271" s="12">
        <v>2539</v>
      </c>
      <c r="DC271" s="12">
        <v>4942</v>
      </c>
      <c r="DD271" s="31">
        <v>3</v>
      </c>
      <c r="DG271" s="12" t="s">
        <v>434</v>
      </c>
      <c r="DH271" s="12">
        <v>64</v>
      </c>
      <c r="DI271" s="12">
        <v>138</v>
      </c>
      <c r="DJ271" s="12">
        <v>7</v>
      </c>
      <c r="DK271" s="12">
        <v>4</v>
      </c>
      <c r="DL271" s="12">
        <v>8</v>
      </c>
      <c r="DM271" s="12">
        <v>11</v>
      </c>
      <c r="DN271" s="12">
        <v>21</v>
      </c>
      <c r="DO271" s="12">
        <v>54</v>
      </c>
      <c r="DP271" s="12">
        <v>123</v>
      </c>
      <c r="DQ271" s="12">
        <v>287</v>
      </c>
      <c r="DR271" s="31">
        <v>1026</v>
      </c>
      <c r="DT271" s="12" t="s">
        <v>434</v>
      </c>
      <c r="DU271" s="12">
        <v>71</v>
      </c>
      <c r="DV271" s="12">
        <v>144</v>
      </c>
      <c r="DW271" s="12">
        <v>8</v>
      </c>
      <c r="DX271" s="12">
        <v>5</v>
      </c>
      <c r="DY271" s="12">
        <v>10</v>
      </c>
      <c r="DZ271" s="12">
        <v>14</v>
      </c>
      <c r="EA271" s="12">
        <v>23</v>
      </c>
      <c r="EB271" s="12">
        <v>73</v>
      </c>
      <c r="EC271" s="12">
        <v>158</v>
      </c>
      <c r="ED271" s="12">
        <v>368</v>
      </c>
      <c r="EE271" s="31">
        <v>1176</v>
      </c>
      <c r="EG271" s="12" t="s">
        <v>434</v>
      </c>
      <c r="EH271" s="12">
        <v>56</v>
      </c>
      <c r="EI271" s="12">
        <v>131</v>
      </c>
      <c r="EJ271" s="12">
        <v>7</v>
      </c>
      <c r="EK271" s="12">
        <v>3</v>
      </c>
      <c r="EL271" s="12">
        <v>5</v>
      </c>
      <c r="EM271" s="12">
        <v>8</v>
      </c>
      <c r="EN271" s="12">
        <v>18</v>
      </c>
      <c r="EO271" s="12">
        <v>35</v>
      </c>
      <c r="EP271" s="12">
        <v>85</v>
      </c>
      <c r="EQ271" s="12">
        <v>215</v>
      </c>
      <c r="ER271" s="31">
        <v>916</v>
      </c>
      <c r="EU271" s="12" t="s">
        <v>497</v>
      </c>
      <c r="EV271" s="12">
        <v>856739</v>
      </c>
      <c r="EW271" s="12">
        <v>76692</v>
      </c>
      <c r="EX271" s="12">
        <v>90260</v>
      </c>
      <c r="EY271" s="12">
        <v>97555</v>
      </c>
      <c r="EZ271" s="12">
        <v>89722</v>
      </c>
      <c r="FA271" s="12">
        <v>78558</v>
      </c>
      <c r="FB271" s="12">
        <v>71256</v>
      </c>
      <c r="FC271" s="12">
        <v>60733</v>
      </c>
      <c r="FD271" s="12">
        <v>49885</v>
      </c>
      <c r="FE271" s="12">
        <v>44120</v>
      </c>
      <c r="FF271" s="12">
        <v>41184</v>
      </c>
      <c r="FG271" s="12">
        <v>37837</v>
      </c>
      <c r="FH271" s="12">
        <v>32574</v>
      </c>
      <c r="FI271" s="12">
        <v>25366</v>
      </c>
      <c r="FJ271" s="12">
        <v>21482</v>
      </c>
      <c r="FK271" s="12">
        <v>16692</v>
      </c>
      <c r="FL271" s="12">
        <v>12168</v>
      </c>
      <c r="FM271" s="31">
        <v>10655</v>
      </c>
      <c r="FP271" s="12" t="s">
        <v>497</v>
      </c>
      <c r="FQ271" s="12">
        <v>432618</v>
      </c>
      <c r="FR271" s="12">
        <v>38810</v>
      </c>
      <c r="FS271" s="12">
        <v>45660</v>
      </c>
      <c r="FT271" s="12">
        <v>49567</v>
      </c>
      <c r="FU271" s="12">
        <v>45747</v>
      </c>
      <c r="FV271" s="12">
        <v>40615</v>
      </c>
      <c r="FW271" s="12">
        <v>36500</v>
      </c>
      <c r="FX271" s="12">
        <v>30623</v>
      </c>
      <c r="FY271" s="12">
        <v>25518</v>
      </c>
      <c r="FZ271" s="12">
        <v>22534</v>
      </c>
      <c r="GA271" s="12">
        <v>20667</v>
      </c>
      <c r="GB271" s="12">
        <v>19307</v>
      </c>
      <c r="GC271" s="12">
        <v>16835</v>
      </c>
      <c r="GD271" s="12">
        <v>12690</v>
      </c>
      <c r="GE271" s="12">
        <v>10293</v>
      </c>
      <c r="GF271" s="12">
        <v>7675</v>
      </c>
      <c r="GG271" s="12">
        <v>5330</v>
      </c>
      <c r="GH271" s="31">
        <v>4247</v>
      </c>
      <c r="GK271" s="12" t="s">
        <v>497</v>
      </c>
      <c r="GL271" s="12">
        <v>424121</v>
      </c>
      <c r="GM271" s="12">
        <v>37882</v>
      </c>
      <c r="GN271" s="12">
        <v>44600</v>
      </c>
      <c r="GO271" s="12">
        <v>47988</v>
      </c>
      <c r="GP271" s="12">
        <v>43975</v>
      </c>
      <c r="GQ271" s="12">
        <v>37943</v>
      </c>
      <c r="GR271" s="12">
        <v>34756</v>
      </c>
      <c r="GS271" s="12">
        <v>30110</v>
      </c>
      <c r="GT271" s="12">
        <v>24367</v>
      </c>
      <c r="GU271" s="12">
        <v>21586</v>
      </c>
      <c r="GV271" s="12">
        <v>20517</v>
      </c>
      <c r="GW271" s="12">
        <v>18530</v>
      </c>
      <c r="GX271" s="12">
        <v>15739</v>
      </c>
      <c r="GY271" s="12">
        <v>12676</v>
      </c>
      <c r="GZ271" s="12">
        <v>11189</v>
      </c>
      <c r="HA271" s="12">
        <v>9017</v>
      </c>
      <c r="HB271" s="12">
        <v>6838</v>
      </c>
      <c r="HC271" s="31">
        <v>6408</v>
      </c>
      <c r="HF271" s="42">
        <v>95</v>
      </c>
      <c r="HG271" s="43" t="s">
        <v>121</v>
      </c>
      <c r="HH271" s="43">
        <v>1</v>
      </c>
      <c r="HI271" s="44">
        <f>FM249*IH260</f>
        <v>21191.12037343984</v>
      </c>
      <c r="HJ271" s="44">
        <f>AS249*IH269</f>
        <v>7319.7042006045585</v>
      </c>
      <c r="HK271" s="45">
        <f t="shared" si="109"/>
        <v>0.34541374271927605</v>
      </c>
      <c r="HL271" s="46">
        <f t="shared" si="105"/>
        <v>0.29454397441945818</v>
      </c>
      <c r="HN271" s="42">
        <v>95</v>
      </c>
      <c r="HO271" s="43" t="s">
        <v>121</v>
      </c>
      <c r="HP271" s="43">
        <v>1</v>
      </c>
      <c r="HQ271" s="44">
        <f>GH249*IO260</f>
        <v>4296.1542635917431</v>
      </c>
      <c r="HR271" s="44">
        <f>BX249*II269</f>
        <v>1612.9160744648386</v>
      </c>
      <c r="HS271" s="45">
        <f t="shared" si="110"/>
        <v>0.37543253233099255</v>
      </c>
      <c r="HT271" s="46">
        <f t="shared" si="106"/>
        <v>0.31609614436204059</v>
      </c>
      <c r="HV271" s="42" t="s">
        <v>433</v>
      </c>
      <c r="HW271" s="47" t="s">
        <v>121</v>
      </c>
      <c r="HX271" s="47">
        <v>1</v>
      </c>
      <c r="HY271" s="44">
        <f>HC249*IQ260</f>
        <v>16915.881353206809</v>
      </c>
      <c r="HZ271" s="48">
        <f>DC249*IJ269</f>
        <v>5737.952442333768</v>
      </c>
      <c r="IA271" s="45">
        <f t="shared" si="111"/>
        <v>0.33920505367259518</v>
      </c>
      <c r="IB271" s="46">
        <f t="shared" si="107"/>
        <v>0.29001737418447948</v>
      </c>
      <c r="IE271" s="50">
        <f t="shared" si="108"/>
        <v>20.91524335871145</v>
      </c>
      <c r="IF271" s="50">
        <f t="shared" si="108"/>
        <v>31.164316194048297</v>
      </c>
      <c r="IH271">
        <v>1</v>
      </c>
      <c r="II271">
        <v>1</v>
      </c>
      <c r="IJ271">
        <v>1</v>
      </c>
    </row>
    <row r="272" spans="1:251" ht="15.6" x14ac:dyDescent="0.3">
      <c r="A272" s="12" t="s">
        <v>434</v>
      </c>
      <c r="B272" s="12">
        <v>16634</v>
      </c>
      <c r="C272" s="12"/>
      <c r="D272" s="12"/>
      <c r="E272" s="12"/>
      <c r="F272" s="12">
        <v>137</v>
      </c>
      <c r="G272" s="12">
        <v>3174</v>
      </c>
      <c r="H272" s="12">
        <v>4467</v>
      </c>
      <c r="I272" s="12">
        <v>3789</v>
      </c>
      <c r="J272" s="12">
        <v>264</v>
      </c>
      <c r="K272" s="12">
        <v>1357</v>
      </c>
      <c r="L272" s="12">
        <v>393</v>
      </c>
      <c r="M272" s="12">
        <v>30</v>
      </c>
      <c r="N272" s="12">
        <v>1</v>
      </c>
      <c r="O272" s="31">
        <v>646</v>
      </c>
      <c r="Q272" s="12" t="s">
        <v>434</v>
      </c>
      <c r="R272" s="12">
        <v>5473</v>
      </c>
      <c r="S272" s="12">
        <v>84</v>
      </c>
      <c r="T272" s="12">
        <v>44</v>
      </c>
      <c r="U272" s="12">
        <v>101</v>
      </c>
      <c r="V272" s="12">
        <v>229</v>
      </c>
      <c r="W272" s="12">
        <v>14</v>
      </c>
      <c r="X272" s="12">
        <v>18</v>
      </c>
      <c r="Y272" s="12">
        <v>5</v>
      </c>
      <c r="Z272" s="12">
        <v>8</v>
      </c>
      <c r="AA272" s="12">
        <v>32</v>
      </c>
      <c r="AB272" s="12">
        <v>39</v>
      </c>
      <c r="AC272" s="12">
        <v>64</v>
      </c>
      <c r="AD272" s="31">
        <v>67</v>
      </c>
      <c r="AE272" s="12"/>
      <c r="AF272" s="12" t="s">
        <v>434</v>
      </c>
      <c r="AG272" s="12">
        <v>77</v>
      </c>
      <c r="AH272" s="12">
        <v>67</v>
      </c>
      <c r="AI272" s="12">
        <v>87</v>
      </c>
      <c r="AJ272" s="12">
        <v>110</v>
      </c>
      <c r="AK272" s="12">
        <v>180</v>
      </c>
      <c r="AL272" s="12">
        <v>249</v>
      </c>
      <c r="AM272" s="12">
        <v>331</v>
      </c>
      <c r="AN272" s="12">
        <v>379</v>
      </c>
      <c r="AO272" s="12">
        <v>503</v>
      </c>
      <c r="AP272" s="12">
        <v>594</v>
      </c>
      <c r="AQ272" s="12">
        <v>735</v>
      </c>
      <c r="AR272" s="12">
        <v>628</v>
      </c>
      <c r="AS272" s="12">
        <v>978</v>
      </c>
      <c r="AT272" s="31">
        <v>79</v>
      </c>
      <c r="AV272" s="12" t="s">
        <v>434</v>
      </c>
      <c r="AW272" s="12">
        <v>3085</v>
      </c>
      <c r="AX272" s="12">
        <v>45</v>
      </c>
      <c r="AY272" s="12">
        <v>25</v>
      </c>
      <c r="AZ272" s="12">
        <v>52</v>
      </c>
      <c r="BA272" s="12">
        <v>122</v>
      </c>
      <c r="BB272" s="12">
        <v>8</v>
      </c>
      <c r="BC272" s="12">
        <v>13</v>
      </c>
      <c r="BD272" s="12">
        <v>1</v>
      </c>
      <c r="BE272" s="12">
        <v>3</v>
      </c>
      <c r="BF272" s="12">
        <v>22</v>
      </c>
      <c r="BG272" s="12">
        <v>21</v>
      </c>
      <c r="BH272" s="12">
        <v>45</v>
      </c>
      <c r="BI272" s="31">
        <v>44</v>
      </c>
      <c r="BJ272" s="12"/>
      <c r="BK272" s="12" t="s">
        <v>434</v>
      </c>
      <c r="BL272" s="12">
        <v>53</v>
      </c>
      <c r="BM272" s="12">
        <v>41</v>
      </c>
      <c r="BN272" s="12">
        <v>49</v>
      </c>
      <c r="BO272" s="12">
        <v>63</v>
      </c>
      <c r="BP272" s="12">
        <v>122</v>
      </c>
      <c r="BQ272" s="12">
        <v>169</v>
      </c>
      <c r="BR272" s="12">
        <v>211</v>
      </c>
      <c r="BS272" s="12">
        <v>256</v>
      </c>
      <c r="BT272" s="12">
        <v>315</v>
      </c>
      <c r="BU272" s="12">
        <v>347</v>
      </c>
      <c r="BV272" s="12">
        <v>424</v>
      </c>
      <c r="BW272" s="12">
        <v>294</v>
      </c>
      <c r="BX272" s="12">
        <v>408</v>
      </c>
      <c r="BY272" s="31">
        <v>54</v>
      </c>
      <c r="CA272" s="12" t="s">
        <v>434</v>
      </c>
      <c r="CB272" s="12">
        <v>2384</v>
      </c>
      <c r="CC272" s="12">
        <v>39</v>
      </c>
      <c r="CD272" s="12">
        <v>19</v>
      </c>
      <c r="CE272" s="12">
        <v>49</v>
      </c>
      <c r="CF272" s="12">
        <v>107</v>
      </c>
      <c r="CG272" s="12">
        <v>6</v>
      </c>
      <c r="CH272" s="12">
        <v>5</v>
      </c>
      <c r="CI272" s="12">
        <v>4</v>
      </c>
      <c r="CJ272" s="12">
        <v>5</v>
      </c>
      <c r="CK272" s="12">
        <v>10</v>
      </c>
      <c r="CL272" s="12">
        <v>18</v>
      </c>
      <c r="CM272" s="12">
        <v>19</v>
      </c>
      <c r="CN272" s="31">
        <v>23</v>
      </c>
      <c r="CO272" s="12"/>
      <c r="CP272" s="12" t="s">
        <v>434</v>
      </c>
      <c r="CQ272" s="12">
        <v>24</v>
      </c>
      <c r="CR272" s="12">
        <v>26</v>
      </c>
      <c r="CS272" s="12">
        <v>38</v>
      </c>
      <c r="CT272" s="12">
        <v>47</v>
      </c>
      <c r="CU272" s="12">
        <v>58</v>
      </c>
      <c r="CV272" s="12">
        <v>80</v>
      </c>
      <c r="CW272" s="12">
        <v>119</v>
      </c>
      <c r="CX272" s="12">
        <v>123</v>
      </c>
      <c r="CY272" s="12">
        <v>188</v>
      </c>
      <c r="CZ272" s="12">
        <v>246</v>
      </c>
      <c r="DA272" s="12">
        <v>310</v>
      </c>
      <c r="DB272" s="12">
        <v>334</v>
      </c>
      <c r="DC272" s="12">
        <v>569</v>
      </c>
      <c r="DD272" s="31">
        <v>25</v>
      </c>
      <c r="DG272" s="12" t="s">
        <v>441</v>
      </c>
      <c r="DH272" s="12">
        <v>63</v>
      </c>
      <c r="DI272" s="12">
        <v>129</v>
      </c>
      <c r="DJ272" s="12">
        <v>5</v>
      </c>
      <c r="DK272" s="12">
        <v>3</v>
      </c>
      <c r="DL272" s="12">
        <v>9</v>
      </c>
      <c r="DM272" s="12">
        <v>8</v>
      </c>
      <c r="DN272" s="12">
        <v>16</v>
      </c>
      <c r="DO272" s="12">
        <v>42</v>
      </c>
      <c r="DP272" s="12">
        <v>115</v>
      </c>
      <c r="DQ272" s="12">
        <v>289</v>
      </c>
      <c r="DR272" s="31">
        <v>947</v>
      </c>
      <c r="DT272" s="12" t="s">
        <v>441</v>
      </c>
      <c r="DU272" s="12">
        <v>70</v>
      </c>
      <c r="DV272" s="12">
        <v>133</v>
      </c>
      <c r="DW272" s="12">
        <v>6</v>
      </c>
      <c r="DX272" s="12">
        <v>3</v>
      </c>
      <c r="DY272" s="12">
        <v>12</v>
      </c>
      <c r="DZ272" s="12">
        <v>12</v>
      </c>
      <c r="EA272" s="12">
        <v>19</v>
      </c>
      <c r="EB272" s="12">
        <v>51</v>
      </c>
      <c r="EC272" s="12">
        <v>153</v>
      </c>
      <c r="ED272" s="12">
        <v>392</v>
      </c>
      <c r="EE272" s="31">
        <v>1131</v>
      </c>
      <c r="EG272" s="12" t="s">
        <v>441</v>
      </c>
      <c r="EH272" s="12">
        <v>57</v>
      </c>
      <c r="EI272" s="12">
        <v>123</v>
      </c>
      <c r="EJ272" s="12">
        <v>4</v>
      </c>
      <c r="EK272" s="12">
        <v>2</v>
      </c>
      <c r="EL272" s="12">
        <v>5</v>
      </c>
      <c r="EM272" s="12">
        <v>5</v>
      </c>
      <c r="EN272" s="12">
        <v>14</v>
      </c>
      <c r="EO272" s="12">
        <v>33</v>
      </c>
      <c r="EP272" s="12">
        <v>80</v>
      </c>
      <c r="EQ272" s="12">
        <v>206</v>
      </c>
      <c r="ER272" s="31">
        <v>832</v>
      </c>
      <c r="EU272" s="12" t="s">
        <v>441</v>
      </c>
      <c r="EV272" s="12">
        <v>1457357</v>
      </c>
      <c r="EW272" s="12">
        <v>136228</v>
      </c>
      <c r="EX272" s="12">
        <v>142219</v>
      </c>
      <c r="EY272" s="12">
        <v>144817</v>
      </c>
      <c r="EZ272" s="12">
        <v>134235</v>
      </c>
      <c r="FA272" s="12">
        <v>126206</v>
      </c>
      <c r="FB272" s="12">
        <v>135796</v>
      </c>
      <c r="FC272" s="12">
        <v>107890</v>
      </c>
      <c r="FD272" s="12">
        <v>83709</v>
      </c>
      <c r="FE272" s="12">
        <v>77193</v>
      </c>
      <c r="FF272" s="12">
        <v>75279</v>
      </c>
      <c r="FG272" s="12">
        <v>73748</v>
      </c>
      <c r="FH272" s="12">
        <v>62687</v>
      </c>
      <c r="FI272" s="12">
        <v>45959</v>
      </c>
      <c r="FJ272" s="12">
        <v>36729</v>
      </c>
      <c r="FK272" s="12">
        <v>30446</v>
      </c>
      <c r="FL272" s="12">
        <v>23537</v>
      </c>
      <c r="FM272" s="31">
        <v>20679</v>
      </c>
      <c r="FP272" s="12" t="s">
        <v>441</v>
      </c>
      <c r="FQ272" s="12">
        <v>720960</v>
      </c>
      <c r="FR272" s="12">
        <v>68928</v>
      </c>
      <c r="FS272" s="12">
        <v>72047</v>
      </c>
      <c r="FT272" s="12">
        <v>73310</v>
      </c>
      <c r="FU272" s="12">
        <v>68228</v>
      </c>
      <c r="FV272" s="12">
        <v>63656</v>
      </c>
      <c r="FW272" s="12">
        <v>68185</v>
      </c>
      <c r="FX272" s="12">
        <v>54186</v>
      </c>
      <c r="FY272" s="12">
        <v>41876</v>
      </c>
      <c r="FZ272" s="12">
        <v>38281</v>
      </c>
      <c r="GA272" s="12">
        <v>36397</v>
      </c>
      <c r="GB272" s="12">
        <v>35821</v>
      </c>
      <c r="GC272" s="12">
        <v>30805</v>
      </c>
      <c r="GD272" s="12">
        <v>22123</v>
      </c>
      <c r="GE272" s="12">
        <v>16963</v>
      </c>
      <c r="GF272" s="12">
        <v>13115</v>
      </c>
      <c r="GG272" s="12">
        <v>9618</v>
      </c>
      <c r="GH272" s="31">
        <v>7421</v>
      </c>
      <c r="GK272" s="12" t="s">
        <v>441</v>
      </c>
      <c r="GL272" s="12">
        <v>736397</v>
      </c>
      <c r="GM272" s="12">
        <v>67300</v>
      </c>
      <c r="GN272" s="12">
        <v>70172</v>
      </c>
      <c r="GO272" s="12">
        <v>71507</v>
      </c>
      <c r="GP272" s="12">
        <v>66007</v>
      </c>
      <c r="GQ272" s="12">
        <v>62550</v>
      </c>
      <c r="GR272" s="12">
        <v>67611</v>
      </c>
      <c r="GS272" s="12">
        <v>53704</v>
      </c>
      <c r="GT272" s="12">
        <v>41833</v>
      </c>
      <c r="GU272" s="12">
        <v>38912</v>
      </c>
      <c r="GV272" s="12">
        <v>38882</v>
      </c>
      <c r="GW272" s="12">
        <v>37927</v>
      </c>
      <c r="GX272" s="12">
        <v>31882</v>
      </c>
      <c r="GY272" s="12">
        <v>23836</v>
      </c>
      <c r="GZ272" s="12">
        <v>19766</v>
      </c>
      <c r="HA272" s="12">
        <v>17331</v>
      </c>
      <c r="HB272" s="12">
        <v>13919</v>
      </c>
      <c r="HC272" s="31">
        <v>13258</v>
      </c>
      <c r="HF272" s="65" t="s">
        <v>442</v>
      </c>
      <c r="HG272" s="66" t="s">
        <v>443</v>
      </c>
      <c r="HH272" s="66">
        <v>1</v>
      </c>
      <c r="HI272" s="67">
        <f>FM249*IH261</f>
        <v>3007.7608227658511</v>
      </c>
      <c r="HJ272" s="67">
        <f>AS249*IH270</f>
        <v>1299.9794660273669</v>
      </c>
      <c r="HK272" s="68">
        <f t="shared" si="109"/>
        <v>0.43220839110203679</v>
      </c>
      <c r="HL272" s="69">
        <f t="shared" si="105"/>
        <v>0.35540407860052042</v>
      </c>
      <c r="HN272" s="65" t="s">
        <v>442</v>
      </c>
      <c r="HO272" s="66" t="s">
        <v>443</v>
      </c>
      <c r="HP272" s="66">
        <v>1</v>
      </c>
      <c r="HQ272" s="67">
        <f>GH249*IO261</f>
        <v>673.52059869456207</v>
      </c>
      <c r="HR272" s="67">
        <f>BX249*II270</f>
        <v>304.75406548371581</v>
      </c>
      <c r="HS272" s="68">
        <f t="shared" si="110"/>
        <v>0.45247920564627025</v>
      </c>
      <c r="HT272" s="69">
        <f t="shared" si="106"/>
        <v>0.36899738403860127</v>
      </c>
      <c r="HV272" s="65" t="s">
        <v>442</v>
      </c>
      <c r="HW272" s="66" t="s">
        <v>443</v>
      </c>
      <c r="HX272" s="66">
        <v>1</v>
      </c>
      <c r="HY272" s="67">
        <f>HC249*IQ261</f>
        <v>2336.7050423658784</v>
      </c>
      <c r="HZ272" s="70">
        <f>DC249*IJ270</f>
        <v>1000.0154002713684</v>
      </c>
      <c r="IA272" s="68">
        <f t="shared" si="111"/>
        <v>0.42795961926750842</v>
      </c>
      <c r="IB272" s="69">
        <f t="shared" si="107"/>
        <v>0.352526142421281</v>
      </c>
      <c r="IE272" s="50">
        <f t="shared" si="108"/>
        <v>2.4648182945893495</v>
      </c>
      <c r="IF272" s="50">
        <f t="shared" si="108"/>
        <v>4.7899997277172588</v>
      </c>
    </row>
    <row r="273" spans="1:251" x14ac:dyDescent="0.3">
      <c r="A273" s="12" t="s">
        <v>441</v>
      </c>
      <c r="B273" s="12">
        <v>28765</v>
      </c>
      <c r="C273" s="12"/>
      <c r="D273" s="12"/>
      <c r="E273" s="12"/>
      <c r="F273" s="12">
        <v>140</v>
      </c>
      <c r="G273" s="12">
        <v>4729</v>
      </c>
      <c r="H273" s="12">
        <v>742</v>
      </c>
      <c r="I273" s="12">
        <v>7739</v>
      </c>
      <c r="J273" s="12">
        <v>5373</v>
      </c>
      <c r="K273" s="12">
        <v>2531</v>
      </c>
      <c r="L273" s="12">
        <v>664</v>
      </c>
      <c r="M273" s="12">
        <v>49</v>
      </c>
      <c r="N273" s="12">
        <v>7</v>
      </c>
      <c r="O273" s="31">
        <v>113</v>
      </c>
      <c r="Q273" s="12" t="s">
        <v>441</v>
      </c>
      <c r="R273" s="12">
        <v>923</v>
      </c>
      <c r="S273" s="12">
        <v>205</v>
      </c>
      <c r="T273" s="12">
        <v>58</v>
      </c>
      <c r="U273" s="12">
        <v>108</v>
      </c>
      <c r="V273" s="12">
        <v>371</v>
      </c>
      <c r="W273" s="12">
        <v>21</v>
      </c>
      <c r="X273" s="12">
        <v>17</v>
      </c>
      <c r="Y273" s="12">
        <v>9</v>
      </c>
      <c r="Z273" s="12">
        <v>6</v>
      </c>
      <c r="AA273" s="12">
        <v>26</v>
      </c>
      <c r="AB273" s="12">
        <v>51</v>
      </c>
      <c r="AC273" s="12">
        <v>104</v>
      </c>
      <c r="AD273" s="31">
        <v>118</v>
      </c>
      <c r="AE273" s="12"/>
      <c r="AF273" s="12" t="s">
        <v>441</v>
      </c>
      <c r="AG273" s="12">
        <v>104</v>
      </c>
      <c r="AH273" s="12">
        <v>103</v>
      </c>
      <c r="AI273" s="12">
        <v>107</v>
      </c>
      <c r="AJ273" s="12">
        <v>156</v>
      </c>
      <c r="AK273" s="12">
        <v>240</v>
      </c>
      <c r="AL273" s="12">
        <v>383</v>
      </c>
      <c r="AM273" s="12">
        <v>560</v>
      </c>
      <c r="AN273" s="12">
        <v>693</v>
      </c>
      <c r="AO273" s="12">
        <v>827</v>
      </c>
      <c r="AP273" s="12">
        <v>1116</v>
      </c>
      <c r="AQ273" s="12">
        <v>1368</v>
      </c>
      <c r="AR273" s="12">
        <v>123</v>
      </c>
      <c r="AS273" s="12">
        <v>1589</v>
      </c>
      <c r="AT273" s="31">
        <v>31</v>
      </c>
      <c r="AV273" s="12" t="s">
        <v>441</v>
      </c>
      <c r="AW273" s="12">
        <v>5033</v>
      </c>
      <c r="AX273" s="12">
        <v>108</v>
      </c>
      <c r="AY273" s="12">
        <v>31</v>
      </c>
      <c r="AZ273" s="12">
        <v>56</v>
      </c>
      <c r="BA273" s="12">
        <v>195</v>
      </c>
      <c r="BB273" s="12">
        <v>12</v>
      </c>
      <c r="BC273" s="12">
        <v>11</v>
      </c>
      <c r="BD273" s="12">
        <v>5</v>
      </c>
      <c r="BE273" s="12">
        <v>4</v>
      </c>
      <c r="BF273" s="12">
        <v>15</v>
      </c>
      <c r="BG273" s="12">
        <v>30</v>
      </c>
      <c r="BH273" s="12">
        <v>73</v>
      </c>
      <c r="BI273" s="31">
        <v>87</v>
      </c>
      <c r="BJ273" s="12"/>
      <c r="BK273" s="12" t="s">
        <v>441</v>
      </c>
      <c r="BL273" s="12">
        <v>78</v>
      </c>
      <c r="BM273" s="12">
        <v>64</v>
      </c>
      <c r="BN273" s="12">
        <v>65</v>
      </c>
      <c r="BO273" s="12">
        <v>84</v>
      </c>
      <c r="BP273" s="12">
        <v>137</v>
      </c>
      <c r="BQ273" s="12">
        <v>233</v>
      </c>
      <c r="BR273" s="12">
        <v>365</v>
      </c>
      <c r="BS273" s="12">
        <v>443</v>
      </c>
      <c r="BT273" s="12">
        <v>499</v>
      </c>
      <c r="BU273" s="12">
        <v>679</v>
      </c>
      <c r="BV273" s="12">
        <v>739</v>
      </c>
      <c r="BW273" s="12">
        <v>612</v>
      </c>
      <c r="BX273" s="12">
        <v>576</v>
      </c>
      <c r="BY273" s="31">
        <v>27</v>
      </c>
      <c r="CA273" s="12" t="s">
        <v>441</v>
      </c>
      <c r="CB273" s="12">
        <v>4195</v>
      </c>
      <c r="CC273" s="12">
        <v>95</v>
      </c>
      <c r="CD273" s="12">
        <v>27</v>
      </c>
      <c r="CE273" s="12">
        <v>52</v>
      </c>
      <c r="CF273" s="12">
        <v>174</v>
      </c>
      <c r="CG273" s="12">
        <v>9</v>
      </c>
      <c r="CH273" s="12">
        <v>6</v>
      </c>
      <c r="CI273" s="12">
        <v>4</v>
      </c>
      <c r="CJ273" s="12">
        <v>2</v>
      </c>
      <c r="CK273" s="12">
        <v>11</v>
      </c>
      <c r="CL273" s="12">
        <v>21</v>
      </c>
      <c r="CM273" s="12">
        <v>31</v>
      </c>
      <c r="CN273" s="31">
        <v>31</v>
      </c>
      <c r="CO273" s="12"/>
      <c r="CP273" s="12" t="s">
        <v>441</v>
      </c>
      <c r="CQ273" s="12">
        <v>26</v>
      </c>
      <c r="CR273" s="12">
        <v>39</v>
      </c>
      <c r="CS273" s="12">
        <v>42</v>
      </c>
      <c r="CT273" s="12">
        <v>72</v>
      </c>
      <c r="CU273" s="12">
        <v>103</v>
      </c>
      <c r="CV273" s="12">
        <v>150</v>
      </c>
      <c r="CW273" s="12">
        <v>195</v>
      </c>
      <c r="CX273" s="12">
        <v>250</v>
      </c>
      <c r="CY273" s="12">
        <v>328</v>
      </c>
      <c r="CZ273" s="12">
        <v>437</v>
      </c>
      <c r="DA273" s="12">
        <v>629</v>
      </c>
      <c r="DB273" s="12">
        <v>618</v>
      </c>
      <c r="DC273" s="12">
        <v>1013</v>
      </c>
      <c r="DD273" s="31">
        <v>4</v>
      </c>
      <c r="DG273" s="13" t="s">
        <v>454</v>
      </c>
      <c r="DH273" s="13">
        <v>33</v>
      </c>
      <c r="DI273" s="13">
        <v>102</v>
      </c>
      <c r="DJ273" s="13">
        <v>8</v>
      </c>
      <c r="DK273" s="13">
        <v>3</v>
      </c>
      <c r="DL273" s="13">
        <v>6</v>
      </c>
      <c r="DM273" s="13">
        <v>9</v>
      </c>
      <c r="DN273" s="13">
        <v>13</v>
      </c>
      <c r="DO273" s="13">
        <v>32</v>
      </c>
      <c r="DP273" s="13">
        <v>101</v>
      </c>
      <c r="DQ273" s="13">
        <v>224</v>
      </c>
      <c r="DR273" s="14">
        <v>870</v>
      </c>
      <c r="DT273" s="13" t="s">
        <v>454</v>
      </c>
      <c r="DU273" s="13">
        <v>39</v>
      </c>
      <c r="DV273" s="13">
        <v>109</v>
      </c>
      <c r="DW273" s="13">
        <v>6</v>
      </c>
      <c r="DX273" s="13">
        <v>3</v>
      </c>
      <c r="DY273" s="13">
        <v>9</v>
      </c>
      <c r="DZ273" s="13">
        <v>12</v>
      </c>
      <c r="EA273" s="13">
        <v>17</v>
      </c>
      <c r="EB273" s="13">
        <v>41</v>
      </c>
      <c r="EC273" s="13">
        <v>125</v>
      </c>
      <c r="ED273" s="13">
        <v>315</v>
      </c>
      <c r="EE273" s="14">
        <v>1092</v>
      </c>
      <c r="EG273" s="13" t="s">
        <v>454</v>
      </c>
      <c r="EH273" s="13">
        <v>26</v>
      </c>
      <c r="EI273" s="13">
        <v>95</v>
      </c>
      <c r="EJ273" s="13">
        <v>11</v>
      </c>
      <c r="EK273" s="13">
        <v>3</v>
      </c>
      <c r="EL273" s="13">
        <v>3</v>
      </c>
      <c r="EM273" s="13">
        <v>6</v>
      </c>
      <c r="EN273" s="13">
        <v>10</v>
      </c>
      <c r="EO273" s="13">
        <v>21</v>
      </c>
      <c r="EP273" s="13">
        <v>73</v>
      </c>
      <c r="EQ273" s="13">
        <v>141</v>
      </c>
      <c r="ER273" s="14">
        <v>713</v>
      </c>
      <c r="EU273" s="13" t="s">
        <v>454</v>
      </c>
      <c r="EV273" s="13">
        <v>122531</v>
      </c>
      <c r="EW273" s="13">
        <v>11974</v>
      </c>
      <c r="EX273" s="13">
        <v>11765</v>
      </c>
      <c r="EY273" s="13">
        <v>12454</v>
      </c>
      <c r="EZ273" s="13">
        <v>12378</v>
      </c>
      <c r="FA273" s="13">
        <v>9719</v>
      </c>
      <c r="FB273" s="13">
        <v>8737</v>
      </c>
      <c r="FC273" s="13">
        <v>9863</v>
      </c>
      <c r="FD273" s="13">
        <v>9263</v>
      </c>
      <c r="FE273" s="13">
        <v>9741</v>
      </c>
      <c r="FF273" s="13">
        <v>8878</v>
      </c>
      <c r="FG273" s="13">
        <v>6345</v>
      </c>
      <c r="FH273" s="13">
        <v>4247</v>
      </c>
      <c r="FI273" s="13">
        <v>2712</v>
      </c>
      <c r="FJ273" s="13">
        <v>1851</v>
      </c>
      <c r="FK273" s="13">
        <v>1236</v>
      </c>
      <c r="FL273" s="13">
        <v>787</v>
      </c>
      <c r="FM273" s="14">
        <v>581</v>
      </c>
      <c r="FP273" s="13" t="s">
        <v>454</v>
      </c>
      <c r="FQ273" s="13">
        <v>62448</v>
      </c>
      <c r="FR273" s="13">
        <v>6045</v>
      </c>
      <c r="FS273" s="13">
        <v>6011</v>
      </c>
      <c r="FT273" s="13">
        <v>6288</v>
      </c>
      <c r="FU273" s="13">
        <v>6288</v>
      </c>
      <c r="FV273" s="13">
        <v>5071</v>
      </c>
      <c r="FW273" s="13">
        <v>4478</v>
      </c>
      <c r="FX273" s="13">
        <v>4848</v>
      </c>
      <c r="FY273" s="13">
        <v>4593</v>
      </c>
      <c r="FZ273" s="13">
        <v>5023</v>
      </c>
      <c r="GA273" s="13">
        <v>4767</v>
      </c>
      <c r="GB273" s="13">
        <v>3327</v>
      </c>
      <c r="GC273" s="13">
        <v>2278</v>
      </c>
      <c r="GD273" s="13">
        <v>1402</v>
      </c>
      <c r="GE273" s="13">
        <v>887</v>
      </c>
      <c r="GF273" s="13">
        <v>574</v>
      </c>
      <c r="GG273" s="13">
        <v>336</v>
      </c>
      <c r="GH273" s="14">
        <v>232</v>
      </c>
      <c r="GK273" s="13" t="s">
        <v>454</v>
      </c>
      <c r="GL273" s="13">
        <v>60083</v>
      </c>
      <c r="GM273" s="13">
        <v>5929</v>
      </c>
      <c r="GN273" s="13">
        <v>5754</v>
      </c>
      <c r="GO273" s="13">
        <v>6166</v>
      </c>
      <c r="GP273" s="13">
        <v>6090</v>
      </c>
      <c r="GQ273" s="13">
        <v>4648</v>
      </c>
      <c r="GR273" s="13">
        <v>4259</v>
      </c>
      <c r="GS273" s="13">
        <v>5015</v>
      </c>
      <c r="GT273" s="13">
        <v>4670</v>
      </c>
      <c r="GU273" s="13">
        <v>4718</v>
      </c>
      <c r="GV273" s="13">
        <v>4111</v>
      </c>
      <c r="GW273" s="13">
        <v>3018</v>
      </c>
      <c r="GX273" s="13">
        <v>1969</v>
      </c>
      <c r="GY273" s="13">
        <v>1310</v>
      </c>
      <c r="GZ273" s="13">
        <v>964</v>
      </c>
      <c r="HA273" s="13">
        <v>662</v>
      </c>
      <c r="HB273" s="13">
        <v>451</v>
      </c>
      <c r="HC273" s="14">
        <v>349</v>
      </c>
    </row>
    <row r="274" spans="1:251" x14ac:dyDescent="0.3">
      <c r="A274" s="12" t="s">
        <v>454</v>
      </c>
      <c r="B274" s="12">
        <v>2551</v>
      </c>
      <c r="C274" s="12"/>
      <c r="D274" s="12"/>
      <c r="E274" s="12"/>
      <c r="F274" s="12">
        <v>5</v>
      </c>
      <c r="G274" s="12">
        <v>382</v>
      </c>
      <c r="H274" s="12">
        <v>717</v>
      </c>
      <c r="I274" s="12">
        <v>641</v>
      </c>
      <c r="J274" s="12">
        <v>485</v>
      </c>
      <c r="K274" s="12">
        <v>253</v>
      </c>
      <c r="L274" s="12">
        <v>63</v>
      </c>
      <c r="M274" s="12">
        <v>4</v>
      </c>
      <c r="N274" s="12">
        <v>0</v>
      </c>
      <c r="O274" s="31">
        <v>1</v>
      </c>
      <c r="Q274" s="12" t="s">
        <v>454</v>
      </c>
      <c r="R274" s="12">
        <v>402</v>
      </c>
      <c r="S274" s="12">
        <v>11</v>
      </c>
      <c r="T274" s="12">
        <v>8</v>
      </c>
      <c r="U274" s="12">
        <v>7</v>
      </c>
      <c r="V274" s="12">
        <v>26</v>
      </c>
      <c r="W274" s="12">
        <v>3</v>
      </c>
      <c r="X274" s="12">
        <v>1</v>
      </c>
      <c r="Y274" s="12">
        <v>2</v>
      </c>
      <c r="Z274" s="12">
        <v>2</v>
      </c>
      <c r="AA274" s="12">
        <v>3</v>
      </c>
      <c r="AB274" s="12">
        <v>4</v>
      </c>
      <c r="AC274" s="12">
        <v>5</v>
      </c>
      <c r="AD274" s="31">
        <v>8</v>
      </c>
      <c r="AE274" s="12"/>
      <c r="AF274" s="12" t="s">
        <v>454</v>
      </c>
      <c r="AG274" s="12">
        <v>14</v>
      </c>
      <c r="AH274" s="12">
        <v>3</v>
      </c>
      <c r="AI274" s="12">
        <v>5</v>
      </c>
      <c r="AJ274" s="12">
        <v>20</v>
      </c>
      <c r="AK274" s="12">
        <v>23</v>
      </c>
      <c r="AL274" s="12">
        <v>25</v>
      </c>
      <c r="AM274" s="12">
        <v>30</v>
      </c>
      <c r="AN274" s="12">
        <v>40</v>
      </c>
      <c r="AO274" s="12">
        <v>33</v>
      </c>
      <c r="AP274" s="12">
        <v>36</v>
      </c>
      <c r="AQ274" s="12">
        <v>48</v>
      </c>
      <c r="AR274" s="12">
        <v>39</v>
      </c>
      <c r="AS274" s="12">
        <v>32</v>
      </c>
      <c r="AT274" s="31">
        <v>0</v>
      </c>
      <c r="AV274" s="12" t="s">
        <v>454</v>
      </c>
      <c r="AW274" s="12">
        <v>245</v>
      </c>
      <c r="AX274" s="12">
        <v>5</v>
      </c>
      <c r="AY274" s="12">
        <v>6</v>
      </c>
      <c r="AZ274" s="12">
        <v>3</v>
      </c>
      <c r="BA274" s="12">
        <v>14</v>
      </c>
      <c r="BB274" s="12">
        <v>2</v>
      </c>
      <c r="BC274" s="12">
        <v>0</v>
      </c>
      <c r="BD274" s="12">
        <v>1</v>
      </c>
      <c r="BE274" s="12">
        <v>0</v>
      </c>
      <c r="BF274" s="12">
        <v>2</v>
      </c>
      <c r="BG274" s="12">
        <v>2</v>
      </c>
      <c r="BH274" s="12">
        <v>3</v>
      </c>
      <c r="BI274" s="31">
        <v>7</v>
      </c>
      <c r="BJ274" s="12"/>
      <c r="BK274" s="12" t="s">
        <v>454</v>
      </c>
      <c r="BL274" s="12">
        <v>9</v>
      </c>
      <c r="BM274" s="12">
        <v>2</v>
      </c>
      <c r="BN274" s="12">
        <v>4</v>
      </c>
      <c r="BO274" s="12">
        <v>12</v>
      </c>
      <c r="BP274" s="12">
        <v>15</v>
      </c>
      <c r="BQ274" s="12">
        <v>18</v>
      </c>
      <c r="BR274" s="12">
        <v>18</v>
      </c>
      <c r="BS274" s="12">
        <v>28</v>
      </c>
      <c r="BT274" s="12">
        <v>22</v>
      </c>
      <c r="BU274" s="12">
        <v>24</v>
      </c>
      <c r="BV274" s="12">
        <v>25</v>
      </c>
      <c r="BW274" s="12">
        <v>21</v>
      </c>
      <c r="BX274" s="12">
        <v>16</v>
      </c>
      <c r="BY274" s="31">
        <v>0</v>
      </c>
      <c r="CA274" s="12" t="s">
        <v>454</v>
      </c>
      <c r="CB274" s="12">
        <v>157</v>
      </c>
      <c r="CC274" s="12">
        <v>6</v>
      </c>
      <c r="CD274" s="12">
        <v>2</v>
      </c>
      <c r="CE274" s="12">
        <v>4</v>
      </c>
      <c r="CF274" s="12">
        <v>12</v>
      </c>
      <c r="CG274" s="12">
        <v>1</v>
      </c>
      <c r="CH274" s="12">
        <v>1</v>
      </c>
      <c r="CI274" s="12">
        <v>1</v>
      </c>
      <c r="CJ274" s="12">
        <v>2</v>
      </c>
      <c r="CK274" s="12">
        <v>1</v>
      </c>
      <c r="CL274" s="12">
        <v>2</v>
      </c>
      <c r="CM274" s="12">
        <v>2</v>
      </c>
      <c r="CN274" s="31">
        <v>1</v>
      </c>
      <c r="CO274" s="12"/>
      <c r="CP274" s="12" t="s">
        <v>454</v>
      </c>
      <c r="CQ274" s="12">
        <v>5</v>
      </c>
      <c r="CR274" s="12">
        <v>1</v>
      </c>
      <c r="CS274" s="12">
        <v>1</v>
      </c>
      <c r="CT274" s="12">
        <v>8</v>
      </c>
      <c r="CU274" s="12">
        <v>8</v>
      </c>
      <c r="CV274" s="12">
        <v>7</v>
      </c>
      <c r="CW274" s="12">
        <v>12</v>
      </c>
      <c r="CX274" s="12">
        <v>12</v>
      </c>
      <c r="CY274" s="12">
        <v>11</v>
      </c>
      <c r="CZ274" s="12">
        <v>12</v>
      </c>
      <c r="DA274" s="12">
        <v>23</v>
      </c>
      <c r="DB274" s="12">
        <v>18</v>
      </c>
      <c r="DC274" s="12">
        <v>16</v>
      </c>
      <c r="DD274" s="31">
        <v>0</v>
      </c>
      <c r="DG274" s="6" t="s">
        <v>461</v>
      </c>
      <c r="DT274" s="6" t="s">
        <v>504</v>
      </c>
      <c r="EG274" s="6" t="s">
        <v>504</v>
      </c>
      <c r="EU274" s="6" t="s">
        <v>511</v>
      </c>
      <c r="FP274" s="6" t="s">
        <v>511</v>
      </c>
      <c r="GK274" s="6" t="s">
        <v>511</v>
      </c>
    </row>
    <row r="275" spans="1:251" x14ac:dyDescent="0.3">
      <c r="A275" s="12" t="s">
        <v>460</v>
      </c>
      <c r="B275" s="12">
        <v>246</v>
      </c>
      <c r="C275" s="12"/>
      <c r="D275" s="12"/>
      <c r="E275" s="12"/>
      <c r="F275" s="12">
        <v>1</v>
      </c>
      <c r="G275" s="12">
        <v>31</v>
      </c>
      <c r="H275" s="12">
        <v>68</v>
      </c>
      <c r="I275" s="12">
        <v>57</v>
      </c>
      <c r="J275" s="12">
        <v>34</v>
      </c>
      <c r="K275" s="12">
        <v>27</v>
      </c>
      <c r="L275" s="12">
        <v>5</v>
      </c>
      <c r="M275" s="12">
        <v>1</v>
      </c>
      <c r="N275" s="12">
        <v>0</v>
      </c>
      <c r="O275" s="31">
        <v>22</v>
      </c>
      <c r="Q275" s="12" t="s">
        <v>460</v>
      </c>
      <c r="R275" s="12">
        <v>632</v>
      </c>
      <c r="S275" s="12">
        <v>0</v>
      </c>
      <c r="T275" s="12">
        <v>1</v>
      </c>
      <c r="U275" s="12">
        <v>3</v>
      </c>
      <c r="V275" s="12">
        <v>4</v>
      </c>
      <c r="W275" s="12">
        <v>2</v>
      </c>
      <c r="X275" s="12">
        <v>2</v>
      </c>
      <c r="Y275" s="12">
        <v>1</v>
      </c>
      <c r="Z275" s="12">
        <v>1</v>
      </c>
      <c r="AA275" s="12">
        <v>3</v>
      </c>
      <c r="AB275" s="12">
        <v>3</v>
      </c>
      <c r="AC275" s="12">
        <v>18</v>
      </c>
      <c r="AD275" s="31">
        <v>14</v>
      </c>
      <c r="AE275" s="12"/>
      <c r="AF275" s="12" t="s">
        <v>460</v>
      </c>
      <c r="AG275" s="12">
        <v>15</v>
      </c>
      <c r="AH275" s="12">
        <v>25</v>
      </c>
      <c r="AI275" s="12">
        <v>22</v>
      </c>
      <c r="AJ275" s="12">
        <v>21</v>
      </c>
      <c r="AK275" s="12">
        <v>31</v>
      </c>
      <c r="AL275" s="12">
        <v>48</v>
      </c>
      <c r="AM275" s="12">
        <v>49</v>
      </c>
      <c r="AN275" s="12">
        <v>64</v>
      </c>
      <c r="AO275" s="12">
        <v>62</v>
      </c>
      <c r="AP275" s="12">
        <v>60</v>
      </c>
      <c r="AQ275" s="12">
        <v>55</v>
      </c>
      <c r="AR275" s="12">
        <v>59</v>
      </c>
      <c r="AS275" s="12">
        <v>46</v>
      </c>
      <c r="AT275" s="31">
        <v>27</v>
      </c>
      <c r="AV275" s="12" t="s">
        <v>460</v>
      </c>
      <c r="AW275" s="12">
        <v>446</v>
      </c>
      <c r="AX275" s="12">
        <v>0</v>
      </c>
      <c r="AY275" s="12">
        <v>0</v>
      </c>
      <c r="AZ275" s="12">
        <v>3</v>
      </c>
      <c r="BA275" s="12">
        <v>3</v>
      </c>
      <c r="BB275" s="12">
        <v>0</v>
      </c>
      <c r="BC275" s="12">
        <v>2</v>
      </c>
      <c r="BD275" s="12">
        <v>1</v>
      </c>
      <c r="BE275" s="12">
        <v>0</v>
      </c>
      <c r="BF275" s="12">
        <v>1</v>
      </c>
      <c r="BG275" s="12">
        <v>2</v>
      </c>
      <c r="BH275" s="12">
        <v>12</v>
      </c>
      <c r="BI275" s="31">
        <v>9</v>
      </c>
      <c r="BJ275" s="12"/>
      <c r="BK275" s="12" t="s">
        <v>460</v>
      </c>
      <c r="BL275" s="12">
        <v>12</v>
      </c>
      <c r="BM275" s="12">
        <v>18</v>
      </c>
      <c r="BN275" s="12">
        <v>19</v>
      </c>
      <c r="BO275" s="12">
        <v>17</v>
      </c>
      <c r="BP275" s="12">
        <v>23</v>
      </c>
      <c r="BQ275" s="12">
        <v>38</v>
      </c>
      <c r="BR275" s="12">
        <v>40</v>
      </c>
      <c r="BS275" s="12">
        <v>55</v>
      </c>
      <c r="BT275" s="12">
        <v>45</v>
      </c>
      <c r="BU275" s="12">
        <v>49</v>
      </c>
      <c r="BV275" s="12">
        <v>36</v>
      </c>
      <c r="BW275" s="12">
        <v>27</v>
      </c>
      <c r="BX275" s="12">
        <v>20</v>
      </c>
      <c r="BY275" s="31">
        <v>17</v>
      </c>
      <c r="CA275" s="12" t="s">
        <v>460</v>
      </c>
      <c r="CB275" s="12">
        <v>182</v>
      </c>
      <c r="CC275" s="12">
        <v>0</v>
      </c>
      <c r="CD275" s="12">
        <v>1</v>
      </c>
      <c r="CE275" s="12">
        <v>0</v>
      </c>
      <c r="CF275" s="12">
        <v>1</v>
      </c>
      <c r="CG275" s="12">
        <v>2</v>
      </c>
      <c r="CH275" s="12">
        <v>0</v>
      </c>
      <c r="CI275" s="12">
        <v>0</v>
      </c>
      <c r="CJ275" s="12">
        <v>1</v>
      </c>
      <c r="CK275" s="12">
        <v>2</v>
      </c>
      <c r="CL275" s="12">
        <v>1</v>
      </c>
      <c r="CM275" s="12">
        <v>6</v>
      </c>
      <c r="CN275" s="31">
        <v>5</v>
      </c>
      <c r="CO275" s="12"/>
      <c r="CP275" s="12" t="s">
        <v>460</v>
      </c>
      <c r="CQ275" s="12">
        <v>3</v>
      </c>
      <c r="CR275" s="12">
        <v>7</v>
      </c>
      <c r="CS275" s="12">
        <v>3</v>
      </c>
      <c r="CT275" s="12">
        <v>4</v>
      </c>
      <c r="CU275" s="12">
        <v>8</v>
      </c>
      <c r="CV275" s="12">
        <v>10</v>
      </c>
      <c r="CW275" s="12">
        <v>9</v>
      </c>
      <c r="CX275" s="12">
        <v>8</v>
      </c>
      <c r="CY275" s="12">
        <v>17</v>
      </c>
      <c r="CZ275" s="12">
        <v>11</v>
      </c>
      <c r="DA275" s="12">
        <v>19</v>
      </c>
      <c r="DB275" s="12">
        <v>31</v>
      </c>
      <c r="DC275" s="12">
        <v>26</v>
      </c>
      <c r="DD275" s="31">
        <v>8</v>
      </c>
      <c r="DG275" s="6" t="s">
        <v>464</v>
      </c>
      <c r="DT275" s="6" t="s">
        <v>505</v>
      </c>
      <c r="EG275" s="6" t="s">
        <v>505</v>
      </c>
    </row>
    <row r="276" spans="1:251" x14ac:dyDescent="0.3">
      <c r="A276" s="13" t="s">
        <v>462</v>
      </c>
      <c r="B276" s="13">
        <v>1925</v>
      </c>
      <c r="C276" s="13"/>
      <c r="D276" s="13"/>
      <c r="E276" s="13"/>
      <c r="F276" s="13">
        <v>7</v>
      </c>
      <c r="G276" s="13">
        <v>257</v>
      </c>
      <c r="H276" s="13">
        <v>333</v>
      </c>
      <c r="I276" s="13">
        <v>311</v>
      </c>
      <c r="J276" s="13">
        <v>214</v>
      </c>
      <c r="K276" s="13">
        <v>121</v>
      </c>
      <c r="L276" s="13">
        <v>38</v>
      </c>
      <c r="M276" s="13">
        <v>1</v>
      </c>
      <c r="N276" s="13">
        <v>1</v>
      </c>
      <c r="O276" s="14">
        <v>642</v>
      </c>
      <c r="Q276" s="13" t="s">
        <v>462</v>
      </c>
      <c r="R276" s="13">
        <v>717</v>
      </c>
      <c r="S276" s="13">
        <v>22</v>
      </c>
      <c r="T276" s="13">
        <v>5</v>
      </c>
      <c r="U276" s="13">
        <v>4</v>
      </c>
      <c r="V276" s="13">
        <v>31</v>
      </c>
      <c r="W276" s="13">
        <v>1</v>
      </c>
      <c r="X276" s="13">
        <v>0</v>
      </c>
      <c r="Y276" s="13">
        <v>2</v>
      </c>
      <c r="Z276" s="13">
        <v>2</v>
      </c>
      <c r="AA276" s="13">
        <v>3</v>
      </c>
      <c r="AB276" s="13">
        <v>3</v>
      </c>
      <c r="AC276" s="13">
        <v>13</v>
      </c>
      <c r="AD276" s="14">
        <v>17</v>
      </c>
      <c r="AE276" s="13"/>
      <c r="AF276" s="13" t="s">
        <v>462</v>
      </c>
      <c r="AG276" s="13">
        <v>22</v>
      </c>
      <c r="AH276" s="13">
        <v>30</v>
      </c>
      <c r="AI276" s="13">
        <v>26</v>
      </c>
      <c r="AJ276" s="13">
        <v>34</v>
      </c>
      <c r="AK276" s="13">
        <v>42</v>
      </c>
      <c r="AL276" s="13">
        <v>61</v>
      </c>
      <c r="AM276" s="13">
        <v>58</v>
      </c>
      <c r="AN276" s="13">
        <v>66</v>
      </c>
      <c r="AO276" s="13">
        <v>57</v>
      </c>
      <c r="AP276" s="13">
        <v>55</v>
      </c>
      <c r="AQ276" s="13">
        <v>52</v>
      </c>
      <c r="AR276" s="13">
        <v>43</v>
      </c>
      <c r="AS276" s="13">
        <v>63</v>
      </c>
      <c r="AT276" s="14">
        <v>36</v>
      </c>
      <c r="AV276" s="13" t="s">
        <v>462</v>
      </c>
      <c r="AW276" s="13">
        <v>540</v>
      </c>
      <c r="AX276" s="13">
        <v>14</v>
      </c>
      <c r="AY276" s="13">
        <v>3</v>
      </c>
      <c r="AZ276" s="13">
        <v>3</v>
      </c>
      <c r="BA276" s="13">
        <v>20</v>
      </c>
      <c r="BB276" s="13">
        <v>1</v>
      </c>
      <c r="BC276" s="13">
        <v>0</v>
      </c>
      <c r="BD276" s="13">
        <v>0</v>
      </c>
      <c r="BE276" s="13">
        <v>2</v>
      </c>
      <c r="BF276" s="13">
        <v>2</v>
      </c>
      <c r="BG276" s="13">
        <v>1</v>
      </c>
      <c r="BH276" s="13">
        <v>12</v>
      </c>
      <c r="BI276" s="14">
        <v>14</v>
      </c>
      <c r="BJ276" s="13"/>
      <c r="BK276" s="13" t="s">
        <v>462</v>
      </c>
      <c r="BL276" s="13">
        <v>14</v>
      </c>
      <c r="BM276" s="13">
        <v>27</v>
      </c>
      <c r="BN276" s="13">
        <v>19</v>
      </c>
      <c r="BO276" s="13">
        <v>27</v>
      </c>
      <c r="BP276" s="13">
        <v>40</v>
      </c>
      <c r="BQ276" s="13">
        <v>56</v>
      </c>
      <c r="BR276" s="13">
        <v>49</v>
      </c>
      <c r="BS276" s="13">
        <v>55</v>
      </c>
      <c r="BT276" s="13">
        <v>46</v>
      </c>
      <c r="BU276" s="13">
        <v>39</v>
      </c>
      <c r="BV276" s="13">
        <v>37</v>
      </c>
      <c r="BW276" s="13">
        <v>23</v>
      </c>
      <c r="BX276" s="13">
        <v>28</v>
      </c>
      <c r="BY276" s="14">
        <v>28</v>
      </c>
      <c r="CA276" s="13" t="s">
        <v>462</v>
      </c>
      <c r="CB276" s="13">
        <v>171</v>
      </c>
      <c r="CC276" s="13">
        <v>8</v>
      </c>
      <c r="CD276" s="13">
        <v>2</v>
      </c>
      <c r="CE276" s="13">
        <v>1</v>
      </c>
      <c r="CF276" s="13">
        <v>11</v>
      </c>
      <c r="CG276" s="13">
        <v>0</v>
      </c>
      <c r="CH276" s="13">
        <v>0</v>
      </c>
      <c r="CI276" s="13">
        <v>2</v>
      </c>
      <c r="CJ276" s="13">
        <v>0</v>
      </c>
      <c r="CK276" s="13">
        <v>1</v>
      </c>
      <c r="CL276" s="13">
        <v>2</v>
      </c>
      <c r="CM276" s="13">
        <v>1</v>
      </c>
      <c r="CN276" s="14">
        <v>3</v>
      </c>
      <c r="CO276" s="13"/>
      <c r="CP276" s="13" t="s">
        <v>462</v>
      </c>
      <c r="CQ276" s="13">
        <v>8</v>
      </c>
      <c r="CR276" s="13">
        <v>3</v>
      </c>
      <c r="CS276" s="13">
        <v>7</v>
      </c>
      <c r="CT276" s="13">
        <v>7</v>
      </c>
      <c r="CU276" s="13">
        <v>2</v>
      </c>
      <c r="CV276" s="13">
        <v>5</v>
      </c>
      <c r="CW276" s="13">
        <v>9</v>
      </c>
      <c r="CX276" s="13">
        <v>11</v>
      </c>
      <c r="CY276" s="13">
        <v>11</v>
      </c>
      <c r="CZ276" s="13">
        <v>16</v>
      </c>
      <c r="DA276" s="13">
        <v>15</v>
      </c>
      <c r="DB276" s="13">
        <v>20</v>
      </c>
      <c r="DC276" s="13">
        <v>34</v>
      </c>
      <c r="DD276" s="14">
        <v>3</v>
      </c>
      <c r="DG276" s="6" t="s">
        <v>498</v>
      </c>
      <c r="DT276" s="6" t="s">
        <v>464</v>
      </c>
      <c r="EG276" s="6" t="s">
        <v>464</v>
      </c>
    </row>
    <row r="277" spans="1:251" x14ac:dyDescent="0.3">
      <c r="Q277" s="6" t="s">
        <v>512</v>
      </c>
      <c r="AF277" s="6" t="s">
        <v>512</v>
      </c>
      <c r="DG277" s="6" t="s">
        <v>463</v>
      </c>
      <c r="DT277" s="6" t="s">
        <v>463</v>
      </c>
      <c r="EG277" s="6" t="s">
        <v>463</v>
      </c>
    </row>
    <row r="281" spans="1:251" ht="15.6" x14ac:dyDescent="0.3">
      <c r="A281" s="1">
        <v>2008</v>
      </c>
      <c r="B281" s="1">
        <v>2008</v>
      </c>
      <c r="C281" s="1"/>
      <c r="D281" s="1"/>
      <c r="E281" s="1"/>
      <c r="F281" s="1">
        <v>2008</v>
      </c>
      <c r="G281" s="1">
        <v>2008</v>
      </c>
      <c r="H281" s="1">
        <v>2008</v>
      </c>
      <c r="I281" s="1">
        <v>2008</v>
      </c>
      <c r="J281" s="1">
        <v>2008</v>
      </c>
      <c r="K281" s="1">
        <v>2008</v>
      </c>
      <c r="L281" s="1">
        <v>2008</v>
      </c>
      <c r="M281" s="1">
        <v>2008</v>
      </c>
      <c r="N281" s="1">
        <v>2008</v>
      </c>
      <c r="O281" s="1">
        <v>2008</v>
      </c>
      <c r="P281" s="1">
        <v>2008</v>
      </c>
      <c r="Q281" s="1">
        <v>2008</v>
      </c>
      <c r="R281" s="1">
        <v>2008</v>
      </c>
      <c r="S281" s="1">
        <v>2008</v>
      </c>
      <c r="T281" s="1">
        <v>2008</v>
      </c>
      <c r="U281" s="1">
        <v>2008</v>
      </c>
      <c r="V281" s="1">
        <v>2008</v>
      </c>
      <c r="W281" s="1">
        <v>2008</v>
      </c>
      <c r="X281" s="1">
        <v>2008</v>
      </c>
      <c r="Y281" s="1">
        <v>2008</v>
      </c>
      <c r="Z281" s="1">
        <v>2008</v>
      </c>
      <c r="AA281" s="1">
        <v>2008</v>
      </c>
      <c r="AB281" s="1">
        <v>2008</v>
      </c>
      <c r="AC281" s="1">
        <v>2008</v>
      </c>
      <c r="AD281" s="1">
        <v>2008</v>
      </c>
      <c r="AE281" s="1"/>
      <c r="AF281" s="1">
        <v>2008</v>
      </c>
      <c r="AG281" s="1">
        <v>2008</v>
      </c>
      <c r="AH281" s="1">
        <v>2008</v>
      </c>
      <c r="AI281" s="1">
        <v>2008</v>
      </c>
      <c r="AJ281" s="1">
        <v>2008</v>
      </c>
      <c r="AK281" s="1">
        <v>2008</v>
      </c>
      <c r="AL281" s="1">
        <v>2008</v>
      </c>
      <c r="AM281" s="1">
        <v>2008</v>
      </c>
      <c r="AN281" s="1">
        <v>2008</v>
      </c>
      <c r="AO281" s="1">
        <v>2008</v>
      </c>
      <c r="AP281" s="1">
        <v>2008</v>
      </c>
      <c r="AQ281" s="1">
        <v>2008</v>
      </c>
      <c r="AR281" s="1">
        <v>2008</v>
      </c>
      <c r="AS281" s="1">
        <v>2008</v>
      </c>
      <c r="AT281" s="1">
        <v>2008</v>
      </c>
      <c r="AU281" s="1">
        <v>2008</v>
      </c>
      <c r="AV281" s="1">
        <v>2008</v>
      </c>
      <c r="AW281" s="1">
        <v>2008</v>
      </c>
      <c r="AX281" s="1">
        <v>2008</v>
      </c>
      <c r="AY281" s="1">
        <v>2008</v>
      </c>
      <c r="AZ281" s="1">
        <v>2008</v>
      </c>
      <c r="BA281" s="1">
        <v>2008</v>
      </c>
      <c r="BB281" s="1">
        <v>2008</v>
      </c>
      <c r="BC281" s="1">
        <v>2008</v>
      </c>
      <c r="BD281" s="1">
        <v>2008</v>
      </c>
      <c r="BE281" s="1">
        <v>2008</v>
      </c>
      <c r="BF281" s="1">
        <v>2008</v>
      </c>
      <c r="BG281" s="1">
        <v>2008</v>
      </c>
      <c r="BH281" s="1">
        <v>2008</v>
      </c>
      <c r="BI281" s="1">
        <v>2008</v>
      </c>
      <c r="BJ281" s="1"/>
      <c r="BK281" s="1">
        <v>2008</v>
      </c>
      <c r="BL281" s="1">
        <v>2008</v>
      </c>
      <c r="BM281" s="1">
        <v>2008</v>
      </c>
      <c r="BN281" s="1">
        <v>2008</v>
      </c>
      <c r="BO281" s="1">
        <v>2008</v>
      </c>
      <c r="BP281" s="1">
        <v>2008</v>
      </c>
      <c r="BQ281" s="1">
        <v>2008</v>
      </c>
      <c r="BR281" s="1">
        <v>2008</v>
      </c>
      <c r="BS281" s="1">
        <v>2008</v>
      </c>
      <c r="BT281" s="1">
        <v>2008</v>
      </c>
      <c r="BU281" s="1">
        <v>2008</v>
      </c>
      <c r="BV281" s="1">
        <v>2008</v>
      </c>
      <c r="BW281" s="1">
        <v>2008</v>
      </c>
      <c r="BX281" s="1">
        <v>2008</v>
      </c>
      <c r="BY281" s="1">
        <v>2008</v>
      </c>
      <c r="BZ281" s="1">
        <v>2008</v>
      </c>
      <c r="CA281" s="1">
        <v>2008</v>
      </c>
      <c r="CB281" s="1">
        <v>2008</v>
      </c>
      <c r="CC281" s="1">
        <v>2008</v>
      </c>
      <c r="CD281" s="1">
        <v>2008</v>
      </c>
      <c r="CE281" s="1">
        <v>2008</v>
      </c>
      <c r="CF281" s="1">
        <v>2008</v>
      </c>
      <c r="CG281" s="1">
        <v>2008</v>
      </c>
      <c r="CH281" s="1">
        <v>2008</v>
      </c>
      <c r="CI281" s="1">
        <v>2008</v>
      </c>
      <c r="CJ281" s="1">
        <v>2008</v>
      </c>
      <c r="CK281" s="1">
        <v>2008</v>
      </c>
      <c r="CL281" s="1">
        <v>2008</v>
      </c>
      <c r="CM281" s="1">
        <v>2008</v>
      </c>
      <c r="CN281" s="1">
        <v>2008</v>
      </c>
      <c r="CO281" s="1"/>
      <c r="CP281" s="1">
        <v>2008</v>
      </c>
      <c r="CQ281" s="1">
        <v>2008</v>
      </c>
      <c r="CR281" s="1">
        <v>2008</v>
      </c>
      <c r="CS281" s="1">
        <v>2008</v>
      </c>
      <c r="CT281" s="1">
        <v>2008</v>
      </c>
      <c r="CU281" s="1">
        <v>2008</v>
      </c>
      <c r="CV281" s="1">
        <v>2008</v>
      </c>
      <c r="CW281" s="1">
        <v>2008</v>
      </c>
      <c r="CX281" s="1">
        <v>2008</v>
      </c>
      <c r="CY281" s="1">
        <v>2008</v>
      </c>
      <c r="CZ281" s="1">
        <v>2008</v>
      </c>
      <c r="DA281" s="1">
        <v>2008</v>
      </c>
      <c r="DB281" s="1">
        <v>2008</v>
      </c>
      <c r="DC281" s="1">
        <v>2008</v>
      </c>
      <c r="DD281" s="1">
        <v>2008</v>
      </c>
      <c r="DE281" s="1">
        <v>2008</v>
      </c>
      <c r="DF281" s="1">
        <v>2008</v>
      </c>
      <c r="DG281" s="1">
        <v>2008</v>
      </c>
      <c r="DH281" s="1">
        <v>2008</v>
      </c>
      <c r="DI281" s="1">
        <v>2008</v>
      </c>
      <c r="DJ281" s="1">
        <v>2008</v>
      </c>
      <c r="DK281" s="1">
        <v>2008</v>
      </c>
      <c r="DL281" s="1">
        <v>2008</v>
      </c>
      <c r="DM281" s="1">
        <v>2008</v>
      </c>
      <c r="DN281" s="1">
        <v>2008</v>
      </c>
      <c r="DO281" s="1">
        <v>2008</v>
      </c>
      <c r="DP281" s="1">
        <v>2008</v>
      </c>
      <c r="DQ281" s="1">
        <v>2008</v>
      </c>
      <c r="DR281" s="1">
        <v>2008</v>
      </c>
      <c r="DS281" s="1">
        <v>2008</v>
      </c>
      <c r="DT281" s="1">
        <v>2008</v>
      </c>
      <c r="DU281" s="1">
        <v>2008</v>
      </c>
      <c r="DV281" s="1">
        <v>2008</v>
      </c>
      <c r="DW281" s="1">
        <v>2008</v>
      </c>
      <c r="DX281" s="1">
        <v>2008</v>
      </c>
      <c r="DY281" s="1">
        <v>2008</v>
      </c>
      <c r="DZ281" s="1">
        <v>2008</v>
      </c>
      <c r="EA281" s="1">
        <v>2008</v>
      </c>
      <c r="EB281" s="1">
        <v>2008</v>
      </c>
      <c r="EC281" s="1">
        <v>2008</v>
      </c>
      <c r="ED281" s="1">
        <v>2008</v>
      </c>
      <c r="EE281" s="1">
        <v>2008</v>
      </c>
      <c r="EF281" s="1">
        <v>2008</v>
      </c>
      <c r="EG281" s="1">
        <v>2008</v>
      </c>
      <c r="EH281" s="1">
        <v>2008</v>
      </c>
      <c r="EI281" s="1">
        <v>2008</v>
      </c>
      <c r="EJ281" s="1">
        <v>2008</v>
      </c>
      <c r="EK281" s="1">
        <v>2008</v>
      </c>
      <c r="EL281" s="1">
        <v>2008</v>
      </c>
      <c r="EM281" s="1">
        <v>2008</v>
      </c>
      <c r="EN281" s="1">
        <v>2008</v>
      </c>
      <c r="EO281" s="1">
        <v>2008</v>
      </c>
      <c r="EP281" s="1">
        <v>2008</v>
      </c>
      <c r="EQ281" s="1">
        <v>2008</v>
      </c>
      <c r="ER281" s="1">
        <v>2008</v>
      </c>
      <c r="ES281" s="1">
        <v>2008</v>
      </c>
      <c r="ET281" s="1">
        <v>2008</v>
      </c>
      <c r="EU281" s="1">
        <v>2008</v>
      </c>
      <c r="EV281" s="1">
        <v>2008</v>
      </c>
      <c r="EW281" s="1">
        <v>2008</v>
      </c>
      <c r="EX281" s="1">
        <v>2008</v>
      </c>
      <c r="EY281" s="1">
        <v>2008</v>
      </c>
      <c r="EZ281" s="1">
        <v>2008</v>
      </c>
      <c r="FA281" s="1">
        <v>2008</v>
      </c>
      <c r="FB281" s="1">
        <v>2008</v>
      </c>
      <c r="FC281" s="1">
        <v>2008</v>
      </c>
      <c r="FD281" s="1">
        <v>2008</v>
      </c>
      <c r="FE281" s="1">
        <v>2008</v>
      </c>
      <c r="FF281" s="1">
        <v>2008</v>
      </c>
      <c r="FG281" s="1">
        <v>2008</v>
      </c>
      <c r="FH281" s="1">
        <v>2008</v>
      </c>
      <c r="FI281" s="1">
        <v>2008</v>
      </c>
      <c r="FJ281" s="1">
        <v>2008</v>
      </c>
      <c r="FK281" s="1">
        <v>2008</v>
      </c>
      <c r="FL281" s="1">
        <v>2008</v>
      </c>
      <c r="FM281" s="1">
        <v>2008</v>
      </c>
      <c r="FN281" s="1">
        <v>2008</v>
      </c>
      <c r="FO281" s="1">
        <v>2008</v>
      </c>
      <c r="FP281" s="1">
        <v>2008</v>
      </c>
      <c r="FQ281" s="1">
        <v>2008</v>
      </c>
      <c r="FR281" s="1">
        <v>2008</v>
      </c>
      <c r="FS281" s="1">
        <v>2008</v>
      </c>
      <c r="FT281" s="1">
        <v>2008</v>
      </c>
      <c r="FU281" s="1">
        <v>2008</v>
      </c>
      <c r="FV281" s="1">
        <v>2008</v>
      </c>
      <c r="FW281" s="1">
        <v>2008</v>
      </c>
      <c r="FX281" s="1">
        <v>2008</v>
      </c>
      <c r="FY281" s="1">
        <v>2008</v>
      </c>
      <c r="FZ281" s="1">
        <v>2008</v>
      </c>
      <c r="GA281" s="1">
        <v>2008</v>
      </c>
      <c r="GB281" s="1">
        <v>2008</v>
      </c>
      <c r="GC281" s="1">
        <v>2008</v>
      </c>
      <c r="GD281" s="1">
        <v>2008</v>
      </c>
      <c r="GE281" s="1">
        <v>2008</v>
      </c>
      <c r="GF281" s="1">
        <v>2008</v>
      </c>
      <c r="GG281" s="1">
        <v>2008</v>
      </c>
      <c r="GH281" s="1">
        <v>2008</v>
      </c>
      <c r="GI281" s="1">
        <v>2008</v>
      </c>
      <c r="GJ281" s="1">
        <v>2008</v>
      </c>
      <c r="GK281" s="1">
        <v>2008</v>
      </c>
      <c r="GL281" s="1">
        <v>2008</v>
      </c>
      <c r="GM281" s="1">
        <v>2008</v>
      </c>
      <c r="GN281" s="1">
        <v>2008</v>
      </c>
      <c r="GO281" s="1">
        <v>2008</v>
      </c>
      <c r="GP281" s="1">
        <v>2008</v>
      </c>
      <c r="GQ281" s="1">
        <v>2008</v>
      </c>
      <c r="GR281" s="1">
        <v>2008</v>
      </c>
      <c r="GS281" s="1">
        <v>2008</v>
      </c>
      <c r="GT281" s="1">
        <v>2008</v>
      </c>
      <c r="GU281" s="1">
        <v>2008</v>
      </c>
      <c r="GV281" s="1">
        <v>2008</v>
      </c>
      <c r="GW281" s="1">
        <v>2008</v>
      </c>
      <c r="GX281" s="1">
        <v>2008</v>
      </c>
      <c r="GY281" s="1">
        <v>2008</v>
      </c>
      <c r="GZ281" s="1">
        <v>2008</v>
      </c>
      <c r="HA281" s="1">
        <v>2008</v>
      </c>
      <c r="HB281" s="1">
        <v>2008</v>
      </c>
      <c r="HC281" s="1">
        <v>2008</v>
      </c>
      <c r="HD281" s="1">
        <v>2008</v>
      </c>
      <c r="HE281" s="1">
        <v>2008</v>
      </c>
      <c r="HF281" s="1">
        <v>2008</v>
      </c>
      <c r="HG281" s="1">
        <v>2008</v>
      </c>
      <c r="HH281" s="1">
        <v>2008</v>
      </c>
      <c r="HI281" s="1">
        <v>2008</v>
      </c>
      <c r="HJ281" s="1">
        <v>2008</v>
      </c>
    </row>
    <row r="282" spans="1:251" ht="15.6" x14ac:dyDescent="0.3">
      <c r="DG282" s="95" t="s">
        <v>473</v>
      </c>
      <c r="DM282" t="s">
        <v>499</v>
      </c>
      <c r="DT282" s="95" t="s">
        <v>6</v>
      </c>
      <c r="EG282" s="95" t="s">
        <v>7</v>
      </c>
    </row>
    <row r="283" spans="1:251" ht="72" x14ac:dyDescent="0.3">
      <c r="A283" s="3" t="s">
        <v>490</v>
      </c>
      <c r="B283" s="3" t="s">
        <v>5</v>
      </c>
      <c r="C283" s="7" t="s">
        <v>6</v>
      </c>
      <c r="D283" s="7" t="s">
        <v>7</v>
      </c>
      <c r="E283" s="73" t="s">
        <v>8</v>
      </c>
      <c r="F283" s="15" t="s">
        <v>491</v>
      </c>
      <c r="T283" t="s">
        <v>513</v>
      </c>
      <c r="AZ283" t="s">
        <v>508</v>
      </c>
      <c r="CE283" t="s">
        <v>509</v>
      </c>
      <c r="DG283" s="16" t="s">
        <v>492</v>
      </c>
      <c r="DH283" s="3" t="s">
        <v>5</v>
      </c>
      <c r="DI283" s="3"/>
      <c r="DJ283" s="17"/>
      <c r="DK283" s="17"/>
      <c r="DL283" s="17"/>
      <c r="DM283" s="17" t="s">
        <v>51</v>
      </c>
      <c r="DN283" s="17" t="s">
        <v>52</v>
      </c>
      <c r="DO283" s="17"/>
      <c r="DP283" s="17"/>
      <c r="DQ283" s="17"/>
      <c r="DR283" s="18"/>
      <c r="DT283" s="16" t="s">
        <v>492</v>
      </c>
      <c r="DU283" s="3" t="s">
        <v>5</v>
      </c>
      <c r="DV283" s="3"/>
      <c r="DW283" s="17"/>
      <c r="DX283" s="17"/>
      <c r="DY283" s="17"/>
      <c r="DZ283" s="17" t="s">
        <v>51</v>
      </c>
      <c r="EA283" s="17" t="s">
        <v>52</v>
      </c>
      <c r="EB283" s="17"/>
      <c r="EC283" s="17"/>
      <c r="ED283" s="17"/>
      <c r="EE283" s="18"/>
      <c r="EG283" s="16" t="s">
        <v>492</v>
      </c>
      <c r="EH283" s="3" t="s">
        <v>5</v>
      </c>
      <c r="EI283" s="3"/>
      <c r="EJ283" s="17"/>
      <c r="EK283" s="17"/>
      <c r="EL283" s="17"/>
      <c r="EM283" s="17" t="s">
        <v>51</v>
      </c>
      <c r="EN283" s="17" t="s">
        <v>52</v>
      </c>
      <c r="EO283" s="17"/>
      <c r="EP283" s="17"/>
      <c r="EQ283" s="17"/>
      <c r="ER283" s="18"/>
      <c r="EU283" s="6" t="s">
        <v>473</v>
      </c>
      <c r="FP283" s="6" t="s">
        <v>6</v>
      </c>
      <c r="GK283" s="6" t="s">
        <v>7</v>
      </c>
      <c r="HF283" s="7"/>
      <c r="HG283" s="8"/>
      <c r="HH283" s="8"/>
      <c r="HI283" s="8"/>
      <c r="HJ283" s="9"/>
      <c r="HK283" s="9" t="s">
        <v>15</v>
      </c>
      <c r="HL283" s="8"/>
      <c r="HN283" s="7"/>
      <c r="HO283" s="8"/>
      <c r="HP283" s="8"/>
      <c r="HQ283" s="8"/>
      <c r="HR283" s="9"/>
      <c r="HS283" s="9" t="s">
        <v>16</v>
      </c>
      <c r="HT283" s="8"/>
      <c r="HV283" s="7"/>
      <c r="HW283" s="8"/>
      <c r="HX283" s="8"/>
      <c r="HY283" s="8"/>
      <c r="HZ283" s="9"/>
      <c r="IA283" s="9" t="s">
        <v>12</v>
      </c>
      <c r="IB283" s="9"/>
      <c r="IG283" s="10" t="s">
        <v>17</v>
      </c>
      <c r="IH283" s="11">
        <v>567436</v>
      </c>
      <c r="II283" s="11">
        <v>571682</v>
      </c>
      <c r="IJ283" s="11">
        <v>575646</v>
      </c>
      <c r="IK283" s="11">
        <v>579982</v>
      </c>
      <c r="IL283" s="11">
        <v>585184</v>
      </c>
      <c r="IM283" s="11">
        <v>591455</v>
      </c>
      <c r="IN283" s="10" t="s">
        <v>17</v>
      </c>
      <c r="IO283" s="11">
        <v>202269</v>
      </c>
      <c r="IP283" s="10" t="s">
        <v>17</v>
      </c>
      <c r="IQ283" s="11">
        <v>365167</v>
      </c>
    </row>
    <row r="284" spans="1:251" ht="72" x14ac:dyDescent="0.3">
      <c r="A284" s="12"/>
      <c r="B284" s="12"/>
      <c r="C284" s="74"/>
      <c r="D284" s="74"/>
      <c r="E284" s="75"/>
      <c r="F284" s="3" t="s">
        <v>475</v>
      </c>
      <c r="G284" s="3" t="s">
        <v>476</v>
      </c>
      <c r="H284" s="3" t="s">
        <v>477</v>
      </c>
      <c r="I284" s="3" t="s">
        <v>478</v>
      </c>
      <c r="J284" s="3" t="s">
        <v>479</v>
      </c>
      <c r="K284" s="3" t="s">
        <v>480</v>
      </c>
      <c r="L284" s="3" t="s">
        <v>481</v>
      </c>
      <c r="M284" s="3" t="s">
        <v>482</v>
      </c>
      <c r="N284" s="3" t="s">
        <v>483</v>
      </c>
      <c r="O284" s="15" t="s">
        <v>493</v>
      </c>
      <c r="Q284" s="16" t="s">
        <v>492</v>
      </c>
      <c r="R284" s="3" t="s">
        <v>5</v>
      </c>
      <c r="S284" s="3" t="s">
        <v>29</v>
      </c>
      <c r="T284" s="16" t="s">
        <v>30</v>
      </c>
      <c r="U284" s="3" t="s">
        <v>31</v>
      </c>
      <c r="V284" s="16" t="s">
        <v>514</v>
      </c>
      <c r="W284" s="3">
        <v>1</v>
      </c>
      <c r="X284" s="3">
        <v>2</v>
      </c>
      <c r="Y284" s="3">
        <v>3</v>
      </c>
      <c r="Z284" s="3">
        <v>4</v>
      </c>
      <c r="AA284" s="3" t="s">
        <v>33</v>
      </c>
      <c r="AB284" s="3" t="s">
        <v>34</v>
      </c>
      <c r="AC284" s="3" t="s">
        <v>35</v>
      </c>
      <c r="AD284" s="15" t="s">
        <v>36</v>
      </c>
      <c r="AE284" s="16"/>
      <c r="AF284" s="16" t="s">
        <v>492</v>
      </c>
      <c r="AG284" s="3" t="s">
        <v>37</v>
      </c>
      <c r="AH284" s="3" t="s">
        <v>38</v>
      </c>
      <c r="AI284" s="3" t="s">
        <v>39</v>
      </c>
      <c r="AJ284" s="3" t="s">
        <v>40</v>
      </c>
      <c r="AK284" s="3" t="s">
        <v>41</v>
      </c>
      <c r="AL284" s="3" t="s">
        <v>42</v>
      </c>
      <c r="AM284" s="3" t="s">
        <v>43</v>
      </c>
      <c r="AN284" s="3" t="s">
        <v>44</v>
      </c>
      <c r="AO284" s="3" t="s">
        <v>45</v>
      </c>
      <c r="AP284" s="3" t="s">
        <v>46</v>
      </c>
      <c r="AQ284" s="3" t="s">
        <v>47</v>
      </c>
      <c r="AR284" s="3" t="s">
        <v>48</v>
      </c>
      <c r="AS284" s="3" t="s">
        <v>49</v>
      </c>
      <c r="AT284" s="15" t="s">
        <v>485</v>
      </c>
      <c r="AV284" s="16" t="s">
        <v>492</v>
      </c>
      <c r="AW284" s="3" t="s">
        <v>5</v>
      </c>
      <c r="AX284" s="3" t="s">
        <v>29</v>
      </c>
      <c r="AY284" s="16" t="s">
        <v>30</v>
      </c>
      <c r="AZ284" s="3" t="s">
        <v>31</v>
      </c>
      <c r="BA284" s="16" t="s">
        <v>514</v>
      </c>
      <c r="BB284" s="3">
        <v>1</v>
      </c>
      <c r="BC284" s="3">
        <v>2</v>
      </c>
      <c r="BD284" s="3">
        <v>3</v>
      </c>
      <c r="BE284" s="3">
        <v>4</v>
      </c>
      <c r="BF284" s="3" t="s">
        <v>33</v>
      </c>
      <c r="BG284" s="3" t="s">
        <v>34</v>
      </c>
      <c r="BH284" s="3" t="s">
        <v>35</v>
      </c>
      <c r="BI284" s="15" t="s">
        <v>36</v>
      </c>
      <c r="BJ284" s="16"/>
      <c r="BK284" s="16" t="s">
        <v>492</v>
      </c>
      <c r="BL284" s="3" t="s">
        <v>37</v>
      </c>
      <c r="BM284" s="3" t="s">
        <v>38</v>
      </c>
      <c r="BN284" s="3" t="s">
        <v>39</v>
      </c>
      <c r="BO284" s="3" t="s">
        <v>40</v>
      </c>
      <c r="BP284" s="3" t="s">
        <v>41</v>
      </c>
      <c r="BQ284" s="3" t="s">
        <v>42</v>
      </c>
      <c r="BR284" s="3" t="s">
        <v>43</v>
      </c>
      <c r="BS284" s="3" t="s">
        <v>44</v>
      </c>
      <c r="BT284" s="3" t="s">
        <v>45</v>
      </c>
      <c r="BU284" s="3" t="s">
        <v>46</v>
      </c>
      <c r="BV284" s="3" t="s">
        <v>47</v>
      </c>
      <c r="BW284" s="3" t="s">
        <v>48</v>
      </c>
      <c r="BX284" s="3" t="s">
        <v>49</v>
      </c>
      <c r="BY284" s="15" t="s">
        <v>485</v>
      </c>
      <c r="CA284" s="16" t="s">
        <v>492</v>
      </c>
      <c r="CB284" s="3" t="s">
        <v>5</v>
      </c>
      <c r="CC284" s="3" t="s">
        <v>29</v>
      </c>
      <c r="CD284" s="16" t="s">
        <v>30</v>
      </c>
      <c r="CE284" s="3" t="s">
        <v>31</v>
      </c>
      <c r="CF284" s="16" t="s">
        <v>514</v>
      </c>
      <c r="CG284" s="3">
        <v>1</v>
      </c>
      <c r="CH284" s="3">
        <v>2</v>
      </c>
      <c r="CI284" s="3">
        <v>3</v>
      </c>
      <c r="CJ284" s="3">
        <v>4</v>
      </c>
      <c r="CK284" s="3" t="s">
        <v>33</v>
      </c>
      <c r="CL284" s="3" t="s">
        <v>34</v>
      </c>
      <c r="CM284" s="3" t="s">
        <v>35</v>
      </c>
      <c r="CN284" s="15" t="s">
        <v>36</v>
      </c>
      <c r="CO284" s="16"/>
      <c r="CP284" s="16" t="s">
        <v>492</v>
      </c>
      <c r="CQ284" s="3" t="s">
        <v>37</v>
      </c>
      <c r="CR284" s="3" t="s">
        <v>38</v>
      </c>
      <c r="CS284" s="3" t="s">
        <v>39</v>
      </c>
      <c r="CT284" s="3" t="s">
        <v>40</v>
      </c>
      <c r="CU284" s="3" t="s">
        <v>41</v>
      </c>
      <c r="CV284" s="3" t="s">
        <v>42</v>
      </c>
      <c r="CW284" s="3" t="s">
        <v>43</v>
      </c>
      <c r="CX284" s="3" t="s">
        <v>44</v>
      </c>
      <c r="CY284" s="3" t="s">
        <v>45</v>
      </c>
      <c r="CZ284" s="3" t="s">
        <v>46</v>
      </c>
      <c r="DA284" s="3" t="s">
        <v>47</v>
      </c>
      <c r="DB284" s="3" t="s">
        <v>48</v>
      </c>
      <c r="DC284" s="3" t="s">
        <v>49</v>
      </c>
      <c r="DD284" s="15" t="s">
        <v>485</v>
      </c>
      <c r="DG284" s="12"/>
      <c r="DH284" s="12"/>
      <c r="DI284" s="3" t="s">
        <v>59</v>
      </c>
      <c r="DJ284" s="3" t="s">
        <v>60</v>
      </c>
      <c r="DK284" s="3" t="s">
        <v>61</v>
      </c>
      <c r="DL284" s="3" t="s">
        <v>62</v>
      </c>
      <c r="DM284" s="3" t="s">
        <v>63</v>
      </c>
      <c r="DN284" s="3" t="s">
        <v>64</v>
      </c>
      <c r="DO284" s="3" t="s">
        <v>65</v>
      </c>
      <c r="DP284" s="3" t="s">
        <v>66</v>
      </c>
      <c r="DQ284" s="3" t="s">
        <v>67</v>
      </c>
      <c r="DR284" s="15" t="s">
        <v>68</v>
      </c>
      <c r="DT284" s="12"/>
      <c r="DU284" s="12"/>
      <c r="DV284" s="3" t="s">
        <v>59</v>
      </c>
      <c r="DW284" s="3" t="s">
        <v>60</v>
      </c>
      <c r="DX284" s="3" t="s">
        <v>61</v>
      </c>
      <c r="DY284" s="3" t="s">
        <v>62</v>
      </c>
      <c r="DZ284" s="3" t="s">
        <v>63</v>
      </c>
      <c r="EA284" s="3" t="s">
        <v>64</v>
      </c>
      <c r="EB284" s="3" t="s">
        <v>65</v>
      </c>
      <c r="EC284" s="3" t="s">
        <v>66</v>
      </c>
      <c r="ED284" s="3" t="s">
        <v>67</v>
      </c>
      <c r="EE284" s="15" t="s">
        <v>68</v>
      </c>
      <c r="EG284" s="12"/>
      <c r="EH284" s="12"/>
      <c r="EI284" s="3" t="s">
        <v>59</v>
      </c>
      <c r="EJ284" s="3" t="s">
        <v>60</v>
      </c>
      <c r="EK284" s="3" t="s">
        <v>61</v>
      </c>
      <c r="EL284" s="3" t="s">
        <v>62</v>
      </c>
      <c r="EM284" s="3" t="s">
        <v>63</v>
      </c>
      <c r="EN284" s="3" t="s">
        <v>64</v>
      </c>
      <c r="EO284" s="3" t="s">
        <v>65</v>
      </c>
      <c r="EP284" s="3" t="s">
        <v>66</v>
      </c>
      <c r="EQ284" s="3" t="s">
        <v>67</v>
      </c>
      <c r="ER284" s="15" t="s">
        <v>68</v>
      </c>
      <c r="EU284" s="3" t="s">
        <v>53</v>
      </c>
      <c r="EV284" s="3" t="s">
        <v>5</v>
      </c>
      <c r="EW284" s="3" t="s">
        <v>54</v>
      </c>
      <c r="EX284" s="3" t="s">
        <v>33</v>
      </c>
      <c r="EY284" s="3" t="s">
        <v>34</v>
      </c>
      <c r="EZ284" s="3" t="s">
        <v>35</v>
      </c>
      <c r="FA284" s="3" t="s">
        <v>36</v>
      </c>
      <c r="FB284" s="3" t="s">
        <v>37</v>
      </c>
      <c r="FC284" s="3" t="s">
        <v>38</v>
      </c>
      <c r="FD284" s="3" t="s">
        <v>39</v>
      </c>
      <c r="FE284" s="3" t="s">
        <v>40</v>
      </c>
      <c r="FF284" s="3" t="s">
        <v>41</v>
      </c>
      <c r="FG284" s="3" t="s">
        <v>42</v>
      </c>
      <c r="FH284" s="3" t="s">
        <v>43</v>
      </c>
      <c r="FI284" s="3" t="s">
        <v>44</v>
      </c>
      <c r="FJ284" s="3" t="s">
        <v>45</v>
      </c>
      <c r="FK284" s="3" t="s">
        <v>46</v>
      </c>
      <c r="FL284" s="3" t="s">
        <v>47</v>
      </c>
      <c r="FM284" s="15" t="s">
        <v>55</v>
      </c>
      <c r="FP284" s="3" t="s">
        <v>53</v>
      </c>
      <c r="FQ284" s="3" t="s">
        <v>5</v>
      </c>
      <c r="FR284" s="3" t="s">
        <v>54</v>
      </c>
      <c r="FS284" s="3" t="s">
        <v>33</v>
      </c>
      <c r="FT284" s="3" t="s">
        <v>34</v>
      </c>
      <c r="FU284" s="3" t="s">
        <v>35</v>
      </c>
      <c r="FV284" s="3" t="s">
        <v>36</v>
      </c>
      <c r="FW284" s="3" t="s">
        <v>37</v>
      </c>
      <c r="FX284" s="3" t="s">
        <v>38</v>
      </c>
      <c r="FY284" s="3" t="s">
        <v>39</v>
      </c>
      <c r="FZ284" s="3" t="s">
        <v>40</v>
      </c>
      <c r="GA284" s="3" t="s">
        <v>41</v>
      </c>
      <c r="GB284" s="3" t="s">
        <v>42</v>
      </c>
      <c r="GC284" s="3" t="s">
        <v>43</v>
      </c>
      <c r="GD284" s="3" t="s">
        <v>44</v>
      </c>
      <c r="GE284" s="3" t="s">
        <v>45</v>
      </c>
      <c r="GF284" s="3" t="s">
        <v>46</v>
      </c>
      <c r="GG284" s="3" t="s">
        <v>47</v>
      </c>
      <c r="GH284" s="15" t="s">
        <v>55</v>
      </c>
      <c r="GK284" s="3" t="s">
        <v>53</v>
      </c>
      <c r="GL284" s="3" t="s">
        <v>5</v>
      </c>
      <c r="GM284" s="3" t="s">
        <v>54</v>
      </c>
      <c r="GN284" s="3" t="s">
        <v>33</v>
      </c>
      <c r="GO284" s="3" t="s">
        <v>34</v>
      </c>
      <c r="GP284" s="3" t="s">
        <v>35</v>
      </c>
      <c r="GQ284" s="3" t="s">
        <v>36</v>
      </c>
      <c r="GR284" s="3" t="s">
        <v>37</v>
      </c>
      <c r="GS284" s="3" t="s">
        <v>38</v>
      </c>
      <c r="GT284" s="3" t="s">
        <v>39</v>
      </c>
      <c r="GU284" s="3" t="s">
        <v>40</v>
      </c>
      <c r="GV284" s="3" t="s">
        <v>41</v>
      </c>
      <c r="GW284" s="3" t="s">
        <v>42</v>
      </c>
      <c r="GX284" s="3" t="s">
        <v>43</v>
      </c>
      <c r="GY284" s="3" t="s">
        <v>44</v>
      </c>
      <c r="GZ284" s="3" t="s">
        <v>45</v>
      </c>
      <c r="HA284" s="3" t="s">
        <v>46</v>
      </c>
      <c r="HB284" s="3" t="s">
        <v>47</v>
      </c>
      <c r="HC284" s="15" t="s">
        <v>55</v>
      </c>
      <c r="HF284" s="20"/>
      <c r="HG284" s="21"/>
      <c r="HH284" s="22"/>
      <c r="HI284" s="23"/>
      <c r="HJ284" s="23"/>
      <c r="HK284" s="23"/>
      <c r="HL284" s="23"/>
      <c r="HN284" s="20"/>
      <c r="HO284" s="21"/>
      <c r="HP284" s="22"/>
      <c r="HQ284" s="23"/>
      <c r="HR284" s="23"/>
      <c r="HS284" s="23"/>
      <c r="HT284" s="23"/>
      <c r="HV284" s="20"/>
      <c r="HW284" s="24"/>
      <c r="HX284" s="25"/>
      <c r="HY284" s="26"/>
      <c r="HZ284" s="26"/>
      <c r="IA284" s="26"/>
      <c r="IB284" s="26"/>
      <c r="IG284" s="10" t="s">
        <v>56</v>
      </c>
      <c r="IH284" s="11">
        <v>300955</v>
      </c>
      <c r="II284" s="11">
        <v>310367</v>
      </c>
      <c r="IJ284" s="11">
        <v>319518</v>
      </c>
      <c r="IK284" s="11">
        <v>328030</v>
      </c>
      <c r="IL284" s="11">
        <v>335449</v>
      </c>
      <c r="IM284" s="11">
        <v>341806</v>
      </c>
      <c r="IN284" s="10" t="s">
        <v>56</v>
      </c>
      <c r="IO284" s="11">
        <v>94299</v>
      </c>
      <c r="IP284" s="10" t="s">
        <v>56</v>
      </c>
      <c r="IQ284" s="11">
        <v>206656</v>
      </c>
    </row>
    <row r="285" spans="1:251" ht="53.4" x14ac:dyDescent="0.3">
      <c r="A285" s="27" t="s">
        <v>57</v>
      </c>
      <c r="B285" s="27">
        <v>746460</v>
      </c>
      <c r="C285" s="76">
        <v>383748</v>
      </c>
      <c r="D285" s="76">
        <v>362318</v>
      </c>
      <c r="E285" s="27">
        <f>B285-C285-D285</f>
        <v>394</v>
      </c>
      <c r="F285" s="27">
        <v>2937</v>
      </c>
      <c r="G285" s="27">
        <v>112034</v>
      </c>
      <c r="H285" s="27">
        <v>183265</v>
      </c>
      <c r="I285" s="27">
        <v>184978</v>
      </c>
      <c r="J285" s="27">
        <v>153805</v>
      </c>
      <c r="K285" s="27">
        <v>80258</v>
      </c>
      <c r="L285" s="27">
        <v>20824</v>
      </c>
      <c r="M285" s="27">
        <v>1535</v>
      </c>
      <c r="N285" s="27">
        <v>95</v>
      </c>
      <c r="O285" s="28">
        <v>6729</v>
      </c>
      <c r="Q285" s="27" t="s">
        <v>57</v>
      </c>
      <c r="R285" s="27">
        <v>302133</v>
      </c>
      <c r="S285" s="27">
        <v>4466</v>
      </c>
      <c r="T285" s="27">
        <v>1730</v>
      </c>
      <c r="U285" s="27">
        <v>3145</v>
      </c>
      <c r="V285" s="27">
        <v>9341</v>
      </c>
      <c r="W285" s="27">
        <v>623</v>
      </c>
      <c r="X285" s="27">
        <v>433</v>
      </c>
      <c r="Y285" s="27">
        <v>261</v>
      </c>
      <c r="Z285" s="27">
        <v>200</v>
      </c>
      <c r="AA285" s="27">
        <v>846</v>
      </c>
      <c r="AB285" s="27">
        <v>1031</v>
      </c>
      <c r="AC285" s="27">
        <v>2696</v>
      </c>
      <c r="AD285" s="28">
        <v>3299</v>
      </c>
      <c r="AE285" s="27"/>
      <c r="AF285" s="27" t="s">
        <v>57</v>
      </c>
      <c r="AG285" s="27">
        <v>3452</v>
      </c>
      <c r="AH285" s="27">
        <v>3532</v>
      </c>
      <c r="AI285" s="27">
        <v>3973</v>
      </c>
      <c r="AJ285" s="27">
        <v>5269</v>
      </c>
      <c r="AK285" s="27">
        <v>7801</v>
      </c>
      <c r="AL285" s="27">
        <v>12026</v>
      </c>
      <c r="AM285" s="27">
        <v>16651</v>
      </c>
      <c r="AN285" s="27">
        <v>21305</v>
      </c>
      <c r="AO285" s="27">
        <v>26103</v>
      </c>
      <c r="AP285" s="27">
        <v>31227</v>
      </c>
      <c r="AQ285" s="27">
        <v>39833</v>
      </c>
      <c r="AR285" s="27">
        <v>44166</v>
      </c>
      <c r="AS285" s="27">
        <v>67274</v>
      </c>
      <c r="AT285" s="28">
        <v>791</v>
      </c>
      <c r="AV285" s="27" t="s">
        <v>57</v>
      </c>
      <c r="AW285" s="27">
        <v>159527</v>
      </c>
      <c r="AX285" s="27">
        <v>252</v>
      </c>
      <c r="AY285" s="27">
        <v>983</v>
      </c>
      <c r="AZ285" s="27">
        <v>1712</v>
      </c>
      <c r="BA285" s="27">
        <v>5215</v>
      </c>
      <c r="BB285" s="27">
        <v>325</v>
      </c>
      <c r="BC285" s="27">
        <v>244</v>
      </c>
      <c r="BD285" s="27">
        <v>152</v>
      </c>
      <c r="BE285" s="27">
        <v>107</v>
      </c>
      <c r="BF285" s="27">
        <v>478</v>
      </c>
      <c r="BG285" s="27">
        <v>604</v>
      </c>
      <c r="BH285" s="27">
        <v>1917</v>
      </c>
      <c r="BI285" s="28">
        <v>2462</v>
      </c>
      <c r="BJ285" s="27"/>
      <c r="BK285" s="27" t="s">
        <v>57</v>
      </c>
      <c r="BL285" s="27">
        <v>2512</v>
      </c>
      <c r="BM285" s="27">
        <v>2425</v>
      </c>
      <c r="BN285" s="27">
        <v>2539</v>
      </c>
      <c r="BO285" s="27">
        <v>3392</v>
      </c>
      <c r="BP285" s="27">
        <v>4853</v>
      </c>
      <c r="BQ285" s="27">
        <v>7722</v>
      </c>
      <c r="BR285" s="27">
        <v>10689</v>
      </c>
      <c r="BS285" s="27">
        <v>13777</v>
      </c>
      <c r="BT285" s="27">
        <v>16438</v>
      </c>
      <c r="BU285" s="27">
        <v>18618</v>
      </c>
      <c r="BV285" s="27">
        <v>21746</v>
      </c>
      <c r="BW285" s="27">
        <v>20405</v>
      </c>
      <c r="BX285" s="27">
        <v>22484</v>
      </c>
      <c r="BY285" s="28">
        <v>423</v>
      </c>
      <c r="CA285" s="27" t="s">
        <v>57</v>
      </c>
      <c r="CB285" s="27">
        <v>142274</v>
      </c>
      <c r="CC285" s="27">
        <v>1933</v>
      </c>
      <c r="CD285" s="27">
        <v>746</v>
      </c>
      <c r="CE285" s="27">
        <v>1432</v>
      </c>
      <c r="CF285" s="27">
        <v>4111</v>
      </c>
      <c r="CG285" s="27">
        <v>297</v>
      </c>
      <c r="CH285" s="27">
        <v>188</v>
      </c>
      <c r="CI285" s="27">
        <v>108</v>
      </c>
      <c r="CJ285" s="27">
        <v>92</v>
      </c>
      <c r="CK285" s="27">
        <v>368</v>
      </c>
      <c r="CL285" s="27">
        <v>424</v>
      </c>
      <c r="CM285" s="27">
        <v>777</v>
      </c>
      <c r="CN285" s="28">
        <v>834</v>
      </c>
      <c r="CO285" s="27"/>
      <c r="CP285" s="27" t="s">
        <v>57</v>
      </c>
      <c r="CQ285" s="27">
        <v>934</v>
      </c>
      <c r="CR285" s="27">
        <v>1103</v>
      </c>
      <c r="CS285" s="27">
        <v>1433</v>
      </c>
      <c r="CT285" s="27">
        <v>1872</v>
      </c>
      <c r="CU285" s="27">
        <v>2944</v>
      </c>
      <c r="CV285" s="27">
        <v>4291</v>
      </c>
      <c r="CW285" s="27">
        <v>5948</v>
      </c>
      <c r="CX285" s="27">
        <v>7514</v>
      </c>
      <c r="CY285" s="27">
        <v>9638</v>
      </c>
      <c r="CZ285" s="27">
        <v>12589</v>
      </c>
      <c r="DA285" s="27">
        <v>18069</v>
      </c>
      <c r="DB285" s="27">
        <v>23739</v>
      </c>
      <c r="DC285" s="27">
        <v>44759</v>
      </c>
      <c r="DD285" s="28">
        <v>242</v>
      </c>
      <c r="DG285" s="27" t="s">
        <v>57</v>
      </c>
      <c r="DH285" s="27">
        <v>76</v>
      </c>
      <c r="DI285" s="27">
        <v>125</v>
      </c>
      <c r="DJ285" s="27">
        <v>6</v>
      </c>
      <c r="DK285" s="27">
        <v>3</v>
      </c>
      <c r="DL285" s="27">
        <v>9</v>
      </c>
      <c r="DM285" s="27">
        <v>11</v>
      </c>
      <c r="DN285" s="27">
        <v>19</v>
      </c>
      <c r="DO285" s="27">
        <v>47</v>
      </c>
      <c r="DP285" s="27">
        <v>112</v>
      </c>
      <c r="DQ285" s="27">
        <v>246</v>
      </c>
      <c r="DR285" s="28">
        <v>876</v>
      </c>
      <c r="DT285" s="27" t="s">
        <v>57</v>
      </c>
      <c r="DU285" s="27">
        <v>82</v>
      </c>
      <c r="DV285" s="27">
        <v>136</v>
      </c>
      <c r="DW285" s="27">
        <v>6</v>
      </c>
      <c r="DX285" s="27">
        <v>3</v>
      </c>
      <c r="DY285" s="27">
        <v>13</v>
      </c>
      <c r="DZ285" s="27">
        <v>16</v>
      </c>
      <c r="EA285" s="27">
        <v>24</v>
      </c>
      <c r="EB285" s="27">
        <v>62</v>
      </c>
      <c r="EC285" s="27">
        <v>153</v>
      </c>
      <c r="ED285" s="27">
        <v>342</v>
      </c>
      <c r="EE285" s="28">
        <v>1045</v>
      </c>
      <c r="EG285" s="27" t="s">
        <v>57</v>
      </c>
      <c r="EH285" s="27">
        <v>70</v>
      </c>
      <c r="EI285" s="27">
        <v>113</v>
      </c>
      <c r="EJ285" s="27">
        <v>5</v>
      </c>
      <c r="EK285" s="27">
        <v>2</v>
      </c>
      <c r="EL285" s="27">
        <v>5</v>
      </c>
      <c r="EM285" s="27">
        <v>6</v>
      </c>
      <c r="EN285" s="27">
        <v>13</v>
      </c>
      <c r="EO285" s="27">
        <v>33</v>
      </c>
      <c r="EP285" s="27">
        <v>75</v>
      </c>
      <c r="EQ285" s="27">
        <v>170</v>
      </c>
      <c r="ER285" s="28">
        <v>782</v>
      </c>
      <c r="EU285" s="27" t="s">
        <v>69</v>
      </c>
      <c r="EV285" s="3">
        <v>39745613</v>
      </c>
      <c r="EW285" s="3">
        <v>3379023</v>
      </c>
      <c r="EX285" s="3">
        <v>3349177</v>
      </c>
      <c r="EY285" s="3">
        <v>3441003</v>
      </c>
      <c r="EZ285" s="3">
        <v>3424754</v>
      </c>
      <c r="FA285" s="3">
        <v>3293215</v>
      </c>
      <c r="FB285" s="3">
        <v>3247327</v>
      </c>
      <c r="FC285" s="3">
        <v>3073754</v>
      </c>
      <c r="FD285" s="3">
        <v>2562370</v>
      </c>
      <c r="FE285" s="3">
        <v>2313646</v>
      </c>
      <c r="FF285" s="3">
        <v>2181896</v>
      </c>
      <c r="FG285" s="3">
        <v>2034596</v>
      </c>
      <c r="FH285" s="3">
        <v>1837206</v>
      </c>
      <c r="FI285" s="3">
        <v>1552712</v>
      </c>
      <c r="FJ285" s="3">
        <v>1277575</v>
      </c>
      <c r="FK285" s="3">
        <v>1051442</v>
      </c>
      <c r="FL285" s="3">
        <v>834306</v>
      </c>
      <c r="FM285" s="15">
        <v>891611</v>
      </c>
      <c r="FP285" s="27" t="s">
        <v>69</v>
      </c>
      <c r="FQ285" s="3">
        <v>19465305</v>
      </c>
      <c r="FR285" s="3">
        <v>1719424</v>
      </c>
      <c r="FS285" s="3">
        <v>1702852</v>
      </c>
      <c r="FT285" s="3">
        <v>1748461</v>
      </c>
      <c r="FU285" s="3">
        <v>1738687</v>
      </c>
      <c r="FV285" s="3">
        <v>1667426</v>
      </c>
      <c r="FW285" s="3">
        <v>1634889</v>
      </c>
      <c r="FX285" s="3">
        <v>1539324</v>
      </c>
      <c r="FY285" s="3">
        <v>1278518</v>
      </c>
      <c r="FZ285" s="3">
        <v>1147736</v>
      </c>
      <c r="GA285" s="3">
        <v>1065054</v>
      </c>
      <c r="GB285" s="3">
        <v>976553</v>
      </c>
      <c r="GC285" s="3">
        <v>876087</v>
      </c>
      <c r="GD285" s="3">
        <v>726939</v>
      </c>
      <c r="GE285" s="3">
        <v>577847</v>
      </c>
      <c r="GF285" s="3">
        <v>446952</v>
      </c>
      <c r="GG285" s="3">
        <v>326827</v>
      </c>
      <c r="GH285" s="15">
        <v>291729</v>
      </c>
      <c r="GK285" s="27" t="s">
        <v>69</v>
      </c>
      <c r="GL285" s="3">
        <v>20280308</v>
      </c>
      <c r="GM285" s="3">
        <v>1659599</v>
      </c>
      <c r="GN285" s="3">
        <v>1646325</v>
      </c>
      <c r="GO285" s="3">
        <v>1692542</v>
      </c>
      <c r="GP285" s="3">
        <v>1686067</v>
      </c>
      <c r="GQ285" s="3">
        <v>1625789</v>
      </c>
      <c r="GR285" s="3">
        <v>1612438</v>
      </c>
      <c r="GS285" s="3">
        <v>1534430</v>
      </c>
      <c r="GT285" s="3">
        <v>1283852</v>
      </c>
      <c r="GU285" s="3">
        <v>1165910</v>
      </c>
      <c r="GV285" s="3">
        <v>1116842</v>
      </c>
      <c r="GW285" s="3">
        <v>1058043</v>
      </c>
      <c r="GX285" s="3">
        <v>961119</v>
      </c>
      <c r="GY285" s="3">
        <v>825773</v>
      </c>
      <c r="GZ285" s="3">
        <v>699728</v>
      </c>
      <c r="HA285" s="3">
        <v>604490</v>
      </c>
      <c r="HB285" s="3">
        <v>507479</v>
      </c>
      <c r="HC285" s="15">
        <v>599882</v>
      </c>
      <c r="HF285" s="20" t="s">
        <v>70</v>
      </c>
      <c r="HG285" s="23" t="s">
        <v>71</v>
      </c>
      <c r="HH285" s="22" t="s">
        <v>72</v>
      </c>
      <c r="HI285" s="23" t="s">
        <v>73</v>
      </c>
      <c r="HJ285" s="23" t="s">
        <v>74</v>
      </c>
      <c r="HK285" s="23" t="s">
        <v>75</v>
      </c>
      <c r="HL285" s="23" t="s">
        <v>76</v>
      </c>
      <c r="HN285" s="20" t="s">
        <v>70</v>
      </c>
      <c r="HO285" s="23" t="s">
        <v>71</v>
      </c>
      <c r="HP285" s="22" t="s">
        <v>72</v>
      </c>
      <c r="HQ285" s="23" t="s">
        <v>73</v>
      </c>
      <c r="HR285" s="23" t="s">
        <v>74</v>
      </c>
      <c r="HS285" s="23" t="s">
        <v>75</v>
      </c>
      <c r="HT285" s="23" t="s">
        <v>76</v>
      </c>
      <c r="HV285" s="20" t="s">
        <v>70</v>
      </c>
      <c r="HW285" s="26" t="s">
        <v>71</v>
      </c>
      <c r="HX285" s="25" t="s">
        <v>72</v>
      </c>
      <c r="HY285" s="26" t="s">
        <v>73</v>
      </c>
      <c r="HZ285" s="26" t="s">
        <v>74</v>
      </c>
      <c r="IA285" s="26" t="s">
        <v>75</v>
      </c>
      <c r="IB285" s="26" t="s">
        <v>76</v>
      </c>
      <c r="IG285" s="10" t="s">
        <v>77</v>
      </c>
      <c r="IH285" s="11">
        <v>104982</v>
      </c>
      <c r="II285" s="11">
        <v>113834</v>
      </c>
      <c r="IJ285" s="11">
        <v>121659</v>
      </c>
      <c r="IK285" s="11">
        <v>128675</v>
      </c>
      <c r="IL285" s="11">
        <v>135274</v>
      </c>
      <c r="IM285" s="11">
        <v>141746</v>
      </c>
      <c r="IN285" s="10" t="s">
        <v>77</v>
      </c>
      <c r="IO285" s="11">
        <v>27476</v>
      </c>
      <c r="IP285" s="10" t="s">
        <v>77</v>
      </c>
      <c r="IQ285" s="11">
        <v>77506</v>
      </c>
    </row>
    <row r="286" spans="1:251" x14ac:dyDescent="0.3">
      <c r="A286" s="12" t="s">
        <v>78</v>
      </c>
      <c r="B286" s="12">
        <v>45820</v>
      </c>
      <c r="C286" s="77">
        <v>0.51340261399999998</v>
      </c>
      <c r="D286" s="77">
        <v>0.48640077100000001</v>
      </c>
      <c r="E286" s="78"/>
      <c r="F286" s="12">
        <v>58</v>
      </c>
      <c r="G286" s="12">
        <v>3186</v>
      </c>
      <c r="H286" s="12">
        <v>7742</v>
      </c>
      <c r="I286" s="12">
        <v>10838</v>
      </c>
      <c r="J286" s="12">
        <v>13856</v>
      </c>
      <c r="K286" s="12">
        <v>8001</v>
      </c>
      <c r="L286" s="12">
        <v>1895</v>
      </c>
      <c r="M286" s="12">
        <v>144</v>
      </c>
      <c r="N286" s="12">
        <v>16</v>
      </c>
      <c r="O286" s="31">
        <v>84</v>
      </c>
      <c r="Q286" s="12" t="s">
        <v>78</v>
      </c>
      <c r="R286" s="12">
        <v>32074</v>
      </c>
      <c r="S286" s="12">
        <v>147</v>
      </c>
      <c r="T286" s="12">
        <v>92</v>
      </c>
      <c r="U286" s="12">
        <v>115</v>
      </c>
      <c r="V286" s="12">
        <v>354</v>
      </c>
      <c r="W286" s="12">
        <v>28</v>
      </c>
      <c r="X286" s="12">
        <v>17</v>
      </c>
      <c r="Y286" s="12">
        <v>11</v>
      </c>
      <c r="Z286" s="12">
        <v>5</v>
      </c>
      <c r="AA286" s="12">
        <v>32</v>
      </c>
      <c r="AB286" s="12">
        <v>30</v>
      </c>
      <c r="AC286" s="12">
        <v>106</v>
      </c>
      <c r="AD286" s="31">
        <v>137</v>
      </c>
      <c r="AE286" s="12"/>
      <c r="AF286" s="12" t="s">
        <v>78</v>
      </c>
      <c r="AG286" s="12">
        <v>191</v>
      </c>
      <c r="AH286" s="12">
        <v>224</v>
      </c>
      <c r="AI286" s="12">
        <v>307</v>
      </c>
      <c r="AJ286" s="12">
        <v>371</v>
      </c>
      <c r="AK286" s="12">
        <v>522</v>
      </c>
      <c r="AL286" s="12">
        <v>893</v>
      </c>
      <c r="AM286" s="12">
        <v>1318</v>
      </c>
      <c r="AN286" s="12">
        <v>1762</v>
      </c>
      <c r="AO286" s="12">
        <v>219</v>
      </c>
      <c r="AP286" s="12">
        <v>2837</v>
      </c>
      <c r="AQ286" s="12">
        <v>4243</v>
      </c>
      <c r="AR286" s="12">
        <v>5695</v>
      </c>
      <c r="AS286" s="12">
        <v>10779</v>
      </c>
      <c r="AT286" s="31">
        <v>22</v>
      </c>
      <c r="AV286" s="12" t="s">
        <v>78</v>
      </c>
      <c r="AW286" s="12">
        <v>1449</v>
      </c>
      <c r="AX286" s="12">
        <v>79</v>
      </c>
      <c r="AY286" s="12">
        <v>56</v>
      </c>
      <c r="AZ286" s="12">
        <v>64</v>
      </c>
      <c r="BA286" s="12">
        <v>199</v>
      </c>
      <c r="BB286" s="12">
        <v>12</v>
      </c>
      <c r="BC286" s="12">
        <v>10</v>
      </c>
      <c r="BD286" s="12">
        <v>6</v>
      </c>
      <c r="BE286" s="12">
        <v>2</v>
      </c>
      <c r="BF286" s="12">
        <v>19</v>
      </c>
      <c r="BG286" s="12">
        <v>20</v>
      </c>
      <c r="BH286" s="12">
        <v>78</v>
      </c>
      <c r="BI286" s="31">
        <v>90</v>
      </c>
      <c r="BJ286" s="12"/>
      <c r="BK286" s="12" t="s">
        <v>78</v>
      </c>
      <c r="BL286" s="12">
        <v>134</v>
      </c>
      <c r="BM286" s="12">
        <v>160</v>
      </c>
      <c r="BN286" s="12">
        <v>202</v>
      </c>
      <c r="BO286" s="12">
        <v>247</v>
      </c>
      <c r="BP286" s="12">
        <v>322</v>
      </c>
      <c r="BQ286" s="12">
        <v>526</v>
      </c>
      <c r="BR286" s="12">
        <v>808</v>
      </c>
      <c r="BS286" s="12">
        <v>1085</v>
      </c>
      <c r="BT286" s="12">
        <v>1295</v>
      </c>
      <c r="BU286" s="12">
        <v>1576</v>
      </c>
      <c r="BV286" s="12">
        <v>2199</v>
      </c>
      <c r="BW286" s="12">
        <v>2404</v>
      </c>
      <c r="BX286" s="12">
        <v>3089</v>
      </c>
      <c r="BY286" s="31">
        <v>7</v>
      </c>
      <c r="CA286" s="12" t="s">
        <v>78</v>
      </c>
      <c r="CB286" s="12">
        <v>17575</v>
      </c>
      <c r="CC286" s="12">
        <v>68</v>
      </c>
      <c r="CD286" s="12">
        <v>36</v>
      </c>
      <c r="CE286" s="12">
        <v>51</v>
      </c>
      <c r="CF286" s="12">
        <v>155</v>
      </c>
      <c r="CG286" s="12">
        <v>16</v>
      </c>
      <c r="CH286" s="12">
        <v>7</v>
      </c>
      <c r="CI286" s="12">
        <v>5</v>
      </c>
      <c r="CJ286" s="12">
        <v>3</v>
      </c>
      <c r="CK286" s="12">
        <v>13</v>
      </c>
      <c r="CL286" s="12">
        <v>10</v>
      </c>
      <c r="CM286" s="12">
        <v>28</v>
      </c>
      <c r="CN286" s="31">
        <v>47</v>
      </c>
      <c r="CO286" s="12"/>
      <c r="CP286" s="12" t="s">
        <v>78</v>
      </c>
      <c r="CQ286" s="12">
        <v>57</v>
      </c>
      <c r="CR286" s="12">
        <v>64</v>
      </c>
      <c r="CS286" s="12">
        <v>105</v>
      </c>
      <c r="CT286" s="12">
        <v>124</v>
      </c>
      <c r="CU286" s="12">
        <v>200</v>
      </c>
      <c r="CV286" s="12">
        <v>366</v>
      </c>
      <c r="CW286" s="12">
        <v>510</v>
      </c>
      <c r="CX286" s="12">
        <v>676</v>
      </c>
      <c r="CY286" s="12">
        <v>894</v>
      </c>
      <c r="CZ286" s="12">
        <v>1259</v>
      </c>
      <c r="DA286" s="12">
        <v>2044</v>
      </c>
      <c r="DB286" s="12">
        <v>3291</v>
      </c>
      <c r="DC286" s="12">
        <v>7688</v>
      </c>
      <c r="DD286" s="31">
        <v>13</v>
      </c>
      <c r="DG286" s="12" t="s">
        <v>78</v>
      </c>
      <c r="DH286" s="12">
        <v>105</v>
      </c>
      <c r="DI286" s="12">
        <v>77</v>
      </c>
      <c r="DJ286" s="12">
        <v>4</v>
      </c>
      <c r="DK286" s="12">
        <v>2</v>
      </c>
      <c r="DL286" s="12">
        <v>6</v>
      </c>
      <c r="DM286" s="12">
        <v>8</v>
      </c>
      <c r="DN286" s="12">
        <v>17</v>
      </c>
      <c r="DO286" s="12">
        <v>40</v>
      </c>
      <c r="DP286" s="12">
        <v>96</v>
      </c>
      <c r="DQ286" s="12">
        <v>196</v>
      </c>
      <c r="DR286" s="31">
        <v>833</v>
      </c>
      <c r="DT286" s="12" t="s">
        <v>78</v>
      </c>
      <c r="DU286" s="12">
        <v>103</v>
      </c>
      <c r="DV286" s="12">
        <v>85</v>
      </c>
      <c r="DW286" s="12">
        <v>4</v>
      </c>
      <c r="DX286" s="12">
        <v>2</v>
      </c>
      <c r="DY286" s="12">
        <v>9</v>
      </c>
      <c r="DZ286" s="12">
        <v>12</v>
      </c>
      <c r="EA286" s="12">
        <v>22</v>
      </c>
      <c r="EB286" s="12">
        <v>51</v>
      </c>
      <c r="EC286" s="12">
        <v>134</v>
      </c>
      <c r="ED286" s="12">
        <v>285</v>
      </c>
      <c r="EE286" s="31">
        <v>994</v>
      </c>
      <c r="EG286" s="12" t="s">
        <v>78</v>
      </c>
      <c r="EH286" s="12">
        <v>107</v>
      </c>
      <c r="EI286" s="12">
        <v>69</v>
      </c>
      <c r="EJ286" s="12">
        <v>4</v>
      </c>
      <c r="EK286" s="12">
        <v>1</v>
      </c>
      <c r="EL286" s="12">
        <v>4</v>
      </c>
      <c r="EM286" s="12">
        <v>5</v>
      </c>
      <c r="EN286" s="12">
        <v>11</v>
      </c>
      <c r="EO286" s="12">
        <v>30</v>
      </c>
      <c r="EP286" s="12">
        <v>66</v>
      </c>
      <c r="EQ286" s="12">
        <v>138</v>
      </c>
      <c r="ER286" s="31">
        <v>760</v>
      </c>
      <c r="EU286" s="12" t="s">
        <v>112</v>
      </c>
      <c r="EV286" s="12">
        <v>3042581</v>
      </c>
      <c r="EW286" s="12">
        <v>200963</v>
      </c>
      <c r="EX286" s="12">
        <v>192746</v>
      </c>
      <c r="EY286" s="12">
        <v>173948</v>
      </c>
      <c r="EZ286" s="12">
        <v>181031</v>
      </c>
      <c r="FA286" s="12">
        <v>208616</v>
      </c>
      <c r="FB286" s="12">
        <v>240948</v>
      </c>
      <c r="FC286" s="12">
        <v>252318</v>
      </c>
      <c r="FD286" s="12">
        <v>217066</v>
      </c>
      <c r="FE286" s="12">
        <v>191903</v>
      </c>
      <c r="FF286" s="12">
        <v>181849</v>
      </c>
      <c r="FG286" s="12">
        <v>174924</v>
      </c>
      <c r="FH286" s="12">
        <v>166411</v>
      </c>
      <c r="FI286" s="12">
        <v>154678</v>
      </c>
      <c r="FJ286" s="12">
        <v>136629</v>
      </c>
      <c r="FK286" s="12">
        <v>119788</v>
      </c>
      <c r="FL286" s="12">
        <v>103120</v>
      </c>
      <c r="FM286" s="31">
        <v>145643</v>
      </c>
      <c r="FP286" s="12" t="s">
        <v>112</v>
      </c>
      <c r="FQ286" s="12">
        <v>1403522</v>
      </c>
      <c r="FR286" s="12">
        <v>102284</v>
      </c>
      <c r="FS286" s="12">
        <v>98041</v>
      </c>
      <c r="FT286" s="12">
        <v>87753</v>
      </c>
      <c r="FU286" s="12">
        <v>90544</v>
      </c>
      <c r="FV286" s="12">
        <v>101418</v>
      </c>
      <c r="FW286" s="12">
        <v>115067</v>
      </c>
      <c r="FX286" s="12">
        <v>121501</v>
      </c>
      <c r="FY286" s="12">
        <v>106244</v>
      </c>
      <c r="FZ286" s="12">
        <v>93741</v>
      </c>
      <c r="GA286" s="12">
        <v>86621</v>
      </c>
      <c r="GB286" s="12">
        <v>81030</v>
      </c>
      <c r="GC286" s="12">
        <v>74823</v>
      </c>
      <c r="GD286" s="12">
        <v>66276</v>
      </c>
      <c r="GE286" s="12">
        <v>55020</v>
      </c>
      <c r="GF286" s="12">
        <v>45749</v>
      </c>
      <c r="GG286" s="12">
        <v>36584</v>
      </c>
      <c r="GH286" s="31">
        <v>40826</v>
      </c>
      <c r="GK286" s="12" t="s">
        <v>112</v>
      </c>
      <c r="GL286" s="12">
        <v>1639059</v>
      </c>
      <c r="GM286" s="12">
        <v>98679</v>
      </c>
      <c r="GN286" s="12">
        <v>94705</v>
      </c>
      <c r="GO286" s="12">
        <v>86195</v>
      </c>
      <c r="GP286" s="12">
        <v>90487</v>
      </c>
      <c r="GQ286" s="12">
        <v>107198</v>
      </c>
      <c r="GR286" s="12">
        <v>125881</v>
      </c>
      <c r="GS286" s="12">
        <v>130817</v>
      </c>
      <c r="GT286" s="12">
        <v>110822</v>
      </c>
      <c r="GU286" s="12">
        <v>98162</v>
      </c>
      <c r="GV286" s="12">
        <v>95228</v>
      </c>
      <c r="GW286" s="12">
        <v>93894</v>
      </c>
      <c r="GX286" s="12">
        <v>91588</v>
      </c>
      <c r="GY286" s="12">
        <v>88402</v>
      </c>
      <c r="GZ286" s="12">
        <v>81609</v>
      </c>
      <c r="HA286" s="12">
        <v>74039</v>
      </c>
      <c r="HB286" s="12">
        <v>66536</v>
      </c>
      <c r="HC286" s="31">
        <v>104817</v>
      </c>
      <c r="HF286" s="34" t="s">
        <v>113</v>
      </c>
      <c r="HG286" s="35" t="s">
        <v>114</v>
      </c>
      <c r="HH286" s="36" t="s">
        <v>115</v>
      </c>
      <c r="HI286" s="35" t="s">
        <v>116</v>
      </c>
      <c r="HJ286" s="35" t="s">
        <v>117</v>
      </c>
      <c r="HK286" s="35" t="s">
        <v>118</v>
      </c>
      <c r="HL286" s="35" t="s">
        <v>119</v>
      </c>
      <c r="HN286" s="34" t="s">
        <v>113</v>
      </c>
      <c r="HO286" s="35" t="s">
        <v>114</v>
      </c>
      <c r="HP286" s="36" t="s">
        <v>115</v>
      </c>
      <c r="HQ286" s="35" t="s">
        <v>116</v>
      </c>
      <c r="HR286" s="35" t="s">
        <v>117</v>
      </c>
      <c r="HS286" s="35" t="s">
        <v>118</v>
      </c>
      <c r="HT286" s="35" t="s">
        <v>119</v>
      </c>
      <c r="HV286" s="34" t="s">
        <v>113</v>
      </c>
      <c r="HW286" s="35" t="s">
        <v>114</v>
      </c>
      <c r="HX286" s="36" t="s">
        <v>115</v>
      </c>
      <c r="HY286" s="35" t="s">
        <v>116</v>
      </c>
      <c r="HZ286" s="35" t="s">
        <v>117</v>
      </c>
      <c r="IA286" s="35" t="s">
        <v>118</v>
      </c>
      <c r="IB286" s="35" t="s">
        <v>119</v>
      </c>
      <c r="IC286" s="37" t="s">
        <v>120</v>
      </c>
      <c r="IG286" s="38" t="s">
        <v>121</v>
      </c>
      <c r="IH286" s="39">
        <v>24631</v>
      </c>
      <c r="II286" s="39">
        <v>24266</v>
      </c>
      <c r="IJ286" s="39">
        <v>25647</v>
      </c>
      <c r="IK286" s="39">
        <v>28245</v>
      </c>
      <c r="IL286" s="39">
        <v>31512</v>
      </c>
      <c r="IM286" s="39">
        <v>35094</v>
      </c>
      <c r="IN286" s="38" t="s">
        <v>121</v>
      </c>
      <c r="IO286" s="39">
        <v>5020</v>
      </c>
      <c r="IP286" s="38" t="s">
        <v>121</v>
      </c>
      <c r="IQ286" s="39">
        <v>19611</v>
      </c>
    </row>
    <row r="287" spans="1:251" ht="15.6" x14ac:dyDescent="0.3">
      <c r="A287" s="12" t="s">
        <v>122</v>
      </c>
      <c r="B287" s="12">
        <v>280318</v>
      </c>
      <c r="C287" s="12"/>
      <c r="D287" s="12"/>
      <c r="E287" s="12"/>
      <c r="F287" s="12">
        <v>509</v>
      </c>
      <c r="G287" s="12">
        <v>36732</v>
      </c>
      <c r="H287" s="12">
        <v>69475</v>
      </c>
      <c r="I287" s="12">
        <v>68837</v>
      </c>
      <c r="J287" s="12">
        <v>58748</v>
      </c>
      <c r="K287" s="12">
        <v>3244</v>
      </c>
      <c r="L287" s="12">
        <v>8635</v>
      </c>
      <c r="M287" s="12">
        <v>709</v>
      </c>
      <c r="N287" s="12">
        <v>49</v>
      </c>
      <c r="O287" s="31">
        <v>4184</v>
      </c>
      <c r="Q287" s="12" t="s">
        <v>122</v>
      </c>
      <c r="R287" s="12">
        <v>1233</v>
      </c>
      <c r="S287" s="12">
        <v>1545</v>
      </c>
      <c r="T287" s="12">
        <v>673</v>
      </c>
      <c r="U287" s="12">
        <v>1245</v>
      </c>
      <c r="V287" s="12">
        <v>3463</v>
      </c>
      <c r="W287" s="12">
        <v>151</v>
      </c>
      <c r="X287" s="12">
        <v>162</v>
      </c>
      <c r="Y287" s="12">
        <v>100</v>
      </c>
      <c r="Z287" s="12">
        <v>73</v>
      </c>
      <c r="AA287" s="12">
        <v>310</v>
      </c>
      <c r="AB287" s="12">
        <v>355</v>
      </c>
      <c r="AC287" s="12">
        <v>938</v>
      </c>
      <c r="AD287" s="31">
        <v>1258</v>
      </c>
      <c r="AE287" s="12"/>
      <c r="AF287" s="12" t="s">
        <v>122</v>
      </c>
      <c r="AG287" s="12">
        <v>1371</v>
      </c>
      <c r="AH287" s="12">
        <v>1451</v>
      </c>
      <c r="AI287" s="12">
        <v>1668</v>
      </c>
      <c r="AJ287" s="12">
        <v>2153</v>
      </c>
      <c r="AK287" s="12">
        <v>3031</v>
      </c>
      <c r="AL287" s="12">
        <v>4741</v>
      </c>
      <c r="AM287" s="12">
        <v>662</v>
      </c>
      <c r="AN287" s="12">
        <v>8695</v>
      </c>
      <c r="AO287" s="12">
        <v>10675</v>
      </c>
      <c r="AP287" s="12">
        <v>12881</v>
      </c>
      <c r="AQ287" s="12">
        <v>16497</v>
      </c>
      <c r="AR287" s="12">
        <v>1842</v>
      </c>
      <c r="AS287" s="12">
        <v>27845</v>
      </c>
      <c r="AT287" s="31">
        <v>442</v>
      </c>
      <c r="AV287" s="12" t="s">
        <v>122</v>
      </c>
      <c r="AW287" s="12">
        <v>65043</v>
      </c>
      <c r="AX287" s="12">
        <v>872</v>
      </c>
      <c r="AY287" s="12">
        <v>388</v>
      </c>
      <c r="AZ287" s="12">
        <v>689</v>
      </c>
      <c r="BA287" s="12">
        <v>1949</v>
      </c>
      <c r="BB287" s="12">
        <v>81</v>
      </c>
      <c r="BC287" s="12">
        <v>88</v>
      </c>
      <c r="BD287" s="12">
        <v>56</v>
      </c>
      <c r="BE287" s="12">
        <v>38</v>
      </c>
      <c r="BF287" s="12">
        <v>171</v>
      </c>
      <c r="BG287" s="12">
        <v>205</v>
      </c>
      <c r="BH287" s="12">
        <v>689</v>
      </c>
      <c r="BI287" s="31">
        <v>969</v>
      </c>
      <c r="BJ287" s="12"/>
      <c r="BK287" s="12" t="s">
        <v>122</v>
      </c>
      <c r="BL287" s="12">
        <v>1002</v>
      </c>
      <c r="BM287" s="12">
        <v>1021</v>
      </c>
      <c r="BN287" s="12">
        <v>1079</v>
      </c>
      <c r="BO287" s="12">
        <v>1429</v>
      </c>
      <c r="BP287" s="12">
        <v>1883</v>
      </c>
      <c r="BQ287" s="12">
        <v>3034</v>
      </c>
      <c r="BR287" s="12">
        <v>4216</v>
      </c>
      <c r="BS287" s="12">
        <v>5582</v>
      </c>
      <c r="BT287" s="12">
        <v>6723</v>
      </c>
      <c r="BU287" s="12">
        <v>7786</v>
      </c>
      <c r="BV287" s="12">
        <v>8983</v>
      </c>
      <c r="BW287" s="12">
        <v>8487</v>
      </c>
      <c r="BX287" s="12">
        <v>9362</v>
      </c>
      <c r="BY287" s="31">
        <v>210</v>
      </c>
      <c r="CA287" s="12" t="s">
        <v>122</v>
      </c>
      <c r="CB287" s="12">
        <v>58063</v>
      </c>
      <c r="CC287" s="12">
        <v>673</v>
      </c>
      <c r="CD287" s="12">
        <v>285</v>
      </c>
      <c r="CE287" s="12">
        <v>556</v>
      </c>
      <c r="CF287" s="12">
        <v>1514</v>
      </c>
      <c r="CG287" s="12">
        <v>70</v>
      </c>
      <c r="CH287" s="12">
        <v>73</v>
      </c>
      <c r="CI287" s="12">
        <v>44</v>
      </c>
      <c r="CJ287" s="12">
        <v>34</v>
      </c>
      <c r="CK287" s="12">
        <v>139</v>
      </c>
      <c r="CL287" s="12">
        <v>149</v>
      </c>
      <c r="CM287" s="12">
        <v>248</v>
      </c>
      <c r="CN287" s="31">
        <v>287</v>
      </c>
      <c r="CO287" s="12"/>
      <c r="CP287" s="12" t="s">
        <v>122</v>
      </c>
      <c r="CQ287" s="12">
        <v>364</v>
      </c>
      <c r="CR287" s="12">
        <v>428</v>
      </c>
      <c r="CS287" s="12">
        <v>588</v>
      </c>
      <c r="CT287" s="12">
        <v>722</v>
      </c>
      <c r="CU287" s="12">
        <v>1146</v>
      </c>
      <c r="CV287" s="12">
        <v>1699</v>
      </c>
      <c r="CW287" s="12">
        <v>2393</v>
      </c>
      <c r="CX287" s="12">
        <v>3106</v>
      </c>
      <c r="CY287" s="12">
        <v>3937</v>
      </c>
      <c r="CZ287" s="12">
        <v>5087</v>
      </c>
      <c r="DA287" s="12">
        <v>75</v>
      </c>
      <c r="DB287" s="12">
        <v>992</v>
      </c>
      <c r="DC287" s="12">
        <v>18461</v>
      </c>
      <c r="DD287" s="31">
        <v>154</v>
      </c>
      <c r="DG287" s="12" t="s">
        <v>122</v>
      </c>
      <c r="DH287" s="12">
        <v>82</v>
      </c>
      <c r="DI287" s="12">
        <v>124</v>
      </c>
      <c r="DJ287" s="12">
        <v>5</v>
      </c>
      <c r="DK287" s="12">
        <v>3</v>
      </c>
      <c r="DL287" s="12">
        <v>9</v>
      </c>
      <c r="DM287" s="12">
        <v>12</v>
      </c>
      <c r="DN287" s="12">
        <v>20</v>
      </c>
      <c r="DO287" s="12">
        <v>47</v>
      </c>
      <c r="DP287" s="12">
        <v>113</v>
      </c>
      <c r="DQ287" s="12">
        <v>254</v>
      </c>
      <c r="DR287" s="31">
        <v>900</v>
      </c>
      <c r="DT287" s="12" t="s">
        <v>122</v>
      </c>
      <c r="DU287" s="12">
        <v>88</v>
      </c>
      <c r="DV287" s="12">
        <v>134</v>
      </c>
      <c r="DW287" s="12">
        <v>5</v>
      </c>
      <c r="DX287" s="12">
        <v>3</v>
      </c>
      <c r="DY287" s="12">
        <v>13</v>
      </c>
      <c r="DZ287" s="12">
        <v>16</v>
      </c>
      <c r="EA287" s="12">
        <v>26</v>
      </c>
      <c r="EB287" s="12">
        <v>63</v>
      </c>
      <c r="EC287" s="12">
        <v>155</v>
      </c>
      <c r="ED287" s="12">
        <v>356</v>
      </c>
      <c r="EE287" s="31">
        <v>1082</v>
      </c>
      <c r="EG287" s="12" t="s">
        <v>122</v>
      </c>
      <c r="EH287" s="12">
        <v>75</v>
      </c>
      <c r="EI287" s="12">
        <v>113</v>
      </c>
      <c r="EJ287" s="12">
        <v>5</v>
      </c>
      <c r="EK287" s="12">
        <v>2</v>
      </c>
      <c r="EL287" s="12">
        <v>4</v>
      </c>
      <c r="EM287" s="12">
        <v>7</v>
      </c>
      <c r="EN287" s="12">
        <v>14</v>
      </c>
      <c r="EO287" s="12">
        <v>33</v>
      </c>
      <c r="EP287" s="12">
        <v>76</v>
      </c>
      <c r="EQ287" s="12">
        <v>173</v>
      </c>
      <c r="ER287" s="31">
        <v>799</v>
      </c>
      <c r="EU287" s="12" t="s">
        <v>122</v>
      </c>
      <c r="EV287" s="12">
        <v>15052177</v>
      </c>
      <c r="EW287" s="12">
        <v>1212380</v>
      </c>
      <c r="EX287" s="12">
        <v>1216544</v>
      </c>
      <c r="EY287" s="12">
        <v>1220478</v>
      </c>
      <c r="EZ287" s="12">
        <v>1229218</v>
      </c>
      <c r="FA287" s="12">
        <v>1202138</v>
      </c>
      <c r="FB287" s="12">
        <v>1231010</v>
      </c>
      <c r="FC287" s="12">
        <v>1207494</v>
      </c>
      <c r="FD287" s="12">
        <v>1018481</v>
      </c>
      <c r="FE287" s="12">
        <v>899836</v>
      </c>
      <c r="FF287" s="12">
        <v>844333</v>
      </c>
      <c r="FG287" s="12">
        <v>792542</v>
      </c>
      <c r="FH287" s="12">
        <v>725782</v>
      </c>
      <c r="FI287" s="12">
        <v>625576</v>
      </c>
      <c r="FJ287" s="12">
        <v>509182</v>
      </c>
      <c r="FK287" s="12">
        <v>419969</v>
      </c>
      <c r="FL287" s="12">
        <v>341845</v>
      </c>
      <c r="FM287" s="31">
        <v>355369</v>
      </c>
      <c r="FP287" s="12" t="s">
        <v>122</v>
      </c>
      <c r="FQ287" s="12">
        <v>7349701</v>
      </c>
      <c r="FR287" s="12">
        <v>618813</v>
      </c>
      <c r="FS287" s="12">
        <v>619565</v>
      </c>
      <c r="FT287" s="12">
        <v>621533</v>
      </c>
      <c r="FU287" s="12">
        <v>624829</v>
      </c>
      <c r="FV287" s="12">
        <v>609206</v>
      </c>
      <c r="FW287" s="12">
        <v>622992</v>
      </c>
      <c r="FX287" s="12">
        <v>608530</v>
      </c>
      <c r="FY287" s="12">
        <v>509138</v>
      </c>
      <c r="FZ287" s="12">
        <v>444504</v>
      </c>
      <c r="GA287" s="12">
        <v>409107</v>
      </c>
      <c r="GB287" s="12">
        <v>374784</v>
      </c>
      <c r="GC287" s="12">
        <v>339954</v>
      </c>
      <c r="GD287" s="12">
        <v>291094</v>
      </c>
      <c r="GE287" s="12">
        <v>230326</v>
      </c>
      <c r="GF287" s="12">
        <v>177291</v>
      </c>
      <c r="GG287" s="12">
        <v>132040</v>
      </c>
      <c r="GH287" s="31">
        <v>115995</v>
      </c>
      <c r="GK287" s="12" t="s">
        <v>122</v>
      </c>
      <c r="GL287" s="12">
        <v>7702476</v>
      </c>
      <c r="GM287" s="12">
        <v>593567</v>
      </c>
      <c r="GN287" s="12">
        <v>596979</v>
      </c>
      <c r="GO287" s="12">
        <v>598945</v>
      </c>
      <c r="GP287" s="12">
        <v>604389</v>
      </c>
      <c r="GQ287" s="12">
        <v>592932</v>
      </c>
      <c r="GR287" s="12">
        <v>608018</v>
      </c>
      <c r="GS287" s="12">
        <v>598964</v>
      </c>
      <c r="GT287" s="12">
        <v>509343</v>
      </c>
      <c r="GU287" s="12">
        <v>455332</v>
      </c>
      <c r="GV287" s="12">
        <v>435226</v>
      </c>
      <c r="GW287" s="12">
        <v>417758</v>
      </c>
      <c r="GX287" s="12">
        <v>385828</v>
      </c>
      <c r="GY287" s="12">
        <v>334482</v>
      </c>
      <c r="GZ287" s="12">
        <v>278856</v>
      </c>
      <c r="HA287" s="12">
        <v>242678</v>
      </c>
      <c r="HB287" s="12">
        <v>209805</v>
      </c>
      <c r="HC287" s="31">
        <v>239374</v>
      </c>
      <c r="HF287" s="42" t="s">
        <v>143</v>
      </c>
      <c r="HG287" s="43" t="s">
        <v>143</v>
      </c>
      <c r="HH287" s="43">
        <v>1</v>
      </c>
      <c r="HI287" s="44">
        <f>B285-(V285-U285*6/11)</f>
        <v>738834.45454545459</v>
      </c>
      <c r="HJ287" s="44">
        <f>V285</f>
        <v>9341</v>
      </c>
      <c r="HK287" s="45">
        <f>HJ287/(B285)</f>
        <v>1.2513731479248721E-2</v>
      </c>
      <c r="HL287" s="46">
        <f t="shared" ref="HL287:HL308" si="119">2*HH287*HK287/(2+HH287*HK287)</f>
        <v>1.2435921587527069E-2</v>
      </c>
      <c r="HN287" s="42" t="s">
        <v>143</v>
      </c>
      <c r="HO287" s="43" t="s">
        <v>143</v>
      </c>
      <c r="HP287" s="43">
        <v>1</v>
      </c>
      <c r="HQ287" s="44">
        <f>B285*0.51-(BA285-AZ285*6/11)</f>
        <v>376413.41818181821</v>
      </c>
      <c r="HR287" s="44">
        <f>BA285</f>
        <v>5215</v>
      </c>
      <c r="HS287" s="45">
        <f>HR287/C285</f>
        <v>1.3589647372755037E-2</v>
      </c>
      <c r="HT287" s="46">
        <f t="shared" ref="HT287:HT308" si="120">2*HP287*HS287/(2+HP287*HS287)</f>
        <v>1.3497931309376985E-2</v>
      </c>
      <c r="HV287" s="42" t="s">
        <v>143</v>
      </c>
      <c r="HW287" s="47">
        <v>0</v>
      </c>
      <c r="HX287" s="47">
        <v>1</v>
      </c>
      <c r="HY287" s="48">
        <f>B285*0.49-(CF285-CE285*6/11)</f>
        <v>362435.49090909085</v>
      </c>
      <c r="HZ287" s="48">
        <f>CF285</f>
        <v>4111</v>
      </c>
      <c r="IA287" s="45">
        <f>HZ287/D285</f>
        <v>1.1346386323616271E-2</v>
      </c>
      <c r="IB287" s="46">
        <f t="shared" ref="IB287:IB308" si="121">2*HX287*IA287/(2+HX287*IA287)</f>
        <v>1.1282379207049909E-2</v>
      </c>
      <c r="IC287" s="49"/>
      <c r="IE287" s="50">
        <f t="shared" ref="IE287:IF308" si="122">HY287+HQ287-HI287</f>
        <v>14.454545454471372</v>
      </c>
      <c r="IF287" s="50">
        <f t="shared" si="122"/>
        <v>-15</v>
      </c>
      <c r="IG287" s="51" t="s">
        <v>144</v>
      </c>
      <c r="IH287" s="52">
        <v>3496</v>
      </c>
      <c r="II287" s="52">
        <v>4645</v>
      </c>
      <c r="IJ287" s="52">
        <v>5231</v>
      </c>
      <c r="IK287" s="52">
        <v>5515</v>
      </c>
      <c r="IL287" s="52">
        <v>5730</v>
      </c>
      <c r="IM287" s="52">
        <v>5933</v>
      </c>
      <c r="IN287" s="51" t="s">
        <v>144</v>
      </c>
      <c r="IO287" s="52">
        <v>787</v>
      </c>
      <c r="IP287" s="51" t="s">
        <v>144</v>
      </c>
      <c r="IQ287" s="52">
        <v>2709</v>
      </c>
    </row>
    <row r="288" spans="1:251" ht="15.6" x14ac:dyDescent="0.3">
      <c r="A288" s="12" t="s">
        <v>486</v>
      </c>
      <c r="B288" s="12">
        <v>199412</v>
      </c>
      <c r="C288" s="12"/>
      <c r="D288" s="12"/>
      <c r="E288" s="12"/>
      <c r="F288" s="12">
        <v>339</v>
      </c>
      <c r="G288" s="12">
        <v>25908</v>
      </c>
      <c r="H288" s="12">
        <v>50437</v>
      </c>
      <c r="I288" s="12">
        <v>4888</v>
      </c>
      <c r="J288" s="12">
        <v>40932</v>
      </c>
      <c r="K288" s="12">
        <v>23032</v>
      </c>
      <c r="L288" s="12">
        <v>6215</v>
      </c>
      <c r="M288" s="12">
        <v>531</v>
      </c>
      <c r="N288" s="12">
        <v>38</v>
      </c>
      <c r="O288" s="31">
        <v>31</v>
      </c>
      <c r="Q288" s="12" t="s">
        <v>486</v>
      </c>
      <c r="R288" s="12">
        <v>78079</v>
      </c>
      <c r="S288" s="12">
        <v>1107</v>
      </c>
      <c r="T288" s="12">
        <v>483</v>
      </c>
      <c r="U288" s="12">
        <v>929</v>
      </c>
      <c r="V288" s="12">
        <v>2519</v>
      </c>
      <c r="W288" s="12">
        <v>117</v>
      </c>
      <c r="X288" s="12">
        <v>109</v>
      </c>
      <c r="Y288" s="12">
        <v>67</v>
      </c>
      <c r="Z288" s="12">
        <v>43</v>
      </c>
      <c r="AA288" s="12">
        <v>192</v>
      </c>
      <c r="AB288" s="12">
        <v>233</v>
      </c>
      <c r="AC288" s="12">
        <v>651</v>
      </c>
      <c r="AD288" s="31">
        <v>856</v>
      </c>
      <c r="AE288" s="12"/>
      <c r="AF288" s="12" t="s">
        <v>486</v>
      </c>
      <c r="AG288" s="12">
        <v>920</v>
      </c>
      <c r="AH288" s="12">
        <v>1029</v>
      </c>
      <c r="AI288" s="12">
        <v>1179</v>
      </c>
      <c r="AJ288" s="12">
        <v>151</v>
      </c>
      <c r="AK288" s="12">
        <v>2094</v>
      </c>
      <c r="AL288" s="12">
        <v>3157</v>
      </c>
      <c r="AM288" s="12">
        <v>4451</v>
      </c>
      <c r="AN288" s="12">
        <v>569</v>
      </c>
      <c r="AO288" s="12">
        <v>7057</v>
      </c>
      <c r="AP288" s="12">
        <v>8171</v>
      </c>
      <c r="AQ288" s="12">
        <v>10518</v>
      </c>
      <c r="AR288" s="12">
        <v>11228</v>
      </c>
      <c r="AS288" s="12">
        <v>16017</v>
      </c>
      <c r="AT288" s="31">
        <v>271</v>
      </c>
      <c r="AV288" s="12" t="s">
        <v>486</v>
      </c>
      <c r="AW288" s="12">
        <v>41114</v>
      </c>
      <c r="AX288" s="12">
        <v>628</v>
      </c>
      <c r="AY288" s="12">
        <v>276</v>
      </c>
      <c r="AZ288" s="12">
        <v>525</v>
      </c>
      <c r="BA288" s="12">
        <v>1429</v>
      </c>
      <c r="BB288" s="12">
        <v>62</v>
      </c>
      <c r="BC288" s="12">
        <v>62</v>
      </c>
      <c r="BD288" s="12">
        <v>40</v>
      </c>
      <c r="BE288" s="12">
        <v>22</v>
      </c>
      <c r="BF288" s="12">
        <v>107</v>
      </c>
      <c r="BG288" s="12">
        <v>140</v>
      </c>
      <c r="BH288" s="12">
        <v>463</v>
      </c>
      <c r="BI288" s="31">
        <v>667</v>
      </c>
      <c r="BJ288" s="12"/>
      <c r="BK288" s="12" t="s">
        <v>486</v>
      </c>
      <c r="BL288" s="12">
        <v>659</v>
      </c>
      <c r="BM288" s="12">
        <v>717</v>
      </c>
      <c r="BN288" s="12">
        <v>760</v>
      </c>
      <c r="BO288" s="12">
        <v>1005</v>
      </c>
      <c r="BP288" s="12">
        <v>1287</v>
      </c>
      <c r="BQ288" s="12">
        <v>1982</v>
      </c>
      <c r="BR288" s="12">
        <v>2816</v>
      </c>
      <c r="BS288" s="12">
        <v>3581</v>
      </c>
      <c r="BT288" s="12">
        <v>4353</v>
      </c>
      <c r="BU288" s="12">
        <v>481</v>
      </c>
      <c r="BV288" s="12">
        <v>5631</v>
      </c>
      <c r="BW288" s="12">
        <v>5069</v>
      </c>
      <c r="BX288" s="12">
        <v>5338</v>
      </c>
      <c r="BY288" s="31">
        <v>114</v>
      </c>
      <c r="CA288" s="12" t="s">
        <v>486</v>
      </c>
      <c r="CB288" s="12">
        <v>36826</v>
      </c>
      <c r="CC288" s="12">
        <v>479</v>
      </c>
      <c r="CD288" s="12">
        <v>207</v>
      </c>
      <c r="CE288" s="12">
        <v>404</v>
      </c>
      <c r="CF288" s="12">
        <v>109</v>
      </c>
      <c r="CG288" s="12">
        <v>55</v>
      </c>
      <c r="CH288" s="12">
        <v>46</v>
      </c>
      <c r="CI288" s="12">
        <v>27</v>
      </c>
      <c r="CJ288" s="12">
        <v>21</v>
      </c>
      <c r="CK288" s="12">
        <v>85</v>
      </c>
      <c r="CL288" s="12">
        <v>92</v>
      </c>
      <c r="CM288" s="12">
        <v>188</v>
      </c>
      <c r="CN288" s="31">
        <v>187</v>
      </c>
      <c r="CO288" s="12"/>
      <c r="CP288" s="12" t="s">
        <v>486</v>
      </c>
      <c r="CQ288" s="12">
        <v>258</v>
      </c>
      <c r="CR288" s="12">
        <v>310</v>
      </c>
      <c r="CS288" s="12">
        <v>419</v>
      </c>
      <c r="CT288" s="12">
        <v>504</v>
      </c>
      <c r="CU288" s="12">
        <v>806</v>
      </c>
      <c r="CV288" s="12">
        <v>1169</v>
      </c>
      <c r="CW288" s="12">
        <v>1627</v>
      </c>
      <c r="CX288" s="12">
        <v>2103</v>
      </c>
      <c r="CY288" s="12">
        <v>2693</v>
      </c>
      <c r="CZ288" s="12">
        <v>3355</v>
      </c>
      <c r="DA288" s="12">
        <v>4878</v>
      </c>
      <c r="DB288" s="12">
        <v>615</v>
      </c>
      <c r="DC288" s="12">
        <v>10664</v>
      </c>
      <c r="DD288" s="31">
        <v>99</v>
      </c>
      <c r="DG288" s="12" t="s">
        <v>166</v>
      </c>
      <c r="DH288" s="12">
        <v>55</v>
      </c>
      <c r="DI288" s="12">
        <v>153</v>
      </c>
      <c r="DJ288" s="12">
        <v>4</v>
      </c>
      <c r="DK288" s="12">
        <v>3</v>
      </c>
      <c r="DL288" s="12">
        <v>9</v>
      </c>
      <c r="DM288" s="12">
        <v>10</v>
      </c>
      <c r="DN288" s="12">
        <v>17</v>
      </c>
      <c r="DO288" s="12">
        <v>42</v>
      </c>
      <c r="DP288" s="12">
        <v>114</v>
      </c>
      <c r="DQ288" s="12">
        <v>247</v>
      </c>
      <c r="DR288" s="31">
        <v>823</v>
      </c>
      <c r="DT288" s="12" t="s">
        <v>166</v>
      </c>
      <c r="DU288" s="12">
        <v>59</v>
      </c>
      <c r="DV288" s="12">
        <v>168</v>
      </c>
      <c r="DW288" s="12">
        <v>5</v>
      </c>
      <c r="DX288" s="12">
        <v>3</v>
      </c>
      <c r="DY288" s="12">
        <v>12</v>
      </c>
      <c r="DZ288" s="12">
        <v>12</v>
      </c>
      <c r="EA288" s="12">
        <v>22</v>
      </c>
      <c r="EB288" s="12">
        <v>53</v>
      </c>
      <c r="EC288" s="12">
        <v>138</v>
      </c>
      <c r="ED288" s="12">
        <v>333</v>
      </c>
      <c r="EE288" s="31">
        <v>912</v>
      </c>
      <c r="EG288" s="12" t="s">
        <v>166</v>
      </c>
      <c r="EH288" s="12">
        <v>51</v>
      </c>
      <c r="EI288" s="12">
        <v>138</v>
      </c>
      <c r="EJ288" s="12">
        <v>4</v>
      </c>
      <c r="EK288" s="12">
        <v>2</v>
      </c>
      <c r="EL288" s="12">
        <v>5</v>
      </c>
      <c r="EM288" s="12">
        <v>8</v>
      </c>
      <c r="EN288" s="12">
        <v>11</v>
      </c>
      <c r="EO288" s="12">
        <v>31</v>
      </c>
      <c r="EP288" s="12">
        <v>89</v>
      </c>
      <c r="EQ288" s="12">
        <v>174</v>
      </c>
      <c r="ER288" s="31">
        <v>767</v>
      </c>
      <c r="EU288" s="12">
        <v>0</v>
      </c>
      <c r="EV288" s="12">
        <v>388416</v>
      </c>
      <c r="EW288" s="12">
        <v>41999</v>
      </c>
      <c r="EX288" s="12">
        <v>39502</v>
      </c>
      <c r="EY288" s="12">
        <v>39585</v>
      </c>
      <c r="EZ288" s="12">
        <v>37287</v>
      </c>
      <c r="FA288" s="12">
        <v>33159</v>
      </c>
      <c r="FB288" s="12">
        <v>30769</v>
      </c>
      <c r="FC288" s="12">
        <v>29082</v>
      </c>
      <c r="FD288" s="12">
        <v>24117</v>
      </c>
      <c r="FE288" s="12">
        <v>20885</v>
      </c>
      <c r="FF288" s="12">
        <v>19253</v>
      </c>
      <c r="FG288" s="12">
        <v>17729</v>
      </c>
      <c r="FH288" s="12">
        <v>15275</v>
      </c>
      <c r="FI288" s="12">
        <v>11821</v>
      </c>
      <c r="FJ288" s="12">
        <v>9239</v>
      </c>
      <c r="FK288" s="12">
        <v>7457</v>
      </c>
      <c r="FL288" s="12">
        <v>5775</v>
      </c>
      <c r="FM288" s="31">
        <v>5482</v>
      </c>
      <c r="FP288" s="12" t="s">
        <v>166</v>
      </c>
      <c r="FQ288" s="12">
        <v>194849</v>
      </c>
      <c r="FR288" s="12">
        <v>21287</v>
      </c>
      <c r="FS288" s="12">
        <v>19957</v>
      </c>
      <c r="FT288" s="12">
        <v>20032</v>
      </c>
      <c r="FU288" s="12">
        <v>18972</v>
      </c>
      <c r="FV288" s="12">
        <v>16910</v>
      </c>
      <c r="FW288" s="12">
        <v>15682</v>
      </c>
      <c r="FX288" s="12">
        <v>14801</v>
      </c>
      <c r="FY288" s="12">
        <v>12302</v>
      </c>
      <c r="FZ288" s="12">
        <v>10682</v>
      </c>
      <c r="GA288" s="12">
        <v>9866</v>
      </c>
      <c r="GB288" s="12">
        <v>8931</v>
      </c>
      <c r="GC288" s="12">
        <v>7671</v>
      </c>
      <c r="GD288" s="12">
        <v>5762</v>
      </c>
      <c r="GE288" s="12">
        <v>4287</v>
      </c>
      <c r="GF288" s="12">
        <v>3310</v>
      </c>
      <c r="GG288" s="12">
        <v>2407</v>
      </c>
      <c r="GH288" s="31">
        <v>1990</v>
      </c>
      <c r="GK288" s="12" t="s">
        <v>166</v>
      </c>
      <c r="GL288" s="12">
        <v>193567</v>
      </c>
      <c r="GM288" s="12">
        <v>20712</v>
      </c>
      <c r="GN288" s="12">
        <v>19545</v>
      </c>
      <c r="GO288" s="12">
        <v>19553</v>
      </c>
      <c r="GP288" s="12">
        <v>18315</v>
      </c>
      <c r="GQ288" s="12">
        <v>16249</v>
      </c>
      <c r="GR288" s="12">
        <v>15087</v>
      </c>
      <c r="GS288" s="12">
        <v>14281</v>
      </c>
      <c r="GT288" s="12">
        <v>11815</v>
      </c>
      <c r="GU288" s="12">
        <v>10203</v>
      </c>
      <c r="GV288" s="12">
        <v>9387</v>
      </c>
      <c r="GW288" s="12">
        <v>8798</v>
      </c>
      <c r="GX288" s="12">
        <v>7604</v>
      </c>
      <c r="GY288" s="12">
        <v>6059</v>
      </c>
      <c r="GZ288" s="12">
        <v>4952</v>
      </c>
      <c r="HA288" s="12">
        <v>4147</v>
      </c>
      <c r="HB288" s="12">
        <v>3368</v>
      </c>
      <c r="HC288" s="31">
        <v>3492</v>
      </c>
      <c r="HF288" s="54" t="s">
        <v>167</v>
      </c>
      <c r="HG288" s="55" t="s">
        <v>168</v>
      </c>
      <c r="HH288" s="55">
        <v>1</v>
      </c>
      <c r="HI288" s="56">
        <f>EW285-HI287</f>
        <v>2640188.5454545454</v>
      </c>
      <c r="HJ288" s="56">
        <f>W285+X285+Y285+Z285</f>
        <v>1517</v>
      </c>
      <c r="HK288" s="57">
        <f t="shared" ref="HK288:HK308" si="123">HJ288/HI288</f>
        <v>5.7458017633313656E-4</v>
      </c>
      <c r="HL288" s="58">
        <f t="shared" si="119"/>
        <v>5.7441515255331535E-4</v>
      </c>
      <c r="HN288" s="54" t="s">
        <v>167</v>
      </c>
      <c r="HO288" s="55" t="s">
        <v>168</v>
      </c>
      <c r="HP288" s="55">
        <v>1</v>
      </c>
      <c r="HQ288" s="56">
        <f>FR285-HQ287</f>
        <v>1343010.5818181818</v>
      </c>
      <c r="HR288" s="56">
        <f>BB285+BC285+BD285+BE285</f>
        <v>828</v>
      </c>
      <c r="HS288" s="57">
        <f t="shared" ref="HS288:HS308" si="124">HR288/HQ288</f>
        <v>6.1652529861607266E-4</v>
      </c>
      <c r="HT288" s="58">
        <f t="shared" si="120"/>
        <v>6.1633530546194889E-4</v>
      </c>
      <c r="HV288" s="54" t="s">
        <v>167</v>
      </c>
      <c r="HW288" s="59">
        <v>41730</v>
      </c>
      <c r="HX288" s="59">
        <v>1</v>
      </c>
      <c r="HY288" s="56">
        <f>GM285-HY287</f>
        <v>1297163.5090909093</v>
      </c>
      <c r="HZ288" s="60">
        <f>CG285+CH285+CI285+CJ285</f>
        <v>685</v>
      </c>
      <c r="IA288" s="57">
        <f t="shared" ref="IA288:IA308" si="125">HZ288/HY288</f>
        <v>5.2807529289817005E-4</v>
      </c>
      <c r="IB288" s="58">
        <f t="shared" si="121"/>
        <v>5.2793589794620035E-4</v>
      </c>
      <c r="IC288" s="49">
        <f>S285+T285+U285*5/11</f>
        <v>7625.545454545454</v>
      </c>
      <c r="IE288" s="50">
        <f t="shared" si="122"/>
        <v>-14.454545454587787</v>
      </c>
      <c r="IF288" s="50">
        <f t="shared" si="122"/>
        <v>-4</v>
      </c>
    </row>
    <row r="289" spans="1:251" ht="15.6" x14ac:dyDescent="0.3">
      <c r="A289" s="12" t="s">
        <v>166</v>
      </c>
      <c r="B289" s="12">
        <v>7206</v>
      </c>
      <c r="C289" s="12"/>
      <c r="D289" s="12"/>
      <c r="E289" s="12"/>
      <c r="F289" s="12">
        <v>41</v>
      </c>
      <c r="G289" s="12">
        <v>1318</v>
      </c>
      <c r="H289" s="12">
        <v>1917</v>
      </c>
      <c r="I289" s="12">
        <v>1756</v>
      </c>
      <c r="J289" s="12">
        <v>13</v>
      </c>
      <c r="K289" s="12">
        <v>666</v>
      </c>
      <c r="L289" s="12">
        <v>182</v>
      </c>
      <c r="M289" s="12">
        <v>9</v>
      </c>
      <c r="N289" s="12">
        <v>0</v>
      </c>
      <c r="O289" s="31">
        <v>17</v>
      </c>
      <c r="Q289" s="12" t="s">
        <v>166</v>
      </c>
      <c r="R289" s="12">
        <v>2145</v>
      </c>
      <c r="S289" s="12">
        <v>59</v>
      </c>
      <c r="T289" s="12">
        <v>23</v>
      </c>
      <c r="U289" s="12">
        <v>28</v>
      </c>
      <c r="V289" s="12">
        <v>110</v>
      </c>
      <c r="W289" s="12">
        <v>8</v>
      </c>
      <c r="X289" s="12">
        <v>1</v>
      </c>
      <c r="Y289" s="12">
        <v>4</v>
      </c>
      <c r="Z289" s="12">
        <v>1</v>
      </c>
      <c r="AA289" s="12">
        <v>11</v>
      </c>
      <c r="AB289" s="12">
        <v>9</v>
      </c>
      <c r="AC289" s="12">
        <v>31</v>
      </c>
      <c r="AD289" s="31">
        <v>30</v>
      </c>
      <c r="AE289" s="12"/>
      <c r="AF289" s="12" t="s">
        <v>166</v>
      </c>
      <c r="AG289" s="12">
        <v>26</v>
      </c>
      <c r="AH289" s="12">
        <v>36</v>
      </c>
      <c r="AI289" s="12">
        <v>32</v>
      </c>
      <c r="AJ289" s="12">
        <v>43</v>
      </c>
      <c r="AK289" s="12">
        <v>54</v>
      </c>
      <c r="AL289" s="12">
        <v>102</v>
      </c>
      <c r="AM289" s="12">
        <v>132</v>
      </c>
      <c r="AN289" s="12">
        <v>176</v>
      </c>
      <c r="AO289" s="12">
        <v>182</v>
      </c>
      <c r="AP289" s="12">
        <v>230</v>
      </c>
      <c r="AQ289" s="12">
        <v>256</v>
      </c>
      <c r="AR289" s="12">
        <v>278</v>
      </c>
      <c r="AS289" s="12">
        <v>393</v>
      </c>
      <c r="AT289" s="31">
        <v>0</v>
      </c>
      <c r="AV289" s="12" t="s">
        <v>166</v>
      </c>
      <c r="AW289" s="12">
        <v>1151</v>
      </c>
      <c r="AX289" s="12">
        <v>30</v>
      </c>
      <c r="AY289" s="12">
        <v>12</v>
      </c>
      <c r="AZ289" s="12">
        <v>19</v>
      </c>
      <c r="BA289" s="12">
        <v>61</v>
      </c>
      <c r="BB289" s="12">
        <v>6</v>
      </c>
      <c r="BC289" s="12">
        <v>0</v>
      </c>
      <c r="BD289" s="12">
        <v>2</v>
      </c>
      <c r="BE289" s="12">
        <v>0</v>
      </c>
      <c r="BF289" s="12">
        <v>8</v>
      </c>
      <c r="BG289" s="12">
        <v>4</v>
      </c>
      <c r="BH289" s="12">
        <v>22</v>
      </c>
      <c r="BI289" s="31">
        <v>21</v>
      </c>
      <c r="BJ289" s="12"/>
      <c r="BK289" s="12" t="s">
        <v>166</v>
      </c>
      <c r="BL289" s="12">
        <v>17</v>
      </c>
      <c r="BM289" s="12">
        <v>21</v>
      </c>
      <c r="BN289" s="12">
        <v>23</v>
      </c>
      <c r="BO289" s="12">
        <v>27</v>
      </c>
      <c r="BP289" s="12">
        <v>32</v>
      </c>
      <c r="BQ289" s="12">
        <v>67</v>
      </c>
      <c r="BR289" s="12">
        <v>74</v>
      </c>
      <c r="BS289" s="12">
        <v>112</v>
      </c>
      <c r="BT289" s="12">
        <v>115</v>
      </c>
      <c r="BU289" s="12">
        <v>138</v>
      </c>
      <c r="BV289" s="12">
        <v>136</v>
      </c>
      <c r="BW289" s="12">
        <v>121</v>
      </c>
      <c r="BX289" s="12">
        <v>144</v>
      </c>
      <c r="BY289" s="31">
        <v>0</v>
      </c>
      <c r="CA289" s="12" t="s">
        <v>166</v>
      </c>
      <c r="CB289" s="12">
        <v>991</v>
      </c>
      <c r="CC289" s="12">
        <v>29</v>
      </c>
      <c r="CD289" s="12">
        <v>11</v>
      </c>
      <c r="CE289" s="12">
        <v>9</v>
      </c>
      <c r="CF289" s="12">
        <v>49</v>
      </c>
      <c r="CG289" s="12">
        <v>2</v>
      </c>
      <c r="CH289" s="12">
        <v>1</v>
      </c>
      <c r="CI289" s="12">
        <v>2</v>
      </c>
      <c r="CJ289" s="12">
        <v>1</v>
      </c>
      <c r="CK289" s="12">
        <v>3</v>
      </c>
      <c r="CL289" s="12">
        <v>5</v>
      </c>
      <c r="CM289" s="12">
        <v>9</v>
      </c>
      <c r="CN289" s="31">
        <v>9</v>
      </c>
      <c r="CO289" s="12"/>
      <c r="CP289" s="12" t="s">
        <v>166</v>
      </c>
      <c r="CQ289" s="12">
        <v>9</v>
      </c>
      <c r="CR289" s="12">
        <v>15</v>
      </c>
      <c r="CS289" s="12">
        <v>9</v>
      </c>
      <c r="CT289" s="12">
        <v>15</v>
      </c>
      <c r="CU289" s="12">
        <v>22</v>
      </c>
      <c r="CV289" s="12">
        <v>35</v>
      </c>
      <c r="CW289" s="12">
        <v>58</v>
      </c>
      <c r="CX289" s="12">
        <v>63</v>
      </c>
      <c r="CY289" s="12">
        <v>67</v>
      </c>
      <c r="CZ289" s="12">
        <v>91</v>
      </c>
      <c r="DA289" s="12">
        <v>120</v>
      </c>
      <c r="DB289" s="12">
        <v>157</v>
      </c>
      <c r="DC289" s="12">
        <v>249</v>
      </c>
      <c r="DD289" s="31">
        <v>0</v>
      </c>
      <c r="DG289" s="12" t="s">
        <v>184</v>
      </c>
      <c r="DH289" s="12">
        <v>78</v>
      </c>
      <c r="DI289" s="12">
        <v>121</v>
      </c>
      <c r="DJ289" s="12">
        <v>6</v>
      </c>
      <c r="DK289" s="12">
        <v>2</v>
      </c>
      <c r="DL289" s="12">
        <v>8</v>
      </c>
      <c r="DM289" s="12">
        <v>9</v>
      </c>
      <c r="DN289" s="12">
        <v>17</v>
      </c>
      <c r="DO289" s="12">
        <v>42</v>
      </c>
      <c r="DP289" s="12">
        <v>104</v>
      </c>
      <c r="DQ289" s="12">
        <v>231</v>
      </c>
      <c r="DR289" s="31">
        <v>857</v>
      </c>
      <c r="DT289" s="12" t="s">
        <v>184</v>
      </c>
      <c r="DU289" s="12">
        <v>83</v>
      </c>
      <c r="DV289" s="12">
        <v>128</v>
      </c>
      <c r="DW289" s="12">
        <v>7</v>
      </c>
      <c r="DX289" s="12">
        <v>3</v>
      </c>
      <c r="DY289" s="12">
        <v>11</v>
      </c>
      <c r="DZ289" s="12">
        <v>13</v>
      </c>
      <c r="EA289" s="12">
        <v>21</v>
      </c>
      <c r="EB289" s="12">
        <v>55</v>
      </c>
      <c r="EC289" s="12">
        <v>142</v>
      </c>
      <c r="ED289" s="12">
        <v>324</v>
      </c>
      <c r="EE289" s="31">
        <v>1020</v>
      </c>
      <c r="EG289" s="12" t="s">
        <v>184</v>
      </c>
      <c r="EH289" s="12">
        <v>73</v>
      </c>
      <c r="EI289" s="12">
        <v>114</v>
      </c>
      <c r="EJ289" s="12">
        <v>4</v>
      </c>
      <c r="EK289" s="12">
        <v>2</v>
      </c>
      <c r="EL289" s="12">
        <v>5</v>
      </c>
      <c r="EM289" s="12">
        <v>5</v>
      </c>
      <c r="EN289" s="12">
        <v>12</v>
      </c>
      <c r="EO289" s="12">
        <v>30</v>
      </c>
      <c r="EP289" s="12">
        <v>70</v>
      </c>
      <c r="EQ289" s="12">
        <v>159</v>
      </c>
      <c r="ER289" s="31">
        <v>767</v>
      </c>
      <c r="EU289" s="12" t="s">
        <v>184</v>
      </c>
      <c r="EV289" s="12">
        <v>3340041</v>
      </c>
      <c r="EW289" s="12">
        <v>246445</v>
      </c>
      <c r="EX289" s="12">
        <v>262141</v>
      </c>
      <c r="EY289" s="12">
        <v>277910</v>
      </c>
      <c r="EZ289" s="12">
        <v>275363</v>
      </c>
      <c r="FA289" s="12">
        <v>276471</v>
      </c>
      <c r="FB289" s="12">
        <v>291614</v>
      </c>
      <c r="FC289" s="12">
        <v>265179</v>
      </c>
      <c r="FD289" s="12">
        <v>208108</v>
      </c>
      <c r="FE289" s="12">
        <v>193042</v>
      </c>
      <c r="FF289" s="12">
        <v>185241</v>
      </c>
      <c r="FG289" s="12">
        <v>173938</v>
      </c>
      <c r="FH289" s="12">
        <v>162793</v>
      </c>
      <c r="FI289" s="12">
        <v>142045</v>
      </c>
      <c r="FJ289" s="12">
        <v>119150</v>
      </c>
      <c r="FK289" s="12">
        <v>99312</v>
      </c>
      <c r="FL289" s="12">
        <v>78143</v>
      </c>
      <c r="FM289" s="31">
        <v>83146</v>
      </c>
      <c r="FP289" s="12" t="s">
        <v>184</v>
      </c>
      <c r="FQ289" s="12">
        <v>1630210</v>
      </c>
      <c r="FR289" s="12">
        <v>125317</v>
      </c>
      <c r="FS289" s="12">
        <v>133043</v>
      </c>
      <c r="FT289" s="12">
        <v>141044</v>
      </c>
      <c r="FU289" s="12">
        <v>139461</v>
      </c>
      <c r="FV289" s="12">
        <v>139905</v>
      </c>
      <c r="FW289" s="12">
        <v>146960</v>
      </c>
      <c r="FX289" s="12">
        <v>133721</v>
      </c>
      <c r="FY289" s="12">
        <v>104672</v>
      </c>
      <c r="FZ289" s="12">
        <v>96117</v>
      </c>
      <c r="GA289" s="12">
        <v>90393</v>
      </c>
      <c r="GB289" s="12">
        <v>83341</v>
      </c>
      <c r="GC289" s="12">
        <v>77198</v>
      </c>
      <c r="GD289" s="12">
        <v>65888</v>
      </c>
      <c r="GE289" s="12">
        <v>53661</v>
      </c>
      <c r="GF289" s="12">
        <v>42348</v>
      </c>
      <c r="GG289" s="12">
        <v>30663</v>
      </c>
      <c r="GH289" s="31">
        <v>26478</v>
      </c>
      <c r="GK289" s="12" t="s">
        <v>184</v>
      </c>
      <c r="GL289" s="12">
        <v>1709831</v>
      </c>
      <c r="GM289" s="12">
        <v>121128</v>
      </c>
      <c r="GN289" s="12">
        <v>129098</v>
      </c>
      <c r="GO289" s="12">
        <v>136866</v>
      </c>
      <c r="GP289" s="12">
        <v>135902</v>
      </c>
      <c r="GQ289" s="12">
        <v>136566</v>
      </c>
      <c r="GR289" s="12">
        <v>144654</v>
      </c>
      <c r="GS289" s="12">
        <v>131458</v>
      </c>
      <c r="GT289" s="12">
        <v>103436</v>
      </c>
      <c r="GU289" s="12">
        <v>96925</v>
      </c>
      <c r="GV289" s="12">
        <v>94848</v>
      </c>
      <c r="GW289" s="12">
        <v>90597</v>
      </c>
      <c r="GX289" s="12">
        <v>85595</v>
      </c>
      <c r="GY289" s="12">
        <v>76157</v>
      </c>
      <c r="GZ289" s="12">
        <v>65489</v>
      </c>
      <c r="HA289" s="12">
        <v>56964</v>
      </c>
      <c r="HB289" s="12">
        <v>47480</v>
      </c>
      <c r="HC289" s="31">
        <v>56668</v>
      </c>
      <c r="HF289" s="42" t="s">
        <v>185</v>
      </c>
      <c r="HG289" s="43" t="s">
        <v>186</v>
      </c>
      <c r="HH289" s="43">
        <v>1</v>
      </c>
      <c r="HI289" s="44">
        <f>EX285</f>
        <v>3349177</v>
      </c>
      <c r="HJ289" s="44">
        <f>AA285</f>
        <v>846</v>
      </c>
      <c r="HK289" s="45">
        <f t="shared" si="123"/>
        <v>2.5259936993476305E-4</v>
      </c>
      <c r="HL289" s="46">
        <f t="shared" si="119"/>
        <v>2.5256747074277526E-4</v>
      </c>
      <c r="HN289" s="42" t="s">
        <v>185</v>
      </c>
      <c r="HO289" s="43" t="s">
        <v>186</v>
      </c>
      <c r="HP289" s="43">
        <v>1</v>
      </c>
      <c r="HQ289" s="44">
        <f>FS285</f>
        <v>1702852</v>
      </c>
      <c r="HR289" s="44">
        <f>BF285</f>
        <v>478</v>
      </c>
      <c r="HS289" s="45">
        <f t="shared" si="124"/>
        <v>2.8070554575500398E-4</v>
      </c>
      <c r="HT289" s="46">
        <f t="shared" si="120"/>
        <v>2.8066615348210989E-4</v>
      </c>
      <c r="HV289" s="42" t="s">
        <v>185</v>
      </c>
      <c r="HW289" s="47">
        <v>41887</v>
      </c>
      <c r="HX289" s="47">
        <v>1</v>
      </c>
      <c r="HY289" s="44">
        <f>GN285</f>
        <v>1646325</v>
      </c>
      <c r="HZ289" s="48">
        <f>CK285</f>
        <v>368</v>
      </c>
      <c r="IA289" s="45">
        <f t="shared" si="125"/>
        <v>2.2352816120753801E-4</v>
      </c>
      <c r="IB289" s="46">
        <f t="shared" si="121"/>
        <v>2.2350318157993669E-4</v>
      </c>
      <c r="IC289" s="49">
        <f>U285*6/11</f>
        <v>1715.4545454545455</v>
      </c>
      <c r="IE289" s="50">
        <f t="shared" si="122"/>
        <v>0</v>
      </c>
      <c r="IF289" s="50">
        <f t="shared" si="122"/>
        <v>0</v>
      </c>
    </row>
    <row r="290" spans="1:251" ht="15.6" x14ac:dyDescent="0.3">
      <c r="A290" s="12" t="s">
        <v>184</v>
      </c>
      <c r="B290" s="12">
        <v>58073</v>
      </c>
      <c r="C290" s="12"/>
      <c r="D290" s="12"/>
      <c r="E290" s="12"/>
      <c r="F290" s="12">
        <v>155</v>
      </c>
      <c r="G290" s="12">
        <v>8493</v>
      </c>
      <c r="H290" s="12">
        <v>13282</v>
      </c>
      <c r="I290" s="12">
        <v>15464</v>
      </c>
      <c r="J290" s="12">
        <v>12702</v>
      </c>
      <c r="K290" s="12">
        <v>6152</v>
      </c>
      <c r="L290" s="12">
        <v>1508</v>
      </c>
      <c r="M290" s="12">
        <v>90</v>
      </c>
      <c r="N290" s="12">
        <v>5</v>
      </c>
      <c r="O290" s="31">
        <v>222</v>
      </c>
      <c r="Q290" s="12" t="s">
        <v>184</v>
      </c>
      <c r="R290" s="12">
        <v>26097</v>
      </c>
      <c r="S290" s="12">
        <v>347</v>
      </c>
      <c r="T290" s="12">
        <v>148</v>
      </c>
      <c r="U290" s="12">
        <v>209</v>
      </c>
      <c r="V290" s="12">
        <v>704</v>
      </c>
      <c r="W290" s="12">
        <v>32</v>
      </c>
      <c r="X290" s="12">
        <v>36</v>
      </c>
      <c r="Y290" s="12">
        <v>21</v>
      </c>
      <c r="Z290" s="12">
        <v>20</v>
      </c>
      <c r="AA290" s="12">
        <v>63</v>
      </c>
      <c r="AB290" s="12">
        <v>63</v>
      </c>
      <c r="AC290" s="12">
        <v>186</v>
      </c>
      <c r="AD290" s="31">
        <v>258</v>
      </c>
      <c r="AE290" s="12"/>
      <c r="AF290" s="12" t="s">
        <v>184</v>
      </c>
      <c r="AG290" s="12">
        <v>275</v>
      </c>
      <c r="AH290" s="12">
        <v>235</v>
      </c>
      <c r="AI290" s="12">
        <v>257</v>
      </c>
      <c r="AJ290" s="12">
        <v>408</v>
      </c>
      <c r="AK290" s="12">
        <v>570</v>
      </c>
      <c r="AL290" s="12">
        <v>931</v>
      </c>
      <c r="AM290" s="12">
        <v>1317</v>
      </c>
      <c r="AN290" s="12">
        <v>1846</v>
      </c>
      <c r="AO290" s="12">
        <v>2313</v>
      </c>
      <c r="AP290" s="12">
        <v>2737</v>
      </c>
      <c r="AQ290" s="12">
        <v>3643</v>
      </c>
      <c r="AR290" s="12">
        <v>404</v>
      </c>
      <c r="AS290" s="12">
        <v>6139</v>
      </c>
      <c r="AT290" s="31">
        <v>3</v>
      </c>
      <c r="AV290" s="12" t="s">
        <v>184</v>
      </c>
      <c r="AW290" s="12">
        <v>13546</v>
      </c>
      <c r="AX290" s="12">
        <v>186</v>
      </c>
      <c r="AY290" s="12">
        <v>89</v>
      </c>
      <c r="AZ290" s="12">
        <v>106</v>
      </c>
      <c r="BA290" s="12">
        <v>381</v>
      </c>
      <c r="BB290" s="12">
        <v>18</v>
      </c>
      <c r="BC290" s="12">
        <v>24</v>
      </c>
      <c r="BD290" s="12">
        <v>16</v>
      </c>
      <c r="BE290" s="12">
        <v>11</v>
      </c>
      <c r="BF290" s="12">
        <v>36</v>
      </c>
      <c r="BG290" s="12">
        <v>37</v>
      </c>
      <c r="BH290" s="12">
        <v>130</v>
      </c>
      <c r="BI290" s="31">
        <v>187</v>
      </c>
      <c r="BJ290" s="12"/>
      <c r="BK290" s="12" t="s">
        <v>184</v>
      </c>
      <c r="BL290" s="12">
        <v>205</v>
      </c>
      <c r="BM290" s="12">
        <v>167</v>
      </c>
      <c r="BN290" s="12">
        <v>161</v>
      </c>
      <c r="BO290" s="12">
        <v>257</v>
      </c>
      <c r="BP290" s="12">
        <v>360</v>
      </c>
      <c r="BQ290" s="12">
        <v>587</v>
      </c>
      <c r="BR290" s="12">
        <v>852</v>
      </c>
      <c r="BS290" s="12">
        <v>1179</v>
      </c>
      <c r="BT290" s="12">
        <v>1486</v>
      </c>
      <c r="BU290" s="12">
        <v>1622</v>
      </c>
      <c r="BV290" s="12">
        <v>1995</v>
      </c>
      <c r="BW290" s="12">
        <v>1835</v>
      </c>
      <c r="BX290" s="12">
        <v>1999</v>
      </c>
      <c r="BY290" s="31">
        <v>1</v>
      </c>
      <c r="CA290" s="12" t="s">
        <v>184</v>
      </c>
      <c r="CB290" s="12">
        <v>1255</v>
      </c>
      <c r="CC290" s="12">
        <v>161</v>
      </c>
      <c r="CD290" s="12">
        <v>59</v>
      </c>
      <c r="CE290" s="12">
        <v>103</v>
      </c>
      <c r="CF290" s="12">
        <v>323</v>
      </c>
      <c r="CG290" s="12">
        <v>14</v>
      </c>
      <c r="CH290" s="12">
        <v>12</v>
      </c>
      <c r="CI290" s="12">
        <v>5</v>
      </c>
      <c r="CJ290" s="12">
        <v>9</v>
      </c>
      <c r="CK290" s="12">
        <v>27</v>
      </c>
      <c r="CL290" s="12">
        <v>26</v>
      </c>
      <c r="CM290" s="12">
        <v>56</v>
      </c>
      <c r="CN290" s="31">
        <v>71</v>
      </c>
      <c r="CO290" s="12"/>
      <c r="CP290" s="12" t="s">
        <v>184</v>
      </c>
      <c r="CQ290" s="12">
        <v>70</v>
      </c>
      <c r="CR290" s="12">
        <v>68</v>
      </c>
      <c r="CS290" s="12">
        <v>96</v>
      </c>
      <c r="CT290" s="12">
        <v>151</v>
      </c>
      <c r="CU290" s="12">
        <v>210</v>
      </c>
      <c r="CV290" s="12">
        <v>344</v>
      </c>
      <c r="CW290" s="12">
        <v>465</v>
      </c>
      <c r="CX290" s="12">
        <v>667</v>
      </c>
      <c r="CY290" s="12">
        <v>827</v>
      </c>
      <c r="CZ290" s="12">
        <v>1115</v>
      </c>
      <c r="DA290" s="12">
        <v>1648</v>
      </c>
      <c r="DB290" s="12">
        <v>2205</v>
      </c>
      <c r="DC290" s="12">
        <v>414</v>
      </c>
      <c r="DD290" s="31">
        <v>1</v>
      </c>
      <c r="DG290" s="12" t="s">
        <v>200</v>
      </c>
      <c r="DH290" s="12">
        <v>62</v>
      </c>
      <c r="DI290" s="12">
        <v>171</v>
      </c>
      <c r="DJ290" s="12">
        <v>6</v>
      </c>
      <c r="DK290" s="12">
        <v>3</v>
      </c>
      <c r="DL290" s="12">
        <v>9</v>
      </c>
      <c r="DM290" s="12">
        <v>12</v>
      </c>
      <c r="DN290" s="12">
        <v>20</v>
      </c>
      <c r="DO290" s="12">
        <v>53</v>
      </c>
      <c r="DP290" s="12">
        <v>128</v>
      </c>
      <c r="DQ290" s="12">
        <v>267</v>
      </c>
      <c r="DR290" s="31">
        <v>861</v>
      </c>
      <c r="DT290" s="12" t="s">
        <v>200</v>
      </c>
      <c r="DU290" s="12">
        <v>69</v>
      </c>
      <c r="DV290" s="12">
        <v>170</v>
      </c>
      <c r="DW290" s="12">
        <v>5</v>
      </c>
      <c r="DX290" s="12">
        <v>3</v>
      </c>
      <c r="DY290" s="12">
        <v>13</v>
      </c>
      <c r="DZ290" s="12">
        <v>14</v>
      </c>
      <c r="EA290" s="12">
        <v>22</v>
      </c>
      <c r="EB290" s="12">
        <v>63</v>
      </c>
      <c r="EC290" s="12">
        <v>164</v>
      </c>
      <c r="ED290" s="12">
        <v>363</v>
      </c>
      <c r="EE290" s="31">
        <v>1058</v>
      </c>
      <c r="EG290" s="12" t="s">
        <v>200</v>
      </c>
      <c r="EH290" s="12">
        <v>55</v>
      </c>
      <c r="EI290" s="12">
        <v>170</v>
      </c>
      <c r="EJ290" s="12">
        <v>7</v>
      </c>
      <c r="EK290" s="12">
        <v>2</v>
      </c>
      <c r="EL290" s="12">
        <v>6</v>
      </c>
      <c r="EM290" s="12">
        <v>10</v>
      </c>
      <c r="EN290" s="12">
        <v>19</v>
      </c>
      <c r="EO290" s="12">
        <v>42</v>
      </c>
      <c r="EP290" s="12">
        <v>92</v>
      </c>
      <c r="EQ290" s="12">
        <v>190</v>
      </c>
      <c r="ER290" s="31">
        <v>733</v>
      </c>
      <c r="EU290" s="12" t="s">
        <v>200</v>
      </c>
      <c r="EV290" s="12">
        <v>1013443</v>
      </c>
      <c r="EW290" s="12">
        <v>100981</v>
      </c>
      <c r="EX290" s="12">
        <v>99365</v>
      </c>
      <c r="EY290" s="12">
        <v>104492</v>
      </c>
      <c r="EZ290" s="12">
        <v>102591</v>
      </c>
      <c r="FA290" s="12">
        <v>93444</v>
      </c>
      <c r="FB290" s="12">
        <v>82356</v>
      </c>
      <c r="FC290" s="12">
        <v>69952</v>
      </c>
      <c r="FD290" s="12">
        <v>56991</v>
      </c>
      <c r="FE290" s="12">
        <v>55442</v>
      </c>
      <c r="FF290" s="12">
        <v>52789</v>
      </c>
      <c r="FG290" s="12">
        <v>47510</v>
      </c>
      <c r="FH290" s="12">
        <v>40667</v>
      </c>
      <c r="FI290" s="12">
        <v>31755</v>
      </c>
      <c r="FJ290" s="12">
        <v>25570</v>
      </c>
      <c r="FK290" s="12">
        <v>20304</v>
      </c>
      <c r="FL290" s="12">
        <v>14517</v>
      </c>
      <c r="FM290" s="31">
        <v>14717</v>
      </c>
      <c r="FP290" s="12" t="s">
        <v>200</v>
      </c>
      <c r="FQ290" s="12">
        <v>502463</v>
      </c>
      <c r="FR290" s="12">
        <v>50892</v>
      </c>
      <c r="FS290" s="12">
        <v>50161</v>
      </c>
      <c r="FT290" s="12">
        <v>52949</v>
      </c>
      <c r="FU290" s="12">
        <v>52002</v>
      </c>
      <c r="FV290" s="12">
        <v>47740</v>
      </c>
      <c r="FW290" s="12">
        <v>41261</v>
      </c>
      <c r="FX290" s="12">
        <v>34490</v>
      </c>
      <c r="FY290" s="12">
        <v>28216</v>
      </c>
      <c r="FZ290" s="12">
        <v>27497</v>
      </c>
      <c r="GA290" s="12">
        <v>25991</v>
      </c>
      <c r="GB290" s="12">
        <v>23548</v>
      </c>
      <c r="GC290" s="12">
        <v>20438</v>
      </c>
      <c r="GD290" s="12">
        <v>15469</v>
      </c>
      <c r="GE290" s="12">
        <v>11687</v>
      </c>
      <c r="GF290" s="12">
        <v>8767</v>
      </c>
      <c r="GG290" s="12">
        <v>6059</v>
      </c>
      <c r="GH290" s="31">
        <v>5296</v>
      </c>
      <c r="GK290" s="12" t="s">
        <v>200</v>
      </c>
      <c r="GL290" s="12">
        <v>510980</v>
      </c>
      <c r="GM290" s="12">
        <v>50089</v>
      </c>
      <c r="GN290" s="12">
        <v>49204</v>
      </c>
      <c r="GO290" s="12">
        <v>51543</v>
      </c>
      <c r="GP290" s="12">
        <v>50589</v>
      </c>
      <c r="GQ290" s="12">
        <v>45704</v>
      </c>
      <c r="GR290" s="12">
        <v>41095</v>
      </c>
      <c r="GS290" s="12">
        <v>35462</v>
      </c>
      <c r="GT290" s="12">
        <v>28775</v>
      </c>
      <c r="GU290" s="12">
        <v>27945</v>
      </c>
      <c r="GV290" s="12">
        <v>26798</v>
      </c>
      <c r="GW290" s="12">
        <v>23962</v>
      </c>
      <c r="GX290" s="12">
        <v>20229</v>
      </c>
      <c r="GY290" s="12">
        <v>16286</v>
      </c>
      <c r="GZ290" s="12">
        <v>13883</v>
      </c>
      <c r="HA290" s="12">
        <v>11537</v>
      </c>
      <c r="HB290" s="12">
        <v>8458</v>
      </c>
      <c r="HC290" s="31">
        <v>9421</v>
      </c>
      <c r="HF290" s="54" t="s">
        <v>201</v>
      </c>
      <c r="HG290" s="55" t="s">
        <v>202</v>
      </c>
      <c r="HH290" s="55">
        <v>1</v>
      </c>
      <c r="HI290" s="56">
        <f>EY285</f>
        <v>3441003</v>
      </c>
      <c r="HJ290" s="56">
        <f>AB285</f>
        <v>1031</v>
      </c>
      <c r="HK290" s="57">
        <f t="shared" si="123"/>
        <v>2.9962194162574111E-4</v>
      </c>
      <c r="HL290" s="58">
        <f t="shared" si="119"/>
        <v>2.9957706169529528E-4</v>
      </c>
      <c r="HN290" s="54" t="s">
        <v>201</v>
      </c>
      <c r="HO290" s="55" t="s">
        <v>202</v>
      </c>
      <c r="HP290" s="55">
        <v>1</v>
      </c>
      <c r="HQ290" s="56">
        <f>FT285</f>
        <v>1748461</v>
      </c>
      <c r="HR290" s="56">
        <f>BG285</f>
        <v>604</v>
      </c>
      <c r="HS290" s="57">
        <f t="shared" si="124"/>
        <v>3.4544665279923314E-4</v>
      </c>
      <c r="HT290" s="58">
        <f t="shared" si="120"/>
        <v>3.4538699640831826E-4</v>
      </c>
      <c r="HV290" s="54" t="s">
        <v>201</v>
      </c>
      <c r="HW290" s="59">
        <v>41913</v>
      </c>
      <c r="HX290" s="59">
        <v>1</v>
      </c>
      <c r="HY290" s="56">
        <f>GO285</f>
        <v>1692542</v>
      </c>
      <c r="HZ290" s="60">
        <f>CL285</f>
        <v>424</v>
      </c>
      <c r="IA290" s="57">
        <f t="shared" si="125"/>
        <v>2.5051077019063632E-4</v>
      </c>
      <c r="IB290" s="58">
        <f t="shared" si="121"/>
        <v>2.5047939629739465E-4</v>
      </c>
      <c r="IC290" s="61">
        <f>IC288/(IC288+IC289)</f>
        <v>0.81635215229048863</v>
      </c>
      <c r="IE290" s="50">
        <f t="shared" si="122"/>
        <v>0</v>
      </c>
      <c r="IF290" s="50">
        <f t="shared" si="122"/>
        <v>-3</v>
      </c>
      <c r="IH290" t="s">
        <v>203</v>
      </c>
      <c r="IO290" t="s">
        <v>16</v>
      </c>
      <c r="IQ290" t="s">
        <v>12</v>
      </c>
    </row>
    <row r="291" spans="1:251" ht="15.6" x14ac:dyDescent="0.3">
      <c r="A291" s="12" t="s">
        <v>200</v>
      </c>
      <c r="B291" s="12">
        <v>19984</v>
      </c>
      <c r="C291" s="12"/>
      <c r="D291" s="12"/>
      <c r="E291" s="12"/>
      <c r="F291" s="12">
        <v>144</v>
      </c>
      <c r="G291" s="12">
        <v>3834</v>
      </c>
      <c r="H291" s="12">
        <v>5297</v>
      </c>
      <c r="I291" s="12">
        <v>478</v>
      </c>
      <c r="J291" s="12">
        <v>3441</v>
      </c>
      <c r="K291" s="12">
        <v>1759</v>
      </c>
      <c r="L291" s="12">
        <v>515</v>
      </c>
      <c r="M291" s="12">
        <v>30</v>
      </c>
      <c r="N291" s="12">
        <v>0</v>
      </c>
      <c r="O291" s="31">
        <v>184</v>
      </c>
      <c r="Q291" s="12" t="s">
        <v>200</v>
      </c>
      <c r="R291" s="12">
        <v>6314</v>
      </c>
      <c r="S291" s="12">
        <v>198</v>
      </c>
      <c r="T291" s="12">
        <v>46</v>
      </c>
      <c r="U291" s="12">
        <v>97</v>
      </c>
      <c r="V291" s="12">
        <v>341</v>
      </c>
      <c r="W291" s="12">
        <v>22</v>
      </c>
      <c r="X291" s="12">
        <v>15</v>
      </c>
      <c r="Y291" s="12">
        <v>5</v>
      </c>
      <c r="Z291" s="12">
        <v>6</v>
      </c>
      <c r="AA291" s="12">
        <v>27</v>
      </c>
      <c r="AB291" s="12">
        <v>31</v>
      </c>
      <c r="AC291" s="12">
        <v>95</v>
      </c>
      <c r="AD291" s="31">
        <v>83</v>
      </c>
      <c r="AE291" s="12"/>
      <c r="AF291" s="12" t="s">
        <v>200</v>
      </c>
      <c r="AG291" s="12">
        <v>78</v>
      </c>
      <c r="AH291" s="12">
        <v>107</v>
      </c>
      <c r="AI291" s="12">
        <v>91</v>
      </c>
      <c r="AJ291" s="12">
        <v>137</v>
      </c>
      <c r="AK291" s="12">
        <v>215</v>
      </c>
      <c r="AL291" s="12">
        <v>313</v>
      </c>
      <c r="AM291" s="12">
        <v>419</v>
      </c>
      <c r="AN291" s="12">
        <v>509</v>
      </c>
      <c r="AO291" s="12">
        <v>582</v>
      </c>
      <c r="AP291" s="12">
        <v>645</v>
      </c>
      <c r="AQ291" s="12">
        <v>765</v>
      </c>
      <c r="AR291" s="12">
        <v>737</v>
      </c>
      <c r="AS291" s="12">
        <v>1014</v>
      </c>
      <c r="AT291" s="31">
        <v>77</v>
      </c>
      <c r="AV291" s="12" t="s">
        <v>200</v>
      </c>
      <c r="AW291" s="12">
        <v>346</v>
      </c>
      <c r="AX291" s="12">
        <v>100</v>
      </c>
      <c r="AY291" s="12">
        <v>24</v>
      </c>
      <c r="AZ291" s="12">
        <v>50</v>
      </c>
      <c r="BA291" s="12">
        <v>174</v>
      </c>
      <c r="BB291" s="12">
        <v>9</v>
      </c>
      <c r="BC291" s="12">
        <v>7</v>
      </c>
      <c r="BD291" s="12">
        <v>3</v>
      </c>
      <c r="BE291" s="12">
        <v>1</v>
      </c>
      <c r="BF291" s="12">
        <v>15</v>
      </c>
      <c r="BG291" s="12">
        <v>20</v>
      </c>
      <c r="BH291" s="12">
        <v>63</v>
      </c>
      <c r="BI291" s="31">
        <v>62</v>
      </c>
      <c r="BJ291" s="12"/>
      <c r="BK291" s="12" t="s">
        <v>200</v>
      </c>
      <c r="BL291" s="12">
        <v>48</v>
      </c>
      <c r="BM291" s="12">
        <v>59</v>
      </c>
      <c r="BN291" s="12">
        <v>40</v>
      </c>
      <c r="BO291" s="12">
        <v>81</v>
      </c>
      <c r="BP291" s="12">
        <v>126</v>
      </c>
      <c r="BQ291" s="12">
        <v>186</v>
      </c>
      <c r="BR291" s="12">
        <v>261</v>
      </c>
      <c r="BS291" s="12">
        <v>327</v>
      </c>
      <c r="BT291" s="12">
        <v>367</v>
      </c>
      <c r="BU291" s="12">
        <v>375</v>
      </c>
      <c r="BV291" s="12">
        <v>412</v>
      </c>
      <c r="BW291" s="12">
        <v>393</v>
      </c>
      <c r="BX291" s="12">
        <v>396</v>
      </c>
      <c r="BY291" s="31">
        <v>35</v>
      </c>
      <c r="CA291" s="12" t="s">
        <v>200</v>
      </c>
      <c r="CB291" s="12">
        <v>281</v>
      </c>
      <c r="CC291" s="12">
        <v>97</v>
      </c>
      <c r="CD291" s="12">
        <v>22</v>
      </c>
      <c r="CE291" s="12">
        <v>46</v>
      </c>
      <c r="CF291" s="12">
        <v>165</v>
      </c>
      <c r="CG291" s="12">
        <v>13</v>
      </c>
      <c r="CH291" s="12">
        <v>8</v>
      </c>
      <c r="CI291" s="12">
        <v>1</v>
      </c>
      <c r="CJ291" s="12">
        <v>5</v>
      </c>
      <c r="CK291" s="12">
        <v>12</v>
      </c>
      <c r="CL291" s="12">
        <v>10</v>
      </c>
      <c r="CM291" s="12">
        <v>32</v>
      </c>
      <c r="CN291" s="31">
        <v>21</v>
      </c>
      <c r="CO291" s="12"/>
      <c r="CP291" s="12" t="s">
        <v>200</v>
      </c>
      <c r="CQ291" s="12">
        <v>30</v>
      </c>
      <c r="CR291" s="12">
        <v>47</v>
      </c>
      <c r="CS291" s="12">
        <v>51</v>
      </c>
      <c r="CT291" s="12">
        <v>55</v>
      </c>
      <c r="CU291" s="12">
        <v>88</v>
      </c>
      <c r="CV291" s="12">
        <v>127</v>
      </c>
      <c r="CW291" s="12">
        <v>157</v>
      </c>
      <c r="CX291" s="12">
        <v>180</v>
      </c>
      <c r="CY291" s="12">
        <v>213</v>
      </c>
      <c r="CZ291" s="12">
        <v>269</v>
      </c>
      <c r="DA291" s="12">
        <v>352</v>
      </c>
      <c r="DB291" s="12">
        <v>343</v>
      </c>
      <c r="DC291" s="12">
        <v>615</v>
      </c>
      <c r="DD291" s="31">
        <v>16</v>
      </c>
      <c r="DG291" s="12" t="s">
        <v>218</v>
      </c>
      <c r="DH291" s="12">
        <v>64</v>
      </c>
      <c r="DI291" s="12">
        <v>180</v>
      </c>
      <c r="DJ291" s="12">
        <v>10</v>
      </c>
      <c r="DK291" s="12">
        <v>3</v>
      </c>
      <c r="DL291" s="12">
        <v>9</v>
      </c>
      <c r="DM291" s="12">
        <v>12</v>
      </c>
      <c r="DN291" s="12">
        <v>21</v>
      </c>
      <c r="DO291" s="12">
        <v>61</v>
      </c>
      <c r="DP291" s="12">
        <v>147</v>
      </c>
      <c r="DQ291" s="12">
        <v>324</v>
      </c>
      <c r="DR291" s="31">
        <v>1005</v>
      </c>
      <c r="DT291" s="12" t="s">
        <v>218</v>
      </c>
      <c r="DU291" s="12">
        <v>73</v>
      </c>
      <c r="DV291" s="12">
        <v>197</v>
      </c>
      <c r="DW291" s="12">
        <v>10</v>
      </c>
      <c r="DX291" s="12">
        <v>4</v>
      </c>
      <c r="DY291" s="12">
        <v>12</v>
      </c>
      <c r="DZ291" s="12">
        <v>15</v>
      </c>
      <c r="EA291" s="12">
        <v>26</v>
      </c>
      <c r="EB291" s="12">
        <v>79</v>
      </c>
      <c r="EC291" s="12">
        <v>198</v>
      </c>
      <c r="ED291" s="12">
        <v>441</v>
      </c>
      <c r="EE291" s="31">
        <v>1181</v>
      </c>
      <c r="EG291" s="12" t="s">
        <v>218</v>
      </c>
      <c r="EH291" s="12">
        <v>55</v>
      </c>
      <c r="EI291" s="12">
        <v>163</v>
      </c>
      <c r="EJ291" s="12">
        <v>11</v>
      </c>
      <c r="EK291" s="12">
        <v>3</v>
      </c>
      <c r="EL291" s="12">
        <v>7</v>
      </c>
      <c r="EM291" s="12">
        <v>9</v>
      </c>
      <c r="EN291" s="12">
        <v>16</v>
      </c>
      <c r="EO291" s="12">
        <v>42</v>
      </c>
      <c r="EP291" s="12">
        <v>95</v>
      </c>
      <c r="EQ291" s="12">
        <v>228</v>
      </c>
      <c r="ER291" s="31">
        <v>886</v>
      </c>
      <c r="EU291" s="12" t="s">
        <v>218</v>
      </c>
      <c r="EV291" s="12">
        <v>1052185</v>
      </c>
      <c r="EW291" s="12">
        <v>104483</v>
      </c>
      <c r="EX291" s="12">
        <v>104236</v>
      </c>
      <c r="EY291" s="12">
        <v>117147</v>
      </c>
      <c r="EZ291" s="12">
        <v>111804</v>
      </c>
      <c r="FA291" s="12">
        <v>99258</v>
      </c>
      <c r="FB291" s="12">
        <v>84868</v>
      </c>
      <c r="FC291" s="12">
        <v>71663</v>
      </c>
      <c r="FD291" s="12">
        <v>59138</v>
      </c>
      <c r="FE291" s="12">
        <v>56791</v>
      </c>
      <c r="FF291" s="12">
        <v>54695</v>
      </c>
      <c r="FG291" s="12">
        <v>49023</v>
      </c>
      <c r="FH291" s="12">
        <v>40018</v>
      </c>
      <c r="FI291" s="12">
        <v>30190</v>
      </c>
      <c r="FJ291" s="12">
        <v>24579</v>
      </c>
      <c r="FK291" s="12">
        <v>19725</v>
      </c>
      <c r="FL291" s="12">
        <v>13833</v>
      </c>
      <c r="FM291" s="31">
        <v>10734</v>
      </c>
      <c r="FP291" s="12" t="s">
        <v>218</v>
      </c>
      <c r="FQ291" s="12">
        <v>525961</v>
      </c>
      <c r="FR291" s="12">
        <v>53128</v>
      </c>
      <c r="FS291" s="12">
        <v>53131</v>
      </c>
      <c r="FT291" s="12">
        <v>59575</v>
      </c>
      <c r="FU291" s="12">
        <v>57034</v>
      </c>
      <c r="FV291" s="12">
        <v>50597</v>
      </c>
      <c r="FW291" s="12">
        <v>42717</v>
      </c>
      <c r="FX291" s="12">
        <v>35529</v>
      </c>
      <c r="FY291" s="12">
        <v>29172</v>
      </c>
      <c r="FZ291" s="12">
        <v>28234</v>
      </c>
      <c r="GA291" s="12">
        <v>27259</v>
      </c>
      <c r="GB291" s="12">
        <v>24482</v>
      </c>
      <c r="GC291" s="12">
        <v>20368</v>
      </c>
      <c r="GD291" s="12">
        <v>14910</v>
      </c>
      <c r="GE291" s="12">
        <v>11340</v>
      </c>
      <c r="GF291" s="12">
        <v>8588</v>
      </c>
      <c r="GG291" s="12">
        <v>5746</v>
      </c>
      <c r="GH291" s="31">
        <v>4151</v>
      </c>
      <c r="GK291" s="12" t="s">
        <v>218</v>
      </c>
      <c r="GL291" s="12">
        <v>526224</v>
      </c>
      <c r="GM291" s="12">
        <v>51355</v>
      </c>
      <c r="GN291" s="12">
        <v>51105</v>
      </c>
      <c r="GO291" s="12">
        <v>57572</v>
      </c>
      <c r="GP291" s="12">
        <v>54770</v>
      </c>
      <c r="GQ291" s="12">
        <v>48661</v>
      </c>
      <c r="GR291" s="12">
        <v>42151</v>
      </c>
      <c r="GS291" s="12">
        <v>36134</v>
      </c>
      <c r="GT291" s="12">
        <v>29966</v>
      </c>
      <c r="GU291" s="12">
        <v>28557</v>
      </c>
      <c r="GV291" s="12">
        <v>27436</v>
      </c>
      <c r="GW291" s="12">
        <v>24541</v>
      </c>
      <c r="GX291" s="12">
        <v>19650</v>
      </c>
      <c r="GY291" s="12">
        <v>15280</v>
      </c>
      <c r="GZ291" s="12">
        <v>13239</v>
      </c>
      <c r="HA291" s="12">
        <v>11137</v>
      </c>
      <c r="HB291" s="12">
        <v>8087</v>
      </c>
      <c r="HC291" s="31">
        <v>6583</v>
      </c>
      <c r="HF291" s="42" t="s">
        <v>219</v>
      </c>
      <c r="HG291" s="43" t="s">
        <v>220</v>
      </c>
      <c r="HH291" s="43">
        <v>1</v>
      </c>
      <c r="HI291" s="44">
        <f>EZ285</f>
        <v>3424754</v>
      </c>
      <c r="HJ291" s="44">
        <f>AC285</f>
        <v>2696</v>
      </c>
      <c r="HK291" s="45">
        <f t="shared" si="123"/>
        <v>7.8720982587362478E-4</v>
      </c>
      <c r="HL291" s="46">
        <f t="shared" si="119"/>
        <v>7.8690009812901077E-4</v>
      </c>
      <c r="HN291" s="42" t="s">
        <v>219</v>
      </c>
      <c r="HO291" s="43" t="s">
        <v>220</v>
      </c>
      <c r="HP291" s="43">
        <v>1</v>
      </c>
      <c r="HQ291" s="44">
        <f>FU285</f>
        <v>1738687</v>
      </c>
      <c r="HR291" s="44">
        <f>BH285</f>
        <v>1917</v>
      </c>
      <c r="HS291" s="45">
        <f t="shared" si="124"/>
        <v>1.10255612424778E-3</v>
      </c>
      <c r="HT291" s="46">
        <f t="shared" si="120"/>
        <v>1.1019486441346813E-3</v>
      </c>
      <c r="HV291" s="42" t="s">
        <v>219</v>
      </c>
      <c r="HW291" s="47" t="s">
        <v>220</v>
      </c>
      <c r="HX291" s="47">
        <v>1</v>
      </c>
      <c r="HY291" s="44">
        <f>GP285</f>
        <v>1686067</v>
      </c>
      <c r="HZ291" s="48">
        <f>CM285</f>
        <v>777</v>
      </c>
      <c r="IA291" s="45">
        <f t="shared" si="125"/>
        <v>4.6083577936108114E-4</v>
      </c>
      <c r="IB291" s="46">
        <f t="shared" si="121"/>
        <v>4.6072961901455446E-4</v>
      </c>
      <c r="IE291" s="50">
        <f t="shared" si="122"/>
        <v>0</v>
      </c>
      <c r="IF291" s="50">
        <f t="shared" si="122"/>
        <v>-2</v>
      </c>
    </row>
    <row r="292" spans="1:251" ht="15.6" x14ac:dyDescent="0.3">
      <c r="A292" s="12" t="s">
        <v>218</v>
      </c>
      <c r="B292" s="12">
        <v>21919</v>
      </c>
      <c r="C292" s="12"/>
      <c r="D292" s="12"/>
      <c r="E292" s="12"/>
      <c r="F292" s="12">
        <v>272</v>
      </c>
      <c r="G292" s="12">
        <v>5004</v>
      </c>
      <c r="H292" s="12">
        <v>576</v>
      </c>
      <c r="I292" s="12">
        <v>5059</v>
      </c>
      <c r="J292" s="12">
        <v>3535</v>
      </c>
      <c r="K292" s="12">
        <v>1677</v>
      </c>
      <c r="L292" s="12">
        <v>430</v>
      </c>
      <c r="M292" s="12">
        <v>34</v>
      </c>
      <c r="N292" s="12">
        <v>3</v>
      </c>
      <c r="O292" s="31">
        <v>145</v>
      </c>
      <c r="Q292" s="12" t="s">
        <v>218</v>
      </c>
      <c r="R292" s="12">
        <v>6748</v>
      </c>
      <c r="S292" s="12">
        <v>186</v>
      </c>
      <c r="T292" s="12">
        <v>70</v>
      </c>
      <c r="U292" s="12">
        <v>139</v>
      </c>
      <c r="V292" s="12">
        <v>395</v>
      </c>
      <c r="W292" s="12">
        <v>40</v>
      </c>
      <c r="X292" s="12">
        <v>19</v>
      </c>
      <c r="Y292" s="12">
        <v>10</v>
      </c>
      <c r="Z292" s="12">
        <v>15</v>
      </c>
      <c r="AA292" s="12">
        <v>32</v>
      </c>
      <c r="AB292" s="12">
        <v>43</v>
      </c>
      <c r="AC292" s="12">
        <v>104</v>
      </c>
      <c r="AD292" s="31">
        <v>96</v>
      </c>
      <c r="AE292" s="12"/>
      <c r="AF292" s="12" t="s">
        <v>218</v>
      </c>
      <c r="AG292" s="12">
        <v>93</v>
      </c>
      <c r="AH292" s="12">
        <v>91</v>
      </c>
      <c r="AI292" s="12">
        <v>100</v>
      </c>
      <c r="AJ292" s="12">
        <v>142</v>
      </c>
      <c r="AK292" s="12">
        <v>252</v>
      </c>
      <c r="AL292" s="12">
        <v>378</v>
      </c>
      <c r="AM292" s="12">
        <v>481</v>
      </c>
      <c r="AN292" s="12">
        <v>551</v>
      </c>
      <c r="AO292" s="12">
        <v>655</v>
      </c>
      <c r="AP292" s="12">
        <v>779</v>
      </c>
      <c r="AQ292" s="12">
        <v>849</v>
      </c>
      <c r="AR292" s="12">
        <v>711</v>
      </c>
      <c r="AS292" s="12">
        <v>909</v>
      </c>
      <c r="AT292" s="31">
        <v>3</v>
      </c>
      <c r="AV292" s="12" t="s">
        <v>218</v>
      </c>
      <c r="AW292" s="12">
        <v>3855</v>
      </c>
      <c r="AX292" s="12">
        <v>103</v>
      </c>
      <c r="AY292" s="12">
        <v>41</v>
      </c>
      <c r="AZ292" s="12">
        <v>75</v>
      </c>
      <c r="BA292" s="12">
        <v>219</v>
      </c>
      <c r="BB292" s="12">
        <v>20</v>
      </c>
      <c r="BC292" s="12">
        <v>9</v>
      </c>
      <c r="BD292" s="12">
        <v>3</v>
      </c>
      <c r="BE292" s="12">
        <v>9</v>
      </c>
      <c r="BF292" s="12">
        <v>16</v>
      </c>
      <c r="BG292" s="12">
        <v>28</v>
      </c>
      <c r="BH292" s="12">
        <v>60</v>
      </c>
      <c r="BI292" s="31">
        <v>65</v>
      </c>
      <c r="BJ292" s="12"/>
      <c r="BK292" s="12" t="s">
        <v>218</v>
      </c>
      <c r="BL292" s="12">
        <v>60</v>
      </c>
      <c r="BM292" s="12">
        <v>57</v>
      </c>
      <c r="BN292" s="12">
        <v>61</v>
      </c>
      <c r="BO292" s="12">
        <v>87</v>
      </c>
      <c r="BP292" s="12">
        <v>158</v>
      </c>
      <c r="BQ292" s="12">
        <v>253</v>
      </c>
      <c r="BR292" s="12">
        <v>330</v>
      </c>
      <c r="BS292" s="12">
        <v>370</v>
      </c>
      <c r="BT292" s="12">
        <v>408</v>
      </c>
      <c r="BU292" s="12">
        <v>471</v>
      </c>
      <c r="BV292" s="12">
        <v>466</v>
      </c>
      <c r="BW292" s="12">
        <v>370</v>
      </c>
      <c r="BX292" s="12">
        <v>333</v>
      </c>
      <c r="BY292" s="31">
        <v>2</v>
      </c>
      <c r="CA292" s="12" t="s">
        <v>218</v>
      </c>
      <c r="CB292" s="12">
        <v>2893</v>
      </c>
      <c r="CC292" s="12">
        <v>83</v>
      </c>
      <c r="CD292" s="12">
        <v>29</v>
      </c>
      <c r="CE292" s="12">
        <v>64</v>
      </c>
      <c r="CF292" s="12">
        <v>176</v>
      </c>
      <c r="CG292" s="12">
        <v>20</v>
      </c>
      <c r="CH292" s="12">
        <v>10</v>
      </c>
      <c r="CI292" s="12">
        <v>7</v>
      </c>
      <c r="CJ292" s="12">
        <v>6</v>
      </c>
      <c r="CK292" s="12">
        <v>16</v>
      </c>
      <c r="CL292" s="12">
        <v>15</v>
      </c>
      <c r="CM292" s="12">
        <v>44</v>
      </c>
      <c r="CN292" s="31">
        <v>31</v>
      </c>
      <c r="CO292" s="12"/>
      <c r="CP292" s="12" t="s">
        <v>218</v>
      </c>
      <c r="CQ292" s="12">
        <v>33</v>
      </c>
      <c r="CR292" s="12">
        <v>34</v>
      </c>
      <c r="CS292" s="12">
        <v>39</v>
      </c>
      <c r="CT292" s="12">
        <v>55</v>
      </c>
      <c r="CU292" s="12">
        <v>94</v>
      </c>
      <c r="CV292" s="12">
        <v>125</v>
      </c>
      <c r="CW292" s="12">
        <v>151</v>
      </c>
      <c r="CX292" s="12">
        <v>181</v>
      </c>
      <c r="CY292" s="12">
        <v>247</v>
      </c>
      <c r="CZ292" s="12">
        <v>308</v>
      </c>
      <c r="DA292" s="12">
        <v>383</v>
      </c>
      <c r="DB292" s="12">
        <v>341</v>
      </c>
      <c r="DC292" s="12">
        <v>576</v>
      </c>
      <c r="DD292" s="31">
        <v>1</v>
      </c>
      <c r="DG292" s="12" t="s">
        <v>236</v>
      </c>
      <c r="DH292" s="12">
        <v>60</v>
      </c>
      <c r="DI292" s="12">
        <v>104</v>
      </c>
      <c r="DJ292" s="12">
        <v>3</v>
      </c>
      <c r="DK292" s="12">
        <v>3</v>
      </c>
      <c r="DL292" s="12">
        <v>12</v>
      </c>
      <c r="DM292" s="12">
        <v>16</v>
      </c>
      <c r="DN292" s="12">
        <v>25</v>
      </c>
      <c r="DO292" s="12">
        <v>44</v>
      </c>
      <c r="DP292" s="12">
        <v>119</v>
      </c>
      <c r="DQ292" s="12">
        <v>237</v>
      </c>
      <c r="DR292" s="31">
        <v>876</v>
      </c>
      <c r="DT292" s="12" t="s">
        <v>236</v>
      </c>
      <c r="DU292" s="12">
        <v>71</v>
      </c>
      <c r="DV292" s="12">
        <v>110</v>
      </c>
      <c r="DW292" s="12">
        <v>4</v>
      </c>
      <c r="DX292" s="12">
        <v>4</v>
      </c>
      <c r="DY292" s="12">
        <v>16</v>
      </c>
      <c r="DZ292" s="12">
        <v>23</v>
      </c>
      <c r="EA292" s="12">
        <v>35</v>
      </c>
      <c r="EB292" s="12">
        <v>61</v>
      </c>
      <c r="EC292" s="12">
        <v>158</v>
      </c>
      <c r="ED292" s="12">
        <v>320</v>
      </c>
      <c r="EE292" s="31">
        <v>1105</v>
      </c>
      <c r="EG292" s="12" t="s">
        <v>236</v>
      </c>
      <c r="EH292" s="12">
        <v>49</v>
      </c>
      <c r="EI292" s="12">
        <v>99</v>
      </c>
      <c r="EJ292" s="12">
        <v>2</v>
      </c>
      <c r="EK292" s="12">
        <v>3</v>
      </c>
      <c r="EL292" s="12">
        <v>8</v>
      </c>
      <c r="EM292" s="12">
        <v>9</v>
      </c>
      <c r="EN292" s="12">
        <v>15</v>
      </c>
      <c r="EO292" s="12">
        <v>26</v>
      </c>
      <c r="EP292" s="12">
        <v>80</v>
      </c>
      <c r="EQ292" s="12">
        <v>164</v>
      </c>
      <c r="ER292" s="31">
        <v>728</v>
      </c>
      <c r="EU292" s="12" t="s">
        <v>236</v>
      </c>
      <c r="EV292" s="12">
        <v>460684</v>
      </c>
      <c r="EW292" s="12">
        <v>41285</v>
      </c>
      <c r="EX292" s="12">
        <v>40371</v>
      </c>
      <c r="EY292" s="12">
        <v>42569</v>
      </c>
      <c r="EZ292" s="12">
        <v>43197</v>
      </c>
      <c r="FA292" s="12">
        <v>40297</v>
      </c>
      <c r="FB292" s="12">
        <v>36699</v>
      </c>
      <c r="FC292" s="12">
        <v>35612</v>
      </c>
      <c r="FD292" s="12">
        <v>31197</v>
      </c>
      <c r="FE292" s="12">
        <v>28844</v>
      </c>
      <c r="FF292" s="12">
        <v>26875</v>
      </c>
      <c r="FG292" s="12">
        <v>23884</v>
      </c>
      <c r="FH292" s="12">
        <v>20060</v>
      </c>
      <c r="FI292" s="12">
        <v>15582</v>
      </c>
      <c r="FJ292" s="12">
        <v>12467</v>
      </c>
      <c r="FK292" s="12">
        <v>9407</v>
      </c>
      <c r="FL292" s="12">
        <v>6496</v>
      </c>
      <c r="FM292" s="31">
        <v>5842</v>
      </c>
      <c r="FP292" s="12" t="s">
        <v>236</v>
      </c>
      <c r="FQ292" s="12">
        <v>230826</v>
      </c>
      <c r="FR292" s="12">
        <v>20909</v>
      </c>
      <c r="FS292" s="12">
        <v>20533</v>
      </c>
      <c r="FT292" s="12">
        <v>21825</v>
      </c>
      <c r="FU292" s="12">
        <v>21950</v>
      </c>
      <c r="FV292" s="12">
        <v>20550</v>
      </c>
      <c r="FW292" s="12">
        <v>18780</v>
      </c>
      <c r="FX292" s="12">
        <v>18023</v>
      </c>
      <c r="FY292" s="12">
        <v>15643</v>
      </c>
      <c r="FZ292" s="12">
        <v>14497</v>
      </c>
      <c r="GA292" s="12">
        <v>13557</v>
      </c>
      <c r="GB292" s="12">
        <v>11834</v>
      </c>
      <c r="GC292" s="12">
        <v>9961</v>
      </c>
      <c r="GD292" s="12">
        <v>7661</v>
      </c>
      <c r="GE292" s="12">
        <v>5998</v>
      </c>
      <c r="GF292" s="12">
        <v>4263</v>
      </c>
      <c r="GG292" s="12">
        <v>2718</v>
      </c>
      <c r="GH292" s="31">
        <v>2124</v>
      </c>
      <c r="GK292" s="12" t="s">
        <v>236</v>
      </c>
      <c r="GL292" s="12">
        <v>229858</v>
      </c>
      <c r="GM292" s="12">
        <v>20376</v>
      </c>
      <c r="GN292" s="12">
        <v>19838</v>
      </c>
      <c r="GO292" s="12">
        <v>20744</v>
      </c>
      <c r="GP292" s="12">
        <v>21247</v>
      </c>
      <c r="GQ292" s="12">
        <v>19747</v>
      </c>
      <c r="GR292" s="12">
        <v>17919</v>
      </c>
      <c r="GS292" s="12">
        <v>17589</v>
      </c>
      <c r="GT292" s="12">
        <v>15554</v>
      </c>
      <c r="GU292" s="12">
        <v>14347</v>
      </c>
      <c r="GV292" s="12">
        <v>13318</v>
      </c>
      <c r="GW292" s="12">
        <v>12050</v>
      </c>
      <c r="GX292" s="12">
        <v>10099</v>
      </c>
      <c r="GY292" s="12">
        <v>7921</v>
      </c>
      <c r="GZ292" s="12">
        <v>6469</v>
      </c>
      <c r="HA292" s="12">
        <v>5144</v>
      </c>
      <c r="HB292" s="12">
        <v>3778</v>
      </c>
      <c r="HC292" s="31">
        <v>3718</v>
      </c>
      <c r="HF292" s="54" t="s">
        <v>237</v>
      </c>
      <c r="HG292" s="55" t="s">
        <v>238</v>
      </c>
      <c r="HH292" s="55">
        <v>1</v>
      </c>
      <c r="HI292" s="56">
        <f>FA285</f>
        <v>3293215</v>
      </c>
      <c r="HJ292" s="56">
        <f>AD285</f>
        <v>3299</v>
      </c>
      <c r="HK292" s="57">
        <f t="shared" si="123"/>
        <v>1.0017566420655803E-3</v>
      </c>
      <c r="HL292" s="58">
        <f t="shared" si="119"/>
        <v>1.0012551350745988E-3</v>
      </c>
      <c r="HN292" s="54" t="s">
        <v>237</v>
      </c>
      <c r="HO292" s="55" t="s">
        <v>238</v>
      </c>
      <c r="HP292" s="55">
        <v>1</v>
      </c>
      <c r="HQ292" s="56">
        <f>FV285</f>
        <v>1667426</v>
      </c>
      <c r="HR292" s="56">
        <f>BI285</f>
        <v>2462</v>
      </c>
      <c r="HS292" s="57">
        <f t="shared" si="124"/>
        <v>1.4765272941647785E-3</v>
      </c>
      <c r="HT292" s="58">
        <f t="shared" si="120"/>
        <v>1.4754380319023023E-3</v>
      </c>
      <c r="HV292" s="54" t="s">
        <v>237</v>
      </c>
      <c r="HW292" s="59" t="s">
        <v>238</v>
      </c>
      <c r="HX292" s="59">
        <v>1</v>
      </c>
      <c r="HY292" s="56">
        <f>GQ285</f>
        <v>1625789</v>
      </c>
      <c r="HZ292" s="60">
        <f>CN285</f>
        <v>834</v>
      </c>
      <c r="IA292" s="57">
        <f t="shared" si="125"/>
        <v>5.1298169688686541E-4</v>
      </c>
      <c r="IB292" s="58">
        <f t="shared" si="121"/>
        <v>5.128501555153529E-4</v>
      </c>
      <c r="IE292" s="50">
        <f t="shared" si="122"/>
        <v>0</v>
      </c>
      <c r="IF292" s="50">
        <f t="shared" si="122"/>
        <v>-3</v>
      </c>
      <c r="IH292" s="62">
        <f t="shared" ref="IH292:IM292" si="126">SUM(IH283:IH287)</f>
        <v>1001500</v>
      </c>
      <c r="II292" s="62">
        <f t="shared" si="126"/>
        <v>1024794</v>
      </c>
      <c r="IJ292" s="62">
        <f t="shared" si="126"/>
        <v>1047701</v>
      </c>
      <c r="IK292" s="62">
        <f t="shared" si="126"/>
        <v>1070447</v>
      </c>
      <c r="IL292" s="62">
        <f t="shared" si="126"/>
        <v>1093149</v>
      </c>
      <c r="IM292" s="62">
        <f t="shared" si="126"/>
        <v>1116034</v>
      </c>
      <c r="IO292" s="62">
        <f>SUM(IO283:IO287)</f>
        <v>329851</v>
      </c>
      <c r="IP292" s="62"/>
      <c r="IQ292" s="62">
        <f>SUM(IQ283:IQ287)</f>
        <v>671649</v>
      </c>
    </row>
    <row r="293" spans="1:251" ht="15.6" x14ac:dyDescent="0.3">
      <c r="A293" s="12" t="s">
        <v>236</v>
      </c>
      <c r="B293" s="12">
        <v>9864</v>
      </c>
      <c r="C293" s="12"/>
      <c r="D293" s="12"/>
      <c r="E293" s="12"/>
      <c r="F293" s="12">
        <v>48</v>
      </c>
      <c r="G293" s="12">
        <v>1547</v>
      </c>
      <c r="H293" s="12">
        <v>2589</v>
      </c>
      <c r="I293" s="12">
        <v>2629</v>
      </c>
      <c r="J293" s="12">
        <v>191</v>
      </c>
      <c r="K293" s="12">
        <v>872</v>
      </c>
      <c r="L293" s="12">
        <v>210</v>
      </c>
      <c r="M293" s="12">
        <v>10</v>
      </c>
      <c r="N293" s="12">
        <v>0</v>
      </c>
      <c r="O293" s="31">
        <v>49</v>
      </c>
      <c r="Q293" s="12" t="s">
        <v>236</v>
      </c>
      <c r="R293" s="12">
        <v>2761</v>
      </c>
      <c r="S293" s="12">
        <v>52</v>
      </c>
      <c r="T293" s="12">
        <v>21</v>
      </c>
      <c r="U293" s="12">
        <v>30</v>
      </c>
      <c r="V293" s="12">
        <v>103</v>
      </c>
      <c r="W293" s="12">
        <v>4</v>
      </c>
      <c r="X293" s="12">
        <v>3</v>
      </c>
      <c r="Y293" s="12">
        <v>0</v>
      </c>
      <c r="Z293" s="12">
        <v>3</v>
      </c>
      <c r="AA293" s="12">
        <v>18</v>
      </c>
      <c r="AB293" s="12">
        <v>11</v>
      </c>
      <c r="AC293" s="12">
        <v>53</v>
      </c>
      <c r="AD293" s="31">
        <v>47</v>
      </c>
      <c r="AE293" s="12"/>
      <c r="AF293" s="12" t="s">
        <v>236</v>
      </c>
      <c r="AG293" s="12">
        <v>64</v>
      </c>
      <c r="AH293" s="12">
        <v>51</v>
      </c>
      <c r="AI293" s="12">
        <v>66</v>
      </c>
      <c r="AJ293" s="12">
        <v>83</v>
      </c>
      <c r="AK293" s="12">
        <v>92</v>
      </c>
      <c r="AL293" s="12">
        <v>131</v>
      </c>
      <c r="AM293" s="12">
        <v>195</v>
      </c>
      <c r="AN293" s="12">
        <v>229</v>
      </c>
      <c r="AO293" s="12">
        <v>237</v>
      </c>
      <c r="AP293" s="12">
        <v>282</v>
      </c>
      <c r="AQ293" s="12">
        <v>288</v>
      </c>
      <c r="AR293" s="12">
        <v>314</v>
      </c>
      <c r="AS293" s="12">
        <v>479</v>
      </c>
      <c r="AT293" s="31">
        <v>8</v>
      </c>
      <c r="AV293" s="12" t="s">
        <v>236</v>
      </c>
      <c r="AW293" s="12">
        <v>1638</v>
      </c>
      <c r="AX293" s="12">
        <v>22</v>
      </c>
      <c r="AY293" s="12">
        <v>13</v>
      </c>
      <c r="AZ293" s="12">
        <v>20</v>
      </c>
      <c r="BA293" s="12">
        <v>55</v>
      </c>
      <c r="BB293" s="12">
        <v>2</v>
      </c>
      <c r="BC293" s="12">
        <v>2</v>
      </c>
      <c r="BD293" s="12">
        <v>0</v>
      </c>
      <c r="BE293" s="12">
        <v>2</v>
      </c>
      <c r="BF293" s="12">
        <v>10</v>
      </c>
      <c r="BG293" s="12">
        <v>6</v>
      </c>
      <c r="BH293" s="12">
        <v>37</v>
      </c>
      <c r="BI293" s="31">
        <v>31</v>
      </c>
      <c r="BJ293" s="12"/>
      <c r="BK293" s="12" t="s">
        <v>236</v>
      </c>
      <c r="BL293" s="12">
        <v>50</v>
      </c>
      <c r="BM293" s="12">
        <v>34</v>
      </c>
      <c r="BN293" s="12">
        <v>44</v>
      </c>
      <c r="BO293" s="12">
        <v>60</v>
      </c>
      <c r="BP293" s="12">
        <v>55</v>
      </c>
      <c r="BQ293" s="12">
        <v>101</v>
      </c>
      <c r="BR293" s="12">
        <v>119</v>
      </c>
      <c r="BS293" s="12">
        <v>160</v>
      </c>
      <c r="BT293" s="12">
        <v>156</v>
      </c>
      <c r="BU293" s="12">
        <v>172</v>
      </c>
      <c r="BV293" s="12">
        <v>177</v>
      </c>
      <c r="BW293" s="12">
        <v>164</v>
      </c>
      <c r="BX293" s="12">
        <v>194</v>
      </c>
      <c r="BY293" s="31">
        <v>7</v>
      </c>
      <c r="CA293" s="12" t="s">
        <v>236</v>
      </c>
      <c r="CB293" s="12">
        <v>1123</v>
      </c>
      <c r="CC293" s="12">
        <v>30</v>
      </c>
      <c r="CD293" s="12">
        <v>8</v>
      </c>
      <c r="CE293" s="12">
        <v>10</v>
      </c>
      <c r="CF293" s="12">
        <v>48</v>
      </c>
      <c r="CG293" s="12">
        <v>2</v>
      </c>
      <c r="CH293" s="12">
        <v>1</v>
      </c>
      <c r="CI293" s="12">
        <v>0</v>
      </c>
      <c r="CJ293" s="12">
        <v>1</v>
      </c>
      <c r="CK293" s="12">
        <v>8</v>
      </c>
      <c r="CL293" s="12">
        <v>5</v>
      </c>
      <c r="CM293" s="12">
        <v>16</v>
      </c>
      <c r="CN293" s="31">
        <v>16</v>
      </c>
      <c r="CO293" s="12"/>
      <c r="CP293" s="12" t="s">
        <v>236</v>
      </c>
      <c r="CQ293" s="12">
        <v>14</v>
      </c>
      <c r="CR293" s="12">
        <v>17</v>
      </c>
      <c r="CS293" s="12">
        <v>22</v>
      </c>
      <c r="CT293" s="12">
        <v>23</v>
      </c>
      <c r="CU293" s="12">
        <v>37</v>
      </c>
      <c r="CV293" s="12">
        <v>30</v>
      </c>
      <c r="CW293" s="12">
        <v>76</v>
      </c>
      <c r="CX293" s="12">
        <v>69</v>
      </c>
      <c r="CY293" s="12">
        <v>81</v>
      </c>
      <c r="CZ293" s="12">
        <v>110</v>
      </c>
      <c r="DA293" s="12">
        <v>111</v>
      </c>
      <c r="DB293" s="12">
        <v>150</v>
      </c>
      <c r="DC293" s="12">
        <v>285</v>
      </c>
      <c r="DD293" s="31">
        <v>1</v>
      </c>
      <c r="DG293" s="12" t="s">
        <v>254</v>
      </c>
      <c r="DH293" s="12">
        <v>75</v>
      </c>
      <c r="DI293" s="12">
        <v>135</v>
      </c>
      <c r="DJ293" s="12">
        <v>4</v>
      </c>
      <c r="DK293" s="12">
        <v>3</v>
      </c>
      <c r="DL293" s="12">
        <v>10</v>
      </c>
      <c r="DM293" s="12">
        <v>12</v>
      </c>
      <c r="DN293" s="12">
        <v>18</v>
      </c>
      <c r="DO293" s="12">
        <v>51</v>
      </c>
      <c r="DP293" s="12">
        <v>119</v>
      </c>
      <c r="DQ293" s="12">
        <v>250</v>
      </c>
      <c r="DR293" s="31">
        <v>848</v>
      </c>
      <c r="DT293" s="12" t="s">
        <v>254</v>
      </c>
      <c r="DU293" s="12">
        <v>81</v>
      </c>
      <c r="DV293" s="12">
        <v>135</v>
      </c>
      <c r="DW293" s="12">
        <v>6</v>
      </c>
      <c r="DX293" s="12">
        <v>3</v>
      </c>
      <c r="DY293" s="12">
        <v>14</v>
      </c>
      <c r="DZ293" s="12">
        <v>18</v>
      </c>
      <c r="EA293" s="12">
        <v>22</v>
      </c>
      <c r="EB293" s="12">
        <v>68</v>
      </c>
      <c r="EC293" s="12">
        <v>169</v>
      </c>
      <c r="ED293" s="12">
        <v>347</v>
      </c>
      <c r="EE293" s="31">
        <v>1028</v>
      </c>
      <c r="EG293" s="12" t="s">
        <v>254</v>
      </c>
      <c r="EH293" s="12">
        <v>69</v>
      </c>
      <c r="EI293" s="12">
        <v>134</v>
      </c>
      <c r="EJ293" s="12">
        <v>3</v>
      </c>
      <c r="EK293" s="12">
        <v>2</v>
      </c>
      <c r="EL293" s="12">
        <v>5</v>
      </c>
      <c r="EM293" s="12">
        <v>7</v>
      </c>
      <c r="EN293" s="12">
        <v>14</v>
      </c>
      <c r="EO293" s="12">
        <v>34</v>
      </c>
      <c r="EP293" s="12">
        <v>72</v>
      </c>
      <c r="EQ293" s="12">
        <v>173</v>
      </c>
      <c r="ER293" s="31">
        <v>755</v>
      </c>
      <c r="EU293" s="12" t="s">
        <v>254</v>
      </c>
      <c r="EV293" s="12">
        <v>1255787</v>
      </c>
      <c r="EW293" s="12">
        <v>112935</v>
      </c>
      <c r="EX293" s="12">
        <v>109993</v>
      </c>
      <c r="EY293" s="12">
        <v>111427</v>
      </c>
      <c r="EZ293" s="12">
        <v>110892</v>
      </c>
      <c r="FA293" s="12">
        <v>105726</v>
      </c>
      <c r="FB293" s="12">
        <v>96082</v>
      </c>
      <c r="FC293" s="12">
        <v>89251</v>
      </c>
      <c r="FD293" s="12">
        <v>77574</v>
      </c>
      <c r="FE293" s="12">
        <v>73254</v>
      </c>
      <c r="FF293" s="12">
        <v>69374</v>
      </c>
      <c r="FG293" s="12">
        <v>64396</v>
      </c>
      <c r="FH293" s="12">
        <v>58177</v>
      </c>
      <c r="FI293" s="12">
        <v>49140</v>
      </c>
      <c r="FJ293" s="12">
        <v>41090</v>
      </c>
      <c r="FK293" s="12">
        <v>33410</v>
      </c>
      <c r="FL293" s="12">
        <v>25524</v>
      </c>
      <c r="FM293" s="31">
        <v>27542</v>
      </c>
      <c r="FP293" s="12" t="s">
        <v>254</v>
      </c>
      <c r="FQ293" s="12">
        <v>618015</v>
      </c>
      <c r="FR293" s="12">
        <v>57294</v>
      </c>
      <c r="FS293" s="12">
        <v>55743</v>
      </c>
      <c r="FT293" s="12">
        <v>56682</v>
      </c>
      <c r="FU293" s="12">
        <v>56262</v>
      </c>
      <c r="FV293" s="12">
        <v>53650</v>
      </c>
      <c r="FW293" s="12">
        <v>48726</v>
      </c>
      <c r="FX293" s="12">
        <v>45250</v>
      </c>
      <c r="FY293" s="12">
        <v>39172</v>
      </c>
      <c r="FZ293" s="12">
        <v>36976</v>
      </c>
      <c r="GA293" s="12">
        <v>34121</v>
      </c>
      <c r="GB293" s="12">
        <v>31298</v>
      </c>
      <c r="GC293" s="12">
        <v>28365</v>
      </c>
      <c r="GD293" s="12">
        <v>23501</v>
      </c>
      <c r="GE293" s="12">
        <v>18806</v>
      </c>
      <c r="GF293" s="12">
        <v>13994</v>
      </c>
      <c r="GG293" s="12">
        <v>9572</v>
      </c>
      <c r="GH293" s="31">
        <v>8603</v>
      </c>
      <c r="GK293" s="12" t="s">
        <v>254</v>
      </c>
      <c r="GL293" s="12">
        <v>637772</v>
      </c>
      <c r="GM293" s="12">
        <v>55641</v>
      </c>
      <c r="GN293" s="12">
        <v>54250</v>
      </c>
      <c r="GO293" s="12">
        <v>54745</v>
      </c>
      <c r="GP293" s="12">
        <v>54630</v>
      </c>
      <c r="GQ293" s="12">
        <v>52076</v>
      </c>
      <c r="GR293" s="12">
        <v>47356</v>
      </c>
      <c r="GS293" s="12">
        <v>44001</v>
      </c>
      <c r="GT293" s="12">
        <v>38402</v>
      </c>
      <c r="GU293" s="12">
        <v>36278</v>
      </c>
      <c r="GV293" s="12">
        <v>35253</v>
      </c>
      <c r="GW293" s="12">
        <v>33098</v>
      </c>
      <c r="GX293" s="12">
        <v>29812</v>
      </c>
      <c r="GY293" s="12">
        <v>25639</v>
      </c>
      <c r="GZ293" s="12">
        <v>22284</v>
      </c>
      <c r="HA293" s="12">
        <v>19416</v>
      </c>
      <c r="HB293" s="12">
        <v>15952</v>
      </c>
      <c r="HC293" s="31">
        <v>18939</v>
      </c>
      <c r="HF293" s="42" t="s">
        <v>255</v>
      </c>
      <c r="HG293" s="43" t="s">
        <v>256</v>
      </c>
      <c r="HH293" s="43">
        <v>1</v>
      </c>
      <c r="HI293" s="44">
        <f>FB285</f>
        <v>3247327</v>
      </c>
      <c r="HJ293" s="44">
        <f>AG285</f>
        <v>3452</v>
      </c>
      <c r="HK293" s="45">
        <f t="shared" si="123"/>
        <v>1.0630281459181659E-3</v>
      </c>
      <c r="HL293" s="46">
        <f t="shared" si="119"/>
        <v>1.0624634316522383E-3</v>
      </c>
      <c r="HN293" s="42" t="s">
        <v>255</v>
      </c>
      <c r="HO293" s="43" t="s">
        <v>256</v>
      </c>
      <c r="HP293" s="43">
        <v>1</v>
      </c>
      <c r="HQ293" s="44">
        <f>FW285</f>
        <v>1634889</v>
      </c>
      <c r="HR293" s="44">
        <f>BL285</f>
        <v>2512</v>
      </c>
      <c r="HS293" s="45">
        <f t="shared" si="124"/>
        <v>1.5364957498643639E-3</v>
      </c>
      <c r="HT293" s="46">
        <f t="shared" si="120"/>
        <v>1.5353162464207023E-3</v>
      </c>
      <c r="HV293" s="42" t="s">
        <v>255</v>
      </c>
      <c r="HW293" s="47" t="s">
        <v>256</v>
      </c>
      <c r="HX293" s="47">
        <v>1</v>
      </c>
      <c r="HY293" s="44">
        <f>GR285</f>
        <v>1612438</v>
      </c>
      <c r="HZ293" s="48">
        <f>CQ285</f>
        <v>934</v>
      </c>
      <c r="IA293" s="45">
        <f t="shared" si="125"/>
        <v>5.7924707802718613E-4</v>
      </c>
      <c r="IB293" s="46">
        <f t="shared" si="121"/>
        <v>5.7907936301270066E-4</v>
      </c>
      <c r="IE293" s="50">
        <f t="shared" si="122"/>
        <v>0</v>
      </c>
      <c r="IF293" s="50">
        <f t="shared" si="122"/>
        <v>-6</v>
      </c>
      <c r="IH293">
        <f t="shared" ref="IH293:IM293" si="127">IH283/IH292</f>
        <v>0.5665861208187718</v>
      </c>
      <c r="II293">
        <f t="shared" si="127"/>
        <v>0.55785065096009534</v>
      </c>
      <c r="IJ293">
        <f t="shared" si="127"/>
        <v>0.54943729174640477</v>
      </c>
      <c r="IK293">
        <f t="shared" si="127"/>
        <v>0.54181290619713074</v>
      </c>
      <c r="IL293">
        <f t="shared" si="127"/>
        <v>0.53531952185841092</v>
      </c>
      <c r="IM293">
        <f t="shared" si="127"/>
        <v>0.52996145278728068</v>
      </c>
      <c r="IO293">
        <f>IO283/IO292</f>
        <v>0.61321323870474853</v>
      </c>
      <c r="IQ293">
        <f>IQ283/IQ292</f>
        <v>0.54368725331237</v>
      </c>
    </row>
    <row r="294" spans="1:251" ht="15.6" x14ac:dyDescent="0.3">
      <c r="A294" s="12" t="s">
        <v>254</v>
      </c>
      <c r="B294" s="12">
        <v>21538</v>
      </c>
      <c r="C294" s="12"/>
      <c r="D294" s="12"/>
      <c r="E294" s="12"/>
      <c r="F294" s="12">
        <v>150</v>
      </c>
      <c r="G294" s="12">
        <v>3871</v>
      </c>
      <c r="H294" s="12">
        <v>5247</v>
      </c>
      <c r="I294" s="12">
        <v>5387</v>
      </c>
      <c r="J294" s="12">
        <v>412</v>
      </c>
      <c r="K294" s="12">
        <v>2175</v>
      </c>
      <c r="L294" s="12">
        <v>517</v>
      </c>
      <c r="M294" s="12">
        <v>39</v>
      </c>
      <c r="N294" s="12">
        <v>0</v>
      </c>
      <c r="O294" s="31">
        <v>32</v>
      </c>
      <c r="Q294" s="12" t="s">
        <v>254</v>
      </c>
      <c r="R294" s="12">
        <v>9433</v>
      </c>
      <c r="S294" s="12">
        <v>156</v>
      </c>
      <c r="T294" s="12">
        <v>47</v>
      </c>
      <c r="U294" s="12">
        <v>88</v>
      </c>
      <c r="V294" s="12">
        <v>291</v>
      </c>
      <c r="W294" s="12">
        <v>12</v>
      </c>
      <c r="X294" s="12">
        <v>13</v>
      </c>
      <c r="Y294" s="12">
        <v>9</v>
      </c>
      <c r="Z294" s="12">
        <v>4</v>
      </c>
      <c r="AA294" s="12">
        <v>27</v>
      </c>
      <c r="AB294" s="12">
        <v>33</v>
      </c>
      <c r="AC294" s="12">
        <v>89</v>
      </c>
      <c r="AD294" s="31">
        <v>121</v>
      </c>
      <c r="AE294" s="12"/>
      <c r="AF294" s="12" t="s">
        <v>254</v>
      </c>
      <c r="AG294" s="12">
        <v>114</v>
      </c>
      <c r="AH294" s="12">
        <v>114</v>
      </c>
      <c r="AI294" s="12">
        <v>116</v>
      </c>
      <c r="AJ294" s="12">
        <v>159</v>
      </c>
      <c r="AK294" s="12">
        <v>266</v>
      </c>
      <c r="AL294" s="12">
        <v>415</v>
      </c>
      <c r="AM294" s="12">
        <v>549</v>
      </c>
      <c r="AN294" s="12">
        <v>727</v>
      </c>
      <c r="AO294" s="12">
        <v>859</v>
      </c>
      <c r="AP294" s="12">
        <v>1001</v>
      </c>
      <c r="AQ294" s="12">
        <v>1239</v>
      </c>
      <c r="AR294" s="12">
        <v>1259</v>
      </c>
      <c r="AS294" s="12">
        <v>2003</v>
      </c>
      <c r="AT294" s="31">
        <v>13</v>
      </c>
      <c r="AV294" s="12" t="s">
        <v>254</v>
      </c>
      <c r="AW294" s="12">
        <v>5034</v>
      </c>
      <c r="AX294" s="12">
        <v>83</v>
      </c>
      <c r="AY294" s="12">
        <v>27</v>
      </c>
      <c r="AZ294" s="12">
        <v>39</v>
      </c>
      <c r="BA294" s="12">
        <v>149</v>
      </c>
      <c r="BB294" s="12">
        <v>8</v>
      </c>
      <c r="BC294" s="12">
        <v>8</v>
      </c>
      <c r="BD294" s="12">
        <v>7</v>
      </c>
      <c r="BE294" s="12">
        <v>3</v>
      </c>
      <c r="BF294" s="12">
        <v>13</v>
      </c>
      <c r="BG294" s="12">
        <v>21</v>
      </c>
      <c r="BH294" s="12">
        <v>64</v>
      </c>
      <c r="BI294" s="31">
        <v>91</v>
      </c>
      <c r="BJ294" s="12"/>
      <c r="BK294" s="12" t="s">
        <v>254</v>
      </c>
      <c r="BL294" s="12">
        <v>81</v>
      </c>
      <c r="BM294" s="12">
        <v>84</v>
      </c>
      <c r="BN294" s="12">
        <v>74</v>
      </c>
      <c r="BO294" s="12">
        <v>96</v>
      </c>
      <c r="BP294" s="12">
        <v>167</v>
      </c>
      <c r="BQ294" s="12">
        <v>279</v>
      </c>
      <c r="BR294" s="12">
        <v>373</v>
      </c>
      <c r="BS294" s="12">
        <v>502</v>
      </c>
      <c r="BT294" s="12">
        <v>551</v>
      </c>
      <c r="BU294" s="12">
        <v>586</v>
      </c>
      <c r="BV294" s="12">
        <v>673</v>
      </c>
      <c r="BW294" s="12">
        <v>562</v>
      </c>
      <c r="BX294" s="12">
        <v>633</v>
      </c>
      <c r="BY294" s="31">
        <v>9</v>
      </c>
      <c r="CA294" s="12" t="s">
        <v>254</v>
      </c>
      <c r="CB294" s="12">
        <v>4397</v>
      </c>
      <c r="CC294" s="12">
        <v>72</v>
      </c>
      <c r="CD294" s="12">
        <v>20</v>
      </c>
      <c r="CE294" s="12">
        <v>49</v>
      </c>
      <c r="CF294" s="12">
        <v>141</v>
      </c>
      <c r="CG294" s="12">
        <v>4</v>
      </c>
      <c r="CH294" s="12">
        <v>5</v>
      </c>
      <c r="CI294" s="12">
        <v>2</v>
      </c>
      <c r="CJ294" s="12">
        <v>1</v>
      </c>
      <c r="CK294" s="12">
        <v>14</v>
      </c>
      <c r="CL294" s="12">
        <v>12</v>
      </c>
      <c r="CM294" s="12">
        <v>25</v>
      </c>
      <c r="CN294" s="31">
        <v>30</v>
      </c>
      <c r="CO294" s="12"/>
      <c r="CP294" s="12" t="s">
        <v>254</v>
      </c>
      <c r="CQ294" s="12">
        <v>33</v>
      </c>
      <c r="CR294" s="12">
        <v>30</v>
      </c>
      <c r="CS294" s="12">
        <v>42</v>
      </c>
      <c r="CT294" s="12">
        <v>63</v>
      </c>
      <c r="CU294" s="12">
        <v>99</v>
      </c>
      <c r="CV294" s="12">
        <v>136</v>
      </c>
      <c r="CW294" s="12">
        <v>176</v>
      </c>
      <c r="CX294" s="12">
        <v>225</v>
      </c>
      <c r="CY294" s="12">
        <v>308</v>
      </c>
      <c r="CZ294" s="12">
        <v>415</v>
      </c>
      <c r="DA294" s="12">
        <v>566</v>
      </c>
      <c r="DB294" s="12">
        <v>697</v>
      </c>
      <c r="DC294" s="12">
        <v>137</v>
      </c>
      <c r="DD294" s="31">
        <v>3</v>
      </c>
      <c r="DG294" s="12" t="s">
        <v>268</v>
      </c>
      <c r="DH294" s="12">
        <v>55</v>
      </c>
      <c r="DI294" s="12">
        <v>192</v>
      </c>
      <c r="DJ294" s="12">
        <v>13</v>
      </c>
      <c r="DK294" s="12">
        <v>4</v>
      </c>
      <c r="DL294" s="12">
        <v>9</v>
      </c>
      <c r="DM294" s="12">
        <v>14</v>
      </c>
      <c r="DN294" s="12">
        <v>21</v>
      </c>
      <c r="DO294" s="12">
        <v>56</v>
      </c>
      <c r="DP294" s="12">
        <v>109</v>
      </c>
      <c r="DQ294" s="12">
        <v>270</v>
      </c>
      <c r="DR294" s="31">
        <v>930</v>
      </c>
      <c r="DT294" s="12" t="s">
        <v>268</v>
      </c>
      <c r="DU294" s="12">
        <v>62</v>
      </c>
      <c r="DV294" s="12">
        <v>213</v>
      </c>
      <c r="DW294" s="12">
        <v>15</v>
      </c>
      <c r="DX294" s="12">
        <v>5</v>
      </c>
      <c r="DY294" s="12">
        <v>12</v>
      </c>
      <c r="DZ294" s="12">
        <v>16</v>
      </c>
      <c r="EA294" s="12">
        <v>25</v>
      </c>
      <c r="EB294" s="12">
        <v>73</v>
      </c>
      <c r="EC294" s="12">
        <v>142</v>
      </c>
      <c r="ED294" s="12">
        <v>322</v>
      </c>
      <c r="EE294" s="31">
        <v>1009</v>
      </c>
      <c r="EG294" s="12" t="s">
        <v>268</v>
      </c>
      <c r="EH294" s="12">
        <v>48</v>
      </c>
      <c r="EI294" s="12">
        <v>169</v>
      </c>
      <c r="EJ294" s="12">
        <v>11</v>
      </c>
      <c r="EK294" s="12">
        <v>3</v>
      </c>
      <c r="EL294" s="12">
        <v>7</v>
      </c>
      <c r="EM294" s="12">
        <v>12</v>
      </c>
      <c r="EN294" s="12">
        <v>17</v>
      </c>
      <c r="EO294" s="12">
        <v>39</v>
      </c>
      <c r="EP294" s="12">
        <v>74</v>
      </c>
      <c r="EQ294" s="12">
        <v>219</v>
      </c>
      <c r="ER294" s="31">
        <v>864</v>
      </c>
      <c r="EU294" s="12" t="s">
        <v>268</v>
      </c>
      <c r="EV294" s="12">
        <v>539883</v>
      </c>
      <c r="EW294" s="12">
        <v>57960</v>
      </c>
      <c r="EX294" s="12">
        <v>54455</v>
      </c>
      <c r="EY294" s="12">
        <v>62363</v>
      </c>
      <c r="EZ294" s="12">
        <v>61215</v>
      </c>
      <c r="FA294" s="12">
        <v>50604</v>
      </c>
      <c r="FB294" s="12">
        <v>40050</v>
      </c>
      <c r="FC294" s="12">
        <v>34531</v>
      </c>
      <c r="FD294" s="12">
        <v>30250</v>
      </c>
      <c r="FE294" s="12">
        <v>29545</v>
      </c>
      <c r="FF294" s="12">
        <v>27546</v>
      </c>
      <c r="FG294" s="12">
        <v>24101</v>
      </c>
      <c r="FH294" s="12">
        <v>19757</v>
      </c>
      <c r="FI294" s="12">
        <v>14833</v>
      </c>
      <c r="FJ294" s="12">
        <v>11993</v>
      </c>
      <c r="FK294" s="12">
        <v>9257</v>
      </c>
      <c r="FL294" s="12">
        <v>6249</v>
      </c>
      <c r="FM294" s="31">
        <v>5174</v>
      </c>
      <c r="FP294" s="12" t="s">
        <v>268</v>
      </c>
      <c r="FQ294" s="12">
        <v>271893</v>
      </c>
      <c r="FR294" s="12">
        <v>29421</v>
      </c>
      <c r="FS294" s="12">
        <v>27753</v>
      </c>
      <c r="FT294" s="12">
        <v>31824</v>
      </c>
      <c r="FU294" s="12">
        <v>31124</v>
      </c>
      <c r="FV294" s="12">
        <v>25693</v>
      </c>
      <c r="FW294" s="12">
        <v>20202</v>
      </c>
      <c r="FX294" s="12">
        <v>16939</v>
      </c>
      <c r="FY294" s="12">
        <v>14784</v>
      </c>
      <c r="FZ294" s="12">
        <v>14865</v>
      </c>
      <c r="GA294" s="12">
        <v>13897</v>
      </c>
      <c r="GB294" s="12">
        <v>12157</v>
      </c>
      <c r="GC294" s="12">
        <v>10112</v>
      </c>
      <c r="GD294" s="12">
        <v>7540</v>
      </c>
      <c r="GE294" s="12">
        <v>5993</v>
      </c>
      <c r="GF294" s="12">
        <v>4428</v>
      </c>
      <c r="GG294" s="12">
        <v>2901</v>
      </c>
      <c r="GH294" s="31">
        <v>2260</v>
      </c>
      <c r="GK294" s="12" t="s">
        <v>268</v>
      </c>
      <c r="GL294" s="12">
        <v>267990</v>
      </c>
      <c r="GM294" s="12">
        <v>28539</v>
      </c>
      <c r="GN294" s="12">
        <v>26702</v>
      </c>
      <c r="GO294" s="12">
        <v>30539</v>
      </c>
      <c r="GP294" s="12">
        <v>30091</v>
      </c>
      <c r="GQ294" s="12">
        <v>24911</v>
      </c>
      <c r="GR294" s="12">
        <v>19848</v>
      </c>
      <c r="GS294" s="12">
        <v>17592</v>
      </c>
      <c r="GT294" s="12">
        <v>15466</v>
      </c>
      <c r="GU294" s="12">
        <v>14680</v>
      </c>
      <c r="GV294" s="12">
        <v>13649</v>
      </c>
      <c r="GW294" s="12">
        <v>11944</v>
      </c>
      <c r="GX294" s="12">
        <v>9645</v>
      </c>
      <c r="GY294" s="12">
        <v>7293</v>
      </c>
      <c r="GZ294" s="12">
        <v>6000</v>
      </c>
      <c r="HA294" s="12">
        <v>4829</v>
      </c>
      <c r="HB294" s="12">
        <v>3348</v>
      </c>
      <c r="HC294" s="31">
        <v>2914</v>
      </c>
      <c r="HF294" s="54" t="s">
        <v>269</v>
      </c>
      <c r="HG294" s="55" t="s">
        <v>270</v>
      </c>
      <c r="HH294" s="55">
        <v>1</v>
      </c>
      <c r="HI294" s="56">
        <f>FC285</f>
        <v>3073754</v>
      </c>
      <c r="HJ294" s="56">
        <f>AH285</f>
        <v>3532</v>
      </c>
      <c r="HK294" s="57">
        <f t="shared" si="123"/>
        <v>1.1490834985493309E-3</v>
      </c>
      <c r="HL294" s="58">
        <f t="shared" si="119"/>
        <v>1.1484236811986266E-3</v>
      </c>
      <c r="HN294" s="54" t="s">
        <v>269</v>
      </c>
      <c r="HO294" s="55" t="s">
        <v>270</v>
      </c>
      <c r="HP294" s="55">
        <v>1</v>
      </c>
      <c r="HQ294" s="56">
        <f>FX285</f>
        <v>1539324</v>
      </c>
      <c r="HR294" s="56">
        <f>BM285</f>
        <v>2425</v>
      </c>
      <c r="HS294" s="57">
        <f t="shared" si="124"/>
        <v>1.5753668493442576E-3</v>
      </c>
      <c r="HT294" s="58">
        <f t="shared" si="120"/>
        <v>1.5741269356487173E-3</v>
      </c>
      <c r="HV294" s="54" t="s">
        <v>269</v>
      </c>
      <c r="HW294" s="59" t="s">
        <v>270</v>
      </c>
      <c r="HX294" s="59">
        <v>1</v>
      </c>
      <c r="HY294" s="56">
        <f>GS285</f>
        <v>1534430</v>
      </c>
      <c r="HZ294" s="60">
        <f>CR285</f>
        <v>1103</v>
      </c>
      <c r="IA294" s="57">
        <f t="shared" si="125"/>
        <v>7.188337037205998E-4</v>
      </c>
      <c r="IB294" s="58">
        <f t="shared" si="121"/>
        <v>7.1857543559971238E-4</v>
      </c>
      <c r="IE294" s="50">
        <f t="shared" si="122"/>
        <v>0</v>
      </c>
      <c r="IF294" s="50">
        <f t="shared" si="122"/>
        <v>-4</v>
      </c>
      <c r="IH294">
        <f t="shared" ref="IH294:IM294" si="128">IH284/IH292</f>
        <v>0.3005042436345482</v>
      </c>
      <c r="II294">
        <f t="shared" si="128"/>
        <v>0.30285794022993889</v>
      </c>
      <c r="IJ294">
        <f t="shared" si="128"/>
        <v>0.30497059752734795</v>
      </c>
      <c r="IK294">
        <f t="shared" si="128"/>
        <v>0.30644207513309862</v>
      </c>
      <c r="IL294">
        <f t="shared" si="128"/>
        <v>0.30686484642075323</v>
      </c>
      <c r="IM294">
        <f t="shared" si="128"/>
        <v>0.3062684470186392</v>
      </c>
      <c r="IO294">
        <f>IO284/IO292</f>
        <v>0.28588362624336444</v>
      </c>
      <c r="IQ294">
        <f>IQ284/IQ292</f>
        <v>0.30768451974171035</v>
      </c>
    </row>
    <row r="295" spans="1:251" ht="15.6" x14ac:dyDescent="0.3">
      <c r="A295" s="12" t="s">
        <v>268</v>
      </c>
      <c r="B295" s="12">
        <v>12222</v>
      </c>
      <c r="C295" s="12"/>
      <c r="D295" s="12"/>
      <c r="E295" s="12"/>
      <c r="F295" s="12">
        <v>122</v>
      </c>
      <c r="G295" s="12">
        <v>2502</v>
      </c>
      <c r="H295" s="12">
        <v>3363</v>
      </c>
      <c r="I295" s="12">
        <v>2889</v>
      </c>
      <c r="J295" s="12">
        <v>1935</v>
      </c>
      <c r="K295" s="12">
        <v>1047</v>
      </c>
      <c r="L295" s="12">
        <v>313</v>
      </c>
      <c r="M295" s="12">
        <v>30</v>
      </c>
      <c r="N295" s="12">
        <v>2</v>
      </c>
      <c r="O295" s="31">
        <v>19</v>
      </c>
      <c r="Q295" s="12" t="s">
        <v>268</v>
      </c>
      <c r="R295" s="12">
        <v>2981</v>
      </c>
      <c r="S295" s="12">
        <v>110</v>
      </c>
      <c r="T295" s="12">
        <v>27</v>
      </c>
      <c r="U295" s="12">
        <v>98</v>
      </c>
      <c r="V295" s="12">
        <v>235</v>
      </c>
      <c r="W295" s="12">
        <v>35</v>
      </c>
      <c r="X295" s="12">
        <v>16</v>
      </c>
      <c r="Y295" s="12">
        <v>6</v>
      </c>
      <c r="Z295" s="12">
        <v>4</v>
      </c>
      <c r="AA295" s="12">
        <v>11</v>
      </c>
      <c r="AB295" s="12">
        <v>32</v>
      </c>
      <c r="AC295" s="12">
        <v>49</v>
      </c>
      <c r="AD295" s="31">
        <v>57</v>
      </c>
      <c r="AE295" s="12"/>
      <c r="AF295" s="12" t="s">
        <v>268</v>
      </c>
      <c r="AG295" s="12">
        <v>50</v>
      </c>
      <c r="AH295" s="12">
        <v>54</v>
      </c>
      <c r="AI295" s="12">
        <v>48</v>
      </c>
      <c r="AJ295" s="12">
        <v>77</v>
      </c>
      <c r="AK295" s="12">
        <v>136</v>
      </c>
      <c r="AL295" s="12">
        <v>154</v>
      </c>
      <c r="AM295" s="12">
        <v>155</v>
      </c>
      <c r="AN295" s="12">
        <v>221</v>
      </c>
      <c r="AO295" s="12">
        <v>295</v>
      </c>
      <c r="AP295" s="12">
        <v>278</v>
      </c>
      <c r="AQ295" s="12">
        <v>322</v>
      </c>
      <c r="AR295" s="12">
        <v>322</v>
      </c>
      <c r="AS295" s="12">
        <v>418</v>
      </c>
      <c r="AT295" s="31">
        <v>6</v>
      </c>
      <c r="AV295" s="12" t="s">
        <v>268</v>
      </c>
      <c r="AW295" s="12">
        <v>1699</v>
      </c>
      <c r="AX295" s="12">
        <v>59</v>
      </c>
      <c r="AY295" s="12">
        <v>18</v>
      </c>
      <c r="AZ295" s="12">
        <v>56</v>
      </c>
      <c r="BA295" s="12">
        <v>133</v>
      </c>
      <c r="BB295" s="12">
        <v>21</v>
      </c>
      <c r="BC295" s="12">
        <v>9</v>
      </c>
      <c r="BD295" s="12">
        <v>2</v>
      </c>
      <c r="BE295" s="12">
        <v>4</v>
      </c>
      <c r="BF295" s="12">
        <v>8</v>
      </c>
      <c r="BG295" s="12">
        <v>20</v>
      </c>
      <c r="BH295" s="12">
        <v>28</v>
      </c>
      <c r="BI295" s="31">
        <v>39</v>
      </c>
      <c r="BJ295" s="12"/>
      <c r="BK295" s="12" t="s">
        <v>268</v>
      </c>
      <c r="BL295" s="12">
        <v>34</v>
      </c>
      <c r="BM295" s="12">
        <v>26</v>
      </c>
      <c r="BN295" s="12">
        <v>27</v>
      </c>
      <c r="BO295" s="12">
        <v>46</v>
      </c>
      <c r="BP295" s="12">
        <v>85</v>
      </c>
      <c r="BQ295" s="12">
        <v>106</v>
      </c>
      <c r="BR295" s="12">
        <v>111</v>
      </c>
      <c r="BS295" s="12">
        <v>140</v>
      </c>
      <c r="BT295" s="12">
        <v>174</v>
      </c>
      <c r="BU295" s="12">
        <v>162</v>
      </c>
      <c r="BV295" s="12">
        <v>205</v>
      </c>
      <c r="BW295" s="12">
        <v>156</v>
      </c>
      <c r="BX295" s="12">
        <v>160</v>
      </c>
      <c r="BY295" s="31">
        <v>3</v>
      </c>
      <c r="CA295" s="12" t="s">
        <v>268</v>
      </c>
      <c r="CB295" s="12">
        <v>1278</v>
      </c>
      <c r="CC295" s="12">
        <v>50</v>
      </c>
      <c r="CD295" s="12">
        <v>9</v>
      </c>
      <c r="CE295" s="12">
        <v>42</v>
      </c>
      <c r="CF295" s="12">
        <v>101</v>
      </c>
      <c r="CG295" s="12">
        <v>14</v>
      </c>
      <c r="CH295" s="12">
        <v>7</v>
      </c>
      <c r="CI295" s="12">
        <v>4</v>
      </c>
      <c r="CJ295" s="12">
        <v>0</v>
      </c>
      <c r="CK295" s="12">
        <v>3</v>
      </c>
      <c r="CL295" s="12">
        <v>12</v>
      </c>
      <c r="CM295" s="12">
        <v>21</v>
      </c>
      <c r="CN295" s="31">
        <v>18</v>
      </c>
      <c r="CO295" s="12"/>
      <c r="CP295" s="12" t="s">
        <v>268</v>
      </c>
      <c r="CQ295" s="12">
        <v>16</v>
      </c>
      <c r="CR295" s="12">
        <v>28</v>
      </c>
      <c r="CS295" s="12">
        <v>21</v>
      </c>
      <c r="CT295" s="12">
        <v>31</v>
      </c>
      <c r="CU295" s="12">
        <v>51</v>
      </c>
      <c r="CV295" s="12">
        <v>48</v>
      </c>
      <c r="CW295" s="12">
        <v>44</v>
      </c>
      <c r="CX295" s="12">
        <v>81</v>
      </c>
      <c r="CY295" s="12">
        <v>121</v>
      </c>
      <c r="CZ295" s="12">
        <v>116</v>
      </c>
      <c r="DA295" s="12">
        <v>117</v>
      </c>
      <c r="DB295" s="12">
        <v>166</v>
      </c>
      <c r="DC295" s="12">
        <v>258</v>
      </c>
      <c r="DD295" s="31">
        <v>0</v>
      </c>
      <c r="DG295" s="12" t="s">
        <v>285</v>
      </c>
      <c r="DH295" s="12">
        <v>54</v>
      </c>
      <c r="DI295" s="12">
        <v>140</v>
      </c>
      <c r="DJ295" s="12">
        <v>7</v>
      </c>
      <c r="DK295" s="12">
        <v>3</v>
      </c>
      <c r="DL295" s="12">
        <v>8</v>
      </c>
      <c r="DM295" s="12">
        <v>11</v>
      </c>
      <c r="DN295" s="12">
        <v>22</v>
      </c>
      <c r="DO295" s="12">
        <v>53</v>
      </c>
      <c r="DP295" s="12">
        <v>122</v>
      </c>
      <c r="DQ295" s="12">
        <v>245</v>
      </c>
      <c r="DR295" s="31">
        <v>807</v>
      </c>
      <c r="DT295" s="12" t="s">
        <v>285</v>
      </c>
      <c r="DU295" s="12">
        <v>62</v>
      </c>
      <c r="DV295" s="12">
        <v>149</v>
      </c>
      <c r="DW295" s="12">
        <v>6</v>
      </c>
      <c r="DX295" s="12">
        <v>4</v>
      </c>
      <c r="DY295" s="12">
        <v>10</v>
      </c>
      <c r="DZ295" s="12">
        <v>13</v>
      </c>
      <c r="EA295" s="12">
        <v>28</v>
      </c>
      <c r="EB295" s="12">
        <v>73</v>
      </c>
      <c r="EC295" s="12">
        <v>158</v>
      </c>
      <c r="ED295" s="12">
        <v>317</v>
      </c>
      <c r="EE295" s="31">
        <v>951</v>
      </c>
      <c r="EG295" s="12" t="s">
        <v>285</v>
      </c>
      <c r="EH295" s="12">
        <v>46</v>
      </c>
      <c r="EI295" s="12">
        <v>132</v>
      </c>
      <c r="EJ295" s="12">
        <v>7</v>
      </c>
      <c r="EK295" s="12">
        <v>2</v>
      </c>
      <c r="EL295" s="12">
        <v>6</v>
      </c>
      <c r="EM295" s="12">
        <v>9</v>
      </c>
      <c r="EN295" s="12">
        <v>16</v>
      </c>
      <c r="EO295" s="12">
        <v>34</v>
      </c>
      <c r="EP295" s="12">
        <v>90</v>
      </c>
      <c r="EQ295" s="12">
        <v>181</v>
      </c>
      <c r="ER295" s="31">
        <v>703</v>
      </c>
      <c r="EU295" s="12" t="s">
        <v>285</v>
      </c>
      <c r="EV295" s="12">
        <v>679975</v>
      </c>
      <c r="EW295" s="12">
        <v>70797</v>
      </c>
      <c r="EX295" s="12">
        <v>66660</v>
      </c>
      <c r="EY295" s="12">
        <v>71756</v>
      </c>
      <c r="EZ295" s="12">
        <v>68471</v>
      </c>
      <c r="FA295" s="12">
        <v>61949</v>
      </c>
      <c r="FB295" s="12">
        <v>56101</v>
      </c>
      <c r="FC295" s="12">
        <v>50799</v>
      </c>
      <c r="FD295" s="12">
        <v>41919</v>
      </c>
      <c r="FE295" s="12">
        <v>36557</v>
      </c>
      <c r="FF295" s="12">
        <v>32855</v>
      </c>
      <c r="FG295" s="12">
        <v>29726</v>
      </c>
      <c r="FH295" s="12">
        <v>25652</v>
      </c>
      <c r="FI295" s="12">
        <v>20391</v>
      </c>
      <c r="FJ295" s="12">
        <v>16481</v>
      </c>
      <c r="FK295" s="12">
        <v>12766</v>
      </c>
      <c r="FL295" s="12">
        <v>9104</v>
      </c>
      <c r="FM295" s="31">
        <v>7991</v>
      </c>
      <c r="FP295" s="12" t="s">
        <v>285</v>
      </c>
      <c r="FQ295" s="12">
        <v>337355</v>
      </c>
      <c r="FR295" s="12">
        <v>36196</v>
      </c>
      <c r="FS295" s="12">
        <v>33957</v>
      </c>
      <c r="FT295" s="12">
        <v>36396</v>
      </c>
      <c r="FU295" s="12">
        <v>34655</v>
      </c>
      <c r="FV295" s="12">
        <v>31266</v>
      </c>
      <c r="FW295" s="12">
        <v>28103</v>
      </c>
      <c r="FX295" s="12">
        <v>25185</v>
      </c>
      <c r="FY295" s="12">
        <v>20901</v>
      </c>
      <c r="FZ295" s="12">
        <v>17997</v>
      </c>
      <c r="GA295" s="12">
        <v>15720</v>
      </c>
      <c r="GB295" s="12">
        <v>14118</v>
      </c>
      <c r="GC295" s="12">
        <v>12330</v>
      </c>
      <c r="GD295" s="12">
        <v>9706</v>
      </c>
      <c r="GE295" s="12">
        <v>7821</v>
      </c>
      <c r="GF295" s="12">
        <v>5833</v>
      </c>
      <c r="GG295" s="12">
        <v>3999</v>
      </c>
      <c r="GH295" s="31">
        <v>3172</v>
      </c>
      <c r="GK295" s="12" t="s">
        <v>285</v>
      </c>
      <c r="GL295" s="12">
        <v>342620</v>
      </c>
      <c r="GM295" s="12">
        <v>34601</v>
      </c>
      <c r="GN295" s="12">
        <v>32703</v>
      </c>
      <c r="GO295" s="12">
        <v>35360</v>
      </c>
      <c r="GP295" s="12">
        <v>33816</v>
      </c>
      <c r="GQ295" s="12">
        <v>30683</v>
      </c>
      <c r="GR295" s="12">
        <v>27998</v>
      </c>
      <c r="GS295" s="12">
        <v>25614</v>
      </c>
      <c r="GT295" s="12">
        <v>21018</v>
      </c>
      <c r="GU295" s="12">
        <v>18560</v>
      </c>
      <c r="GV295" s="12">
        <v>17135</v>
      </c>
      <c r="GW295" s="12">
        <v>15608</v>
      </c>
      <c r="GX295" s="12">
        <v>13322</v>
      </c>
      <c r="GY295" s="12">
        <v>10685</v>
      </c>
      <c r="GZ295" s="12">
        <v>8660</v>
      </c>
      <c r="HA295" s="12">
        <v>6933</v>
      </c>
      <c r="HB295" s="12">
        <v>5105</v>
      </c>
      <c r="HC295" s="31">
        <v>4819</v>
      </c>
      <c r="HF295" s="42" t="s">
        <v>286</v>
      </c>
      <c r="HG295" s="43" t="s">
        <v>287</v>
      </c>
      <c r="HH295" s="43">
        <v>1</v>
      </c>
      <c r="HI295" s="44">
        <f>FD285</f>
        <v>2562370</v>
      </c>
      <c r="HJ295" s="44">
        <f>AI285</f>
        <v>3973</v>
      </c>
      <c r="HK295" s="45">
        <f t="shared" si="123"/>
        <v>1.5505176847996191E-3</v>
      </c>
      <c r="HL295" s="46">
        <f t="shared" si="119"/>
        <v>1.5493165634341405E-3</v>
      </c>
      <c r="HN295" s="42" t="s">
        <v>286</v>
      </c>
      <c r="HO295" s="43" t="s">
        <v>287</v>
      </c>
      <c r="HP295" s="43">
        <v>1</v>
      </c>
      <c r="HQ295" s="44">
        <f>FY285</f>
        <v>1278518</v>
      </c>
      <c r="HR295" s="44">
        <f>BN285</f>
        <v>2539</v>
      </c>
      <c r="HS295" s="45">
        <f t="shared" si="124"/>
        <v>1.9858930417874445E-3</v>
      </c>
      <c r="HT295" s="46">
        <f t="shared" si="120"/>
        <v>1.9839231122354296E-3</v>
      </c>
      <c r="HV295" s="42" t="s">
        <v>286</v>
      </c>
      <c r="HW295" s="47" t="s">
        <v>287</v>
      </c>
      <c r="HX295" s="47">
        <v>1</v>
      </c>
      <c r="HY295" s="44">
        <f>GT285</f>
        <v>1283852</v>
      </c>
      <c r="HZ295" s="48">
        <f>CS285</f>
        <v>1433</v>
      </c>
      <c r="IA295" s="45">
        <f t="shared" si="125"/>
        <v>1.1161722690777442E-3</v>
      </c>
      <c r="IB295" s="46">
        <f t="shared" si="121"/>
        <v>1.1155496962598724E-3</v>
      </c>
      <c r="IE295" s="50">
        <f t="shared" si="122"/>
        <v>0</v>
      </c>
      <c r="IF295" s="50">
        <f t="shared" si="122"/>
        <v>-1</v>
      </c>
      <c r="IH295">
        <f t="shared" ref="IH295:IM295" si="129">IH285/IH292</f>
        <v>0.10482476285571643</v>
      </c>
      <c r="II295">
        <f t="shared" si="129"/>
        <v>0.11107988532329424</v>
      </c>
      <c r="IJ295">
        <f t="shared" si="129"/>
        <v>0.11611996170663196</v>
      </c>
      <c r="IK295">
        <f t="shared" si="129"/>
        <v>0.12020679211581704</v>
      </c>
      <c r="IL295">
        <f t="shared" si="129"/>
        <v>0.12374708296856146</v>
      </c>
      <c r="IM295">
        <f t="shared" si="129"/>
        <v>0.12700867536293697</v>
      </c>
      <c r="IO295">
        <f>IO285/IO292</f>
        <v>8.3298216467435293E-2</v>
      </c>
      <c r="IQ295">
        <f>IQ285/IQ292</f>
        <v>0.11539658363222458</v>
      </c>
    </row>
    <row r="296" spans="1:251" ht="15.6" x14ac:dyDescent="0.3">
      <c r="A296" s="12" t="s">
        <v>285</v>
      </c>
      <c r="B296" s="12">
        <v>12963</v>
      </c>
      <c r="C296" s="12"/>
      <c r="D296" s="12"/>
      <c r="E296" s="12"/>
      <c r="F296" s="12">
        <v>53</v>
      </c>
      <c r="G296" s="12">
        <v>2126</v>
      </c>
      <c r="H296" s="12">
        <v>3514</v>
      </c>
      <c r="I296" s="12">
        <v>3224</v>
      </c>
      <c r="J296" s="12">
        <v>2398</v>
      </c>
      <c r="K296" s="12">
        <v>1246</v>
      </c>
      <c r="L296" s="12">
        <v>371</v>
      </c>
      <c r="M296" s="12">
        <v>22</v>
      </c>
      <c r="N296" s="12">
        <v>1</v>
      </c>
      <c r="O296" s="31">
        <v>8</v>
      </c>
      <c r="Q296" s="12" t="s">
        <v>285</v>
      </c>
      <c r="R296" s="12">
        <v>3658</v>
      </c>
      <c r="S296" s="12">
        <v>98</v>
      </c>
      <c r="T296" s="12">
        <v>32</v>
      </c>
      <c r="U296" s="12">
        <v>52</v>
      </c>
      <c r="V296" s="12">
        <v>182</v>
      </c>
      <c r="W296" s="12">
        <v>23</v>
      </c>
      <c r="X296" s="12">
        <v>6</v>
      </c>
      <c r="Y296" s="12">
        <v>4</v>
      </c>
      <c r="Z296" s="12">
        <v>4</v>
      </c>
      <c r="AA296" s="12">
        <v>23</v>
      </c>
      <c r="AB296" s="12">
        <v>16</v>
      </c>
      <c r="AC296" s="12">
        <v>58</v>
      </c>
      <c r="AD296" s="31">
        <v>48</v>
      </c>
      <c r="AE296" s="12"/>
      <c r="AF296" s="12" t="s">
        <v>285</v>
      </c>
      <c r="AG296" s="12">
        <v>61</v>
      </c>
      <c r="AH296" s="12">
        <v>57</v>
      </c>
      <c r="AI296" s="12">
        <v>78</v>
      </c>
      <c r="AJ296" s="12">
        <v>95</v>
      </c>
      <c r="AK296" s="12">
        <v>145</v>
      </c>
      <c r="AL296" s="12">
        <v>185</v>
      </c>
      <c r="AM296" s="12">
        <v>273</v>
      </c>
      <c r="AN296" s="12">
        <v>291</v>
      </c>
      <c r="AO296" s="12">
        <v>348</v>
      </c>
      <c r="AP296" s="12">
        <v>368</v>
      </c>
      <c r="AQ296" s="12">
        <v>469</v>
      </c>
      <c r="AR296" s="12">
        <v>426</v>
      </c>
      <c r="AS296" s="12">
        <v>485</v>
      </c>
      <c r="AT296" s="31">
        <v>13</v>
      </c>
      <c r="AV296" s="12" t="s">
        <v>285</v>
      </c>
      <c r="AW296" s="12">
        <v>2076</v>
      </c>
      <c r="AX296" s="12">
        <v>53</v>
      </c>
      <c r="AY296" s="12">
        <v>18</v>
      </c>
      <c r="AZ296" s="12">
        <v>26</v>
      </c>
      <c r="BA296" s="12">
        <v>97</v>
      </c>
      <c r="BB296" s="12">
        <v>10</v>
      </c>
      <c r="BC296" s="12">
        <v>3</v>
      </c>
      <c r="BD296" s="12">
        <v>3</v>
      </c>
      <c r="BE296" s="12">
        <v>1</v>
      </c>
      <c r="BF296" s="12">
        <v>15</v>
      </c>
      <c r="BG296" s="12">
        <v>11</v>
      </c>
      <c r="BH296" s="12">
        <v>34</v>
      </c>
      <c r="BI296" s="31">
        <v>32</v>
      </c>
      <c r="BJ296" s="12"/>
      <c r="BK296" s="12" t="s">
        <v>285</v>
      </c>
      <c r="BL296" s="12">
        <v>32</v>
      </c>
      <c r="BM296" s="12">
        <v>38</v>
      </c>
      <c r="BN296" s="12">
        <v>49</v>
      </c>
      <c r="BO296" s="12">
        <v>61</v>
      </c>
      <c r="BP296" s="12">
        <v>91</v>
      </c>
      <c r="BQ296" s="12">
        <v>127</v>
      </c>
      <c r="BR296" s="12">
        <v>175</v>
      </c>
      <c r="BS296" s="12">
        <v>174</v>
      </c>
      <c r="BT296" s="12">
        <v>220</v>
      </c>
      <c r="BU296" s="12">
        <v>213</v>
      </c>
      <c r="BV296" s="12">
        <v>248</v>
      </c>
      <c r="BW296" s="12">
        <v>234</v>
      </c>
      <c r="BX296" s="12">
        <v>200</v>
      </c>
      <c r="BY296" s="31">
        <v>8</v>
      </c>
      <c r="CA296" s="12" t="s">
        <v>285</v>
      </c>
      <c r="CB296" s="12">
        <v>1582</v>
      </c>
      <c r="CC296" s="12">
        <v>45</v>
      </c>
      <c r="CD296" s="12">
        <v>14</v>
      </c>
      <c r="CE296" s="12">
        <v>26</v>
      </c>
      <c r="CF296" s="12">
        <v>85</v>
      </c>
      <c r="CG296" s="12">
        <v>13</v>
      </c>
      <c r="CH296" s="12">
        <v>3</v>
      </c>
      <c r="CI296" s="12">
        <v>1</v>
      </c>
      <c r="CJ296" s="12">
        <v>3</v>
      </c>
      <c r="CK296" s="12">
        <v>8</v>
      </c>
      <c r="CL296" s="12">
        <v>5</v>
      </c>
      <c r="CM296" s="12">
        <v>24</v>
      </c>
      <c r="CN296" s="31">
        <v>16</v>
      </c>
      <c r="CO296" s="12"/>
      <c r="CP296" s="12" t="s">
        <v>285</v>
      </c>
      <c r="CQ296" s="12">
        <v>29</v>
      </c>
      <c r="CR296" s="12">
        <v>19</v>
      </c>
      <c r="CS296" s="12">
        <v>29</v>
      </c>
      <c r="CT296" s="12">
        <v>34</v>
      </c>
      <c r="CU296" s="12">
        <v>54</v>
      </c>
      <c r="CV296" s="12">
        <v>58</v>
      </c>
      <c r="CW296" s="12">
        <v>98</v>
      </c>
      <c r="CX296" s="12">
        <v>117</v>
      </c>
      <c r="CY296" s="12">
        <v>128</v>
      </c>
      <c r="CZ296" s="12">
        <v>155</v>
      </c>
      <c r="DA296" s="12">
        <v>221</v>
      </c>
      <c r="DB296" s="12">
        <v>192</v>
      </c>
      <c r="DC296" s="12">
        <v>285</v>
      </c>
      <c r="DD296" s="31">
        <v>5</v>
      </c>
      <c r="DG296" s="12" t="s">
        <v>299</v>
      </c>
      <c r="DH296" s="12">
        <v>72</v>
      </c>
      <c r="DI296" s="12">
        <v>149</v>
      </c>
      <c r="DJ296" s="12">
        <v>4</v>
      </c>
      <c r="DK296" s="12">
        <v>5</v>
      </c>
      <c r="DL296" s="12">
        <v>7</v>
      </c>
      <c r="DM296" s="12">
        <v>8</v>
      </c>
      <c r="DN296" s="12">
        <v>13</v>
      </c>
      <c r="DO296" s="12">
        <v>38</v>
      </c>
      <c r="DP296" s="12">
        <v>104</v>
      </c>
      <c r="DQ296" s="12">
        <v>224</v>
      </c>
      <c r="DR296" s="31">
        <v>847</v>
      </c>
      <c r="DT296" s="12" t="s">
        <v>299</v>
      </c>
      <c r="DU296" s="12">
        <v>82</v>
      </c>
      <c r="DV296" s="12">
        <v>193</v>
      </c>
      <c r="DW296" s="12">
        <v>5</v>
      </c>
      <c r="DX296" s="12">
        <v>6</v>
      </c>
      <c r="DY296" s="12">
        <v>11</v>
      </c>
      <c r="DZ296" s="12">
        <v>11</v>
      </c>
      <c r="EA296" s="12">
        <v>19</v>
      </c>
      <c r="EB296" s="12">
        <v>50</v>
      </c>
      <c r="EC296" s="12">
        <v>141</v>
      </c>
      <c r="ED296" s="12">
        <v>327</v>
      </c>
      <c r="EE296" s="31">
        <v>1011</v>
      </c>
      <c r="EG296" s="12" t="s">
        <v>299</v>
      </c>
      <c r="EH296" s="12">
        <v>63</v>
      </c>
      <c r="EI296" s="12">
        <v>103</v>
      </c>
      <c r="EJ296" s="12">
        <v>4</v>
      </c>
      <c r="EK296" s="12">
        <v>3</v>
      </c>
      <c r="EL296" s="12">
        <v>3</v>
      </c>
      <c r="EM296" s="12">
        <v>4</v>
      </c>
      <c r="EN296" s="12">
        <v>8</v>
      </c>
      <c r="EO296" s="12">
        <v>26</v>
      </c>
      <c r="EP296" s="12">
        <v>68</v>
      </c>
      <c r="EQ296" s="12">
        <v>133</v>
      </c>
      <c r="ER296" s="31">
        <v>748</v>
      </c>
      <c r="EU296" s="12" t="s">
        <v>299</v>
      </c>
      <c r="EV296" s="12">
        <v>333550</v>
      </c>
      <c r="EW296" s="12">
        <v>26875</v>
      </c>
      <c r="EX296" s="12">
        <v>26323</v>
      </c>
      <c r="EY296" s="12">
        <v>28316</v>
      </c>
      <c r="EZ296" s="12">
        <v>29859</v>
      </c>
      <c r="FA296" s="12">
        <v>27976</v>
      </c>
      <c r="FB296" s="12">
        <v>24570</v>
      </c>
      <c r="FC296" s="12">
        <v>24062</v>
      </c>
      <c r="FD296" s="12">
        <v>21668</v>
      </c>
      <c r="FE296" s="12">
        <v>20632</v>
      </c>
      <c r="FF296" s="12">
        <v>19346</v>
      </c>
      <c r="FG296" s="12">
        <v>17958</v>
      </c>
      <c r="FH296" s="12">
        <v>16124</v>
      </c>
      <c r="FI296" s="12">
        <v>14056</v>
      </c>
      <c r="FJ296" s="12">
        <v>11833</v>
      </c>
      <c r="FK296" s="12">
        <v>9425</v>
      </c>
      <c r="FL296" s="12">
        <v>7081</v>
      </c>
      <c r="FM296" s="31">
        <v>7446</v>
      </c>
      <c r="FP296" s="12" t="s">
        <v>299</v>
      </c>
      <c r="FQ296" s="12">
        <v>166623</v>
      </c>
      <c r="FR296" s="12">
        <v>13672</v>
      </c>
      <c r="FS296" s="12">
        <v>13313</v>
      </c>
      <c r="FT296" s="12">
        <v>14434</v>
      </c>
      <c r="FU296" s="12">
        <v>15218</v>
      </c>
      <c r="FV296" s="12">
        <v>14269</v>
      </c>
      <c r="FW296" s="12">
        <v>12693</v>
      </c>
      <c r="FX296" s="12">
        <v>12360</v>
      </c>
      <c r="FY296" s="12">
        <v>10948</v>
      </c>
      <c r="FZ296" s="12">
        <v>10397</v>
      </c>
      <c r="GA296" s="12">
        <v>9804</v>
      </c>
      <c r="GB296" s="12">
        <v>9102</v>
      </c>
      <c r="GC296" s="12">
        <v>8049</v>
      </c>
      <c r="GD296" s="12">
        <v>6941</v>
      </c>
      <c r="GE296" s="12">
        <v>5686</v>
      </c>
      <c r="GF296" s="12">
        <v>4286</v>
      </c>
      <c r="GG296" s="12">
        <v>2952</v>
      </c>
      <c r="GH296" s="31">
        <v>2499</v>
      </c>
      <c r="GK296" s="12" t="s">
        <v>299</v>
      </c>
      <c r="GL296" s="12">
        <v>166927</v>
      </c>
      <c r="GM296" s="12">
        <v>13203</v>
      </c>
      <c r="GN296" s="12">
        <v>13010</v>
      </c>
      <c r="GO296" s="12">
        <v>13882</v>
      </c>
      <c r="GP296" s="12">
        <v>14641</v>
      </c>
      <c r="GQ296" s="12">
        <v>13707</v>
      </c>
      <c r="GR296" s="12">
        <v>11877</v>
      </c>
      <c r="GS296" s="12">
        <v>11702</v>
      </c>
      <c r="GT296" s="12">
        <v>10720</v>
      </c>
      <c r="GU296" s="12">
        <v>10235</v>
      </c>
      <c r="GV296" s="12">
        <v>9542</v>
      </c>
      <c r="GW296" s="12">
        <v>8856</v>
      </c>
      <c r="GX296" s="12">
        <v>8075</v>
      </c>
      <c r="GY296" s="12">
        <v>7115</v>
      </c>
      <c r="GZ296" s="12">
        <v>6147</v>
      </c>
      <c r="HA296" s="12">
        <v>5139</v>
      </c>
      <c r="HB296" s="12">
        <v>4129</v>
      </c>
      <c r="HC296" s="31">
        <v>4947</v>
      </c>
      <c r="HF296" s="54" t="s">
        <v>300</v>
      </c>
      <c r="HG296" s="55" t="s">
        <v>301</v>
      </c>
      <c r="HH296" s="55">
        <v>1</v>
      </c>
      <c r="HI296" s="56">
        <f>FE285</f>
        <v>2313646</v>
      </c>
      <c r="HJ296" s="56">
        <f>AJ285</f>
        <v>5269</v>
      </c>
      <c r="HK296" s="57">
        <f t="shared" si="123"/>
        <v>2.2773579017706254E-3</v>
      </c>
      <c r="HL296" s="58">
        <f t="shared" si="119"/>
        <v>2.2747676717047006E-3</v>
      </c>
      <c r="HN296" s="54" t="s">
        <v>300</v>
      </c>
      <c r="HO296" s="55" t="s">
        <v>301</v>
      </c>
      <c r="HP296" s="55">
        <v>1</v>
      </c>
      <c r="HQ296" s="56">
        <f>FZ285</f>
        <v>1147736</v>
      </c>
      <c r="HR296" s="56">
        <f>BO285</f>
        <v>3392</v>
      </c>
      <c r="HS296" s="57">
        <f t="shared" si="124"/>
        <v>2.9553834679752139E-3</v>
      </c>
      <c r="HT296" s="58">
        <f t="shared" si="120"/>
        <v>2.9510227660270467E-3</v>
      </c>
      <c r="HV296" s="54" t="s">
        <v>300</v>
      </c>
      <c r="HW296" s="59" t="s">
        <v>301</v>
      </c>
      <c r="HX296" s="59">
        <v>1</v>
      </c>
      <c r="HY296" s="56">
        <f>GU285</f>
        <v>1165910</v>
      </c>
      <c r="HZ296" s="60">
        <f>CT285</f>
        <v>1872</v>
      </c>
      <c r="IA296" s="57">
        <f t="shared" si="125"/>
        <v>1.6056127831479273E-3</v>
      </c>
      <c r="IB296" s="58">
        <f t="shared" si="121"/>
        <v>1.6043248209275261E-3</v>
      </c>
      <c r="IE296" s="50">
        <f t="shared" si="122"/>
        <v>0</v>
      </c>
      <c r="IF296" s="50">
        <f t="shared" si="122"/>
        <v>-5</v>
      </c>
      <c r="IH296">
        <f t="shared" ref="IH296:IM296" si="130">IH286/IH292</f>
        <v>2.4594108836744882E-2</v>
      </c>
      <c r="II296">
        <f t="shared" si="130"/>
        <v>2.3678905223879141E-2</v>
      </c>
      <c r="IJ296">
        <f t="shared" si="130"/>
        <v>2.4479312322886013E-2</v>
      </c>
      <c r="IK296">
        <f t="shared" si="130"/>
        <v>2.6386173252856051E-2</v>
      </c>
      <c r="IL296">
        <f t="shared" si="130"/>
        <v>2.8826811349596439E-2</v>
      </c>
      <c r="IM296">
        <f t="shared" si="130"/>
        <v>3.1445278548861415E-2</v>
      </c>
      <c r="IO296">
        <f>IO286/IO292</f>
        <v>1.5218992817969325E-2</v>
      </c>
      <c r="IQ296">
        <f>IQ286/IQ292</f>
        <v>2.9198286605057105E-2</v>
      </c>
    </row>
    <row r="297" spans="1:251" ht="15.6" x14ac:dyDescent="0.3">
      <c r="A297" s="12" t="s">
        <v>299</v>
      </c>
      <c r="B297" s="12">
        <v>5512</v>
      </c>
      <c r="C297" s="12"/>
      <c r="D297" s="12"/>
      <c r="E297" s="12"/>
      <c r="F297" s="12">
        <v>22</v>
      </c>
      <c r="G297" s="12">
        <v>947</v>
      </c>
      <c r="H297" s="12">
        <v>1386</v>
      </c>
      <c r="I297" s="12">
        <v>139</v>
      </c>
      <c r="J297" s="12">
        <v>1102</v>
      </c>
      <c r="K297" s="12">
        <v>542</v>
      </c>
      <c r="L297" s="12">
        <v>119</v>
      </c>
      <c r="M297" s="12">
        <v>4</v>
      </c>
      <c r="N297" s="12">
        <v>0</v>
      </c>
      <c r="O297" s="31">
        <v>0</v>
      </c>
      <c r="Q297" s="12" t="s">
        <v>299</v>
      </c>
      <c r="R297" s="12">
        <v>2415</v>
      </c>
      <c r="S297" s="12">
        <v>51</v>
      </c>
      <c r="T297" s="12">
        <v>9</v>
      </c>
      <c r="U297" s="12">
        <v>22</v>
      </c>
      <c r="V297" s="12">
        <v>82</v>
      </c>
      <c r="W297" s="12">
        <v>4</v>
      </c>
      <c r="X297" s="12">
        <v>3</v>
      </c>
      <c r="Y297" s="12">
        <v>0</v>
      </c>
      <c r="Z297" s="12">
        <v>2</v>
      </c>
      <c r="AA297" s="12">
        <v>14</v>
      </c>
      <c r="AB297" s="12">
        <v>12</v>
      </c>
      <c r="AC297" s="12">
        <v>18</v>
      </c>
      <c r="AD297" s="31">
        <v>22</v>
      </c>
      <c r="AE297" s="12"/>
      <c r="AF297" s="12" t="s">
        <v>299</v>
      </c>
      <c r="AG297" s="12">
        <v>18</v>
      </c>
      <c r="AH297" s="12">
        <v>21</v>
      </c>
      <c r="AI297" s="12">
        <v>21</v>
      </c>
      <c r="AJ297" s="12">
        <v>36</v>
      </c>
      <c r="AK297" s="12">
        <v>63</v>
      </c>
      <c r="AL297" s="12">
        <v>78</v>
      </c>
      <c r="AM297" s="12">
        <v>144</v>
      </c>
      <c r="AN297" s="12">
        <v>171</v>
      </c>
      <c r="AO297" s="12">
        <v>227</v>
      </c>
      <c r="AP297" s="12">
        <v>249</v>
      </c>
      <c r="AQ297" s="12">
        <v>310</v>
      </c>
      <c r="AR297" s="12">
        <v>370</v>
      </c>
      <c r="AS297" s="12">
        <v>550</v>
      </c>
      <c r="AT297" s="31">
        <v>0</v>
      </c>
      <c r="AV297" s="12" t="s">
        <v>299</v>
      </c>
      <c r="AW297" s="12">
        <v>1358</v>
      </c>
      <c r="AX297" s="12">
        <v>32</v>
      </c>
      <c r="AY297" s="12">
        <v>5</v>
      </c>
      <c r="AZ297" s="12">
        <v>17</v>
      </c>
      <c r="BA297" s="12">
        <v>54</v>
      </c>
      <c r="BB297" s="12">
        <v>2</v>
      </c>
      <c r="BC297" s="12">
        <v>1</v>
      </c>
      <c r="BD297" s="12">
        <v>0</v>
      </c>
      <c r="BE297" s="12">
        <v>2</v>
      </c>
      <c r="BF297" s="12">
        <v>9</v>
      </c>
      <c r="BG297" s="12">
        <v>8</v>
      </c>
      <c r="BH297" s="12">
        <v>14</v>
      </c>
      <c r="BI297" s="31">
        <v>17</v>
      </c>
      <c r="BJ297" s="12"/>
      <c r="BK297" s="12" t="s">
        <v>299</v>
      </c>
      <c r="BL297" s="12">
        <v>14</v>
      </c>
      <c r="BM297" s="12">
        <v>14</v>
      </c>
      <c r="BN297" s="12">
        <v>14</v>
      </c>
      <c r="BO297" s="12">
        <v>26</v>
      </c>
      <c r="BP297" s="12">
        <v>38</v>
      </c>
      <c r="BQ297" s="12">
        <v>56</v>
      </c>
      <c r="BR297" s="12">
        <v>93</v>
      </c>
      <c r="BS297" s="12">
        <v>119</v>
      </c>
      <c r="BT297" s="12">
        <v>161</v>
      </c>
      <c r="BU297" s="12">
        <v>165</v>
      </c>
      <c r="BV297" s="12">
        <v>189</v>
      </c>
      <c r="BW297" s="12">
        <v>172</v>
      </c>
      <c r="BX297" s="12">
        <v>190</v>
      </c>
      <c r="BY297" s="31">
        <v>0</v>
      </c>
      <c r="CA297" s="12" t="s">
        <v>299</v>
      </c>
      <c r="CB297" s="12">
        <v>1056</v>
      </c>
      <c r="CC297" s="12">
        <v>19</v>
      </c>
      <c r="CD297" s="12">
        <v>4</v>
      </c>
      <c r="CE297" s="12">
        <v>5</v>
      </c>
      <c r="CF297" s="12">
        <v>28</v>
      </c>
      <c r="CG297" s="12">
        <v>2</v>
      </c>
      <c r="CH297" s="12">
        <v>2</v>
      </c>
      <c r="CI297" s="12">
        <v>0</v>
      </c>
      <c r="CJ297" s="12">
        <v>0</v>
      </c>
      <c r="CK297" s="12">
        <v>5</v>
      </c>
      <c r="CL297" s="12">
        <v>4</v>
      </c>
      <c r="CM297" s="12">
        <v>4</v>
      </c>
      <c r="CN297" s="31">
        <v>5</v>
      </c>
      <c r="CO297" s="12"/>
      <c r="CP297" s="12" t="s">
        <v>299</v>
      </c>
      <c r="CQ297" s="12">
        <v>3</v>
      </c>
      <c r="CR297" s="12">
        <v>7</v>
      </c>
      <c r="CS297" s="12">
        <v>7</v>
      </c>
      <c r="CT297" s="12">
        <v>10</v>
      </c>
      <c r="CU297" s="12">
        <v>25</v>
      </c>
      <c r="CV297" s="12">
        <v>22</v>
      </c>
      <c r="CW297" s="12">
        <v>51</v>
      </c>
      <c r="CX297" s="12">
        <v>52</v>
      </c>
      <c r="CY297" s="12">
        <v>66</v>
      </c>
      <c r="CZ297" s="12">
        <v>84</v>
      </c>
      <c r="DA297" s="12">
        <v>121</v>
      </c>
      <c r="DB297" s="12">
        <v>198</v>
      </c>
      <c r="DC297" s="12">
        <v>360</v>
      </c>
      <c r="DD297" s="31">
        <v>0</v>
      </c>
      <c r="DG297" s="12" t="s">
        <v>312</v>
      </c>
      <c r="DH297" s="12">
        <v>56</v>
      </c>
      <c r="DI297" s="12">
        <v>150</v>
      </c>
      <c r="DJ297" s="12">
        <v>5</v>
      </c>
      <c r="DK297" s="12">
        <v>2</v>
      </c>
      <c r="DL297" s="12">
        <v>12</v>
      </c>
      <c r="DM297" s="12">
        <v>10</v>
      </c>
      <c r="DN297" s="12">
        <v>17</v>
      </c>
      <c r="DO297" s="12">
        <v>47</v>
      </c>
      <c r="DP297" s="12">
        <v>114</v>
      </c>
      <c r="DQ297" s="12">
        <v>257</v>
      </c>
      <c r="DR297" s="31">
        <v>923</v>
      </c>
      <c r="DT297" s="12" t="s">
        <v>312</v>
      </c>
      <c r="DU297" s="12">
        <v>63</v>
      </c>
      <c r="DV297" s="12">
        <v>132</v>
      </c>
      <c r="DW297" s="12">
        <v>8</v>
      </c>
      <c r="DX297" s="12">
        <v>1</v>
      </c>
      <c r="DY297" s="12">
        <v>15</v>
      </c>
      <c r="DZ297" s="12">
        <v>12</v>
      </c>
      <c r="EA297" s="12">
        <v>21</v>
      </c>
      <c r="EB297" s="12">
        <v>57</v>
      </c>
      <c r="EC297" s="12">
        <v>153</v>
      </c>
      <c r="ED297" s="12">
        <v>342</v>
      </c>
      <c r="EE297" s="31">
        <v>1061</v>
      </c>
      <c r="EG297" s="12" t="s">
        <v>312</v>
      </c>
      <c r="EH297" s="12">
        <v>49</v>
      </c>
      <c r="EI297" s="12">
        <v>168</v>
      </c>
      <c r="EJ297" s="12">
        <v>2</v>
      </c>
      <c r="EK297" s="12">
        <v>3</v>
      </c>
      <c r="EL297" s="12">
        <v>8</v>
      </c>
      <c r="EM297" s="12">
        <v>7</v>
      </c>
      <c r="EN297" s="12">
        <v>13</v>
      </c>
      <c r="EO297" s="12">
        <v>37</v>
      </c>
      <c r="EP297" s="12">
        <v>74</v>
      </c>
      <c r="EQ297" s="12">
        <v>183</v>
      </c>
      <c r="ER297" s="31">
        <v>820</v>
      </c>
      <c r="EU297" s="12" t="s">
        <v>312</v>
      </c>
      <c r="EV297" s="12">
        <v>341207</v>
      </c>
      <c r="EW297" s="12">
        <v>31617</v>
      </c>
      <c r="EX297" s="12">
        <v>31153</v>
      </c>
      <c r="EY297" s="12">
        <v>35730</v>
      </c>
      <c r="EZ297" s="12">
        <v>34231</v>
      </c>
      <c r="FA297" s="12">
        <v>29855</v>
      </c>
      <c r="FB297" s="12">
        <v>29883</v>
      </c>
      <c r="FC297" s="12">
        <v>27839</v>
      </c>
      <c r="FD297" s="12">
        <v>21943</v>
      </c>
      <c r="FE297" s="12">
        <v>19648</v>
      </c>
      <c r="FF297" s="12">
        <v>17757</v>
      </c>
      <c r="FG297" s="12">
        <v>15641</v>
      </c>
      <c r="FH297" s="12">
        <v>13274</v>
      </c>
      <c r="FI297" s="12">
        <v>10149</v>
      </c>
      <c r="FJ297" s="12">
        <v>7916</v>
      </c>
      <c r="FK297" s="12">
        <v>6098</v>
      </c>
      <c r="FL297" s="12">
        <v>4448</v>
      </c>
      <c r="FM297" s="31">
        <v>4025</v>
      </c>
      <c r="FP297" s="12" t="s">
        <v>312</v>
      </c>
      <c r="FQ297" s="12">
        <v>171592</v>
      </c>
      <c r="FR297" s="12">
        <v>15984</v>
      </c>
      <c r="FS297" s="12">
        <v>15808</v>
      </c>
      <c r="FT297" s="12">
        <v>18168</v>
      </c>
      <c r="FU297" s="12">
        <v>17305</v>
      </c>
      <c r="FV297" s="12">
        <v>15145</v>
      </c>
      <c r="FW297" s="12">
        <v>15181</v>
      </c>
      <c r="FX297" s="12">
        <v>14101</v>
      </c>
      <c r="FY297" s="12">
        <v>11174</v>
      </c>
      <c r="FZ297" s="12">
        <v>9988</v>
      </c>
      <c r="GA297" s="12">
        <v>8986</v>
      </c>
      <c r="GB297" s="12">
        <v>7916</v>
      </c>
      <c r="GC297" s="12">
        <v>6698</v>
      </c>
      <c r="GD297" s="12">
        <v>5036</v>
      </c>
      <c r="GE297" s="12">
        <v>3770</v>
      </c>
      <c r="GF297" s="12">
        <v>2723</v>
      </c>
      <c r="GG297" s="12">
        <v>1979</v>
      </c>
      <c r="GH297" s="31">
        <v>1630</v>
      </c>
      <c r="GK297" s="12" t="s">
        <v>312</v>
      </c>
      <c r="GL297" s="12">
        <v>169615</v>
      </c>
      <c r="GM297" s="12">
        <v>15633</v>
      </c>
      <c r="GN297" s="12">
        <v>15345</v>
      </c>
      <c r="GO297" s="12">
        <v>17562</v>
      </c>
      <c r="GP297" s="12">
        <v>16926</v>
      </c>
      <c r="GQ297" s="12">
        <v>14710</v>
      </c>
      <c r="GR297" s="12">
        <v>14702</v>
      </c>
      <c r="GS297" s="12">
        <v>13738</v>
      </c>
      <c r="GT297" s="12">
        <v>10769</v>
      </c>
      <c r="GU297" s="12">
        <v>9660</v>
      </c>
      <c r="GV297" s="12">
        <v>8771</v>
      </c>
      <c r="GW297" s="12">
        <v>7725</v>
      </c>
      <c r="GX297" s="12">
        <v>6576</v>
      </c>
      <c r="GY297" s="12">
        <v>5113</v>
      </c>
      <c r="GZ297" s="12">
        <v>4146</v>
      </c>
      <c r="HA297" s="12">
        <v>3375</v>
      </c>
      <c r="HB297" s="12">
        <v>2469</v>
      </c>
      <c r="HC297" s="31">
        <v>2395</v>
      </c>
      <c r="HF297" s="42" t="s">
        <v>313</v>
      </c>
      <c r="HG297" s="43" t="s">
        <v>314</v>
      </c>
      <c r="HH297" s="43">
        <v>1</v>
      </c>
      <c r="HI297" s="44">
        <f>FF285</f>
        <v>2181896</v>
      </c>
      <c r="HJ297" s="44">
        <f>AK285</f>
        <v>7801</v>
      </c>
      <c r="HK297" s="45">
        <f t="shared" si="123"/>
        <v>3.575330813200996E-3</v>
      </c>
      <c r="HL297" s="46">
        <f t="shared" si="119"/>
        <v>3.5689507234548143E-3</v>
      </c>
      <c r="HN297" s="42" t="s">
        <v>313</v>
      </c>
      <c r="HO297" s="43" t="s">
        <v>314</v>
      </c>
      <c r="HP297" s="43">
        <v>1</v>
      </c>
      <c r="HQ297" s="44">
        <f>GA285</f>
        <v>1065054</v>
      </c>
      <c r="HR297" s="44">
        <f>BP285</f>
        <v>4853</v>
      </c>
      <c r="HS297" s="45">
        <f t="shared" si="124"/>
        <v>4.5565764740567146E-3</v>
      </c>
      <c r="HT297" s="46">
        <f t="shared" si="120"/>
        <v>4.5462188770661388E-3</v>
      </c>
      <c r="HV297" s="42" t="s">
        <v>313</v>
      </c>
      <c r="HW297" s="47" t="s">
        <v>314</v>
      </c>
      <c r="HX297" s="47">
        <v>1</v>
      </c>
      <c r="HY297" s="44">
        <f>GV285</f>
        <v>1116842</v>
      </c>
      <c r="HZ297" s="48">
        <f>CU285</f>
        <v>2944</v>
      </c>
      <c r="IA297" s="45">
        <f t="shared" si="125"/>
        <v>2.6360040184735174E-3</v>
      </c>
      <c r="IB297" s="46">
        <f t="shared" si="121"/>
        <v>2.6325343329333265E-3</v>
      </c>
      <c r="IE297" s="50">
        <f t="shared" si="122"/>
        <v>0</v>
      </c>
      <c r="IF297" s="50">
        <f t="shared" si="122"/>
        <v>-4</v>
      </c>
      <c r="IH297">
        <f t="shared" ref="IH297:IM297" si="131">IH287/IH292</f>
        <v>3.490763854218672E-3</v>
      </c>
      <c r="II297">
        <f t="shared" si="131"/>
        <v>4.5326182627923274E-3</v>
      </c>
      <c r="IJ297">
        <f t="shared" si="131"/>
        <v>4.9928366967293154E-3</v>
      </c>
      <c r="IK297">
        <f t="shared" si="131"/>
        <v>5.1520533010975785E-3</v>
      </c>
      <c r="IL297">
        <f t="shared" si="131"/>
        <v>5.2417374026779515E-3</v>
      </c>
      <c r="IM297">
        <f t="shared" si="131"/>
        <v>5.3161462822817222E-3</v>
      </c>
      <c r="IO297">
        <f>IO287/IO292</f>
        <v>2.3859257664824419E-3</v>
      </c>
      <c r="IQ297">
        <f>IQ287/IQ292</f>
        <v>4.0333567086379939E-3</v>
      </c>
    </row>
    <row r="298" spans="1:251" ht="15.6" x14ac:dyDescent="0.3">
      <c r="A298" s="12" t="s">
        <v>312</v>
      </c>
      <c r="B298" s="12">
        <v>6487</v>
      </c>
      <c r="C298" s="12"/>
      <c r="D298" s="12"/>
      <c r="E298" s="12"/>
      <c r="F298" s="12">
        <v>28</v>
      </c>
      <c r="G298" s="12">
        <v>1096</v>
      </c>
      <c r="H298" s="12">
        <v>1669</v>
      </c>
      <c r="I298" s="12">
        <v>1675</v>
      </c>
      <c r="J298" s="12">
        <v>1144</v>
      </c>
      <c r="K298" s="12">
        <v>563</v>
      </c>
      <c r="L298" s="12">
        <v>152</v>
      </c>
      <c r="M298" s="12">
        <v>6</v>
      </c>
      <c r="N298" s="12">
        <v>1</v>
      </c>
      <c r="O298" s="31">
        <v>153</v>
      </c>
      <c r="Q298" s="12" t="s">
        <v>312</v>
      </c>
      <c r="R298" s="12">
        <v>1902</v>
      </c>
      <c r="S298" s="12">
        <v>48</v>
      </c>
      <c r="T298" s="12">
        <v>15</v>
      </c>
      <c r="U298" s="12">
        <v>34</v>
      </c>
      <c r="V298" s="12">
        <v>97</v>
      </c>
      <c r="W298" s="12">
        <v>6</v>
      </c>
      <c r="X298" s="12">
        <v>2</v>
      </c>
      <c r="Y298" s="12">
        <v>3</v>
      </c>
      <c r="Z298" s="12">
        <v>2</v>
      </c>
      <c r="AA298" s="12">
        <v>6</v>
      </c>
      <c r="AB298" s="12">
        <v>8</v>
      </c>
      <c r="AC298" s="12">
        <v>37</v>
      </c>
      <c r="AD298" s="31">
        <v>37</v>
      </c>
      <c r="AE298" s="12"/>
      <c r="AF298" s="12" t="s">
        <v>312</v>
      </c>
      <c r="AG298" s="12">
        <v>29</v>
      </c>
      <c r="AH298" s="12">
        <v>27</v>
      </c>
      <c r="AI298" s="12">
        <v>28</v>
      </c>
      <c r="AJ298" s="12">
        <v>43</v>
      </c>
      <c r="AK298" s="12">
        <v>74</v>
      </c>
      <c r="AL298" s="12">
        <v>84</v>
      </c>
      <c r="AM298" s="12">
        <v>106</v>
      </c>
      <c r="AN298" s="12">
        <v>160</v>
      </c>
      <c r="AO298" s="12">
        <v>166</v>
      </c>
      <c r="AP298" s="12">
        <v>194</v>
      </c>
      <c r="AQ298" s="12">
        <v>229</v>
      </c>
      <c r="AR298" s="12">
        <v>230</v>
      </c>
      <c r="AS298" s="12">
        <v>323</v>
      </c>
      <c r="AT298" s="31">
        <v>11</v>
      </c>
      <c r="AV298" s="12" t="s">
        <v>312</v>
      </c>
      <c r="AW298" s="12">
        <v>1073</v>
      </c>
      <c r="AX298" s="12">
        <v>23</v>
      </c>
      <c r="AY298" s="12">
        <v>7</v>
      </c>
      <c r="AZ298" s="12">
        <v>14</v>
      </c>
      <c r="BA298" s="12">
        <v>44</v>
      </c>
      <c r="BB298" s="12">
        <v>5</v>
      </c>
      <c r="BC298" s="12">
        <v>1</v>
      </c>
      <c r="BD298" s="12">
        <v>2</v>
      </c>
      <c r="BE298" s="12">
        <v>2</v>
      </c>
      <c r="BF298" s="12">
        <v>1</v>
      </c>
      <c r="BG298" s="12">
        <v>2</v>
      </c>
      <c r="BH298" s="12">
        <v>24</v>
      </c>
      <c r="BI298" s="31">
        <v>26</v>
      </c>
      <c r="BJ298" s="12"/>
      <c r="BK298" s="12" t="s">
        <v>312</v>
      </c>
      <c r="BL298" s="12">
        <v>17</v>
      </c>
      <c r="BM298" s="12">
        <v>18</v>
      </c>
      <c r="BN298" s="12">
        <v>21</v>
      </c>
      <c r="BO298" s="12">
        <v>24</v>
      </c>
      <c r="BP298" s="12">
        <v>43</v>
      </c>
      <c r="BQ298" s="12">
        <v>53</v>
      </c>
      <c r="BR298" s="12">
        <v>69</v>
      </c>
      <c r="BS298" s="12">
        <v>111</v>
      </c>
      <c r="BT298" s="12">
        <v>101</v>
      </c>
      <c r="BU298" s="12">
        <v>121</v>
      </c>
      <c r="BV298" s="12">
        <v>126</v>
      </c>
      <c r="BW298" s="12">
        <v>133</v>
      </c>
      <c r="BX298" s="12">
        <v>124</v>
      </c>
      <c r="BY298" s="31">
        <v>5</v>
      </c>
      <c r="CA298" s="12" t="s">
        <v>312</v>
      </c>
      <c r="CB298" s="12">
        <v>827</v>
      </c>
      <c r="CC298" s="12">
        <v>25</v>
      </c>
      <c r="CD298" s="12">
        <v>8</v>
      </c>
      <c r="CE298" s="12">
        <v>20</v>
      </c>
      <c r="CF298" s="12">
        <v>53</v>
      </c>
      <c r="CG298" s="12">
        <v>1</v>
      </c>
      <c r="CH298" s="12">
        <v>1</v>
      </c>
      <c r="CI298" s="12">
        <v>1</v>
      </c>
      <c r="CJ298" s="12">
        <v>0</v>
      </c>
      <c r="CK298" s="12">
        <v>5</v>
      </c>
      <c r="CL298" s="12">
        <v>6</v>
      </c>
      <c r="CM298" s="12">
        <v>13</v>
      </c>
      <c r="CN298" s="31">
        <v>11</v>
      </c>
      <c r="CO298" s="12"/>
      <c r="CP298" s="12" t="s">
        <v>312</v>
      </c>
      <c r="CQ298" s="12">
        <v>12</v>
      </c>
      <c r="CR298" s="12">
        <v>9</v>
      </c>
      <c r="CS298" s="12">
        <v>7</v>
      </c>
      <c r="CT298" s="12">
        <v>19</v>
      </c>
      <c r="CU298" s="12">
        <v>31</v>
      </c>
      <c r="CV298" s="12">
        <v>30</v>
      </c>
      <c r="CW298" s="12">
        <v>37</v>
      </c>
      <c r="CX298" s="12">
        <v>49</v>
      </c>
      <c r="CY298" s="12">
        <v>65</v>
      </c>
      <c r="CZ298" s="12">
        <v>73</v>
      </c>
      <c r="DA298" s="12">
        <v>103</v>
      </c>
      <c r="DB298" s="12">
        <v>97</v>
      </c>
      <c r="DC298" s="12">
        <v>199</v>
      </c>
      <c r="DD298" s="31">
        <v>5</v>
      </c>
      <c r="DG298" s="12" t="s">
        <v>327</v>
      </c>
      <c r="DH298" s="12">
        <v>70</v>
      </c>
      <c r="DI298" s="12">
        <v>108</v>
      </c>
      <c r="DJ298" s="12">
        <v>5</v>
      </c>
      <c r="DK298" s="12">
        <v>3</v>
      </c>
      <c r="DL298" s="12">
        <v>9</v>
      </c>
      <c r="DM298" s="12">
        <v>10</v>
      </c>
      <c r="DN298" s="12">
        <v>16</v>
      </c>
      <c r="DO298" s="12">
        <v>42</v>
      </c>
      <c r="DP298" s="12">
        <v>97</v>
      </c>
      <c r="DQ298" s="12">
        <v>231</v>
      </c>
      <c r="DR298" s="31">
        <v>842</v>
      </c>
      <c r="DT298" s="12" t="s">
        <v>327</v>
      </c>
      <c r="DU298" s="12">
        <v>76</v>
      </c>
      <c r="DV298" s="12">
        <v>125</v>
      </c>
      <c r="DW298" s="12">
        <v>6</v>
      </c>
      <c r="DX298" s="12">
        <v>3</v>
      </c>
      <c r="DY298" s="12">
        <v>13</v>
      </c>
      <c r="DZ298" s="12">
        <v>14</v>
      </c>
      <c r="EA298" s="12">
        <v>22</v>
      </c>
      <c r="EB298" s="12">
        <v>55</v>
      </c>
      <c r="EC298" s="12">
        <v>128</v>
      </c>
      <c r="ED298" s="12">
        <v>311</v>
      </c>
      <c r="EE298" s="31">
        <v>960</v>
      </c>
      <c r="EG298" s="12" t="s">
        <v>327</v>
      </c>
      <c r="EH298" s="12">
        <v>65</v>
      </c>
      <c r="EI298" s="12">
        <v>90</v>
      </c>
      <c r="EJ298" s="12">
        <v>4</v>
      </c>
      <c r="EK298" s="12">
        <v>3</v>
      </c>
      <c r="EL298" s="12">
        <v>5</v>
      </c>
      <c r="EM298" s="12">
        <v>5</v>
      </c>
      <c r="EN298" s="12">
        <v>11</v>
      </c>
      <c r="EO298" s="12">
        <v>31</v>
      </c>
      <c r="EP298" s="12">
        <v>69</v>
      </c>
      <c r="EQ298" s="12">
        <v>165</v>
      </c>
      <c r="ER298" s="31">
        <v>767</v>
      </c>
      <c r="EU298" s="12" t="s">
        <v>327</v>
      </c>
      <c r="EV298" s="12">
        <v>1729660</v>
      </c>
      <c r="EW298" s="12">
        <v>154800</v>
      </c>
      <c r="EX298" s="12">
        <v>145611</v>
      </c>
      <c r="EY298" s="12">
        <v>151216</v>
      </c>
      <c r="EZ298" s="12">
        <v>153872</v>
      </c>
      <c r="FA298" s="12">
        <v>147395</v>
      </c>
      <c r="FB298" s="12">
        <v>140706</v>
      </c>
      <c r="FC298" s="12">
        <v>130279</v>
      </c>
      <c r="FD298" s="12">
        <v>106873</v>
      </c>
      <c r="FE298" s="12">
        <v>94549</v>
      </c>
      <c r="FF298" s="12">
        <v>90291</v>
      </c>
      <c r="FG298" s="12">
        <v>88158</v>
      </c>
      <c r="FH298" s="12">
        <v>82051</v>
      </c>
      <c r="FI298" s="12">
        <v>69307</v>
      </c>
      <c r="FJ298" s="12">
        <v>55874</v>
      </c>
      <c r="FK298" s="12">
        <v>44890</v>
      </c>
      <c r="FL298" s="12">
        <v>36144</v>
      </c>
      <c r="FM298" s="31">
        <v>37644</v>
      </c>
      <c r="FP298" s="12" t="s">
        <v>327</v>
      </c>
      <c r="FQ298" s="12">
        <v>847377</v>
      </c>
      <c r="FR298" s="12">
        <v>78620</v>
      </c>
      <c r="FS298" s="12">
        <v>73842</v>
      </c>
      <c r="FT298" s="12">
        <v>76989</v>
      </c>
      <c r="FU298" s="12">
        <v>78439</v>
      </c>
      <c r="FV298" s="12">
        <v>74747</v>
      </c>
      <c r="FW298" s="12">
        <v>71092</v>
      </c>
      <c r="FX298" s="12">
        <v>65134</v>
      </c>
      <c r="FY298" s="12">
        <v>52399</v>
      </c>
      <c r="FZ298" s="12">
        <v>45804</v>
      </c>
      <c r="GA298" s="12">
        <v>43198</v>
      </c>
      <c r="GB298" s="12">
        <v>41787</v>
      </c>
      <c r="GC298" s="12">
        <v>38759</v>
      </c>
      <c r="GD298" s="12">
        <v>32331</v>
      </c>
      <c r="GE298" s="12">
        <v>25644</v>
      </c>
      <c r="GF298" s="12">
        <v>19844</v>
      </c>
      <c r="GG298" s="12">
        <v>14946</v>
      </c>
      <c r="GH298" s="31">
        <v>13802</v>
      </c>
      <c r="GK298" s="12" t="s">
        <v>327</v>
      </c>
      <c r="GL298" s="12">
        <v>882283</v>
      </c>
      <c r="GM298" s="12">
        <v>76180</v>
      </c>
      <c r="GN298" s="12">
        <v>71769</v>
      </c>
      <c r="GO298" s="12">
        <v>74227</v>
      </c>
      <c r="GP298" s="12">
        <v>75433</v>
      </c>
      <c r="GQ298" s="12">
        <v>72648</v>
      </c>
      <c r="GR298" s="12">
        <v>69614</v>
      </c>
      <c r="GS298" s="12">
        <v>65145</v>
      </c>
      <c r="GT298" s="12">
        <v>54474</v>
      </c>
      <c r="GU298" s="12">
        <v>48745</v>
      </c>
      <c r="GV298" s="12">
        <v>47093</v>
      </c>
      <c r="GW298" s="12">
        <v>46371</v>
      </c>
      <c r="GX298" s="12">
        <v>43292</v>
      </c>
      <c r="GY298" s="12">
        <v>36976</v>
      </c>
      <c r="GZ298" s="12">
        <v>30230</v>
      </c>
      <c r="HA298" s="12">
        <v>25046</v>
      </c>
      <c r="HB298" s="12">
        <v>21198</v>
      </c>
      <c r="HC298" s="31">
        <v>23842</v>
      </c>
      <c r="HF298" s="54" t="s">
        <v>328</v>
      </c>
      <c r="HG298" s="55" t="s">
        <v>329</v>
      </c>
      <c r="HH298" s="55">
        <v>1</v>
      </c>
      <c r="HI298" s="56">
        <f>FG285</f>
        <v>2034596</v>
      </c>
      <c r="HJ298" s="56">
        <f>AL285</f>
        <v>12026</v>
      </c>
      <c r="HK298" s="57">
        <f t="shared" si="123"/>
        <v>5.9107557470868908E-3</v>
      </c>
      <c r="HL298" s="58">
        <f t="shared" si="119"/>
        <v>5.8933387042789682E-3</v>
      </c>
      <c r="HN298" s="54" t="s">
        <v>328</v>
      </c>
      <c r="HO298" s="55" t="s">
        <v>329</v>
      </c>
      <c r="HP298" s="55">
        <v>1</v>
      </c>
      <c r="HQ298" s="56">
        <f>GB285</f>
        <v>976553</v>
      </c>
      <c r="HR298" s="56">
        <f>BQ285</f>
        <v>7722</v>
      </c>
      <c r="HS298" s="57">
        <f t="shared" si="124"/>
        <v>7.9074049232350924E-3</v>
      </c>
      <c r="HT298" s="58">
        <f t="shared" si="120"/>
        <v>7.8762645168265633E-3</v>
      </c>
      <c r="HV298" s="54" t="s">
        <v>328</v>
      </c>
      <c r="HW298" s="59" t="s">
        <v>329</v>
      </c>
      <c r="HX298" s="59">
        <v>1</v>
      </c>
      <c r="HY298" s="56">
        <f>GW285</f>
        <v>1058043</v>
      </c>
      <c r="HZ298" s="60">
        <f>CV285</f>
        <v>4291</v>
      </c>
      <c r="IA298" s="57">
        <f t="shared" si="125"/>
        <v>4.0556007648082353E-3</v>
      </c>
      <c r="IB298" s="58">
        <f t="shared" si="121"/>
        <v>4.047393458804731E-3</v>
      </c>
      <c r="IE298" s="50">
        <f t="shared" si="122"/>
        <v>0</v>
      </c>
      <c r="IF298" s="50">
        <f t="shared" si="122"/>
        <v>-13</v>
      </c>
      <c r="IH298">
        <f t="shared" ref="IH298:IM298" si="132">SUM(IH293:IH297)</f>
        <v>0.99999999999999989</v>
      </c>
      <c r="II298">
        <f t="shared" si="132"/>
        <v>1</v>
      </c>
      <c r="IJ298">
        <f t="shared" si="132"/>
        <v>1</v>
      </c>
      <c r="IK298">
        <f t="shared" si="132"/>
        <v>1</v>
      </c>
      <c r="IL298">
        <f t="shared" si="132"/>
        <v>0.99999999999999989</v>
      </c>
      <c r="IM298">
        <f t="shared" si="132"/>
        <v>0.99999999999999989</v>
      </c>
      <c r="IO298">
        <f>SUM(IO293:IO297)</f>
        <v>1</v>
      </c>
      <c r="IQ298">
        <f>SUM(IQ293:IQ297)</f>
        <v>1</v>
      </c>
    </row>
    <row r="299" spans="1:251" ht="15.6" x14ac:dyDescent="0.3">
      <c r="A299" s="12" t="s">
        <v>327</v>
      </c>
      <c r="B299" s="12">
        <v>34860</v>
      </c>
      <c r="C299" s="12"/>
      <c r="D299" s="12"/>
      <c r="E299" s="12"/>
      <c r="F299" s="12">
        <v>112</v>
      </c>
      <c r="G299" s="12">
        <v>5283</v>
      </c>
      <c r="H299" s="12">
        <v>8848</v>
      </c>
      <c r="I299" s="12">
        <v>8935</v>
      </c>
      <c r="J299" s="12">
        <v>7216</v>
      </c>
      <c r="K299" s="12">
        <v>3523</v>
      </c>
      <c r="L299" s="12">
        <v>839</v>
      </c>
      <c r="M299" s="12">
        <v>42</v>
      </c>
      <c r="N299" s="12">
        <v>3</v>
      </c>
      <c r="O299" s="31">
        <v>59</v>
      </c>
      <c r="Q299" s="12" t="s">
        <v>327</v>
      </c>
      <c r="R299" s="12">
        <v>12158</v>
      </c>
      <c r="S299" s="12">
        <v>162</v>
      </c>
      <c r="T299" s="12">
        <v>68</v>
      </c>
      <c r="U299" s="12">
        <v>146</v>
      </c>
      <c r="V299" s="12">
        <v>376</v>
      </c>
      <c r="W299" s="12">
        <v>30</v>
      </c>
      <c r="X299" s="12">
        <v>18</v>
      </c>
      <c r="Y299" s="12">
        <v>8</v>
      </c>
      <c r="Z299" s="12">
        <v>8</v>
      </c>
      <c r="AA299" s="12">
        <v>36</v>
      </c>
      <c r="AB299" s="12">
        <v>47</v>
      </c>
      <c r="AC299" s="12">
        <v>124</v>
      </c>
      <c r="AD299" s="31">
        <v>152</v>
      </c>
      <c r="AE299" s="12"/>
      <c r="AF299" s="12" t="s">
        <v>327</v>
      </c>
      <c r="AG299" s="12">
        <v>128</v>
      </c>
      <c r="AH299" s="12">
        <v>136</v>
      </c>
      <c r="AI299" s="12">
        <v>161</v>
      </c>
      <c r="AJ299" s="12">
        <v>168</v>
      </c>
      <c r="AK299" s="12">
        <v>304</v>
      </c>
      <c r="AL299" s="12">
        <v>454</v>
      </c>
      <c r="AM299" s="12">
        <v>637</v>
      </c>
      <c r="AN299" s="12">
        <v>829</v>
      </c>
      <c r="AO299" s="12">
        <v>1016</v>
      </c>
      <c r="AP299" s="12">
        <v>1312</v>
      </c>
      <c r="AQ299" s="12">
        <v>1705</v>
      </c>
      <c r="AR299" s="12">
        <v>1958</v>
      </c>
      <c r="AS299" s="12">
        <v>2551</v>
      </c>
      <c r="AT299" s="31">
        <v>0</v>
      </c>
      <c r="AV299" s="12" t="s">
        <v>327</v>
      </c>
      <c r="AW299" s="12">
        <v>6458</v>
      </c>
      <c r="AX299" s="12">
        <v>103</v>
      </c>
      <c r="AY299" s="12">
        <v>37</v>
      </c>
      <c r="AZ299" s="12">
        <v>81</v>
      </c>
      <c r="BA299" s="12">
        <v>221</v>
      </c>
      <c r="BB299" s="12">
        <v>15</v>
      </c>
      <c r="BC299" s="12">
        <v>15</v>
      </c>
      <c r="BD299" s="12">
        <v>6</v>
      </c>
      <c r="BE299" s="12">
        <v>3</v>
      </c>
      <c r="BF299" s="12">
        <v>17</v>
      </c>
      <c r="BG299" s="12">
        <v>24</v>
      </c>
      <c r="BH299" s="12">
        <v>89</v>
      </c>
      <c r="BI299" s="31">
        <v>108</v>
      </c>
      <c r="BJ299" s="12"/>
      <c r="BK299" s="12" t="s">
        <v>327</v>
      </c>
      <c r="BL299" s="12">
        <v>101</v>
      </c>
      <c r="BM299" s="12">
        <v>96</v>
      </c>
      <c r="BN299" s="12">
        <v>107</v>
      </c>
      <c r="BO299" s="12">
        <v>107</v>
      </c>
      <c r="BP299" s="12">
        <v>185</v>
      </c>
      <c r="BQ299" s="12">
        <v>280</v>
      </c>
      <c r="BR299" s="12">
        <v>397</v>
      </c>
      <c r="BS299" s="12">
        <v>514</v>
      </c>
      <c r="BT299" s="12">
        <v>627</v>
      </c>
      <c r="BU299" s="12">
        <v>787</v>
      </c>
      <c r="BV299" s="12">
        <v>920</v>
      </c>
      <c r="BW299" s="12">
        <v>929</v>
      </c>
      <c r="BX299" s="12">
        <v>910</v>
      </c>
      <c r="BY299" s="31">
        <v>0</v>
      </c>
      <c r="CA299" s="12" t="s">
        <v>327</v>
      </c>
      <c r="CB299" s="12">
        <v>57</v>
      </c>
      <c r="CC299" s="12">
        <v>59</v>
      </c>
      <c r="CD299" s="12">
        <v>31</v>
      </c>
      <c r="CE299" s="12">
        <v>65</v>
      </c>
      <c r="CF299" s="12">
        <v>155</v>
      </c>
      <c r="CG299" s="12">
        <v>15</v>
      </c>
      <c r="CH299" s="12">
        <v>3</v>
      </c>
      <c r="CI299" s="12">
        <v>2</v>
      </c>
      <c r="CJ299" s="12">
        <v>5</v>
      </c>
      <c r="CK299" s="12">
        <v>19</v>
      </c>
      <c r="CL299" s="12">
        <v>23</v>
      </c>
      <c r="CM299" s="12">
        <v>35</v>
      </c>
      <c r="CN299" s="31">
        <v>44</v>
      </c>
      <c r="CO299" s="12"/>
      <c r="CP299" s="12" t="s">
        <v>327</v>
      </c>
      <c r="CQ299" s="12">
        <v>27</v>
      </c>
      <c r="CR299" s="12">
        <v>40</v>
      </c>
      <c r="CS299" s="12">
        <v>54</v>
      </c>
      <c r="CT299" s="12">
        <v>61</v>
      </c>
      <c r="CU299" s="12">
        <v>119</v>
      </c>
      <c r="CV299" s="12">
        <v>174</v>
      </c>
      <c r="CW299" s="12">
        <v>240</v>
      </c>
      <c r="CX299" s="12">
        <v>315</v>
      </c>
      <c r="CY299" s="12">
        <v>389</v>
      </c>
      <c r="CZ299" s="12">
        <v>525</v>
      </c>
      <c r="DA299" s="12">
        <v>785</v>
      </c>
      <c r="DB299" s="12">
        <v>1029</v>
      </c>
      <c r="DC299" s="12">
        <v>1641</v>
      </c>
      <c r="DD299" s="31">
        <v>0</v>
      </c>
      <c r="DG299" s="12" t="s">
        <v>341</v>
      </c>
      <c r="DH299" s="12">
        <v>54</v>
      </c>
      <c r="DI299" s="12">
        <v>139</v>
      </c>
      <c r="DJ299" s="12">
        <v>7</v>
      </c>
      <c r="DK299" s="12">
        <v>4</v>
      </c>
      <c r="DL299" s="12">
        <v>9</v>
      </c>
      <c r="DM299" s="12">
        <v>13</v>
      </c>
      <c r="DN299" s="12">
        <v>20</v>
      </c>
      <c r="DO299" s="12">
        <v>54</v>
      </c>
      <c r="DP299" s="12">
        <v>127</v>
      </c>
      <c r="DQ299" s="12">
        <v>290</v>
      </c>
      <c r="DR299" s="31">
        <v>862</v>
      </c>
      <c r="DT299" s="12" t="s">
        <v>341</v>
      </c>
      <c r="DU299" s="12">
        <v>64</v>
      </c>
      <c r="DV299" s="12">
        <v>156</v>
      </c>
      <c r="DW299" s="12">
        <v>6</v>
      </c>
      <c r="DX299" s="12">
        <v>5</v>
      </c>
      <c r="DY299" s="12">
        <v>13</v>
      </c>
      <c r="DZ299" s="12">
        <v>18</v>
      </c>
      <c r="EA299" s="12">
        <v>25</v>
      </c>
      <c r="EB299" s="12">
        <v>66</v>
      </c>
      <c r="EC299" s="12">
        <v>165</v>
      </c>
      <c r="ED299" s="12">
        <v>377</v>
      </c>
      <c r="EE299" s="31">
        <v>1036</v>
      </c>
      <c r="EG299" s="12" t="s">
        <v>341</v>
      </c>
      <c r="EH299" s="12">
        <v>43</v>
      </c>
      <c r="EI299" s="12">
        <v>120</v>
      </c>
      <c r="EJ299" s="12">
        <v>7</v>
      </c>
      <c r="EK299" s="12">
        <v>2</v>
      </c>
      <c r="EL299" s="12">
        <v>5</v>
      </c>
      <c r="EM299" s="12">
        <v>8</v>
      </c>
      <c r="EN299" s="12">
        <v>15</v>
      </c>
      <c r="EO299" s="12">
        <v>42</v>
      </c>
      <c r="EP299" s="12">
        <v>86</v>
      </c>
      <c r="EQ299" s="12">
        <v>204</v>
      </c>
      <c r="ER299" s="31">
        <v>720</v>
      </c>
      <c r="EU299" s="12" t="s">
        <v>341</v>
      </c>
      <c r="EV299" s="12">
        <v>1077987</v>
      </c>
      <c r="EW299" s="12">
        <v>123960</v>
      </c>
      <c r="EX299" s="12">
        <v>116975</v>
      </c>
      <c r="EY299" s="12">
        <v>119928</v>
      </c>
      <c r="EZ299" s="12">
        <v>114184</v>
      </c>
      <c r="FA299" s="12">
        <v>99399</v>
      </c>
      <c r="FB299" s="12">
        <v>80633</v>
      </c>
      <c r="FC299" s="12">
        <v>70307</v>
      </c>
      <c r="FD299" s="12">
        <v>61411</v>
      </c>
      <c r="FE299" s="12">
        <v>58353</v>
      </c>
      <c r="FF299" s="12">
        <v>54808</v>
      </c>
      <c r="FG299" s="12">
        <v>47146</v>
      </c>
      <c r="FH299" s="12">
        <v>37227</v>
      </c>
      <c r="FI299" s="12">
        <v>28181</v>
      </c>
      <c r="FJ299" s="12">
        <v>23162</v>
      </c>
      <c r="FK299" s="12">
        <v>18425</v>
      </c>
      <c r="FL299" s="12">
        <v>12890</v>
      </c>
      <c r="FM299" s="31">
        <v>10998</v>
      </c>
      <c r="FP299" s="12" t="s">
        <v>341</v>
      </c>
      <c r="FQ299" s="12">
        <v>543565</v>
      </c>
      <c r="FR299" s="12">
        <v>63222</v>
      </c>
      <c r="FS299" s="12">
        <v>59577</v>
      </c>
      <c r="FT299" s="12">
        <v>60837</v>
      </c>
      <c r="FU299" s="12">
        <v>58269</v>
      </c>
      <c r="FV299" s="12">
        <v>50706</v>
      </c>
      <c r="FW299" s="12">
        <v>40358</v>
      </c>
      <c r="FX299" s="12">
        <v>34994</v>
      </c>
      <c r="FY299" s="12">
        <v>30642</v>
      </c>
      <c r="FZ299" s="12">
        <v>29378</v>
      </c>
      <c r="GA299" s="12">
        <v>27741</v>
      </c>
      <c r="GB299" s="12">
        <v>24023</v>
      </c>
      <c r="GC299" s="12">
        <v>19138</v>
      </c>
      <c r="GD299" s="12">
        <v>14178</v>
      </c>
      <c r="GE299" s="12">
        <v>11328</v>
      </c>
      <c r="GF299" s="12">
        <v>8737</v>
      </c>
      <c r="GG299" s="12">
        <v>5874</v>
      </c>
      <c r="GH299" s="31">
        <v>4563</v>
      </c>
      <c r="GK299" s="12" t="s">
        <v>341</v>
      </c>
      <c r="GL299" s="12">
        <v>534422</v>
      </c>
      <c r="GM299" s="12">
        <v>60738</v>
      </c>
      <c r="GN299" s="12">
        <v>57398</v>
      </c>
      <c r="GO299" s="12">
        <v>59091</v>
      </c>
      <c r="GP299" s="12">
        <v>55915</v>
      </c>
      <c r="GQ299" s="12">
        <v>48693</v>
      </c>
      <c r="GR299" s="12">
        <v>40275</v>
      </c>
      <c r="GS299" s="12">
        <v>35313</v>
      </c>
      <c r="GT299" s="12">
        <v>30769</v>
      </c>
      <c r="GU299" s="12">
        <v>28975</v>
      </c>
      <c r="GV299" s="12">
        <v>27067</v>
      </c>
      <c r="GW299" s="12">
        <v>23123</v>
      </c>
      <c r="GX299" s="12">
        <v>18089</v>
      </c>
      <c r="GY299" s="12">
        <v>14003</v>
      </c>
      <c r="GZ299" s="12">
        <v>11834</v>
      </c>
      <c r="HA299" s="12">
        <v>9688</v>
      </c>
      <c r="HB299" s="12">
        <v>7016</v>
      </c>
      <c r="HC299" s="31">
        <v>6435</v>
      </c>
      <c r="HF299" s="42" t="s">
        <v>342</v>
      </c>
      <c r="HG299" s="43" t="s">
        <v>343</v>
      </c>
      <c r="HH299" s="43">
        <v>1</v>
      </c>
      <c r="HI299" s="44">
        <f>FH285</f>
        <v>1837206</v>
      </c>
      <c r="HJ299" s="44">
        <f>AM285</f>
        <v>16651</v>
      </c>
      <c r="HK299" s="45">
        <f t="shared" si="123"/>
        <v>9.0632188224945929E-3</v>
      </c>
      <c r="HL299" s="46">
        <f t="shared" si="119"/>
        <v>9.0223331327587749E-3</v>
      </c>
      <c r="HN299" s="42" t="s">
        <v>342</v>
      </c>
      <c r="HO299" s="43" t="s">
        <v>343</v>
      </c>
      <c r="HP299" s="43">
        <v>1</v>
      </c>
      <c r="HQ299" s="44">
        <f>GC285</f>
        <v>876087</v>
      </c>
      <c r="HR299" s="44">
        <f>BR285</f>
        <v>10689</v>
      </c>
      <c r="HS299" s="45">
        <f t="shared" si="124"/>
        <v>1.2200843066955678E-2</v>
      </c>
      <c r="HT299" s="46">
        <f t="shared" si="120"/>
        <v>1.2126864084163091E-2</v>
      </c>
      <c r="HV299" s="42" t="s">
        <v>342</v>
      </c>
      <c r="HW299" s="47" t="s">
        <v>343</v>
      </c>
      <c r="HX299" s="47">
        <v>1</v>
      </c>
      <c r="HY299" s="44">
        <f>GX285</f>
        <v>961119</v>
      </c>
      <c r="HZ299" s="48">
        <f>CW285</f>
        <v>5948</v>
      </c>
      <c r="IA299" s="45">
        <f t="shared" si="125"/>
        <v>6.1886197234681658E-3</v>
      </c>
      <c r="IB299" s="46">
        <f t="shared" si="121"/>
        <v>6.1695292881495875E-3</v>
      </c>
      <c r="IE299" s="50">
        <f t="shared" si="122"/>
        <v>0</v>
      </c>
      <c r="IF299" s="50">
        <f t="shared" si="122"/>
        <v>-14</v>
      </c>
      <c r="IH299" t="s">
        <v>15</v>
      </c>
      <c r="II299" t="s">
        <v>16</v>
      </c>
      <c r="IJ299" t="s">
        <v>12</v>
      </c>
    </row>
    <row r="300" spans="1:251" ht="15.6" x14ac:dyDescent="0.3">
      <c r="A300" s="12" t="s">
        <v>341</v>
      </c>
      <c r="B300" s="12">
        <v>24936</v>
      </c>
      <c r="C300" s="12"/>
      <c r="D300" s="12"/>
      <c r="E300" s="12"/>
      <c r="F300" s="12">
        <v>229</v>
      </c>
      <c r="G300" s="12">
        <v>5266</v>
      </c>
      <c r="H300" s="12">
        <v>6922</v>
      </c>
      <c r="I300" s="12">
        <v>5722</v>
      </c>
      <c r="J300" s="12">
        <v>3939</v>
      </c>
      <c r="K300" s="12">
        <v>2072</v>
      </c>
      <c r="L300" s="12">
        <v>597</v>
      </c>
      <c r="M300" s="12">
        <v>64</v>
      </c>
      <c r="N300" s="12">
        <v>4</v>
      </c>
      <c r="O300" s="31">
        <v>121</v>
      </c>
      <c r="Q300" s="12" t="s">
        <v>341</v>
      </c>
      <c r="R300" s="12">
        <v>581</v>
      </c>
      <c r="S300" s="12">
        <v>163</v>
      </c>
      <c r="T300" s="12">
        <v>51</v>
      </c>
      <c r="U300" s="12">
        <v>133</v>
      </c>
      <c r="V300" s="12">
        <v>347</v>
      </c>
      <c r="W300" s="12">
        <v>31</v>
      </c>
      <c r="X300" s="12">
        <v>16</v>
      </c>
      <c r="Y300" s="12">
        <v>12</v>
      </c>
      <c r="Z300" s="12">
        <v>8</v>
      </c>
      <c r="AA300" s="12">
        <v>41</v>
      </c>
      <c r="AB300" s="12">
        <v>44</v>
      </c>
      <c r="AC300" s="12">
        <v>92</v>
      </c>
      <c r="AD300" s="31">
        <v>106</v>
      </c>
      <c r="AE300" s="12"/>
      <c r="AF300" s="12" t="s">
        <v>341</v>
      </c>
      <c r="AG300" s="12">
        <v>113</v>
      </c>
      <c r="AH300" s="12">
        <v>82</v>
      </c>
      <c r="AI300" s="12">
        <v>96</v>
      </c>
      <c r="AJ300" s="12">
        <v>144</v>
      </c>
      <c r="AK300" s="12">
        <v>245</v>
      </c>
      <c r="AL300" s="12">
        <v>310</v>
      </c>
      <c r="AM300" s="12">
        <v>384</v>
      </c>
      <c r="AN300" s="12">
        <v>446</v>
      </c>
      <c r="AO300" s="12">
        <v>535</v>
      </c>
      <c r="AP300" s="12">
        <v>670</v>
      </c>
      <c r="AQ300" s="12">
        <v>706</v>
      </c>
      <c r="AR300" s="12">
        <v>610</v>
      </c>
      <c r="AS300" s="12">
        <v>743</v>
      </c>
      <c r="AT300" s="31">
        <v>29</v>
      </c>
      <c r="AV300" s="12" t="s">
        <v>341</v>
      </c>
      <c r="AW300" s="12">
        <v>3468</v>
      </c>
      <c r="AX300" s="12">
        <v>95</v>
      </c>
      <c r="AY300" s="12">
        <v>28</v>
      </c>
      <c r="AZ300" s="12">
        <v>78</v>
      </c>
      <c r="BA300" s="12">
        <v>201</v>
      </c>
      <c r="BB300" s="12">
        <v>10</v>
      </c>
      <c r="BC300" s="12">
        <v>10</v>
      </c>
      <c r="BD300" s="12">
        <v>6</v>
      </c>
      <c r="BE300" s="12">
        <v>5</v>
      </c>
      <c r="BF300" s="12">
        <v>30</v>
      </c>
      <c r="BG300" s="12">
        <v>26</v>
      </c>
      <c r="BH300" s="12">
        <v>65</v>
      </c>
      <c r="BI300" s="31">
        <v>82</v>
      </c>
      <c r="BJ300" s="12"/>
      <c r="BK300" s="12" t="s">
        <v>341</v>
      </c>
      <c r="BL300" s="12">
        <v>82</v>
      </c>
      <c r="BM300" s="12">
        <v>52</v>
      </c>
      <c r="BN300" s="12">
        <v>59</v>
      </c>
      <c r="BO300" s="12">
        <v>89</v>
      </c>
      <c r="BP300" s="12">
        <v>150</v>
      </c>
      <c r="BQ300" s="12">
        <v>194</v>
      </c>
      <c r="BR300" s="12">
        <v>255</v>
      </c>
      <c r="BS300" s="12">
        <v>294</v>
      </c>
      <c r="BT300" s="12">
        <v>351</v>
      </c>
      <c r="BU300" s="12">
        <v>405</v>
      </c>
      <c r="BV300" s="12">
        <v>419</v>
      </c>
      <c r="BW300" s="12">
        <v>328</v>
      </c>
      <c r="BX300" s="12">
        <v>334</v>
      </c>
      <c r="BY300" s="31">
        <v>21</v>
      </c>
      <c r="CA300" s="12" t="s">
        <v>341</v>
      </c>
      <c r="CB300" s="12">
        <v>2306</v>
      </c>
      <c r="CC300" s="12">
        <v>67</v>
      </c>
      <c r="CD300" s="12">
        <v>23</v>
      </c>
      <c r="CE300" s="12">
        <v>55</v>
      </c>
      <c r="CF300" s="12">
        <v>145</v>
      </c>
      <c r="CG300" s="12">
        <v>20</v>
      </c>
      <c r="CH300" s="12">
        <v>6</v>
      </c>
      <c r="CI300" s="12">
        <v>6</v>
      </c>
      <c r="CJ300" s="12">
        <v>3</v>
      </c>
      <c r="CK300" s="12">
        <v>11</v>
      </c>
      <c r="CL300" s="12">
        <v>18</v>
      </c>
      <c r="CM300" s="12">
        <v>26</v>
      </c>
      <c r="CN300" s="31">
        <v>24</v>
      </c>
      <c r="CO300" s="12"/>
      <c r="CP300" s="12" t="s">
        <v>341</v>
      </c>
      <c r="CQ300" s="12">
        <v>31</v>
      </c>
      <c r="CR300" s="12">
        <v>30</v>
      </c>
      <c r="CS300" s="12">
        <v>37</v>
      </c>
      <c r="CT300" s="12">
        <v>55</v>
      </c>
      <c r="CU300" s="12">
        <v>94</v>
      </c>
      <c r="CV300" s="12">
        <v>115</v>
      </c>
      <c r="CW300" s="12">
        <v>127</v>
      </c>
      <c r="CX300" s="12">
        <v>150</v>
      </c>
      <c r="CY300" s="12">
        <v>180</v>
      </c>
      <c r="CZ300" s="12">
        <v>258</v>
      </c>
      <c r="DA300" s="12">
        <v>285</v>
      </c>
      <c r="DB300" s="12">
        <v>278</v>
      </c>
      <c r="DC300" s="12">
        <v>405</v>
      </c>
      <c r="DD300" s="31">
        <v>2</v>
      </c>
      <c r="DG300" s="12" t="s">
        <v>356</v>
      </c>
      <c r="DH300" s="12">
        <v>46</v>
      </c>
      <c r="DI300" s="12">
        <v>74</v>
      </c>
      <c r="DJ300" s="12">
        <v>5</v>
      </c>
      <c r="DK300" s="12">
        <v>2</v>
      </c>
      <c r="DL300" s="12">
        <v>9</v>
      </c>
      <c r="DM300" s="12">
        <v>11</v>
      </c>
      <c r="DN300" s="12">
        <v>14</v>
      </c>
      <c r="DO300" s="12">
        <v>44</v>
      </c>
      <c r="DP300" s="12">
        <v>99</v>
      </c>
      <c r="DQ300" s="12">
        <v>229</v>
      </c>
      <c r="DR300" s="31">
        <v>735</v>
      </c>
      <c r="DT300" s="12" t="s">
        <v>356</v>
      </c>
      <c r="DU300" s="12">
        <v>55</v>
      </c>
      <c r="DV300" s="12">
        <v>85</v>
      </c>
      <c r="DW300" s="12">
        <v>4</v>
      </c>
      <c r="DX300" s="12">
        <v>3</v>
      </c>
      <c r="DY300" s="12">
        <v>14</v>
      </c>
      <c r="DZ300" s="12">
        <v>17</v>
      </c>
      <c r="EA300" s="12">
        <v>17</v>
      </c>
      <c r="EB300" s="12">
        <v>55</v>
      </c>
      <c r="EC300" s="12">
        <v>134</v>
      </c>
      <c r="ED300" s="12">
        <v>315</v>
      </c>
      <c r="EE300" s="31">
        <v>929</v>
      </c>
      <c r="EG300" s="12" t="s">
        <v>356</v>
      </c>
      <c r="EH300" s="12">
        <v>38</v>
      </c>
      <c r="EI300" s="12">
        <v>60</v>
      </c>
      <c r="EJ300" s="12">
        <v>5</v>
      </c>
      <c r="EK300" s="12">
        <v>1</v>
      </c>
      <c r="EL300" s="12">
        <v>5</v>
      </c>
      <c r="EM300" s="12">
        <v>5</v>
      </c>
      <c r="EN300" s="12">
        <v>11</v>
      </c>
      <c r="EO300" s="12">
        <v>34</v>
      </c>
      <c r="EP300" s="12">
        <v>65</v>
      </c>
      <c r="EQ300" s="12">
        <v>152</v>
      </c>
      <c r="ER300" s="31">
        <v>613</v>
      </c>
      <c r="EU300" s="12" t="s">
        <v>356</v>
      </c>
      <c r="EV300" s="12">
        <v>547742</v>
      </c>
      <c r="EW300" s="12">
        <v>49964</v>
      </c>
      <c r="EX300" s="12">
        <v>48547</v>
      </c>
      <c r="EY300" s="12">
        <v>51358</v>
      </c>
      <c r="EZ300" s="12">
        <v>53277</v>
      </c>
      <c r="FA300" s="12">
        <v>49401</v>
      </c>
      <c r="FB300" s="12">
        <v>43941</v>
      </c>
      <c r="FC300" s="12">
        <v>43515</v>
      </c>
      <c r="FD300" s="12">
        <v>38938</v>
      </c>
      <c r="FE300" s="12">
        <v>35118</v>
      </c>
      <c r="FF300" s="12">
        <v>31622</v>
      </c>
      <c r="FG300" s="12">
        <v>27509</v>
      </c>
      <c r="FH300" s="12">
        <v>22678</v>
      </c>
      <c r="FI300" s="12">
        <v>16997</v>
      </c>
      <c r="FJ300" s="12">
        <v>12625</v>
      </c>
      <c r="FK300" s="12">
        <v>9285</v>
      </c>
      <c r="FL300" s="12">
        <v>6582</v>
      </c>
      <c r="FM300" s="31">
        <v>6385</v>
      </c>
      <c r="FP300" s="12" t="s">
        <v>356</v>
      </c>
      <c r="FQ300" s="12">
        <v>272934</v>
      </c>
      <c r="FR300" s="12">
        <v>25521</v>
      </c>
      <c r="FS300" s="12">
        <v>24830</v>
      </c>
      <c r="FT300" s="12">
        <v>26107</v>
      </c>
      <c r="FU300" s="12">
        <v>27048</v>
      </c>
      <c r="FV300" s="12">
        <v>25151</v>
      </c>
      <c r="FW300" s="12">
        <v>22215</v>
      </c>
      <c r="FX300" s="12">
        <v>21537</v>
      </c>
      <c r="FY300" s="12">
        <v>19335</v>
      </c>
      <c r="FZ300" s="12">
        <v>17335</v>
      </c>
      <c r="GA300" s="12">
        <v>15582</v>
      </c>
      <c r="GB300" s="12">
        <v>13499</v>
      </c>
      <c r="GC300" s="12">
        <v>11125</v>
      </c>
      <c r="GD300" s="12">
        <v>8333</v>
      </c>
      <c r="GE300" s="12">
        <v>6077</v>
      </c>
      <c r="GF300" s="12">
        <v>4233</v>
      </c>
      <c r="GG300" s="12">
        <v>2751</v>
      </c>
      <c r="GH300" s="31">
        <v>2255</v>
      </c>
      <c r="GK300" s="12" t="s">
        <v>356</v>
      </c>
      <c r="GL300" s="12">
        <v>274808</v>
      </c>
      <c r="GM300" s="12">
        <v>24443</v>
      </c>
      <c r="GN300" s="12">
        <v>23717</v>
      </c>
      <c r="GO300" s="12">
        <v>25251</v>
      </c>
      <c r="GP300" s="12">
        <v>26229</v>
      </c>
      <c r="GQ300" s="12">
        <v>24250</v>
      </c>
      <c r="GR300" s="12">
        <v>21726</v>
      </c>
      <c r="GS300" s="12">
        <v>21978</v>
      </c>
      <c r="GT300" s="12">
        <v>19603</v>
      </c>
      <c r="GU300" s="12">
        <v>17783</v>
      </c>
      <c r="GV300" s="12">
        <v>16040</v>
      </c>
      <c r="GW300" s="12">
        <v>14010</v>
      </c>
      <c r="GX300" s="12">
        <v>11553</v>
      </c>
      <c r="GY300" s="12">
        <v>8664</v>
      </c>
      <c r="GZ300" s="12">
        <v>6548</v>
      </c>
      <c r="HA300" s="12">
        <v>5052</v>
      </c>
      <c r="HB300" s="12">
        <v>3831</v>
      </c>
      <c r="HC300" s="31">
        <v>4130</v>
      </c>
      <c r="HF300" s="54" t="s">
        <v>357</v>
      </c>
      <c r="HG300" s="55" t="s">
        <v>358</v>
      </c>
      <c r="HH300" s="55">
        <v>1</v>
      </c>
      <c r="HI300" s="56">
        <f>FI285</f>
        <v>1552712</v>
      </c>
      <c r="HJ300" s="56">
        <f>AN285</f>
        <v>21305</v>
      </c>
      <c r="HK300" s="57">
        <f t="shared" si="123"/>
        <v>1.3721153697530514E-2</v>
      </c>
      <c r="HL300" s="58">
        <f t="shared" si="119"/>
        <v>1.3627660088226386E-2</v>
      </c>
      <c r="HN300" s="54" t="s">
        <v>357</v>
      </c>
      <c r="HO300" s="55" t="s">
        <v>358</v>
      </c>
      <c r="HP300" s="55">
        <v>1</v>
      </c>
      <c r="HQ300" s="56">
        <f>GD285</f>
        <v>726939</v>
      </c>
      <c r="HR300" s="56">
        <f>BS285</f>
        <v>13777</v>
      </c>
      <c r="HS300" s="57">
        <f t="shared" si="124"/>
        <v>1.8952071631870075E-2</v>
      </c>
      <c r="HT300" s="58">
        <f t="shared" si="120"/>
        <v>1.8774166953405259E-2</v>
      </c>
      <c r="HV300" s="54" t="s">
        <v>357</v>
      </c>
      <c r="HW300" s="59" t="s">
        <v>358</v>
      </c>
      <c r="HX300" s="59">
        <v>1</v>
      </c>
      <c r="HY300" s="56">
        <f>GY285</f>
        <v>825773</v>
      </c>
      <c r="HZ300" s="60">
        <f>CX285</f>
        <v>7514</v>
      </c>
      <c r="IA300" s="57">
        <f t="shared" si="125"/>
        <v>9.099352969883975E-3</v>
      </c>
      <c r="IB300" s="58">
        <f t="shared" si="121"/>
        <v>9.0581413571540516E-3</v>
      </c>
      <c r="IE300" s="50">
        <f t="shared" si="122"/>
        <v>0</v>
      </c>
      <c r="IF300" s="50">
        <f t="shared" si="122"/>
        <v>-14</v>
      </c>
      <c r="IJ300" s="50"/>
    </row>
    <row r="301" spans="1:251" ht="15.6" x14ac:dyDescent="0.3">
      <c r="A301" s="12" t="s">
        <v>356</v>
      </c>
      <c r="B301" s="12">
        <v>11529</v>
      </c>
      <c r="C301" s="12"/>
      <c r="D301" s="12"/>
      <c r="E301" s="12"/>
      <c r="F301" s="12">
        <v>48</v>
      </c>
      <c r="G301" s="12">
        <v>1853</v>
      </c>
      <c r="H301" s="12">
        <v>2861</v>
      </c>
      <c r="I301" s="12">
        <v>2885</v>
      </c>
      <c r="J301" s="12">
        <v>2425</v>
      </c>
      <c r="K301" s="12">
        <v>1141</v>
      </c>
      <c r="L301" s="12">
        <v>294</v>
      </c>
      <c r="M301" s="12">
        <v>15</v>
      </c>
      <c r="N301" s="12">
        <v>1</v>
      </c>
      <c r="O301" s="31">
        <v>6</v>
      </c>
      <c r="Q301" s="12" t="s">
        <v>356</v>
      </c>
      <c r="R301" s="12">
        <v>2538</v>
      </c>
      <c r="S301" s="12">
        <v>40</v>
      </c>
      <c r="T301" s="12">
        <v>11</v>
      </c>
      <c r="U301" s="12">
        <v>34</v>
      </c>
      <c r="V301" s="12">
        <v>85</v>
      </c>
      <c r="W301" s="12">
        <v>9</v>
      </c>
      <c r="X301" s="12">
        <v>6</v>
      </c>
      <c r="Y301" s="12">
        <v>2</v>
      </c>
      <c r="Z301" s="12">
        <v>1</v>
      </c>
      <c r="AA301" s="12">
        <v>11</v>
      </c>
      <c r="AB301" s="12">
        <v>10</v>
      </c>
      <c r="AC301" s="12">
        <v>45</v>
      </c>
      <c r="AD301" s="31">
        <v>52</v>
      </c>
      <c r="AE301" s="12"/>
      <c r="AF301" s="12" t="s">
        <v>356</v>
      </c>
      <c r="AG301" s="12">
        <v>48</v>
      </c>
      <c r="AH301" s="12">
        <v>48</v>
      </c>
      <c r="AI301" s="12">
        <v>47</v>
      </c>
      <c r="AJ301" s="12">
        <v>55</v>
      </c>
      <c r="AK301" s="12">
        <v>104</v>
      </c>
      <c r="AL301" s="12">
        <v>158</v>
      </c>
      <c r="AM301" s="12">
        <v>187</v>
      </c>
      <c r="AN301" s="12">
        <v>206</v>
      </c>
      <c r="AO301" s="12">
        <v>238</v>
      </c>
      <c r="AP301" s="12">
        <v>263</v>
      </c>
      <c r="AQ301" s="12">
        <v>293</v>
      </c>
      <c r="AR301" s="12">
        <v>285</v>
      </c>
      <c r="AS301" s="12">
        <v>375</v>
      </c>
      <c r="AT301" s="31">
        <v>10</v>
      </c>
      <c r="AV301" s="12" t="s">
        <v>356</v>
      </c>
      <c r="AW301" s="12">
        <v>1498</v>
      </c>
      <c r="AX301" s="12">
        <v>21</v>
      </c>
      <c r="AY301" s="12">
        <v>8</v>
      </c>
      <c r="AZ301" s="12">
        <v>21</v>
      </c>
      <c r="BA301" s="12">
        <v>50</v>
      </c>
      <c r="BB301" s="12">
        <v>4</v>
      </c>
      <c r="BC301" s="12">
        <v>2</v>
      </c>
      <c r="BD301" s="12">
        <v>2</v>
      </c>
      <c r="BE301" s="12">
        <v>1</v>
      </c>
      <c r="BF301" s="12">
        <v>8</v>
      </c>
      <c r="BG301" s="12">
        <v>6</v>
      </c>
      <c r="BH301" s="12">
        <v>31</v>
      </c>
      <c r="BI301" s="31">
        <v>42</v>
      </c>
      <c r="BJ301" s="12"/>
      <c r="BK301" s="12" t="s">
        <v>356</v>
      </c>
      <c r="BL301" s="12">
        <v>38</v>
      </c>
      <c r="BM301" s="12">
        <v>36</v>
      </c>
      <c r="BN301" s="12">
        <v>31</v>
      </c>
      <c r="BO301" s="12">
        <v>30</v>
      </c>
      <c r="BP301" s="12">
        <v>66</v>
      </c>
      <c r="BQ301" s="12">
        <v>93</v>
      </c>
      <c r="BR301" s="12">
        <v>115</v>
      </c>
      <c r="BS301" s="12">
        <v>146</v>
      </c>
      <c r="BT301" s="12">
        <v>152</v>
      </c>
      <c r="BU301" s="12">
        <v>173</v>
      </c>
      <c r="BV301" s="12">
        <v>180</v>
      </c>
      <c r="BW301" s="12">
        <v>149</v>
      </c>
      <c r="BX301" s="12">
        <v>136</v>
      </c>
      <c r="BY301" s="31">
        <v>7</v>
      </c>
      <c r="CA301" s="12" t="s">
        <v>356</v>
      </c>
      <c r="CB301" s="12">
        <v>1038</v>
      </c>
      <c r="CC301" s="12">
        <v>18</v>
      </c>
      <c r="CD301" s="12">
        <v>3</v>
      </c>
      <c r="CE301" s="12">
        <v>13</v>
      </c>
      <c r="CF301" s="12">
        <v>34</v>
      </c>
      <c r="CG301" s="12">
        <v>5</v>
      </c>
      <c r="CH301" s="12">
        <v>4</v>
      </c>
      <c r="CI301" s="12">
        <v>0</v>
      </c>
      <c r="CJ301" s="12">
        <v>0</v>
      </c>
      <c r="CK301" s="12">
        <v>3</v>
      </c>
      <c r="CL301" s="12">
        <v>4</v>
      </c>
      <c r="CM301" s="12">
        <v>14</v>
      </c>
      <c r="CN301" s="31">
        <v>10</v>
      </c>
      <c r="CO301" s="12"/>
      <c r="CP301" s="12" t="s">
        <v>356</v>
      </c>
      <c r="CQ301" s="12">
        <v>10</v>
      </c>
      <c r="CR301" s="12">
        <v>12</v>
      </c>
      <c r="CS301" s="12">
        <v>16</v>
      </c>
      <c r="CT301" s="12">
        <v>25</v>
      </c>
      <c r="CU301" s="12">
        <v>38</v>
      </c>
      <c r="CV301" s="12">
        <v>65</v>
      </c>
      <c r="CW301" s="12">
        <v>72</v>
      </c>
      <c r="CX301" s="12">
        <v>60</v>
      </c>
      <c r="CY301" s="12">
        <v>86</v>
      </c>
      <c r="CZ301" s="12">
        <v>90</v>
      </c>
      <c r="DA301" s="12">
        <v>113</v>
      </c>
      <c r="DB301" s="12">
        <v>136</v>
      </c>
      <c r="DC301" s="12">
        <v>239</v>
      </c>
      <c r="DD301" s="31">
        <v>2</v>
      </c>
      <c r="DG301" s="12" t="s">
        <v>366</v>
      </c>
      <c r="DH301" s="12">
        <v>61</v>
      </c>
      <c r="DI301" s="12">
        <v>117</v>
      </c>
      <c r="DJ301" s="12">
        <v>5</v>
      </c>
      <c r="DK301" s="12">
        <v>2</v>
      </c>
      <c r="DL301" s="12">
        <v>9</v>
      </c>
      <c r="DM301" s="12">
        <v>12</v>
      </c>
      <c r="DN301" s="12">
        <v>17</v>
      </c>
      <c r="DO301" s="12">
        <v>45</v>
      </c>
      <c r="DP301" s="12">
        <v>102</v>
      </c>
      <c r="DQ301" s="12">
        <v>224</v>
      </c>
      <c r="DR301" s="31">
        <v>829</v>
      </c>
      <c r="DT301" s="12" t="s">
        <v>366</v>
      </c>
      <c r="DU301" s="12">
        <v>71</v>
      </c>
      <c r="DV301" s="12">
        <v>135</v>
      </c>
      <c r="DW301" s="12">
        <v>7</v>
      </c>
      <c r="DX301" s="12">
        <v>2</v>
      </c>
      <c r="DY301" s="12">
        <v>11</v>
      </c>
      <c r="DZ301" s="12">
        <v>19</v>
      </c>
      <c r="EA301" s="12">
        <v>23</v>
      </c>
      <c r="EB301" s="12">
        <v>61</v>
      </c>
      <c r="EC301" s="12">
        <v>138</v>
      </c>
      <c r="ED301" s="12">
        <v>312</v>
      </c>
      <c r="EE301" s="31">
        <v>922</v>
      </c>
      <c r="EG301" s="12" t="s">
        <v>366</v>
      </c>
      <c r="EH301" s="12">
        <v>50</v>
      </c>
      <c r="EI301" s="12">
        <v>98</v>
      </c>
      <c r="EJ301" s="12">
        <v>3</v>
      </c>
      <c r="EK301" s="12">
        <v>3</v>
      </c>
      <c r="EL301" s="12">
        <v>6</v>
      </c>
      <c r="EM301" s="12">
        <v>5</v>
      </c>
      <c r="EN301" s="12">
        <v>11</v>
      </c>
      <c r="EO301" s="12">
        <v>29</v>
      </c>
      <c r="EP301" s="12">
        <v>66</v>
      </c>
      <c r="EQ301" s="12">
        <v>143</v>
      </c>
      <c r="ER301" s="31">
        <v>758</v>
      </c>
      <c r="EU301" s="12" t="s">
        <v>366</v>
      </c>
      <c r="EV301" s="12">
        <v>597476</v>
      </c>
      <c r="EW301" s="12">
        <v>52744</v>
      </c>
      <c r="EX301" s="12">
        <v>51165</v>
      </c>
      <c r="EY301" s="12">
        <v>54697</v>
      </c>
      <c r="EZ301" s="12">
        <v>57081</v>
      </c>
      <c r="FA301" s="12">
        <v>52996</v>
      </c>
      <c r="FB301" s="12">
        <v>44440</v>
      </c>
      <c r="FC301" s="12">
        <v>42553</v>
      </c>
      <c r="FD301" s="12">
        <v>38965</v>
      </c>
      <c r="FE301" s="12">
        <v>36684</v>
      </c>
      <c r="FF301" s="12">
        <v>34708</v>
      </c>
      <c r="FG301" s="12">
        <v>31244</v>
      </c>
      <c r="FH301" s="12">
        <v>27262</v>
      </c>
      <c r="FI301" s="12">
        <v>22311</v>
      </c>
      <c r="FJ301" s="12">
        <v>17877</v>
      </c>
      <c r="FK301" s="12">
        <v>13664</v>
      </c>
      <c r="FL301" s="12">
        <v>9850</v>
      </c>
      <c r="FM301" s="31">
        <v>9235</v>
      </c>
      <c r="FP301" s="12" t="s">
        <v>366</v>
      </c>
      <c r="FQ301" s="12">
        <v>298753</v>
      </c>
      <c r="FR301" s="12">
        <v>26989</v>
      </c>
      <c r="FS301" s="12">
        <v>26254</v>
      </c>
      <c r="FT301" s="12">
        <v>27808</v>
      </c>
      <c r="FU301" s="12">
        <v>29064</v>
      </c>
      <c r="FV301" s="12">
        <v>27104</v>
      </c>
      <c r="FW301" s="12">
        <v>22492</v>
      </c>
      <c r="FX301" s="12">
        <v>21180</v>
      </c>
      <c r="FY301" s="12">
        <v>19324</v>
      </c>
      <c r="FZ301" s="12">
        <v>18083</v>
      </c>
      <c r="GA301" s="12">
        <v>17055</v>
      </c>
      <c r="GB301" s="12">
        <v>15318</v>
      </c>
      <c r="GC301" s="12">
        <v>13532</v>
      </c>
      <c r="GD301" s="12">
        <v>11077</v>
      </c>
      <c r="GE301" s="12">
        <v>8784</v>
      </c>
      <c r="GF301" s="12">
        <v>6389</v>
      </c>
      <c r="GG301" s="12">
        <v>4409</v>
      </c>
      <c r="GH301" s="31">
        <v>3891</v>
      </c>
      <c r="GK301" s="12" t="s">
        <v>366</v>
      </c>
      <c r="GL301" s="12">
        <v>298723</v>
      </c>
      <c r="GM301" s="12">
        <v>25755</v>
      </c>
      <c r="GN301" s="12">
        <v>24911</v>
      </c>
      <c r="GO301" s="12">
        <v>26889</v>
      </c>
      <c r="GP301" s="12">
        <v>28017</v>
      </c>
      <c r="GQ301" s="12">
        <v>25892</v>
      </c>
      <c r="GR301" s="12">
        <v>21948</v>
      </c>
      <c r="GS301" s="12">
        <v>21373</v>
      </c>
      <c r="GT301" s="12">
        <v>19641</v>
      </c>
      <c r="GU301" s="12">
        <v>18601</v>
      </c>
      <c r="GV301" s="12">
        <v>17653</v>
      </c>
      <c r="GW301" s="12">
        <v>15926</v>
      </c>
      <c r="GX301" s="12">
        <v>13730</v>
      </c>
      <c r="GY301" s="12">
        <v>11234</v>
      </c>
      <c r="GZ301" s="12">
        <v>9093</v>
      </c>
      <c r="HA301" s="12">
        <v>7275</v>
      </c>
      <c r="HB301" s="12">
        <v>5441</v>
      </c>
      <c r="HC301" s="31">
        <v>5344</v>
      </c>
      <c r="HF301" s="42" t="s">
        <v>367</v>
      </c>
      <c r="HG301" s="43" t="s">
        <v>368</v>
      </c>
      <c r="HH301" s="43">
        <v>1</v>
      </c>
      <c r="HI301" s="44">
        <f>FJ285</f>
        <v>1277575</v>
      </c>
      <c r="HJ301" s="44">
        <f>AO285</f>
        <v>26103</v>
      </c>
      <c r="HK301" s="45">
        <f t="shared" si="123"/>
        <v>2.0431677200947108E-2</v>
      </c>
      <c r="HL301" s="46">
        <f t="shared" si="119"/>
        <v>2.022506123963827E-2</v>
      </c>
      <c r="HN301" s="42" t="s">
        <v>367</v>
      </c>
      <c r="HO301" s="43" t="s">
        <v>368</v>
      </c>
      <c r="HP301" s="43">
        <v>1</v>
      </c>
      <c r="HQ301" s="44">
        <f>GE285</f>
        <v>577847</v>
      </c>
      <c r="HR301" s="44">
        <f>BT285</f>
        <v>16438</v>
      </c>
      <c r="HS301" s="45">
        <f t="shared" si="124"/>
        <v>2.8446976448783155E-2</v>
      </c>
      <c r="HT301" s="46">
        <f t="shared" si="120"/>
        <v>2.8048035545484636E-2</v>
      </c>
      <c r="HV301" s="42" t="s">
        <v>367</v>
      </c>
      <c r="HW301" s="47" t="s">
        <v>368</v>
      </c>
      <c r="HX301" s="47">
        <v>1</v>
      </c>
      <c r="HY301" s="44">
        <f>GZ285</f>
        <v>699728</v>
      </c>
      <c r="HZ301" s="48">
        <f>CY285</f>
        <v>9638</v>
      </c>
      <c r="IA301" s="45">
        <f t="shared" si="125"/>
        <v>1.3773923581734617E-2</v>
      </c>
      <c r="IB301" s="46">
        <f t="shared" si="121"/>
        <v>1.3679711928373835E-2</v>
      </c>
      <c r="IE301" s="50">
        <f t="shared" si="122"/>
        <v>0</v>
      </c>
      <c r="IF301" s="50">
        <f t="shared" si="122"/>
        <v>-27</v>
      </c>
      <c r="IH301" s="50">
        <v>67157</v>
      </c>
      <c r="II301" s="50">
        <v>22937</v>
      </c>
      <c r="IJ301" s="50">
        <v>44220</v>
      </c>
    </row>
    <row r="302" spans="1:251" ht="15.6" x14ac:dyDescent="0.3">
      <c r="A302" s="12" t="s">
        <v>366</v>
      </c>
      <c r="B302" s="12">
        <v>11882</v>
      </c>
      <c r="C302" s="12"/>
      <c r="D302" s="12"/>
      <c r="E302" s="12"/>
      <c r="F302" s="12">
        <v>62</v>
      </c>
      <c r="G302" s="12">
        <v>2014</v>
      </c>
      <c r="H302" s="12">
        <v>3027</v>
      </c>
      <c r="I302" s="12">
        <v>2985</v>
      </c>
      <c r="J302" s="12">
        <v>2333</v>
      </c>
      <c r="K302" s="12">
        <v>1151</v>
      </c>
      <c r="L302" s="12">
        <v>279</v>
      </c>
      <c r="M302" s="12">
        <v>17</v>
      </c>
      <c r="N302" s="12">
        <v>0</v>
      </c>
      <c r="O302" s="31">
        <v>14</v>
      </c>
      <c r="Q302" s="12" t="s">
        <v>366</v>
      </c>
      <c r="R302" s="12">
        <v>3616</v>
      </c>
      <c r="S302" s="12">
        <v>68</v>
      </c>
      <c r="T302" s="12">
        <v>35</v>
      </c>
      <c r="U302" s="12">
        <v>36</v>
      </c>
      <c r="V302" s="12">
        <v>139</v>
      </c>
      <c r="W302" s="12">
        <v>11</v>
      </c>
      <c r="X302" s="12">
        <v>5</v>
      </c>
      <c r="Y302" s="12">
        <v>4</v>
      </c>
      <c r="Z302" s="12">
        <v>2</v>
      </c>
      <c r="AA302" s="12">
        <v>9</v>
      </c>
      <c r="AB302" s="12">
        <v>14</v>
      </c>
      <c r="AC302" s="12">
        <v>44</v>
      </c>
      <c r="AD302" s="31">
        <v>50</v>
      </c>
      <c r="AE302" s="12"/>
      <c r="AF302" s="12" t="s">
        <v>366</v>
      </c>
      <c r="AG302" s="12">
        <v>51</v>
      </c>
      <c r="AH302" s="12">
        <v>56</v>
      </c>
      <c r="AI302" s="12">
        <v>50</v>
      </c>
      <c r="AJ302" s="12">
        <v>79</v>
      </c>
      <c r="AK302" s="12">
        <v>128</v>
      </c>
      <c r="AL302" s="12">
        <v>169</v>
      </c>
      <c r="AM302" s="12">
        <v>206</v>
      </c>
      <c r="AN302" s="12">
        <v>298</v>
      </c>
      <c r="AO302" s="12">
        <v>338</v>
      </c>
      <c r="AP302" s="12">
        <v>370</v>
      </c>
      <c r="AQ302" s="12">
        <v>447</v>
      </c>
      <c r="AR302" s="12">
        <v>485</v>
      </c>
      <c r="AS302" s="12">
        <v>650</v>
      </c>
      <c r="AT302" s="31">
        <v>11</v>
      </c>
      <c r="AV302" s="12" t="s">
        <v>366</v>
      </c>
      <c r="AW302" s="12">
        <v>2129</v>
      </c>
      <c r="AX302" s="12">
        <v>43</v>
      </c>
      <c r="AY302" s="12">
        <v>15</v>
      </c>
      <c r="AZ302" s="12">
        <v>25</v>
      </c>
      <c r="BA302" s="12">
        <v>83</v>
      </c>
      <c r="BB302" s="12">
        <v>8</v>
      </c>
      <c r="BC302" s="12">
        <v>4</v>
      </c>
      <c r="BD302" s="12">
        <v>3</v>
      </c>
      <c r="BE302" s="12">
        <v>1</v>
      </c>
      <c r="BF302" s="12">
        <v>5</v>
      </c>
      <c r="BG302" s="12">
        <v>4</v>
      </c>
      <c r="BH302" s="12">
        <v>30</v>
      </c>
      <c r="BI302" s="31">
        <v>34</v>
      </c>
      <c r="BJ302" s="12"/>
      <c r="BK302" s="12" t="s">
        <v>366</v>
      </c>
      <c r="BL302" s="12">
        <v>43</v>
      </c>
      <c r="BM302" s="12">
        <v>41</v>
      </c>
      <c r="BN302" s="12">
        <v>33</v>
      </c>
      <c r="BO302" s="12">
        <v>53</v>
      </c>
      <c r="BP302" s="12">
        <v>91</v>
      </c>
      <c r="BQ302" s="12">
        <v>108</v>
      </c>
      <c r="BR302" s="12">
        <v>149</v>
      </c>
      <c r="BS302" s="12">
        <v>190</v>
      </c>
      <c r="BT302" s="12">
        <v>237</v>
      </c>
      <c r="BU302" s="12">
        <v>237</v>
      </c>
      <c r="BV302" s="12">
        <v>280</v>
      </c>
      <c r="BW302" s="12">
        <v>228</v>
      </c>
      <c r="BX302" s="12">
        <v>257</v>
      </c>
      <c r="BY302" s="31">
        <v>10</v>
      </c>
      <c r="CA302" s="12" t="s">
        <v>366</v>
      </c>
      <c r="CB302" s="12">
        <v>1487</v>
      </c>
      <c r="CC302" s="12">
        <v>25</v>
      </c>
      <c r="CD302" s="12">
        <v>20</v>
      </c>
      <c r="CE302" s="12">
        <v>11</v>
      </c>
      <c r="CF302" s="12">
        <v>56</v>
      </c>
      <c r="CG302" s="12">
        <v>3</v>
      </c>
      <c r="CH302" s="12">
        <v>1</v>
      </c>
      <c r="CI302" s="12">
        <v>1</v>
      </c>
      <c r="CJ302" s="12">
        <v>1</v>
      </c>
      <c r="CK302" s="12">
        <v>4</v>
      </c>
      <c r="CL302" s="12">
        <v>10</v>
      </c>
      <c r="CM302" s="12">
        <v>14</v>
      </c>
      <c r="CN302" s="31">
        <v>16</v>
      </c>
      <c r="CO302" s="12"/>
      <c r="CP302" s="12" t="s">
        <v>366</v>
      </c>
      <c r="CQ302" s="12">
        <v>8</v>
      </c>
      <c r="CR302" s="12">
        <v>15</v>
      </c>
      <c r="CS302" s="12">
        <v>17</v>
      </c>
      <c r="CT302" s="12">
        <v>26</v>
      </c>
      <c r="CU302" s="12">
        <v>37</v>
      </c>
      <c r="CV302" s="12">
        <v>61</v>
      </c>
      <c r="CW302" s="12">
        <v>57</v>
      </c>
      <c r="CX302" s="12">
        <v>108</v>
      </c>
      <c r="CY302" s="12">
        <v>101</v>
      </c>
      <c r="CZ302" s="12">
        <v>133</v>
      </c>
      <c r="DA302" s="12">
        <v>167</v>
      </c>
      <c r="DB302" s="12">
        <v>257</v>
      </c>
      <c r="DC302" s="12">
        <v>393</v>
      </c>
      <c r="DD302" s="31">
        <v>1</v>
      </c>
      <c r="DG302" s="12" t="s">
        <v>379</v>
      </c>
      <c r="DH302" s="12">
        <v>54</v>
      </c>
      <c r="DI302" s="12">
        <v>144</v>
      </c>
      <c r="DJ302" s="12">
        <v>9</v>
      </c>
      <c r="DK302" s="12">
        <v>4</v>
      </c>
      <c r="DL302" s="12">
        <v>10</v>
      </c>
      <c r="DM302" s="12">
        <v>13</v>
      </c>
      <c r="DN302" s="12">
        <v>21</v>
      </c>
      <c r="DO302" s="12">
        <v>49</v>
      </c>
      <c r="DP302" s="12">
        <v>116</v>
      </c>
      <c r="DQ302" s="12">
        <v>257</v>
      </c>
      <c r="DR302" s="31">
        <v>878</v>
      </c>
      <c r="DT302" s="12" t="s">
        <v>379</v>
      </c>
      <c r="DU302" s="12">
        <v>62</v>
      </c>
      <c r="DV302" s="12">
        <v>154</v>
      </c>
      <c r="DW302" s="12">
        <v>10</v>
      </c>
      <c r="DX302" s="12">
        <v>5</v>
      </c>
      <c r="DY302" s="12">
        <v>13</v>
      </c>
      <c r="DZ302" s="12">
        <v>18</v>
      </c>
      <c r="EA302" s="12">
        <v>27</v>
      </c>
      <c r="EB302" s="12">
        <v>64</v>
      </c>
      <c r="EC302" s="12">
        <v>151</v>
      </c>
      <c r="ED302" s="12">
        <v>327</v>
      </c>
      <c r="EE302" s="31">
        <v>993</v>
      </c>
      <c r="EG302" s="12" t="s">
        <v>379</v>
      </c>
      <c r="EH302" s="12">
        <v>47</v>
      </c>
      <c r="EI302" s="12">
        <v>131</v>
      </c>
      <c r="EJ302" s="12">
        <v>8</v>
      </c>
      <c r="EK302" s="12">
        <v>3</v>
      </c>
      <c r="EL302" s="12">
        <v>7</v>
      </c>
      <c r="EM302" s="12">
        <v>8</v>
      </c>
      <c r="EN302" s="12">
        <v>16</v>
      </c>
      <c r="EO302" s="12">
        <v>34</v>
      </c>
      <c r="EP302" s="12">
        <v>82</v>
      </c>
      <c r="EQ302" s="12">
        <v>192</v>
      </c>
      <c r="ER302" s="31">
        <v>792</v>
      </c>
      <c r="EU302" s="12" t="s">
        <v>379</v>
      </c>
      <c r="EV302" s="12">
        <v>1224022</v>
      </c>
      <c r="EW302" s="12">
        <v>135445</v>
      </c>
      <c r="EX302" s="12">
        <v>128375</v>
      </c>
      <c r="EY302" s="12">
        <v>132873</v>
      </c>
      <c r="EZ302" s="12">
        <v>124680</v>
      </c>
      <c r="FA302" s="12">
        <v>111102</v>
      </c>
      <c r="FB302" s="12">
        <v>97996</v>
      </c>
      <c r="FC302" s="12">
        <v>87609</v>
      </c>
      <c r="FD302" s="12">
        <v>73507</v>
      </c>
      <c r="FE302" s="12">
        <v>65442</v>
      </c>
      <c r="FF302" s="12">
        <v>58006</v>
      </c>
      <c r="FG302" s="12">
        <v>51821</v>
      </c>
      <c r="FH302" s="12">
        <v>44674</v>
      </c>
      <c r="FI302" s="12">
        <v>34521</v>
      </c>
      <c r="FJ302" s="12">
        <v>27333</v>
      </c>
      <c r="FK302" s="12">
        <v>21356</v>
      </c>
      <c r="FL302" s="12">
        <v>15503</v>
      </c>
      <c r="FM302" s="31">
        <v>13779</v>
      </c>
      <c r="FP302" s="12" t="s">
        <v>379</v>
      </c>
      <c r="FQ302" s="12">
        <v>609210</v>
      </c>
      <c r="FR302" s="12">
        <v>68359</v>
      </c>
      <c r="FS302" s="12">
        <v>65027</v>
      </c>
      <c r="FT302" s="12">
        <v>67325</v>
      </c>
      <c r="FU302" s="12">
        <v>63291</v>
      </c>
      <c r="FV302" s="12">
        <v>56236</v>
      </c>
      <c r="FW302" s="12">
        <v>48661</v>
      </c>
      <c r="FX302" s="12">
        <v>42962</v>
      </c>
      <c r="FY302" s="12">
        <v>36436</v>
      </c>
      <c r="FZ302" s="12">
        <v>32629</v>
      </c>
      <c r="GA302" s="12">
        <v>28668</v>
      </c>
      <c r="GB302" s="12">
        <v>25421</v>
      </c>
      <c r="GC302" s="12">
        <v>21737</v>
      </c>
      <c r="GD302" s="12">
        <v>16699</v>
      </c>
      <c r="GE302" s="12">
        <v>13202</v>
      </c>
      <c r="GF302" s="12">
        <v>10028</v>
      </c>
      <c r="GG302" s="12">
        <v>7014</v>
      </c>
      <c r="GH302" s="31">
        <v>5515</v>
      </c>
      <c r="GK302" s="12" t="s">
        <v>379</v>
      </c>
      <c r="GL302" s="12">
        <v>614812</v>
      </c>
      <c r="GM302" s="12">
        <v>67086</v>
      </c>
      <c r="GN302" s="12">
        <v>63348</v>
      </c>
      <c r="GO302" s="12">
        <v>65548</v>
      </c>
      <c r="GP302" s="12">
        <v>61389</v>
      </c>
      <c r="GQ302" s="12">
        <v>54866</v>
      </c>
      <c r="GR302" s="12">
        <v>49335</v>
      </c>
      <c r="GS302" s="12">
        <v>44647</v>
      </c>
      <c r="GT302" s="12">
        <v>37071</v>
      </c>
      <c r="GU302" s="12">
        <v>32813</v>
      </c>
      <c r="GV302" s="12">
        <v>29338</v>
      </c>
      <c r="GW302" s="12">
        <v>26400</v>
      </c>
      <c r="GX302" s="12">
        <v>22937</v>
      </c>
      <c r="GY302" s="12">
        <v>17822</v>
      </c>
      <c r="GZ302" s="12">
        <v>14131</v>
      </c>
      <c r="HA302" s="12">
        <v>11328</v>
      </c>
      <c r="HB302" s="12">
        <v>8489</v>
      </c>
      <c r="HC302" s="31">
        <v>8264</v>
      </c>
      <c r="HF302" s="54" t="s">
        <v>380</v>
      </c>
      <c r="HG302" s="55" t="s">
        <v>381</v>
      </c>
      <c r="HH302" s="55">
        <v>1</v>
      </c>
      <c r="HI302" s="56">
        <f>FK285</f>
        <v>1051442</v>
      </c>
      <c r="HJ302" s="56">
        <f>AP285</f>
        <v>31227</v>
      </c>
      <c r="HK302" s="57">
        <f t="shared" si="123"/>
        <v>2.9699213080702502E-2</v>
      </c>
      <c r="HL302" s="58">
        <f t="shared" si="119"/>
        <v>2.9264644622514952E-2</v>
      </c>
      <c r="HN302" s="54" t="s">
        <v>380</v>
      </c>
      <c r="HO302" s="55" t="s">
        <v>381</v>
      </c>
      <c r="HP302" s="55">
        <v>1</v>
      </c>
      <c r="HQ302" s="56">
        <f>GF285</f>
        <v>446952</v>
      </c>
      <c r="HR302" s="56">
        <f>BU285</f>
        <v>18618</v>
      </c>
      <c r="HS302" s="57">
        <f t="shared" si="124"/>
        <v>4.1655479783063956E-2</v>
      </c>
      <c r="HT302" s="58">
        <f t="shared" si="120"/>
        <v>4.0805591536423234E-2</v>
      </c>
      <c r="HV302" s="54" t="s">
        <v>380</v>
      </c>
      <c r="HW302" s="59" t="s">
        <v>381</v>
      </c>
      <c r="HX302" s="59">
        <v>1</v>
      </c>
      <c r="HY302" s="56">
        <f>HA285</f>
        <v>604490</v>
      </c>
      <c r="HZ302" s="60">
        <f>CZ285</f>
        <v>12589</v>
      </c>
      <c r="IA302" s="57">
        <f t="shared" si="125"/>
        <v>2.0825820112822378E-2</v>
      </c>
      <c r="IB302" s="58">
        <f t="shared" si="121"/>
        <v>2.0611197566408446E-2</v>
      </c>
      <c r="IE302" s="50">
        <f t="shared" si="122"/>
        <v>0</v>
      </c>
      <c r="IF302" s="50">
        <f t="shared" si="122"/>
        <v>-20</v>
      </c>
      <c r="IJ302" s="64"/>
    </row>
    <row r="303" spans="1:251" ht="15.6" x14ac:dyDescent="0.3">
      <c r="A303" s="12" t="s">
        <v>379</v>
      </c>
      <c r="B303" s="12">
        <v>26211</v>
      </c>
      <c r="C303" s="12"/>
      <c r="D303" s="12"/>
      <c r="E303" s="12"/>
      <c r="F303" s="12">
        <v>102</v>
      </c>
      <c r="G303" s="12">
        <v>4206</v>
      </c>
      <c r="H303" s="12">
        <v>7189</v>
      </c>
      <c r="I303" s="12">
        <v>6084</v>
      </c>
      <c r="J303" s="12">
        <v>4846</v>
      </c>
      <c r="K303" s="12">
        <v>2606</v>
      </c>
      <c r="L303" s="12">
        <v>768</v>
      </c>
      <c r="M303" s="12">
        <v>69</v>
      </c>
      <c r="N303" s="12">
        <v>2</v>
      </c>
      <c r="O303" s="31">
        <v>339</v>
      </c>
      <c r="Q303" s="12" t="s">
        <v>379</v>
      </c>
      <c r="R303" s="12">
        <v>6628</v>
      </c>
      <c r="S303" s="12">
        <v>166</v>
      </c>
      <c r="T303" s="12">
        <v>52</v>
      </c>
      <c r="U303" s="12">
        <v>160</v>
      </c>
      <c r="V303" s="12">
        <v>378</v>
      </c>
      <c r="W303" s="12">
        <v>47</v>
      </c>
      <c r="X303" s="12">
        <v>25</v>
      </c>
      <c r="Y303" s="12">
        <v>18</v>
      </c>
      <c r="Z303" s="12">
        <v>8</v>
      </c>
      <c r="AA303" s="12">
        <v>46</v>
      </c>
      <c r="AB303" s="12">
        <v>57</v>
      </c>
      <c r="AC303" s="12">
        <v>108</v>
      </c>
      <c r="AD303" s="31">
        <v>130</v>
      </c>
      <c r="AE303" s="12"/>
      <c r="AF303" s="12" t="s">
        <v>379</v>
      </c>
      <c r="AG303" s="12">
        <v>124</v>
      </c>
      <c r="AH303" s="12">
        <v>118</v>
      </c>
      <c r="AI303" s="12">
        <v>132</v>
      </c>
      <c r="AJ303" s="12">
        <v>164</v>
      </c>
      <c r="AK303" s="12">
        <v>218</v>
      </c>
      <c r="AL303" s="12">
        <v>316</v>
      </c>
      <c r="AM303" s="12">
        <v>470</v>
      </c>
      <c r="AN303" s="12">
        <v>446</v>
      </c>
      <c r="AO303" s="12">
        <v>592</v>
      </c>
      <c r="AP303" s="12">
        <v>658</v>
      </c>
      <c r="AQ303" s="12">
        <v>799</v>
      </c>
      <c r="AR303" s="12">
        <v>732</v>
      </c>
      <c r="AS303" s="12">
        <v>104</v>
      </c>
      <c r="AT303" s="31">
        <v>2</v>
      </c>
      <c r="AV303" s="12" t="s">
        <v>379</v>
      </c>
      <c r="AW303" s="12">
        <v>3753</v>
      </c>
      <c r="AX303" s="12">
        <v>100</v>
      </c>
      <c r="AY303" s="12">
        <v>24</v>
      </c>
      <c r="AZ303" s="12">
        <v>82</v>
      </c>
      <c r="BA303" s="12">
        <v>206</v>
      </c>
      <c r="BB303" s="12">
        <v>25</v>
      </c>
      <c r="BC303" s="12">
        <v>16</v>
      </c>
      <c r="BD303" s="12">
        <v>11</v>
      </c>
      <c r="BE303" s="12">
        <v>4</v>
      </c>
      <c r="BF303" s="12">
        <v>27</v>
      </c>
      <c r="BG303" s="12">
        <v>33</v>
      </c>
      <c r="BH303" s="12">
        <v>67</v>
      </c>
      <c r="BI303" s="31">
        <v>84</v>
      </c>
      <c r="BJ303" s="12"/>
      <c r="BK303" s="12" t="s">
        <v>379</v>
      </c>
      <c r="BL303" s="12">
        <v>94</v>
      </c>
      <c r="BM303" s="12">
        <v>70</v>
      </c>
      <c r="BN303" s="12">
        <v>83</v>
      </c>
      <c r="BO303" s="12">
        <v>101</v>
      </c>
      <c r="BP303" s="12">
        <v>131</v>
      </c>
      <c r="BQ303" s="12">
        <v>214</v>
      </c>
      <c r="BR303" s="12">
        <v>293</v>
      </c>
      <c r="BS303" s="12">
        <v>288</v>
      </c>
      <c r="BT303" s="12">
        <v>360</v>
      </c>
      <c r="BU303" s="12">
        <v>400</v>
      </c>
      <c r="BV303" s="12">
        <v>458</v>
      </c>
      <c r="BW303" s="12">
        <v>382</v>
      </c>
      <c r="BX303" s="12">
        <v>404</v>
      </c>
      <c r="BY303" s="31">
        <v>2</v>
      </c>
      <c r="CA303" s="12" t="s">
        <v>379</v>
      </c>
      <c r="CB303" s="12">
        <v>2871</v>
      </c>
      <c r="CC303" s="12">
        <v>62</v>
      </c>
      <c r="CD303" s="12">
        <v>28</v>
      </c>
      <c r="CE303" s="12">
        <v>78</v>
      </c>
      <c r="CF303" s="12">
        <v>168</v>
      </c>
      <c r="CG303" s="12">
        <v>22</v>
      </c>
      <c r="CH303" s="12">
        <v>9</v>
      </c>
      <c r="CI303" s="12">
        <v>7</v>
      </c>
      <c r="CJ303" s="12">
        <v>4</v>
      </c>
      <c r="CK303" s="12">
        <v>19</v>
      </c>
      <c r="CL303" s="12">
        <v>24</v>
      </c>
      <c r="CM303" s="12">
        <v>41</v>
      </c>
      <c r="CN303" s="31">
        <v>46</v>
      </c>
      <c r="CO303" s="12"/>
      <c r="CP303" s="12" t="s">
        <v>379</v>
      </c>
      <c r="CQ303" s="12">
        <v>30</v>
      </c>
      <c r="CR303" s="12">
        <v>48</v>
      </c>
      <c r="CS303" s="12">
        <v>49</v>
      </c>
      <c r="CT303" s="12">
        <v>63</v>
      </c>
      <c r="CU303" s="12">
        <v>87</v>
      </c>
      <c r="CV303" s="12">
        <v>102</v>
      </c>
      <c r="CW303" s="12">
        <v>177</v>
      </c>
      <c r="CX303" s="12">
        <v>158</v>
      </c>
      <c r="CY303" s="12">
        <v>232</v>
      </c>
      <c r="CZ303" s="12">
        <v>258</v>
      </c>
      <c r="DA303" s="12">
        <v>341</v>
      </c>
      <c r="DB303" s="12">
        <v>350</v>
      </c>
      <c r="DC303" s="12">
        <v>636</v>
      </c>
      <c r="DD303" s="31">
        <v>0</v>
      </c>
      <c r="DG303" s="12" t="s">
        <v>392</v>
      </c>
      <c r="DH303" s="12">
        <v>64</v>
      </c>
      <c r="DI303" s="12">
        <v>144</v>
      </c>
      <c r="DJ303" s="12">
        <v>6</v>
      </c>
      <c r="DK303" s="12">
        <v>3</v>
      </c>
      <c r="DL303" s="12">
        <v>6</v>
      </c>
      <c r="DM303" s="12">
        <v>9</v>
      </c>
      <c r="DN303" s="12">
        <v>16</v>
      </c>
      <c r="DO303" s="12">
        <v>41</v>
      </c>
      <c r="DP303" s="12">
        <v>111</v>
      </c>
      <c r="DQ303" s="12">
        <v>259</v>
      </c>
      <c r="DR303" s="31">
        <v>884</v>
      </c>
      <c r="DT303" s="12" t="s">
        <v>392</v>
      </c>
      <c r="DU303" s="12">
        <v>68</v>
      </c>
      <c r="DV303" s="12">
        <v>162</v>
      </c>
      <c r="DW303" s="12">
        <v>6</v>
      </c>
      <c r="DX303" s="12">
        <v>3</v>
      </c>
      <c r="DY303" s="12">
        <v>10</v>
      </c>
      <c r="DZ303" s="12">
        <v>12</v>
      </c>
      <c r="EA303" s="12">
        <v>18</v>
      </c>
      <c r="EB303" s="12">
        <v>52</v>
      </c>
      <c r="EC303" s="12">
        <v>142</v>
      </c>
      <c r="ED303" s="12">
        <v>333</v>
      </c>
      <c r="EE303" s="31">
        <v>969</v>
      </c>
      <c r="EG303" s="12" t="s">
        <v>392</v>
      </c>
      <c r="EH303" s="12">
        <v>60</v>
      </c>
      <c r="EI303" s="12">
        <v>123</v>
      </c>
      <c r="EJ303" s="12">
        <v>5</v>
      </c>
      <c r="EK303" s="12">
        <v>3</v>
      </c>
      <c r="EL303" s="12">
        <v>3</v>
      </c>
      <c r="EM303" s="12">
        <v>5</v>
      </c>
      <c r="EN303" s="12">
        <v>14</v>
      </c>
      <c r="EO303" s="12">
        <v>31</v>
      </c>
      <c r="EP303" s="12">
        <v>82</v>
      </c>
      <c r="EQ303" s="12">
        <v>199</v>
      </c>
      <c r="ER303" s="31">
        <v>827</v>
      </c>
      <c r="EU303" s="12" t="s">
        <v>392</v>
      </c>
      <c r="EV303" s="12">
        <v>695640</v>
      </c>
      <c r="EW303" s="12">
        <v>68821</v>
      </c>
      <c r="EX303" s="12">
        <v>65670</v>
      </c>
      <c r="EY303" s="12">
        <v>65438</v>
      </c>
      <c r="EZ303" s="12">
        <v>62625</v>
      </c>
      <c r="FA303" s="12">
        <v>58205</v>
      </c>
      <c r="FB303" s="12">
        <v>55078</v>
      </c>
      <c r="FC303" s="12">
        <v>52786</v>
      </c>
      <c r="FD303" s="12">
        <v>44123</v>
      </c>
      <c r="FE303" s="12">
        <v>37914</v>
      </c>
      <c r="FF303" s="12">
        <v>35458</v>
      </c>
      <c r="FG303" s="12">
        <v>33612</v>
      </c>
      <c r="FH303" s="12">
        <v>31145</v>
      </c>
      <c r="FI303" s="12">
        <v>25844</v>
      </c>
      <c r="FJ303" s="12">
        <v>20109</v>
      </c>
      <c r="FK303" s="12">
        <v>15435</v>
      </c>
      <c r="FL303" s="12">
        <v>11837</v>
      </c>
      <c r="FM303" s="31">
        <v>11540</v>
      </c>
      <c r="FP303" s="12" t="s">
        <v>392</v>
      </c>
      <c r="FQ303" s="12">
        <v>343143</v>
      </c>
      <c r="FR303" s="12">
        <v>34880</v>
      </c>
      <c r="FS303" s="12">
        <v>33396</v>
      </c>
      <c r="FT303" s="12">
        <v>33134</v>
      </c>
      <c r="FU303" s="12">
        <v>31862</v>
      </c>
      <c r="FV303" s="12">
        <v>29555</v>
      </c>
      <c r="FW303" s="12">
        <v>27958</v>
      </c>
      <c r="FX303" s="12">
        <v>26684</v>
      </c>
      <c r="FY303" s="12">
        <v>21893</v>
      </c>
      <c r="FZ303" s="12">
        <v>18751</v>
      </c>
      <c r="GA303" s="12">
        <v>17066</v>
      </c>
      <c r="GB303" s="12">
        <v>15833</v>
      </c>
      <c r="GC303" s="12">
        <v>14775</v>
      </c>
      <c r="GD303" s="12">
        <v>12160</v>
      </c>
      <c r="GE303" s="12">
        <v>9114</v>
      </c>
      <c r="GF303" s="12">
        <v>6722</v>
      </c>
      <c r="GG303" s="12">
        <v>4953</v>
      </c>
      <c r="GH303" s="31">
        <v>4407</v>
      </c>
      <c r="GK303" s="12" t="s">
        <v>392</v>
      </c>
      <c r="GL303" s="12">
        <v>352497</v>
      </c>
      <c r="GM303" s="12">
        <v>33941</v>
      </c>
      <c r="GN303" s="12">
        <v>32274</v>
      </c>
      <c r="GO303" s="12">
        <v>32304</v>
      </c>
      <c r="GP303" s="12">
        <v>30763</v>
      </c>
      <c r="GQ303" s="12">
        <v>28650</v>
      </c>
      <c r="GR303" s="12">
        <v>27120</v>
      </c>
      <c r="GS303" s="12">
        <v>26102</v>
      </c>
      <c r="GT303" s="12">
        <v>22230</v>
      </c>
      <c r="GU303" s="12">
        <v>19163</v>
      </c>
      <c r="GV303" s="12">
        <v>18392</v>
      </c>
      <c r="GW303" s="12">
        <v>17779</v>
      </c>
      <c r="GX303" s="12">
        <v>16370</v>
      </c>
      <c r="GY303" s="12">
        <v>13684</v>
      </c>
      <c r="GZ303" s="12">
        <v>10995</v>
      </c>
      <c r="HA303" s="12">
        <v>8713</v>
      </c>
      <c r="HB303" s="12">
        <v>6884</v>
      </c>
      <c r="HC303" s="31">
        <v>7133</v>
      </c>
      <c r="HF303" s="42" t="s">
        <v>393</v>
      </c>
      <c r="HG303" s="43" t="s">
        <v>394</v>
      </c>
      <c r="HH303" s="43">
        <v>1</v>
      </c>
      <c r="HI303" s="44">
        <f>FL285</f>
        <v>834306</v>
      </c>
      <c r="HJ303" s="44">
        <f>AQ285</f>
        <v>39833</v>
      </c>
      <c r="HK303" s="45">
        <f t="shared" si="123"/>
        <v>4.7743873351024681E-2</v>
      </c>
      <c r="HL303" s="46">
        <f t="shared" si="119"/>
        <v>4.6630708041523139E-2</v>
      </c>
      <c r="HN303" s="42" t="s">
        <v>393</v>
      </c>
      <c r="HO303" s="43" t="s">
        <v>394</v>
      </c>
      <c r="HP303" s="43">
        <v>1</v>
      </c>
      <c r="HQ303" s="44">
        <f>GG285</f>
        <v>326827</v>
      </c>
      <c r="HR303" s="44">
        <f>BV285</f>
        <v>21746</v>
      </c>
      <c r="HS303" s="45">
        <f t="shared" si="124"/>
        <v>6.6536730441487391E-2</v>
      </c>
      <c r="HT303" s="46">
        <f t="shared" si="120"/>
        <v>6.4394432928634879E-2</v>
      </c>
      <c r="HV303" s="42" t="s">
        <v>393</v>
      </c>
      <c r="HW303" s="47" t="s">
        <v>394</v>
      </c>
      <c r="HX303" s="47">
        <v>1</v>
      </c>
      <c r="HY303" s="44">
        <f>HB285</f>
        <v>507479</v>
      </c>
      <c r="HZ303" s="48">
        <f>DA285</f>
        <v>18069</v>
      </c>
      <c r="IA303" s="45">
        <f t="shared" si="125"/>
        <v>3.5605414214184235E-2</v>
      </c>
      <c r="IB303" s="46">
        <f t="shared" si="121"/>
        <v>3.4982628721224131E-2</v>
      </c>
      <c r="IE303" s="50">
        <f t="shared" si="122"/>
        <v>0</v>
      </c>
      <c r="IF303" s="50">
        <f t="shared" si="122"/>
        <v>-18</v>
      </c>
      <c r="IH303">
        <v>0.58576172253078596</v>
      </c>
      <c r="II303">
        <v>0.657017046693116</v>
      </c>
      <c r="IJ303">
        <v>0.54880144730891001</v>
      </c>
    </row>
    <row r="304" spans="1:251" ht="15.6" x14ac:dyDescent="0.3">
      <c r="A304" s="12" t="s">
        <v>392</v>
      </c>
      <c r="B304" s="12">
        <v>14425</v>
      </c>
      <c r="C304" s="12"/>
      <c r="D304" s="12"/>
      <c r="E304" s="12"/>
      <c r="F304" s="12">
        <v>50</v>
      </c>
      <c r="G304" s="12">
        <v>2187</v>
      </c>
      <c r="H304" s="12">
        <v>3771</v>
      </c>
      <c r="I304" s="12">
        <v>3773</v>
      </c>
      <c r="J304" s="12">
        <v>2884</v>
      </c>
      <c r="K304" s="12">
        <v>1382</v>
      </c>
      <c r="L304" s="12">
        <v>352</v>
      </c>
      <c r="M304" s="12">
        <v>21</v>
      </c>
      <c r="N304" s="12">
        <v>0</v>
      </c>
      <c r="O304" s="31">
        <v>5</v>
      </c>
      <c r="Q304" s="12" t="s">
        <v>392</v>
      </c>
      <c r="R304" s="12">
        <v>4474</v>
      </c>
      <c r="S304" s="12">
        <v>112</v>
      </c>
      <c r="T304" s="12">
        <v>37</v>
      </c>
      <c r="U304" s="12">
        <v>58</v>
      </c>
      <c r="V304" s="12">
        <v>207</v>
      </c>
      <c r="W304" s="12">
        <v>15</v>
      </c>
      <c r="X304" s="12">
        <v>10</v>
      </c>
      <c r="Y304" s="12">
        <v>5</v>
      </c>
      <c r="Z304" s="12">
        <v>1</v>
      </c>
      <c r="AA304" s="12">
        <v>15</v>
      </c>
      <c r="AB304" s="12">
        <v>24</v>
      </c>
      <c r="AC304" s="12">
        <v>30</v>
      </c>
      <c r="AD304" s="31">
        <v>48</v>
      </c>
      <c r="AE304" s="12"/>
      <c r="AF304" s="12" t="s">
        <v>392</v>
      </c>
      <c r="AG304" s="12">
        <v>46</v>
      </c>
      <c r="AH304" s="12">
        <v>46</v>
      </c>
      <c r="AI304" s="12">
        <v>58</v>
      </c>
      <c r="AJ304" s="12">
        <v>72</v>
      </c>
      <c r="AK304" s="12">
        <v>114</v>
      </c>
      <c r="AL304" s="12">
        <v>167</v>
      </c>
      <c r="AM304" s="12">
        <v>294</v>
      </c>
      <c r="AN304" s="12">
        <v>336</v>
      </c>
      <c r="AO304" s="12">
        <v>442</v>
      </c>
      <c r="AP304" s="12">
        <v>478</v>
      </c>
      <c r="AQ304" s="12">
        <v>642</v>
      </c>
      <c r="AR304" s="12">
        <v>630</v>
      </c>
      <c r="AS304" s="12">
        <v>794</v>
      </c>
      <c r="AT304" s="31">
        <v>0</v>
      </c>
      <c r="AV304" s="12" t="s">
        <v>392</v>
      </c>
      <c r="AW304" s="12">
        <v>2349</v>
      </c>
      <c r="AX304" s="12">
        <v>75</v>
      </c>
      <c r="AY304" s="12">
        <v>16</v>
      </c>
      <c r="AZ304" s="12">
        <v>28</v>
      </c>
      <c r="BA304" s="12">
        <v>119</v>
      </c>
      <c r="BB304" s="12">
        <v>8</v>
      </c>
      <c r="BC304" s="12">
        <v>6</v>
      </c>
      <c r="BD304" s="12">
        <v>3</v>
      </c>
      <c r="BE304" s="12">
        <v>1</v>
      </c>
      <c r="BF304" s="12">
        <v>8</v>
      </c>
      <c r="BG304" s="12">
        <v>14</v>
      </c>
      <c r="BH304" s="12">
        <v>24</v>
      </c>
      <c r="BI304" s="31">
        <v>38</v>
      </c>
      <c r="BJ304" s="12"/>
      <c r="BK304" s="12" t="s">
        <v>392</v>
      </c>
      <c r="BL304" s="12">
        <v>32</v>
      </c>
      <c r="BM304" s="12">
        <v>36</v>
      </c>
      <c r="BN304" s="12">
        <v>33</v>
      </c>
      <c r="BO304" s="12">
        <v>40</v>
      </c>
      <c r="BP304" s="12">
        <v>62</v>
      </c>
      <c r="BQ304" s="12">
        <v>108</v>
      </c>
      <c r="BR304" s="12">
        <v>172</v>
      </c>
      <c r="BS304" s="12">
        <v>211</v>
      </c>
      <c r="BT304" s="12">
        <v>258</v>
      </c>
      <c r="BU304" s="12">
        <v>269</v>
      </c>
      <c r="BV304" s="12">
        <v>320</v>
      </c>
      <c r="BW304" s="12">
        <v>296</v>
      </c>
      <c r="BX304" s="12">
        <v>291</v>
      </c>
      <c r="BY304" s="31">
        <v>0</v>
      </c>
      <c r="CA304" s="12" t="s">
        <v>392</v>
      </c>
      <c r="CB304" s="12">
        <v>2124</v>
      </c>
      <c r="CC304" s="12">
        <v>37</v>
      </c>
      <c r="CD304" s="12">
        <v>20</v>
      </c>
      <c r="CE304" s="12">
        <v>30</v>
      </c>
      <c r="CF304" s="12">
        <v>87</v>
      </c>
      <c r="CG304" s="12">
        <v>7</v>
      </c>
      <c r="CH304" s="12">
        <v>4</v>
      </c>
      <c r="CI304" s="12">
        <v>2</v>
      </c>
      <c r="CJ304" s="12">
        <v>0</v>
      </c>
      <c r="CK304" s="12">
        <v>7</v>
      </c>
      <c r="CL304" s="12">
        <v>10</v>
      </c>
      <c r="CM304" s="12">
        <v>6</v>
      </c>
      <c r="CN304" s="31">
        <v>10</v>
      </c>
      <c r="CO304" s="12"/>
      <c r="CP304" s="12" t="s">
        <v>392</v>
      </c>
      <c r="CQ304" s="12">
        <v>14</v>
      </c>
      <c r="CR304" s="12">
        <v>10</v>
      </c>
      <c r="CS304" s="12">
        <v>25</v>
      </c>
      <c r="CT304" s="12">
        <v>32</v>
      </c>
      <c r="CU304" s="12">
        <v>52</v>
      </c>
      <c r="CV304" s="12">
        <v>59</v>
      </c>
      <c r="CW304" s="12">
        <v>122</v>
      </c>
      <c r="CX304" s="12">
        <v>125</v>
      </c>
      <c r="CY304" s="12">
        <v>184</v>
      </c>
      <c r="CZ304" s="12">
        <v>209</v>
      </c>
      <c r="DA304" s="12">
        <v>322</v>
      </c>
      <c r="DB304" s="12">
        <v>334</v>
      </c>
      <c r="DC304" s="12">
        <v>503</v>
      </c>
      <c r="DD304" s="31">
        <v>0</v>
      </c>
      <c r="DG304" s="12" t="s">
        <v>401</v>
      </c>
      <c r="DH304" s="12">
        <v>61</v>
      </c>
      <c r="DI304" s="12">
        <v>131</v>
      </c>
      <c r="DJ304" s="12">
        <v>4</v>
      </c>
      <c r="DK304" s="12">
        <v>2</v>
      </c>
      <c r="DL304" s="12">
        <v>8</v>
      </c>
      <c r="DM304" s="12">
        <v>8</v>
      </c>
      <c r="DN304" s="12">
        <v>19</v>
      </c>
      <c r="DO304" s="12">
        <v>46</v>
      </c>
      <c r="DP304" s="12">
        <v>121</v>
      </c>
      <c r="DQ304" s="12">
        <v>234</v>
      </c>
      <c r="DR304" s="31">
        <v>875</v>
      </c>
      <c r="DT304" s="12" t="s">
        <v>401</v>
      </c>
      <c r="DU304" s="12">
        <v>67</v>
      </c>
      <c r="DV304" s="12">
        <v>138</v>
      </c>
      <c r="DW304" s="12">
        <v>3</v>
      </c>
      <c r="DX304" s="12">
        <v>3</v>
      </c>
      <c r="DY304" s="12">
        <v>11</v>
      </c>
      <c r="DZ304" s="12">
        <v>12</v>
      </c>
      <c r="EA304" s="12">
        <v>20</v>
      </c>
      <c r="EB304" s="12">
        <v>53</v>
      </c>
      <c r="EC304" s="12">
        <v>163</v>
      </c>
      <c r="ED304" s="12">
        <v>303</v>
      </c>
      <c r="EE304" s="31">
        <v>1002</v>
      </c>
      <c r="EG304" s="12" t="s">
        <v>401</v>
      </c>
      <c r="EH304" s="12">
        <v>56</v>
      </c>
      <c r="EI304" s="12">
        <v>122</v>
      </c>
      <c r="EJ304" s="12">
        <v>5</v>
      </c>
      <c r="EK304" s="12">
        <v>2</v>
      </c>
      <c r="EL304" s="12">
        <v>5</v>
      </c>
      <c r="EM304" s="12">
        <v>5</v>
      </c>
      <c r="EN304" s="12">
        <v>17</v>
      </c>
      <c r="EO304" s="12">
        <v>40</v>
      </c>
      <c r="EP304" s="12">
        <v>80</v>
      </c>
      <c r="EQ304" s="12">
        <v>174</v>
      </c>
      <c r="ER304" s="31">
        <v>790</v>
      </c>
      <c r="EU304" s="12" t="s">
        <v>401</v>
      </c>
      <c r="EV304" s="12">
        <v>437544</v>
      </c>
      <c r="EW304" s="12">
        <v>43983</v>
      </c>
      <c r="EX304" s="12">
        <v>41858</v>
      </c>
      <c r="EY304" s="12">
        <v>41536</v>
      </c>
      <c r="EZ304" s="12">
        <v>39579</v>
      </c>
      <c r="FA304" s="12">
        <v>35316</v>
      </c>
      <c r="FB304" s="12">
        <v>34545</v>
      </c>
      <c r="FC304" s="12">
        <v>33067</v>
      </c>
      <c r="FD304" s="12">
        <v>27885</v>
      </c>
      <c r="FE304" s="12">
        <v>25537</v>
      </c>
      <c r="FF304" s="12">
        <v>23322</v>
      </c>
      <c r="FG304" s="12">
        <v>21163</v>
      </c>
      <c r="FH304" s="12">
        <v>18723</v>
      </c>
      <c r="FI304" s="12">
        <v>15597</v>
      </c>
      <c r="FJ304" s="12">
        <v>12397</v>
      </c>
      <c r="FK304" s="12">
        <v>9537</v>
      </c>
      <c r="FL304" s="12">
        <v>6938</v>
      </c>
      <c r="FM304" s="31">
        <v>6561</v>
      </c>
      <c r="FP304" s="12" t="s">
        <v>401</v>
      </c>
      <c r="FQ304" s="12">
        <v>219439</v>
      </c>
      <c r="FR304" s="12">
        <v>22490</v>
      </c>
      <c r="FS304" s="12">
        <v>21362</v>
      </c>
      <c r="FT304" s="12">
        <v>21094</v>
      </c>
      <c r="FU304" s="12">
        <v>20059</v>
      </c>
      <c r="FV304" s="12">
        <v>17999</v>
      </c>
      <c r="FW304" s="12">
        <v>17537</v>
      </c>
      <c r="FX304" s="12">
        <v>16721</v>
      </c>
      <c r="FY304" s="12">
        <v>14281</v>
      </c>
      <c r="FZ304" s="12">
        <v>13048</v>
      </c>
      <c r="GA304" s="12">
        <v>11684</v>
      </c>
      <c r="GB304" s="12">
        <v>10478</v>
      </c>
      <c r="GC304" s="12">
        <v>9369</v>
      </c>
      <c r="GD304" s="12">
        <v>7635</v>
      </c>
      <c r="GE304" s="12">
        <v>5888</v>
      </c>
      <c r="GF304" s="12">
        <v>4386</v>
      </c>
      <c r="GG304" s="12">
        <v>2938</v>
      </c>
      <c r="GH304" s="31">
        <v>2470</v>
      </c>
      <c r="GK304" s="12" t="s">
        <v>401</v>
      </c>
      <c r="GL304" s="12">
        <v>218105</v>
      </c>
      <c r="GM304" s="12">
        <v>21493</v>
      </c>
      <c r="GN304" s="12">
        <v>20496</v>
      </c>
      <c r="GO304" s="12">
        <v>20442</v>
      </c>
      <c r="GP304" s="12">
        <v>19520</v>
      </c>
      <c r="GQ304" s="12">
        <v>17317</v>
      </c>
      <c r="GR304" s="12">
        <v>17008</v>
      </c>
      <c r="GS304" s="12">
        <v>16346</v>
      </c>
      <c r="GT304" s="12">
        <v>13604</v>
      </c>
      <c r="GU304" s="12">
        <v>12489</v>
      </c>
      <c r="GV304" s="12">
        <v>11638</v>
      </c>
      <c r="GW304" s="12">
        <v>10685</v>
      </c>
      <c r="GX304" s="12">
        <v>9354</v>
      </c>
      <c r="GY304" s="12">
        <v>7962</v>
      </c>
      <c r="GZ304" s="12">
        <v>6509</v>
      </c>
      <c r="HA304" s="12">
        <v>5151</v>
      </c>
      <c r="HB304" s="12">
        <v>4000</v>
      </c>
      <c r="HC304" s="31">
        <v>4091</v>
      </c>
      <c r="HF304" s="54" t="s">
        <v>402</v>
      </c>
      <c r="HG304" s="55" t="s">
        <v>17</v>
      </c>
      <c r="HH304" s="55">
        <v>1</v>
      </c>
      <c r="HI304" s="56">
        <f>FM285*IH293</f>
        <v>505174.41776934592</v>
      </c>
      <c r="HJ304" s="56">
        <f>AR285</f>
        <v>44166</v>
      </c>
      <c r="HK304" s="57">
        <f t="shared" si="123"/>
        <v>8.7427229975381382E-2</v>
      </c>
      <c r="HL304" s="58">
        <f t="shared" si="119"/>
        <v>8.3765535602802768E-2</v>
      </c>
      <c r="HN304" s="54" t="s">
        <v>402</v>
      </c>
      <c r="HO304" s="55" t="s">
        <v>17</v>
      </c>
      <c r="HP304" s="55">
        <v>1</v>
      </c>
      <c r="HQ304" s="56">
        <f>GH285*IO293</f>
        <v>178892.08491409759</v>
      </c>
      <c r="HR304" s="56">
        <f>BW285</f>
        <v>20405</v>
      </c>
      <c r="HS304" s="57">
        <f t="shared" si="124"/>
        <v>0.11406317954088523</v>
      </c>
      <c r="HT304" s="58">
        <f t="shared" si="120"/>
        <v>0.10790896000152327</v>
      </c>
      <c r="HV304" s="54" t="s">
        <v>402</v>
      </c>
      <c r="HW304" s="59" t="s">
        <v>17</v>
      </c>
      <c r="HX304" s="59">
        <v>1</v>
      </c>
      <c r="HY304" s="56">
        <f>HC285*IQ293</f>
        <v>326148.19689153112</v>
      </c>
      <c r="HZ304" s="60">
        <f>DB285</f>
        <v>23739</v>
      </c>
      <c r="IA304" s="57">
        <f t="shared" si="125"/>
        <v>7.2785930525610137E-2</v>
      </c>
      <c r="IB304" s="58">
        <f t="shared" si="121"/>
        <v>7.0230050729023746E-2</v>
      </c>
      <c r="IE304" s="50">
        <f t="shared" si="122"/>
        <v>-134.1359637172427</v>
      </c>
      <c r="IF304" s="50">
        <f t="shared" si="122"/>
        <v>-22</v>
      </c>
      <c r="IH304">
        <v>0.29368494721324701</v>
      </c>
      <c r="II304">
        <v>0.26232724419060899</v>
      </c>
      <c r="IJ304">
        <v>0.30995024875621902</v>
      </c>
    </row>
    <row r="305" spans="1:251" ht="15.6" x14ac:dyDescent="0.3">
      <c r="A305" s="12" t="s">
        <v>401</v>
      </c>
      <c r="B305" s="12">
        <v>8449</v>
      </c>
      <c r="C305" s="12"/>
      <c r="D305" s="12"/>
      <c r="E305" s="12"/>
      <c r="F305" s="12">
        <v>20</v>
      </c>
      <c r="G305" s="12">
        <v>1274</v>
      </c>
      <c r="H305" s="12">
        <v>2203</v>
      </c>
      <c r="I305" s="12">
        <v>2225</v>
      </c>
      <c r="J305" s="12">
        <v>169</v>
      </c>
      <c r="K305" s="12">
        <v>776</v>
      </c>
      <c r="L305" s="12">
        <v>242</v>
      </c>
      <c r="M305" s="12">
        <v>18</v>
      </c>
      <c r="N305" s="12">
        <v>1</v>
      </c>
      <c r="O305" s="31">
        <v>0</v>
      </c>
      <c r="Q305" s="12" t="s">
        <v>401</v>
      </c>
      <c r="R305" s="12">
        <v>2681</v>
      </c>
      <c r="S305" s="12">
        <v>63</v>
      </c>
      <c r="T305" s="12">
        <v>17</v>
      </c>
      <c r="U305" s="12">
        <v>31</v>
      </c>
      <c r="V305" s="12">
        <v>111</v>
      </c>
      <c r="W305" s="12">
        <v>8</v>
      </c>
      <c r="X305" s="12">
        <v>5</v>
      </c>
      <c r="Y305" s="12">
        <v>0</v>
      </c>
      <c r="Z305" s="12">
        <v>2</v>
      </c>
      <c r="AA305" s="12">
        <v>9</v>
      </c>
      <c r="AB305" s="12">
        <v>11</v>
      </c>
      <c r="AC305" s="12">
        <v>29</v>
      </c>
      <c r="AD305" s="31">
        <v>31</v>
      </c>
      <c r="AE305" s="12"/>
      <c r="AF305" s="12" t="s">
        <v>401</v>
      </c>
      <c r="AG305" s="12">
        <v>32</v>
      </c>
      <c r="AH305" s="12">
        <v>25</v>
      </c>
      <c r="AI305" s="12">
        <v>44</v>
      </c>
      <c r="AJ305" s="12">
        <v>57</v>
      </c>
      <c r="AK305" s="12">
        <v>79</v>
      </c>
      <c r="AL305" s="12">
        <v>127</v>
      </c>
      <c r="AM305" s="12">
        <v>162</v>
      </c>
      <c r="AN305" s="12">
        <v>254</v>
      </c>
      <c r="AO305" s="12">
        <v>227</v>
      </c>
      <c r="AP305" s="12">
        <v>287</v>
      </c>
      <c r="AQ305" s="12">
        <v>344</v>
      </c>
      <c r="AR305" s="12">
        <v>341</v>
      </c>
      <c r="AS305" s="12">
        <v>496</v>
      </c>
      <c r="AT305" s="31">
        <v>0</v>
      </c>
      <c r="AV305" s="12" t="s">
        <v>401</v>
      </c>
      <c r="AW305" s="12">
        <v>1463</v>
      </c>
      <c r="AX305" s="12">
        <v>34</v>
      </c>
      <c r="AY305" s="12">
        <v>9</v>
      </c>
      <c r="AZ305" s="12">
        <v>17</v>
      </c>
      <c r="BA305" s="12">
        <v>60</v>
      </c>
      <c r="BB305" s="12">
        <v>4</v>
      </c>
      <c r="BC305" s="12">
        <v>1</v>
      </c>
      <c r="BD305" s="12">
        <v>0</v>
      </c>
      <c r="BE305" s="12">
        <v>1</v>
      </c>
      <c r="BF305" s="12">
        <v>5</v>
      </c>
      <c r="BG305" s="12">
        <v>6</v>
      </c>
      <c r="BH305" s="12">
        <v>17</v>
      </c>
      <c r="BI305" s="31">
        <v>24</v>
      </c>
      <c r="BJ305" s="12"/>
      <c r="BK305" s="12" t="s">
        <v>401</v>
      </c>
      <c r="BL305" s="12">
        <v>23</v>
      </c>
      <c r="BM305" s="12">
        <v>18</v>
      </c>
      <c r="BN305" s="12">
        <v>27</v>
      </c>
      <c r="BO305" s="12">
        <v>29</v>
      </c>
      <c r="BP305" s="12">
        <v>46</v>
      </c>
      <c r="BQ305" s="12">
        <v>71</v>
      </c>
      <c r="BR305" s="12">
        <v>104</v>
      </c>
      <c r="BS305" s="12">
        <v>174</v>
      </c>
      <c r="BT305" s="12">
        <v>142</v>
      </c>
      <c r="BU305" s="12">
        <v>169</v>
      </c>
      <c r="BV305" s="12">
        <v>200</v>
      </c>
      <c r="BW305" s="12">
        <v>162</v>
      </c>
      <c r="BX305" s="12">
        <v>180</v>
      </c>
      <c r="BY305" s="31">
        <v>0</v>
      </c>
      <c r="CA305" s="12" t="s">
        <v>401</v>
      </c>
      <c r="CB305" s="12">
        <v>1217</v>
      </c>
      <c r="CC305" s="12">
        <v>28</v>
      </c>
      <c r="CD305" s="12">
        <v>8</v>
      </c>
      <c r="CE305" s="12">
        <v>14</v>
      </c>
      <c r="CF305" s="12">
        <v>50</v>
      </c>
      <c r="CG305" s="12">
        <v>4</v>
      </c>
      <c r="CH305" s="12">
        <v>4</v>
      </c>
      <c r="CI305" s="12">
        <v>0</v>
      </c>
      <c r="CJ305" s="12">
        <v>1</v>
      </c>
      <c r="CK305" s="12">
        <v>4</v>
      </c>
      <c r="CL305" s="12">
        <v>5</v>
      </c>
      <c r="CM305" s="12">
        <v>12</v>
      </c>
      <c r="CN305" s="31">
        <v>7</v>
      </c>
      <c r="CO305" s="12"/>
      <c r="CP305" s="12" t="s">
        <v>401</v>
      </c>
      <c r="CQ305" s="12">
        <v>9</v>
      </c>
      <c r="CR305" s="12">
        <v>7</v>
      </c>
      <c r="CS305" s="12">
        <v>17</v>
      </c>
      <c r="CT305" s="12">
        <v>28</v>
      </c>
      <c r="CU305" s="12">
        <v>33</v>
      </c>
      <c r="CV305" s="12">
        <v>56</v>
      </c>
      <c r="CW305" s="12">
        <v>58</v>
      </c>
      <c r="CX305" s="12">
        <v>80</v>
      </c>
      <c r="CY305" s="12">
        <v>85</v>
      </c>
      <c r="CZ305" s="12">
        <v>118</v>
      </c>
      <c r="DA305" s="12">
        <v>144</v>
      </c>
      <c r="DB305" s="12">
        <v>179</v>
      </c>
      <c r="DC305" s="12">
        <v>316</v>
      </c>
      <c r="DD305" s="31">
        <v>0</v>
      </c>
      <c r="DG305" s="12" t="s">
        <v>414</v>
      </c>
      <c r="DH305" s="12">
        <v>54</v>
      </c>
      <c r="DI305" s="12">
        <v>106</v>
      </c>
      <c r="DJ305" s="12">
        <v>7</v>
      </c>
      <c r="DK305" s="12">
        <v>4</v>
      </c>
      <c r="DL305" s="12">
        <v>10</v>
      </c>
      <c r="DM305" s="12">
        <v>17</v>
      </c>
      <c r="DN305" s="12">
        <v>24</v>
      </c>
      <c r="DO305" s="12">
        <v>56</v>
      </c>
      <c r="DP305" s="12">
        <v>130</v>
      </c>
      <c r="DQ305" s="12">
        <v>282</v>
      </c>
      <c r="DR305" s="31">
        <v>804</v>
      </c>
      <c r="DT305" s="12" t="s">
        <v>414</v>
      </c>
      <c r="DU305" s="12">
        <v>68</v>
      </c>
      <c r="DV305" s="12">
        <v>132</v>
      </c>
      <c r="DW305" s="12">
        <v>9</v>
      </c>
      <c r="DX305" s="12">
        <v>2</v>
      </c>
      <c r="DY305" s="12">
        <v>15</v>
      </c>
      <c r="DZ305" s="12">
        <v>23</v>
      </c>
      <c r="EA305" s="12">
        <v>34</v>
      </c>
      <c r="EB305" s="12">
        <v>82</v>
      </c>
      <c r="EC305" s="12">
        <v>180</v>
      </c>
      <c r="ED305" s="12">
        <v>385</v>
      </c>
      <c r="EE305" s="31">
        <v>934</v>
      </c>
      <c r="EG305" s="12" t="s">
        <v>414</v>
      </c>
      <c r="EH305" s="12">
        <v>40</v>
      </c>
      <c r="EI305" s="12">
        <v>76</v>
      </c>
      <c r="EJ305" s="12">
        <v>6</v>
      </c>
      <c r="EK305" s="12">
        <v>5</v>
      </c>
      <c r="EL305" s="12">
        <v>4</v>
      </c>
      <c r="EM305" s="12">
        <v>11</v>
      </c>
      <c r="EN305" s="12">
        <v>14</v>
      </c>
      <c r="EO305" s="12">
        <v>28</v>
      </c>
      <c r="EP305" s="12">
        <v>78</v>
      </c>
      <c r="EQ305" s="12">
        <v>184</v>
      </c>
      <c r="ER305" s="31">
        <v>707</v>
      </c>
      <c r="EU305" s="12" t="s">
        <v>414</v>
      </c>
      <c r="EV305" s="12">
        <v>225920</v>
      </c>
      <c r="EW305" s="12">
        <v>21791</v>
      </c>
      <c r="EX305" s="12">
        <v>21383</v>
      </c>
      <c r="EY305" s="12">
        <v>21847</v>
      </c>
      <c r="EZ305" s="12">
        <v>21356</v>
      </c>
      <c r="FA305" s="12">
        <v>18598</v>
      </c>
      <c r="FB305" s="12">
        <v>16586</v>
      </c>
      <c r="FC305" s="12">
        <v>18209</v>
      </c>
      <c r="FD305" s="12">
        <v>16928</v>
      </c>
      <c r="FE305" s="12">
        <v>15195</v>
      </c>
      <c r="FF305" s="12">
        <v>13619</v>
      </c>
      <c r="FG305" s="12">
        <v>11473</v>
      </c>
      <c r="FH305" s="12">
        <v>8929</v>
      </c>
      <c r="FI305" s="12">
        <v>6518</v>
      </c>
      <c r="FJ305" s="12">
        <v>5152</v>
      </c>
      <c r="FK305" s="12">
        <v>3859</v>
      </c>
      <c r="FL305" s="12">
        <v>2485</v>
      </c>
      <c r="FM305" s="31">
        <v>1992</v>
      </c>
      <c r="FP305" s="12" t="s">
        <v>414</v>
      </c>
      <c r="FQ305" s="12">
        <v>114665</v>
      </c>
      <c r="FR305" s="12">
        <v>11088</v>
      </c>
      <c r="FS305" s="12">
        <v>10921</v>
      </c>
      <c r="FT305" s="12">
        <v>11053</v>
      </c>
      <c r="FU305" s="12">
        <v>10794</v>
      </c>
      <c r="FV305" s="12">
        <v>9542</v>
      </c>
      <c r="FW305" s="12">
        <v>8656</v>
      </c>
      <c r="FX305" s="12">
        <v>9264</v>
      </c>
      <c r="FY305" s="12">
        <v>8457</v>
      </c>
      <c r="FZ305" s="12">
        <v>7688</v>
      </c>
      <c r="GA305" s="12">
        <v>7077</v>
      </c>
      <c r="GB305" s="12">
        <v>5909</v>
      </c>
      <c r="GC305" s="12">
        <v>4613</v>
      </c>
      <c r="GD305" s="12">
        <v>3296</v>
      </c>
      <c r="GE305" s="12">
        <v>2558</v>
      </c>
      <c r="GF305" s="12">
        <v>1832</v>
      </c>
      <c r="GG305" s="12">
        <v>1130</v>
      </c>
      <c r="GH305" s="31">
        <v>787</v>
      </c>
      <c r="GK305" s="12" t="s">
        <v>414</v>
      </c>
      <c r="GL305" s="12">
        <v>111255</v>
      </c>
      <c r="GM305" s="12">
        <v>10703</v>
      </c>
      <c r="GN305" s="12">
        <v>10462</v>
      </c>
      <c r="GO305" s="12">
        <v>10794</v>
      </c>
      <c r="GP305" s="12">
        <v>10562</v>
      </c>
      <c r="GQ305" s="12">
        <v>9056</v>
      </c>
      <c r="GR305" s="12">
        <v>7930</v>
      </c>
      <c r="GS305" s="12">
        <v>8945</v>
      </c>
      <c r="GT305" s="12">
        <v>8471</v>
      </c>
      <c r="GU305" s="12">
        <v>7507</v>
      </c>
      <c r="GV305" s="12">
        <v>6542</v>
      </c>
      <c r="GW305" s="12">
        <v>5564</v>
      </c>
      <c r="GX305" s="12">
        <v>4316</v>
      </c>
      <c r="GY305" s="12">
        <v>3222</v>
      </c>
      <c r="GZ305" s="12">
        <v>2594</v>
      </c>
      <c r="HA305" s="12">
        <v>2027</v>
      </c>
      <c r="HB305" s="12">
        <v>1355</v>
      </c>
      <c r="HC305" s="31">
        <v>1205</v>
      </c>
      <c r="HF305" s="42" t="s">
        <v>415</v>
      </c>
      <c r="HG305" s="43" t="s">
        <v>56</v>
      </c>
      <c r="HH305" s="43">
        <v>1</v>
      </c>
      <c r="HI305" s="44">
        <f>FM285*IH294</f>
        <v>267932.88917124318</v>
      </c>
      <c r="HJ305" s="44">
        <f>AS285*IH303</f>
        <v>39406.534121536097</v>
      </c>
      <c r="HK305" s="45">
        <f t="shared" si="123"/>
        <v>0.14707613627959765</v>
      </c>
      <c r="HL305" s="46">
        <f t="shared" si="119"/>
        <v>0.13700132360881032</v>
      </c>
      <c r="HN305" s="42" t="s">
        <v>415</v>
      </c>
      <c r="HO305" s="43" t="s">
        <v>56</v>
      </c>
      <c r="HP305" s="43">
        <v>1</v>
      </c>
      <c r="HQ305" s="44">
        <f>GH285*IO294</f>
        <v>83400.544400350467</v>
      </c>
      <c r="HR305" s="44">
        <f>BX285*II303</f>
        <v>14772.37127784802</v>
      </c>
      <c r="HS305" s="45">
        <f t="shared" si="124"/>
        <v>0.17712559772914316</v>
      </c>
      <c r="HT305" s="46">
        <f t="shared" si="120"/>
        <v>0.16271509362059267</v>
      </c>
      <c r="HV305" s="42" t="s">
        <v>415</v>
      </c>
      <c r="HW305" s="47" t="s">
        <v>56</v>
      </c>
      <c r="HX305" s="47">
        <v>1</v>
      </c>
      <c r="HY305" s="44">
        <f>HC285*IQ294</f>
        <v>184574.40507169667</v>
      </c>
      <c r="HZ305" s="48">
        <f>DC285*IJ303</f>
        <v>24563.803980099503</v>
      </c>
      <c r="IA305" s="45">
        <f t="shared" si="125"/>
        <v>0.13308347910187146</v>
      </c>
      <c r="IB305" s="46">
        <f t="shared" si="121"/>
        <v>0.12478037583217874</v>
      </c>
      <c r="IE305" s="50">
        <f t="shared" si="122"/>
        <v>42.060300803976133</v>
      </c>
      <c r="IF305" s="50">
        <f t="shared" si="122"/>
        <v>-70.358863588575332</v>
      </c>
      <c r="IH305">
        <v>0.102372053546168</v>
      </c>
      <c r="II305">
        <v>6.7837991018877802E-2</v>
      </c>
      <c r="IJ305">
        <v>0.120284938941655</v>
      </c>
    </row>
    <row r="306" spans="1:251" ht="15.6" x14ac:dyDescent="0.3">
      <c r="A306" s="12" t="s">
        <v>414</v>
      </c>
      <c r="B306" s="12">
        <v>5651</v>
      </c>
      <c r="C306" s="12"/>
      <c r="D306" s="12"/>
      <c r="E306" s="12"/>
      <c r="F306" s="12">
        <v>35</v>
      </c>
      <c r="G306" s="12">
        <v>939</v>
      </c>
      <c r="H306" s="12">
        <v>1509</v>
      </c>
      <c r="I306" s="12">
        <v>1503</v>
      </c>
      <c r="J306" s="12">
        <v>1013</v>
      </c>
      <c r="K306" s="12">
        <v>477</v>
      </c>
      <c r="L306" s="12">
        <v>117</v>
      </c>
      <c r="M306" s="12">
        <v>12</v>
      </c>
      <c r="N306" s="12">
        <v>0</v>
      </c>
      <c r="O306" s="31">
        <v>46</v>
      </c>
      <c r="Q306" s="12" t="s">
        <v>414</v>
      </c>
      <c r="R306" s="12">
        <v>1222</v>
      </c>
      <c r="S306" s="12">
        <v>28</v>
      </c>
      <c r="T306" s="12">
        <v>13</v>
      </c>
      <c r="U306" s="12">
        <v>19</v>
      </c>
      <c r="V306" s="12">
        <v>60</v>
      </c>
      <c r="W306" s="12">
        <v>3</v>
      </c>
      <c r="X306" s="12">
        <v>3</v>
      </c>
      <c r="Y306" s="12">
        <v>4</v>
      </c>
      <c r="Z306" s="12">
        <v>3</v>
      </c>
      <c r="AA306" s="12">
        <v>6</v>
      </c>
      <c r="AB306" s="12">
        <v>10</v>
      </c>
      <c r="AC306" s="12">
        <v>13</v>
      </c>
      <c r="AD306" s="31">
        <v>26</v>
      </c>
      <c r="AE306" s="12"/>
      <c r="AF306" s="12" t="s">
        <v>414</v>
      </c>
      <c r="AG306" s="12">
        <v>32</v>
      </c>
      <c r="AH306" s="12">
        <v>28</v>
      </c>
      <c r="AI306" s="12">
        <v>31</v>
      </c>
      <c r="AJ306" s="12">
        <v>47</v>
      </c>
      <c r="AK306" s="12">
        <v>52</v>
      </c>
      <c r="AL306" s="12">
        <v>89</v>
      </c>
      <c r="AM306" s="12">
        <v>109</v>
      </c>
      <c r="AN306" s="12">
        <v>92</v>
      </c>
      <c r="AO306" s="12">
        <v>125</v>
      </c>
      <c r="AP306" s="12">
        <v>129</v>
      </c>
      <c r="AQ306" s="12">
        <v>130</v>
      </c>
      <c r="AR306" s="12">
        <v>99</v>
      </c>
      <c r="AS306" s="12">
        <v>131</v>
      </c>
      <c r="AT306" s="31">
        <v>0</v>
      </c>
      <c r="AV306" s="12" t="s">
        <v>414</v>
      </c>
      <c r="AW306" s="12">
        <v>776</v>
      </c>
      <c r="AX306" s="12">
        <v>18</v>
      </c>
      <c r="AY306" s="12">
        <v>11</v>
      </c>
      <c r="AZ306" s="12">
        <v>9</v>
      </c>
      <c r="BA306" s="12">
        <v>38</v>
      </c>
      <c r="BB306" s="12">
        <v>3</v>
      </c>
      <c r="BC306" s="12">
        <v>1</v>
      </c>
      <c r="BD306" s="12">
        <v>2</v>
      </c>
      <c r="BE306" s="12">
        <v>2</v>
      </c>
      <c r="BF306" s="12">
        <v>2</v>
      </c>
      <c r="BG306" s="12">
        <v>3</v>
      </c>
      <c r="BH306" s="12">
        <v>10</v>
      </c>
      <c r="BI306" s="31">
        <v>21</v>
      </c>
      <c r="BJ306" s="12"/>
      <c r="BK306" s="12" t="s">
        <v>414</v>
      </c>
      <c r="BL306" s="12">
        <v>25</v>
      </c>
      <c r="BM306" s="12">
        <v>17</v>
      </c>
      <c r="BN306" s="12">
        <v>21</v>
      </c>
      <c r="BO306" s="12">
        <v>34</v>
      </c>
      <c r="BP306" s="12">
        <v>38</v>
      </c>
      <c r="BQ306" s="12">
        <v>69</v>
      </c>
      <c r="BR306" s="12">
        <v>77</v>
      </c>
      <c r="BS306" s="12">
        <v>65</v>
      </c>
      <c r="BT306" s="12">
        <v>85</v>
      </c>
      <c r="BU306" s="12">
        <v>84</v>
      </c>
      <c r="BV306" s="12">
        <v>79</v>
      </c>
      <c r="BW306" s="12">
        <v>49</v>
      </c>
      <c r="BX306" s="12">
        <v>51</v>
      </c>
      <c r="BY306" s="31">
        <v>0</v>
      </c>
      <c r="CA306" s="12" t="s">
        <v>414</v>
      </c>
      <c r="CB306" s="12">
        <v>444</v>
      </c>
      <c r="CC306" s="12">
        <v>9</v>
      </c>
      <c r="CD306" s="12">
        <v>2</v>
      </c>
      <c r="CE306" s="12">
        <v>10</v>
      </c>
      <c r="CF306" s="12">
        <v>21</v>
      </c>
      <c r="CG306" s="12">
        <v>0</v>
      </c>
      <c r="CH306" s="12">
        <v>2</v>
      </c>
      <c r="CI306" s="12">
        <v>2</v>
      </c>
      <c r="CJ306" s="12">
        <v>1</v>
      </c>
      <c r="CK306" s="12">
        <v>4</v>
      </c>
      <c r="CL306" s="12">
        <v>6</v>
      </c>
      <c r="CM306" s="12">
        <v>3</v>
      </c>
      <c r="CN306" s="31">
        <v>5</v>
      </c>
      <c r="CO306" s="12"/>
      <c r="CP306" s="12" t="s">
        <v>414</v>
      </c>
      <c r="CQ306" s="12">
        <v>7</v>
      </c>
      <c r="CR306" s="12">
        <v>11</v>
      </c>
      <c r="CS306" s="12">
        <v>10</v>
      </c>
      <c r="CT306" s="12">
        <v>13</v>
      </c>
      <c r="CU306" s="12">
        <v>14</v>
      </c>
      <c r="CV306" s="12">
        <v>20</v>
      </c>
      <c r="CW306" s="12">
        <v>32</v>
      </c>
      <c r="CX306" s="12">
        <v>27</v>
      </c>
      <c r="CY306" s="12">
        <v>40</v>
      </c>
      <c r="CZ306" s="12">
        <v>45</v>
      </c>
      <c r="DA306" s="12">
        <v>51</v>
      </c>
      <c r="DB306" s="12">
        <v>50</v>
      </c>
      <c r="DC306" s="12">
        <v>80</v>
      </c>
      <c r="DD306" s="31">
        <v>0</v>
      </c>
      <c r="DG306" s="12" t="s">
        <v>422</v>
      </c>
      <c r="DH306" s="12">
        <v>87</v>
      </c>
      <c r="DI306" s="12">
        <v>115</v>
      </c>
      <c r="DJ306" s="12">
        <v>6</v>
      </c>
      <c r="DK306" s="12">
        <v>3</v>
      </c>
      <c r="DL306" s="12">
        <v>10</v>
      </c>
      <c r="DM306" s="12">
        <v>11</v>
      </c>
      <c r="DN306" s="12">
        <v>18</v>
      </c>
      <c r="DO306" s="12">
        <v>49</v>
      </c>
      <c r="DP306" s="12">
        <v>115</v>
      </c>
      <c r="DQ306" s="12">
        <v>257</v>
      </c>
      <c r="DR306" s="31">
        <v>887</v>
      </c>
      <c r="DT306" s="12" t="s">
        <v>422</v>
      </c>
      <c r="DU306" s="12">
        <v>93</v>
      </c>
      <c r="DV306" s="12">
        <v>124</v>
      </c>
      <c r="DW306" s="12">
        <v>6</v>
      </c>
      <c r="DX306" s="12">
        <v>3</v>
      </c>
      <c r="DY306" s="12">
        <v>16</v>
      </c>
      <c r="DZ306" s="12">
        <v>16</v>
      </c>
      <c r="EA306" s="12">
        <v>24</v>
      </c>
      <c r="EB306" s="12">
        <v>67</v>
      </c>
      <c r="EC306" s="12">
        <v>161</v>
      </c>
      <c r="ED306" s="12">
        <v>365</v>
      </c>
      <c r="EE306" s="31">
        <v>1079</v>
      </c>
      <c r="EG306" s="12" t="s">
        <v>422</v>
      </c>
      <c r="EH306" s="12">
        <v>80</v>
      </c>
      <c r="EI306" s="12">
        <v>105</v>
      </c>
      <c r="EJ306" s="12">
        <v>5</v>
      </c>
      <c r="EK306" s="12">
        <v>2</v>
      </c>
      <c r="EL306" s="12">
        <v>4</v>
      </c>
      <c r="EM306" s="12">
        <v>6</v>
      </c>
      <c r="EN306" s="12">
        <v>13</v>
      </c>
      <c r="EO306" s="12">
        <v>31</v>
      </c>
      <c r="EP306" s="12">
        <v>74</v>
      </c>
      <c r="EQ306" s="12">
        <v>174</v>
      </c>
      <c r="ER306" s="31">
        <v>788</v>
      </c>
      <c r="EU306" s="12" t="s">
        <v>422</v>
      </c>
      <c r="EV306" s="12">
        <v>3242551</v>
      </c>
      <c r="EW306" s="12">
        <v>251154</v>
      </c>
      <c r="EX306" s="12">
        <v>249614</v>
      </c>
      <c r="EY306" s="12">
        <v>261121</v>
      </c>
      <c r="EZ306" s="12">
        <v>271488</v>
      </c>
      <c r="FA306" s="12">
        <v>274322</v>
      </c>
      <c r="FB306" s="12">
        <v>275050</v>
      </c>
      <c r="FC306" s="12">
        <v>247526</v>
      </c>
      <c r="FD306" s="12">
        <v>198217</v>
      </c>
      <c r="FE306" s="12">
        <v>186504</v>
      </c>
      <c r="FF306" s="12">
        <v>181815</v>
      </c>
      <c r="FG306" s="12">
        <v>171821</v>
      </c>
      <c r="FH306" s="12">
        <v>157065</v>
      </c>
      <c r="FI306" s="12">
        <v>135514</v>
      </c>
      <c r="FJ306" s="12">
        <v>116130</v>
      </c>
      <c r="FK306" s="12">
        <v>99036</v>
      </c>
      <c r="FL306" s="12">
        <v>79017</v>
      </c>
      <c r="FM306" s="31">
        <v>87157</v>
      </c>
      <c r="FP306" s="12" t="s">
        <v>422</v>
      </c>
      <c r="FQ306" s="12">
        <v>1581598</v>
      </c>
      <c r="FR306" s="12">
        <v>127856</v>
      </c>
      <c r="FS306" s="12">
        <v>126855</v>
      </c>
      <c r="FT306" s="12">
        <v>132553</v>
      </c>
      <c r="FU306" s="12">
        <v>137697</v>
      </c>
      <c r="FV306" s="12">
        <v>139339</v>
      </c>
      <c r="FW306" s="12">
        <v>139389</v>
      </c>
      <c r="FX306" s="12">
        <v>124835</v>
      </c>
      <c r="FY306" s="12">
        <v>99301</v>
      </c>
      <c r="FZ306" s="12">
        <v>93085</v>
      </c>
      <c r="GA306" s="12">
        <v>89063</v>
      </c>
      <c r="GB306" s="12">
        <v>82939</v>
      </c>
      <c r="GC306" s="12">
        <v>75289</v>
      </c>
      <c r="GD306" s="12">
        <v>63271</v>
      </c>
      <c r="GE306" s="12">
        <v>52253</v>
      </c>
      <c r="GF306" s="12">
        <v>41464</v>
      </c>
      <c r="GG306" s="12">
        <v>29777</v>
      </c>
      <c r="GH306" s="31">
        <v>26632</v>
      </c>
      <c r="GK306" s="12" t="s">
        <v>422</v>
      </c>
      <c r="GL306" s="12">
        <v>1660953</v>
      </c>
      <c r="GM306" s="12">
        <v>123298</v>
      </c>
      <c r="GN306" s="12">
        <v>122759</v>
      </c>
      <c r="GO306" s="12">
        <v>128568</v>
      </c>
      <c r="GP306" s="12">
        <v>133791</v>
      </c>
      <c r="GQ306" s="12">
        <v>134983</v>
      </c>
      <c r="GR306" s="12">
        <v>135661</v>
      </c>
      <c r="GS306" s="12">
        <v>122691</v>
      </c>
      <c r="GT306" s="12">
        <v>98916</v>
      </c>
      <c r="GU306" s="12">
        <v>93419</v>
      </c>
      <c r="GV306" s="12">
        <v>92752</v>
      </c>
      <c r="GW306" s="12">
        <v>88882</v>
      </c>
      <c r="GX306" s="12">
        <v>81776</v>
      </c>
      <c r="GY306" s="12">
        <v>72243</v>
      </c>
      <c r="GZ306" s="12">
        <v>63877</v>
      </c>
      <c r="HA306" s="12">
        <v>57572</v>
      </c>
      <c r="HB306" s="12">
        <v>49240</v>
      </c>
      <c r="HC306" s="31">
        <v>60525</v>
      </c>
      <c r="HF306" s="54">
        <v>90</v>
      </c>
      <c r="HG306" s="55" t="s">
        <v>77</v>
      </c>
      <c r="HH306" s="55">
        <v>1</v>
      </c>
      <c r="HI306" s="56">
        <f>FM285*IH295</f>
        <v>93462.911634548189</v>
      </c>
      <c r="HJ306" s="56">
        <f>AS285*IH304</f>
        <v>19757.361138823981</v>
      </c>
      <c r="HK306" s="57">
        <f t="shared" si="123"/>
        <v>0.21139252772348632</v>
      </c>
      <c r="HL306" s="58">
        <f t="shared" si="119"/>
        <v>0.19118498871035253</v>
      </c>
      <c r="HN306" s="54">
        <v>90</v>
      </c>
      <c r="HO306" s="55" t="s">
        <v>77</v>
      </c>
      <c r="HP306" s="55">
        <v>1</v>
      </c>
      <c r="HQ306" s="56">
        <f>GH285*IO295</f>
        <v>24300.505391828432</v>
      </c>
      <c r="HR306" s="56">
        <f>BX285*II304</f>
        <v>5898.1657583816523</v>
      </c>
      <c r="HS306" s="57">
        <f t="shared" si="124"/>
        <v>0.24271782266573919</v>
      </c>
      <c r="HT306" s="58">
        <f t="shared" si="120"/>
        <v>0.21644972025704054</v>
      </c>
      <c r="HV306" s="54" t="s">
        <v>423</v>
      </c>
      <c r="HW306" s="59" t="s">
        <v>77</v>
      </c>
      <c r="HX306" s="59">
        <v>1</v>
      </c>
      <c r="HY306" s="56">
        <f>HC285*IQ295</f>
        <v>69224.333382466139</v>
      </c>
      <c r="HZ306" s="60">
        <f>DC285*IJ304</f>
        <v>13873.063184079607</v>
      </c>
      <c r="IA306" s="57">
        <f t="shared" si="125"/>
        <v>0.20040732075281378</v>
      </c>
      <c r="IB306" s="58">
        <f t="shared" si="121"/>
        <v>0.18215474822565986</v>
      </c>
      <c r="IE306" s="50">
        <f t="shared" si="122"/>
        <v>61.927139746374451</v>
      </c>
      <c r="IF306" s="50">
        <f t="shared" si="122"/>
        <v>13.867803637280304</v>
      </c>
      <c r="IH306" s="90">
        <v>1.8181276709799399E-2</v>
      </c>
      <c r="II306" s="91">
        <v>1.28177180973972E-2</v>
      </c>
      <c r="IJ306">
        <v>2.0963364993215699E-2</v>
      </c>
    </row>
    <row r="307" spans="1:251" ht="15.6" x14ac:dyDescent="0.3">
      <c r="A307" s="12" t="s">
        <v>422</v>
      </c>
      <c r="B307" s="12">
        <v>54804</v>
      </c>
      <c r="C307" s="12"/>
      <c r="D307" s="12"/>
      <c r="E307" s="12"/>
      <c r="F307" s="12">
        <v>409</v>
      </c>
      <c r="G307" s="12">
        <v>9642</v>
      </c>
      <c r="H307" s="12">
        <v>12496</v>
      </c>
      <c r="I307" s="12">
        <v>13772</v>
      </c>
      <c r="J307" s="12">
        <v>11626</v>
      </c>
      <c r="K307" s="12">
        <v>5327</v>
      </c>
      <c r="L307" s="12">
        <v>1248</v>
      </c>
      <c r="M307" s="12">
        <v>64</v>
      </c>
      <c r="N307" s="12">
        <v>2</v>
      </c>
      <c r="O307" s="31">
        <v>218</v>
      </c>
      <c r="Q307" s="12" t="s">
        <v>422</v>
      </c>
      <c r="R307" s="12">
        <v>28089</v>
      </c>
      <c r="S307" s="12">
        <v>315</v>
      </c>
      <c r="T307" s="12">
        <v>124</v>
      </c>
      <c r="U307" s="12">
        <v>190</v>
      </c>
      <c r="V307" s="12">
        <v>629</v>
      </c>
      <c r="W307" s="12">
        <v>50</v>
      </c>
      <c r="X307" s="12">
        <v>30</v>
      </c>
      <c r="Y307" s="12">
        <v>17</v>
      </c>
      <c r="Z307" s="12">
        <v>15</v>
      </c>
      <c r="AA307" s="12">
        <v>48</v>
      </c>
      <c r="AB307" s="12">
        <v>93</v>
      </c>
      <c r="AC307" s="12">
        <v>266</v>
      </c>
      <c r="AD307" s="31">
        <v>282</v>
      </c>
      <c r="AE307" s="12"/>
      <c r="AF307" s="12" t="s">
        <v>422</v>
      </c>
      <c r="AG307" s="12">
        <v>293</v>
      </c>
      <c r="AH307" s="12">
        <v>281</v>
      </c>
      <c r="AI307" s="12">
        <v>298</v>
      </c>
      <c r="AJ307" s="12">
        <v>411</v>
      </c>
      <c r="AK307" s="12">
        <v>670</v>
      </c>
      <c r="AL307" s="12">
        <v>106</v>
      </c>
      <c r="AM307" s="12">
        <v>1487</v>
      </c>
      <c r="AN307" s="12">
        <v>188</v>
      </c>
      <c r="AO307" s="12">
        <v>248</v>
      </c>
      <c r="AP307" s="12">
        <v>3055</v>
      </c>
      <c r="AQ307" s="12">
        <v>3749</v>
      </c>
      <c r="AR307" s="12">
        <v>4317</v>
      </c>
      <c r="AS307" s="12">
        <v>6666</v>
      </c>
      <c r="AT307" s="31">
        <v>12</v>
      </c>
      <c r="AV307" s="12" t="s">
        <v>422</v>
      </c>
      <c r="AW307" s="12">
        <v>14729</v>
      </c>
      <c r="AX307" s="12">
        <v>178</v>
      </c>
      <c r="AY307" s="12">
        <v>70</v>
      </c>
      <c r="AZ307" s="12">
        <v>99</v>
      </c>
      <c r="BA307" s="12">
        <v>347</v>
      </c>
      <c r="BB307" s="12">
        <v>28</v>
      </c>
      <c r="BC307" s="12">
        <v>15</v>
      </c>
      <c r="BD307" s="12">
        <v>10</v>
      </c>
      <c r="BE307" s="12">
        <v>11</v>
      </c>
      <c r="BF307" s="12">
        <v>26</v>
      </c>
      <c r="BG307" s="12">
        <v>62</v>
      </c>
      <c r="BH307" s="12">
        <v>211</v>
      </c>
      <c r="BI307" s="31">
        <v>229</v>
      </c>
      <c r="BJ307" s="12"/>
      <c r="BK307" s="12" t="s">
        <v>422</v>
      </c>
      <c r="BL307" s="12">
        <v>224</v>
      </c>
      <c r="BM307" s="12">
        <v>198</v>
      </c>
      <c r="BN307" s="12">
        <v>190</v>
      </c>
      <c r="BO307" s="12">
        <v>272</v>
      </c>
      <c r="BP307" s="12">
        <v>439</v>
      </c>
      <c r="BQ307" s="12">
        <v>720</v>
      </c>
      <c r="BR307" s="12">
        <v>977</v>
      </c>
      <c r="BS307" s="12">
        <v>1252</v>
      </c>
      <c r="BT307" s="12">
        <v>1593</v>
      </c>
      <c r="BU307" s="12">
        <v>1829</v>
      </c>
      <c r="BV307" s="12">
        <v>2045</v>
      </c>
      <c r="BW307" s="12">
        <v>193</v>
      </c>
      <c r="BX307" s="12">
        <v>211</v>
      </c>
      <c r="BY307" s="31">
        <v>11</v>
      </c>
      <c r="CA307" s="12" t="s">
        <v>422</v>
      </c>
      <c r="CB307" s="12">
        <v>13354</v>
      </c>
      <c r="CC307" s="12">
        <v>136</v>
      </c>
      <c r="CD307" s="12">
        <v>54</v>
      </c>
      <c r="CE307" s="12">
        <v>91</v>
      </c>
      <c r="CF307" s="12">
        <v>281</v>
      </c>
      <c r="CG307" s="12">
        <v>22</v>
      </c>
      <c r="CH307" s="12">
        <v>15</v>
      </c>
      <c r="CI307" s="12">
        <v>7</v>
      </c>
      <c r="CJ307" s="12">
        <v>4</v>
      </c>
      <c r="CK307" s="12">
        <v>22</v>
      </c>
      <c r="CL307" s="12">
        <v>31</v>
      </c>
      <c r="CM307" s="12">
        <v>55</v>
      </c>
      <c r="CN307" s="31">
        <v>53</v>
      </c>
      <c r="CO307" s="12"/>
      <c r="CP307" s="12" t="s">
        <v>422</v>
      </c>
      <c r="CQ307" s="12">
        <v>69</v>
      </c>
      <c r="CR307" s="12">
        <v>82</v>
      </c>
      <c r="CS307" s="12">
        <v>108</v>
      </c>
      <c r="CT307" s="12">
        <v>139</v>
      </c>
      <c r="CU307" s="12">
        <v>231</v>
      </c>
      <c r="CV307" s="12">
        <v>340</v>
      </c>
      <c r="CW307" s="12">
        <v>510</v>
      </c>
      <c r="CX307" s="12">
        <v>627</v>
      </c>
      <c r="CY307" s="12">
        <v>886</v>
      </c>
      <c r="CZ307" s="12">
        <v>1226</v>
      </c>
      <c r="DA307" s="12">
        <v>1704</v>
      </c>
      <c r="DB307" s="12">
        <v>2385</v>
      </c>
      <c r="DC307" s="12">
        <v>4556</v>
      </c>
      <c r="DD307" s="31">
        <v>1</v>
      </c>
      <c r="DG307" s="12" t="s">
        <v>434</v>
      </c>
      <c r="DH307" s="12">
        <v>55</v>
      </c>
      <c r="DI307" s="12">
        <v>104</v>
      </c>
      <c r="DJ307" s="12">
        <v>6</v>
      </c>
      <c r="DK307" s="12">
        <v>3</v>
      </c>
      <c r="DL307" s="12">
        <v>7</v>
      </c>
      <c r="DM307" s="12">
        <v>10</v>
      </c>
      <c r="DN307" s="12">
        <v>17</v>
      </c>
      <c r="DO307" s="12">
        <v>46</v>
      </c>
      <c r="DP307" s="12">
        <v>113</v>
      </c>
      <c r="DQ307" s="12">
        <v>240</v>
      </c>
      <c r="DR307" s="31">
        <v>883</v>
      </c>
      <c r="DT307" s="12" t="s">
        <v>434</v>
      </c>
      <c r="DU307" s="12">
        <v>61</v>
      </c>
      <c r="DV307" s="12">
        <v>104</v>
      </c>
      <c r="DW307" s="12">
        <v>7</v>
      </c>
      <c r="DX307" s="12">
        <v>3</v>
      </c>
      <c r="DY307" s="12">
        <v>9</v>
      </c>
      <c r="DZ307" s="12">
        <v>13</v>
      </c>
      <c r="EA307" s="12">
        <v>21</v>
      </c>
      <c r="EB307" s="12">
        <v>61</v>
      </c>
      <c r="EC307" s="12">
        <v>149</v>
      </c>
      <c r="ED307" s="12">
        <v>304</v>
      </c>
      <c r="EE307" s="31">
        <v>989</v>
      </c>
      <c r="EG307" s="12" t="s">
        <v>434</v>
      </c>
      <c r="EH307" s="12">
        <v>49</v>
      </c>
      <c r="EI307" s="12">
        <v>104</v>
      </c>
      <c r="EJ307" s="12">
        <v>6</v>
      </c>
      <c r="EK307" s="12">
        <v>3</v>
      </c>
      <c r="EL307" s="12">
        <v>4</v>
      </c>
      <c r="EM307" s="12">
        <v>8</v>
      </c>
      <c r="EN307" s="12">
        <v>13</v>
      </c>
      <c r="EO307" s="12">
        <v>31</v>
      </c>
      <c r="EP307" s="12">
        <v>75</v>
      </c>
      <c r="EQ307" s="12">
        <v>183</v>
      </c>
      <c r="ER307" s="31">
        <v>804</v>
      </c>
      <c r="EU307" s="12" t="s">
        <v>497</v>
      </c>
      <c r="EV307" s="12">
        <v>865546</v>
      </c>
      <c r="EW307" s="12">
        <v>77817</v>
      </c>
      <c r="EX307" s="12">
        <v>85184</v>
      </c>
      <c r="EY307" s="12">
        <v>97528</v>
      </c>
      <c r="EZ307" s="12">
        <v>91922</v>
      </c>
      <c r="FA307" s="12">
        <v>79621</v>
      </c>
      <c r="FB307" s="12">
        <v>71473</v>
      </c>
      <c r="FC307" s="12">
        <v>63766</v>
      </c>
      <c r="FD307" s="12">
        <v>51607</v>
      </c>
      <c r="FE307" s="12">
        <v>44844</v>
      </c>
      <c r="FF307" s="12">
        <v>41661</v>
      </c>
      <c r="FG307" s="12">
        <v>38408</v>
      </c>
      <c r="FH307" s="12">
        <v>33572</v>
      </c>
      <c r="FI307" s="12">
        <v>26302</v>
      </c>
      <c r="FJ307" s="12">
        <v>21615</v>
      </c>
      <c r="FK307" s="12">
        <v>17089</v>
      </c>
      <c r="FL307" s="12">
        <v>12238</v>
      </c>
      <c r="FM307" s="31">
        <v>10899</v>
      </c>
      <c r="FP307" s="12" t="s">
        <v>497</v>
      </c>
      <c r="FQ307" s="12">
        <v>437213</v>
      </c>
      <c r="FR307" s="12">
        <v>39387</v>
      </c>
      <c r="FS307" s="12">
        <v>43080</v>
      </c>
      <c r="FT307" s="12">
        <v>49529</v>
      </c>
      <c r="FU307" s="12">
        <v>46864</v>
      </c>
      <c r="FV307" s="12">
        <v>41114</v>
      </c>
      <c r="FW307" s="12">
        <v>36740</v>
      </c>
      <c r="FX307" s="12">
        <v>32174</v>
      </c>
      <c r="FY307" s="12">
        <v>26319</v>
      </c>
      <c r="FZ307" s="12">
        <v>22974</v>
      </c>
      <c r="GA307" s="12">
        <v>20994</v>
      </c>
      <c r="GB307" s="12">
        <v>19463</v>
      </c>
      <c r="GC307" s="12">
        <v>17343</v>
      </c>
      <c r="GD307" s="12">
        <v>13243</v>
      </c>
      <c r="GE307" s="12">
        <v>10400</v>
      </c>
      <c r="GF307" s="12">
        <v>7869</v>
      </c>
      <c r="GG307" s="12">
        <v>5368</v>
      </c>
      <c r="GH307" s="31">
        <v>4352</v>
      </c>
      <c r="GK307" s="12" t="s">
        <v>497</v>
      </c>
      <c r="GL307" s="12">
        <v>428333</v>
      </c>
      <c r="GM307" s="12">
        <v>38430</v>
      </c>
      <c r="GN307" s="12">
        <v>42104</v>
      </c>
      <c r="GO307" s="12">
        <v>47999</v>
      </c>
      <c r="GP307" s="12">
        <v>45058</v>
      </c>
      <c r="GQ307" s="12">
        <v>38507</v>
      </c>
      <c r="GR307" s="12">
        <v>34733</v>
      </c>
      <c r="GS307" s="12">
        <v>31592</v>
      </c>
      <c r="GT307" s="12">
        <v>25288</v>
      </c>
      <c r="GU307" s="12">
        <v>21870</v>
      </c>
      <c r="GV307" s="12">
        <v>20667</v>
      </c>
      <c r="GW307" s="12">
        <v>18945</v>
      </c>
      <c r="GX307" s="12">
        <v>16229</v>
      </c>
      <c r="GY307" s="12">
        <v>13059</v>
      </c>
      <c r="GZ307" s="12">
        <v>11215</v>
      </c>
      <c r="HA307" s="12">
        <v>9220</v>
      </c>
      <c r="HB307" s="12">
        <v>6870</v>
      </c>
      <c r="HC307" s="31">
        <v>6547</v>
      </c>
      <c r="HF307" s="42">
        <v>95</v>
      </c>
      <c r="HG307" s="43" t="s">
        <v>121</v>
      </c>
      <c r="HH307" s="43">
        <v>1</v>
      </c>
      <c r="HI307" s="44">
        <f>FM285*IH296</f>
        <v>21928.37797403894</v>
      </c>
      <c r="HJ307" s="44">
        <f>AS285*IH305</f>
        <v>6886.9775302649059</v>
      </c>
      <c r="HK307" s="45">
        <f t="shared" si="123"/>
        <v>0.31406689260913029</v>
      </c>
      <c r="HL307" s="46">
        <f t="shared" si="119"/>
        <v>0.27144149861201045</v>
      </c>
      <c r="HN307" s="42">
        <v>95</v>
      </c>
      <c r="HO307" s="43" t="s">
        <v>121</v>
      </c>
      <c r="HP307" s="43">
        <v>1</v>
      </c>
      <c r="HQ307" s="44">
        <f>GH285*IO296</f>
        <v>4439.8215557933736</v>
      </c>
      <c r="HR307" s="44">
        <f>BX285*II305</f>
        <v>1525.2693900684485</v>
      </c>
      <c r="HS307" s="45">
        <f t="shared" si="124"/>
        <v>0.34354294894536375</v>
      </c>
      <c r="HT307" s="46">
        <f t="shared" si="120"/>
        <v>0.29318255003601634</v>
      </c>
      <c r="HV307" s="42" t="s">
        <v>433</v>
      </c>
      <c r="HW307" s="47" t="s">
        <v>121</v>
      </c>
      <c r="HX307" s="47">
        <v>1</v>
      </c>
      <c r="HY307" s="44">
        <f>HC285*IQ296</f>
        <v>17515.526565214866</v>
      </c>
      <c r="HZ307" s="48">
        <f>DC285*IJ305</f>
        <v>5383.8335820895363</v>
      </c>
      <c r="IA307" s="45">
        <f t="shared" si="125"/>
        <v>0.30737492030537145</v>
      </c>
      <c r="IB307" s="46">
        <f t="shared" si="121"/>
        <v>0.2664282406820056</v>
      </c>
      <c r="IE307" s="50">
        <f t="shared" si="122"/>
        <v>26.970146969299094</v>
      </c>
      <c r="IF307" s="50">
        <f t="shared" si="122"/>
        <v>22.125441893079369</v>
      </c>
      <c r="IH307">
        <v>1</v>
      </c>
      <c r="II307">
        <v>1</v>
      </c>
      <c r="IJ307">
        <v>1</v>
      </c>
    </row>
    <row r="308" spans="1:251" ht="15.6" x14ac:dyDescent="0.3">
      <c r="A308" s="12" t="s">
        <v>434</v>
      </c>
      <c r="B308" s="12">
        <v>17715</v>
      </c>
      <c r="C308" s="12"/>
      <c r="D308" s="12"/>
      <c r="E308" s="12"/>
      <c r="F308" s="12">
        <v>132</v>
      </c>
      <c r="G308" s="12">
        <v>3424</v>
      </c>
      <c r="H308" s="12">
        <v>4667</v>
      </c>
      <c r="I308" s="12">
        <v>4295</v>
      </c>
      <c r="J308" s="12">
        <v>3097</v>
      </c>
      <c r="K308" s="12">
        <v>1496</v>
      </c>
      <c r="L308" s="12">
        <v>399</v>
      </c>
      <c r="M308" s="12">
        <v>35</v>
      </c>
      <c r="N308" s="12">
        <v>2</v>
      </c>
      <c r="O308" s="31">
        <v>168</v>
      </c>
      <c r="Q308" s="12" t="s">
        <v>434</v>
      </c>
      <c r="R308" s="12">
        <v>4781</v>
      </c>
      <c r="S308" s="12">
        <v>86</v>
      </c>
      <c r="T308" s="12">
        <v>35</v>
      </c>
      <c r="U308" s="12">
        <v>64</v>
      </c>
      <c r="V308" s="12">
        <v>185</v>
      </c>
      <c r="W308" s="12">
        <v>21</v>
      </c>
      <c r="X308" s="12">
        <v>11</v>
      </c>
      <c r="Y308" s="12">
        <v>4</v>
      </c>
      <c r="Z308" s="12">
        <v>3</v>
      </c>
      <c r="AA308" s="12">
        <v>24</v>
      </c>
      <c r="AB308" s="12">
        <v>31</v>
      </c>
      <c r="AC308" s="12">
        <v>61</v>
      </c>
      <c r="AD308" s="31">
        <v>58</v>
      </c>
      <c r="AE308" s="12"/>
      <c r="AF308" s="12" t="s">
        <v>434</v>
      </c>
      <c r="AG308" s="12">
        <v>64</v>
      </c>
      <c r="AH308" s="12">
        <v>78</v>
      </c>
      <c r="AI308" s="12">
        <v>68</v>
      </c>
      <c r="AJ308" s="12">
        <v>95</v>
      </c>
      <c r="AK308" s="12">
        <v>139</v>
      </c>
      <c r="AL308" s="12">
        <v>231</v>
      </c>
      <c r="AM308" s="12">
        <v>301</v>
      </c>
      <c r="AN308" s="12">
        <v>375</v>
      </c>
      <c r="AO308" s="12">
        <v>418</v>
      </c>
      <c r="AP308" s="12">
        <v>511</v>
      </c>
      <c r="AQ308" s="12">
        <v>624</v>
      </c>
      <c r="AR308" s="12">
        <v>556</v>
      </c>
      <c r="AS308" s="12">
        <v>862</v>
      </c>
      <c r="AT308" s="31">
        <v>61</v>
      </c>
      <c r="AV308" s="12" t="s">
        <v>434</v>
      </c>
      <c r="AW308" s="12">
        <v>2678</v>
      </c>
      <c r="AX308" s="12">
        <v>49</v>
      </c>
      <c r="AY308" s="12">
        <v>17</v>
      </c>
      <c r="AZ308" s="12">
        <v>27</v>
      </c>
      <c r="BA308" s="12">
        <v>93</v>
      </c>
      <c r="BB308" s="12">
        <v>11</v>
      </c>
      <c r="BC308" s="12">
        <v>6</v>
      </c>
      <c r="BD308" s="12">
        <v>2</v>
      </c>
      <c r="BE308" s="12">
        <v>2</v>
      </c>
      <c r="BF308" s="12">
        <v>10</v>
      </c>
      <c r="BG308" s="12">
        <v>19</v>
      </c>
      <c r="BH308" s="12">
        <v>42</v>
      </c>
      <c r="BI308" s="31">
        <v>40</v>
      </c>
      <c r="BJ308" s="12"/>
      <c r="BK308" s="12" t="s">
        <v>434</v>
      </c>
      <c r="BL308" s="12">
        <v>41</v>
      </c>
      <c r="BM308" s="12">
        <v>48</v>
      </c>
      <c r="BN308" s="12">
        <v>42</v>
      </c>
      <c r="BO308" s="12">
        <v>60</v>
      </c>
      <c r="BP308" s="12">
        <v>91</v>
      </c>
      <c r="BQ308" s="12">
        <v>155</v>
      </c>
      <c r="BR308" s="12">
        <v>204</v>
      </c>
      <c r="BS308" s="12">
        <v>251</v>
      </c>
      <c r="BT308" s="12">
        <v>269</v>
      </c>
      <c r="BU308" s="12">
        <v>286</v>
      </c>
      <c r="BV308" s="12">
        <v>343</v>
      </c>
      <c r="BW308" s="12">
        <v>258</v>
      </c>
      <c r="BX308" s="12">
        <v>360</v>
      </c>
      <c r="BY308" s="31">
        <v>45</v>
      </c>
      <c r="CA308" s="12" t="s">
        <v>434</v>
      </c>
      <c r="CB308" s="12">
        <v>21</v>
      </c>
      <c r="CC308" s="12">
        <v>37</v>
      </c>
      <c r="CD308" s="12">
        <v>18</v>
      </c>
      <c r="CE308" s="12">
        <v>37</v>
      </c>
      <c r="CF308" s="12">
        <v>92</v>
      </c>
      <c r="CG308" s="12">
        <v>10</v>
      </c>
      <c r="CH308" s="12">
        <v>5</v>
      </c>
      <c r="CI308" s="12">
        <v>2</v>
      </c>
      <c r="CJ308" s="12">
        <v>1</v>
      </c>
      <c r="CK308" s="12">
        <v>14</v>
      </c>
      <c r="CL308" s="12">
        <v>12</v>
      </c>
      <c r="CM308" s="12">
        <v>19</v>
      </c>
      <c r="CN308" s="31">
        <v>18</v>
      </c>
      <c r="CO308" s="12"/>
      <c r="CP308" s="12" t="s">
        <v>434</v>
      </c>
      <c r="CQ308" s="12">
        <v>23</v>
      </c>
      <c r="CR308" s="12">
        <v>30</v>
      </c>
      <c r="CS308" s="12">
        <v>26</v>
      </c>
      <c r="CT308" s="12">
        <v>35</v>
      </c>
      <c r="CU308" s="12">
        <v>48</v>
      </c>
      <c r="CV308" s="12">
        <v>76</v>
      </c>
      <c r="CW308" s="12">
        <v>97</v>
      </c>
      <c r="CX308" s="12">
        <v>124</v>
      </c>
      <c r="CY308" s="12">
        <v>149</v>
      </c>
      <c r="CZ308" s="12">
        <v>224</v>
      </c>
      <c r="DA308" s="12">
        <v>280</v>
      </c>
      <c r="DB308" s="12">
        <v>297</v>
      </c>
      <c r="DC308" s="12">
        <v>502</v>
      </c>
      <c r="DD308" s="31">
        <v>16</v>
      </c>
      <c r="DG308" s="12" t="s">
        <v>441</v>
      </c>
      <c r="DH308" s="12">
        <v>60</v>
      </c>
      <c r="DI308" s="12">
        <v>138</v>
      </c>
      <c r="DJ308" s="12">
        <v>5</v>
      </c>
      <c r="DK308" s="12">
        <v>2</v>
      </c>
      <c r="DL308" s="12">
        <v>8</v>
      </c>
      <c r="DM308" s="12">
        <v>9</v>
      </c>
      <c r="DN308" s="12">
        <v>16</v>
      </c>
      <c r="DO308" s="12">
        <v>43</v>
      </c>
      <c r="DP308" s="12">
        <v>109</v>
      </c>
      <c r="DQ308" s="12">
        <v>253</v>
      </c>
      <c r="DR308" s="31">
        <v>868</v>
      </c>
      <c r="DT308" s="12" t="s">
        <v>441</v>
      </c>
      <c r="DU308" s="12">
        <v>65</v>
      </c>
      <c r="DV308" s="12">
        <v>161</v>
      </c>
      <c r="DW308" s="12">
        <v>3</v>
      </c>
      <c r="DX308" s="12">
        <v>2</v>
      </c>
      <c r="DY308" s="12">
        <v>12</v>
      </c>
      <c r="DZ308" s="12">
        <v>12</v>
      </c>
      <c r="EA308" s="12">
        <v>18</v>
      </c>
      <c r="EB308" s="12">
        <v>51</v>
      </c>
      <c r="EC308" s="12">
        <v>141</v>
      </c>
      <c r="ED308" s="12">
        <v>331</v>
      </c>
      <c r="EE308" s="31">
        <v>1040</v>
      </c>
      <c r="EG308" s="12" t="s">
        <v>441</v>
      </c>
      <c r="EH308" s="12">
        <v>54</v>
      </c>
      <c r="EI308" s="12">
        <v>113</v>
      </c>
      <c r="EJ308" s="12">
        <v>6</v>
      </c>
      <c r="EK308" s="12">
        <v>2</v>
      </c>
      <c r="EL308" s="12">
        <v>4</v>
      </c>
      <c r="EM308" s="12">
        <v>5</v>
      </c>
      <c r="EN308" s="12">
        <v>14</v>
      </c>
      <c r="EO308" s="12">
        <v>35</v>
      </c>
      <c r="EP308" s="12">
        <v>77</v>
      </c>
      <c r="EQ308" s="12">
        <v>190</v>
      </c>
      <c r="ER308" s="31">
        <v>761</v>
      </c>
      <c r="EU308" s="12" t="s">
        <v>441</v>
      </c>
      <c r="EV308" s="12">
        <v>1475384</v>
      </c>
      <c r="EW308" s="12">
        <v>137563</v>
      </c>
      <c r="EX308" s="12">
        <v>139382</v>
      </c>
      <c r="EY308" s="12">
        <v>145233</v>
      </c>
      <c r="EZ308" s="12">
        <v>136943</v>
      </c>
      <c r="FA308" s="12">
        <v>126891</v>
      </c>
      <c r="FB308" s="12">
        <v>133045</v>
      </c>
      <c r="FC308" s="12">
        <v>116301</v>
      </c>
      <c r="FD308" s="12">
        <v>85924</v>
      </c>
      <c r="FE308" s="12">
        <v>77511</v>
      </c>
      <c r="FF308" s="12">
        <v>75417</v>
      </c>
      <c r="FG308" s="12">
        <v>74030</v>
      </c>
      <c r="FH308" s="12">
        <v>65310</v>
      </c>
      <c r="FI308" s="12">
        <v>48455</v>
      </c>
      <c r="FJ308" s="12">
        <v>37215</v>
      </c>
      <c r="FK308" s="12">
        <v>30636</v>
      </c>
      <c r="FL308" s="12">
        <v>23855</v>
      </c>
      <c r="FM308" s="31">
        <v>21673</v>
      </c>
      <c r="FP308" s="12" t="s">
        <v>441</v>
      </c>
      <c r="FQ308" s="12">
        <v>730165</v>
      </c>
      <c r="FR308" s="12">
        <v>69624</v>
      </c>
      <c r="FS308" s="12">
        <v>70624</v>
      </c>
      <c r="FT308" s="12">
        <v>73494</v>
      </c>
      <c r="FU308" s="12">
        <v>69568</v>
      </c>
      <c r="FV308" s="12">
        <v>64139</v>
      </c>
      <c r="FW308" s="12">
        <v>66847</v>
      </c>
      <c r="FX308" s="12">
        <v>58451</v>
      </c>
      <c r="FY308" s="12">
        <v>43064</v>
      </c>
      <c r="FZ308" s="12">
        <v>38548</v>
      </c>
      <c r="GA308" s="12">
        <v>36669</v>
      </c>
      <c r="GB308" s="12">
        <v>35738</v>
      </c>
      <c r="GC308" s="12">
        <v>32015</v>
      </c>
      <c r="GD308" s="12">
        <v>23394</v>
      </c>
      <c r="GE308" s="12">
        <v>17263</v>
      </c>
      <c r="GF308" s="12">
        <v>13262</v>
      </c>
      <c r="GG308" s="12">
        <v>9687</v>
      </c>
      <c r="GH308" s="31">
        <v>7778</v>
      </c>
      <c r="GK308" s="12" t="s">
        <v>441</v>
      </c>
      <c r="GL308" s="12">
        <v>745219</v>
      </c>
      <c r="GM308" s="12">
        <v>67939</v>
      </c>
      <c r="GN308" s="12">
        <v>68758</v>
      </c>
      <c r="GO308" s="12">
        <v>71739</v>
      </c>
      <c r="GP308" s="12">
        <v>67375</v>
      </c>
      <c r="GQ308" s="12">
        <v>62752</v>
      </c>
      <c r="GR308" s="12">
        <v>66198</v>
      </c>
      <c r="GS308" s="12">
        <v>57850</v>
      </c>
      <c r="GT308" s="12">
        <v>42860</v>
      </c>
      <c r="GU308" s="12">
        <v>38963</v>
      </c>
      <c r="GV308" s="12">
        <v>38748</v>
      </c>
      <c r="GW308" s="12">
        <v>38292</v>
      </c>
      <c r="GX308" s="12">
        <v>33295</v>
      </c>
      <c r="GY308" s="12">
        <v>25061</v>
      </c>
      <c r="GZ308" s="12">
        <v>19952</v>
      </c>
      <c r="HA308" s="12">
        <v>17374</v>
      </c>
      <c r="HB308" s="12">
        <v>14168</v>
      </c>
      <c r="HC308" s="31">
        <v>13895</v>
      </c>
      <c r="HF308" s="65" t="s">
        <v>442</v>
      </c>
      <c r="HG308" s="66" t="s">
        <v>443</v>
      </c>
      <c r="HH308" s="66">
        <v>1</v>
      </c>
      <c r="HI308" s="67">
        <f>FM285*IH297</f>
        <v>3112.4034508237642</v>
      </c>
      <c r="HJ308" s="67">
        <f>AS285*IH306</f>
        <v>1223.1272093750449</v>
      </c>
      <c r="HK308" s="68">
        <f t="shared" si="123"/>
        <v>0.3929847877052437</v>
      </c>
      <c r="HL308" s="69">
        <f t="shared" si="119"/>
        <v>0.32844737645164646</v>
      </c>
      <c r="HN308" s="65" t="s">
        <v>442</v>
      </c>
      <c r="HO308" s="66" t="s">
        <v>443</v>
      </c>
      <c r="HP308" s="66">
        <v>1</v>
      </c>
      <c r="HQ308" s="67">
        <f>GH285*IO297</f>
        <v>696.04373793015623</v>
      </c>
      <c r="HR308" s="67">
        <f>BX285*II306</f>
        <v>288.19357370187868</v>
      </c>
      <c r="HS308" s="68">
        <f t="shared" si="124"/>
        <v>0.41404520721483334</v>
      </c>
      <c r="HT308" s="69">
        <f t="shared" si="120"/>
        <v>0.34303020173556026</v>
      </c>
      <c r="HV308" s="65" t="s">
        <v>442</v>
      </c>
      <c r="HW308" s="66" t="s">
        <v>443</v>
      </c>
      <c r="HX308" s="66">
        <v>1</v>
      </c>
      <c r="HY308" s="67">
        <f>HC285*IQ297</f>
        <v>2419.538089091177</v>
      </c>
      <c r="HZ308" s="70">
        <f>DC285*IJ306</f>
        <v>938.29925373134142</v>
      </c>
      <c r="IA308" s="68">
        <f t="shared" si="125"/>
        <v>0.38780098480854414</v>
      </c>
      <c r="IB308" s="69">
        <f t="shared" si="121"/>
        <v>0.3248185148391991</v>
      </c>
      <c r="IE308" s="50">
        <f t="shared" si="122"/>
        <v>3.1783761975689231</v>
      </c>
      <c r="IF308" s="50">
        <f t="shared" si="122"/>
        <v>3.3656180581751869</v>
      </c>
    </row>
    <row r="309" spans="1:251" x14ac:dyDescent="0.3">
      <c r="A309" s="12" t="s">
        <v>441</v>
      </c>
      <c r="B309" s="12">
        <v>29428</v>
      </c>
      <c r="C309" s="12"/>
      <c r="D309" s="12"/>
      <c r="E309" s="12"/>
      <c r="F309" s="12">
        <v>113</v>
      </c>
      <c r="G309" s="12">
        <v>4673</v>
      </c>
      <c r="H309" s="12">
        <v>7471</v>
      </c>
      <c r="I309" s="12">
        <v>7777</v>
      </c>
      <c r="J309" s="12">
        <v>5793</v>
      </c>
      <c r="K309" s="12">
        <v>2751</v>
      </c>
      <c r="L309" s="12">
        <v>728</v>
      </c>
      <c r="M309" s="12">
        <v>38</v>
      </c>
      <c r="N309" s="12">
        <v>3</v>
      </c>
      <c r="O309" s="31">
        <v>81</v>
      </c>
      <c r="Q309" s="12" t="s">
        <v>441</v>
      </c>
      <c r="R309" s="12">
        <v>8783</v>
      </c>
      <c r="S309" s="12">
        <v>231</v>
      </c>
      <c r="T309" s="12">
        <v>72</v>
      </c>
      <c r="U309" s="12">
        <v>104</v>
      </c>
      <c r="V309" s="12">
        <v>407</v>
      </c>
      <c r="W309" s="12">
        <v>24</v>
      </c>
      <c r="X309" s="12">
        <v>8</v>
      </c>
      <c r="Y309" s="12">
        <v>12</v>
      </c>
      <c r="Z309" s="12">
        <v>7</v>
      </c>
      <c r="AA309" s="12">
        <v>22</v>
      </c>
      <c r="AB309" s="12">
        <v>33</v>
      </c>
      <c r="AC309" s="12">
        <v>90</v>
      </c>
      <c r="AD309" s="31">
        <v>121</v>
      </c>
      <c r="AE309" s="12"/>
      <c r="AF309" s="12" t="s">
        <v>441</v>
      </c>
      <c r="AG309" s="12">
        <v>107</v>
      </c>
      <c r="AH309" s="12">
        <v>115</v>
      </c>
      <c r="AI309" s="12">
        <v>110</v>
      </c>
      <c r="AJ309" s="12">
        <v>148</v>
      </c>
      <c r="AK309" s="12">
        <v>231</v>
      </c>
      <c r="AL309" s="12">
        <v>411</v>
      </c>
      <c r="AM309" s="12">
        <v>570</v>
      </c>
      <c r="AN309" s="12">
        <v>665</v>
      </c>
      <c r="AO309" s="12">
        <v>828</v>
      </c>
      <c r="AP309" s="12">
        <v>891</v>
      </c>
      <c r="AQ309" s="12">
        <v>117</v>
      </c>
      <c r="AR309" s="12">
        <v>1261</v>
      </c>
      <c r="AS309" s="12">
        <v>1521</v>
      </c>
      <c r="AT309" s="31">
        <v>31</v>
      </c>
      <c r="AV309" s="12" t="s">
        <v>441</v>
      </c>
      <c r="AW309" s="12">
        <v>4754</v>
      </c>
      <c r="AX309" s="12">
        <v>138</v>
      </c>
      <c r="AY309" s="12">
        <v>44</v>
      </c>
      <c r="AZ309" s="12">
        <v>61</v>
      </c>
      <c r="BA309" s="12">
        <v>243</v>
      </c>
      <c r="BB309" s="12">
        <v>8</v>
      </c>
      <c r="BC309" s="12">
        <v>5</v>
      </c>
      <c r="BD309" s="12">
        <v>6</v>
      </c>
      <c r="BE309" s="12">
        <v>0</v>
      </c>
      <c r="BF309" s="12">
        <v>17</v>
      </c>
      <c r="BG309" s="12">
        <v>16</v>
      </c>
      <c r="BH309" s="12">
        <v>63</v>
      </c>
      <c r="BI309" s="31">
        <v>91</v>
      </c>
      <c r="BJ309" s="12"/>
      <c r="BK309" s="12" t="s">
        <v>441</v>
      </c>
      <c r="BL309" s="12">
        <v>83</v>
      </c>
      <c r="BM309" s="12">
        <v>73</v>
      </c>
      <c r="BN309" s="12">
        <v>66</v>
      </c>
      <c r="BO309" s="12">
        <v>81</v>
      </c>
      <c r="BP309" s="12">
        <v>123</v>
      </c>
      <c r="BQ309" s="12">
        <v>249</v>
      </c>
      <c r="BR309" s="12">
        <v>357</v>
      </c>
      <c r="BS309" s="12">
        <v>426</v>
      </c>
      <c r="BT309" s="12">
        <v>503</v>
      </c>
      <c r="BU309" s="12">
        <v>506</v>
      </c>
      <c r="BV309" s="12">
        <v>628</v>
      </c>
      <c r="BW309" s="12">
        <v>610</v>
      </c>
      <c r="BX309" s="12">
        <v>579</v>
      </c>
      <c r="BY309" s="31">
        <v>21</v>
      </c>
      <c r="CA309" s="12" t="s">
        <v>441</v>
      </c>
      <c r="CB309" s="12">
        <v>4028</v>
      </c>
      <c r="CC309" s="12">
        <v>92</v>
      </c>
      <c r="CD309" s="12">
        <v>28</v>
      </c>
      <c r="CE309" s="12">
        <v>43</v>
      </c>
      <c r="CF309" s="12">
        <v>163</v>
      </c>
      <c r="CG309" s="12">
        <v>16</v>
      </c>
      <c r="CH309" s="12">
        <v>3</v>
      </c>
      <c r="CI309" s="12">
        <v>6</v>
      </c>
      <c r="CJ309" s="12">
        <v>7</v>
      </c>
      <c r="CK309" s="12">
        <v>5</v>
      </c>
      <c r="CL309" s="12">
        <v>17</v>
      </c>
      <c r="CM309" s="12">
        <v>27</v>
      </c>
      <c r="CN309" s="31">
        <v>30</v>
      </c>
      <c r="CO309" s="12"/>
      <c r="CP309" s="12" t="s">
        <v>441</v>
      </c>
      <c r="CQ309" s="12">
        <v>24</v>
      </c>
      <c r="CR309" s="12">
        <v>42</v>
      </c>
      <c r="CS309" s="12">
        <v>44</v>
      </c>
      <c r="CT309" s="12">
        <v>67</v>
      </c>
      <c r="CU309" s="12">
        <v>108</v>
      </c>
      <c r="CV309" s="12">
        <v>162</v>
      </c>
      <c r="CW309" s="12">
        <v>213</v>
      </c>
      <c r="CX309" s="12">
        <v>239</v>
      </c>
      <c r="CY309" s="12">
        <v>325</v>
      </c>
      <c r="CZ309" s="12">
        <v>385</v>
      </c>
      <c r="DA309" s="12">
        <v>542</v>
      </c>
      <c r="DB309" s="12">
        <v>651</v>
      </c>
      <c r="DC309" s="12">
        <v>942</v>
      </c>
      <c r="DD309" s="31">
        <v>10</v>
      </c>
      <c r="DG309" s="13" t="s">
        <v>454</v>
      </c>
      <c r="DH309" s="13">
        <v>33</v>
      </c>
      <c r="DI309" s="13">
        <v>68</v>
      </c>
      <c r="DJ309" s="13">
        <v>3</v>
      </c>
      <c r="DK309" s="13">
        <v>2</v>
      </c>
      <c r="DL309" s="13">
        <v>9</v>
      </c>
      <c r="DM309" s="13">
        <v>10</v>
      </c>
      <c r="DN309" s="13">
        <v>18</v>
      </c>
      <c r="DO309" s="13">
        <v>46</v>
      </c>
      <c r="DP309" s="13">
        <v>86</v>
      </c>
      <c r="DQ309" s="13">
        <v>272</v>
      </c>
      <c r="DR309" s="14">
        <v>592</v>
      </c>
      <c r="DT309" s="13" t="s">
        <v>454</v>
      </c>
      <c r="DU309" s="13">
        <v>38</v>
      </c>
      <c r="DV309" s="13">
        <v>88</v>
      </c>
      <c r="DW309" s="13">
        <v>2</v>
      </c>
      <c r="DX309" s="13">
        <v>1</v>
      </c>
      <c r="DY309" s="13">
        <v>13</v>
      </c>
      <c r="DZ309" s="13">
        <v>13</v>
      </c>
      <c r="EA309" s="13">
        <v>20</v>
      </c>
      <c r="EB309" s="13">
        <v>48</v>
      </c>
      <c r="EC309" s="13">
        <v>106</v>
      </c>
      <c r="ED309" s="13">
        <v>381</v>
      </c>
      <c r="EE309" s="14">
        <v>636</v>
      </c>
      <c r="EG309" s="13" t="s">
        <v>454</v>
      </c>
      <c r="EH309" s="13">
        <v>28</v>
      </c>
      <c r="EI309" s="13">
        <v>47</v>
      </c>
      <c r="EJ309" s="13">
        <v>4</v>
      </c>
      <c r="EK309" s="13">
        <v>2</v>
      </c>
      <c r="EL309" s="13">
        <v>4</v>
      </c>
      <c r="EM309" s="13">
        <v>7</v>
      </c>
      <c r="EN309" s="13">
        <v>15</v>
      </c>
      <c r="EO309" s="13">
        <v>44</v>
      </c>
      <c r="EP309" s="13">
        <v>64</v>
      </c>
      <c r="EQ309" s="13">
        <v>174</v>
      </c>
      <c r="ER309" s="14">
        <v>561</v>
      </c>
      <c r="EU309" s="13" t="s">
        <v>454</v>
      </c>
      <c r="EV309" s="13">
        <v>126212</v>
      </c>
      <c r="EW309" s="13">
        <v>12261</v>
      </c>
      <c r="EX309" s="13">
        <v>11924</v>
      </c>
      <c r="EY309" s="13">
        <v>12507</v>
      </c>
      <c r="EZ309" s="13">
        <v>12588</v>
      </c>
      <c r="FA309" s="13">
        <v>10476</v>
      </c>
      <c r="FB309" s="13">
        <v>8884</v>
      </c>
      <c r="FC309" s="13">
        <v>10054</v>
      </c>
      <c r="FD309" s="13">
        <v>9540</v>
      </c>
      <c r="FE309" s="13">
        <v>9616</v>
      </c>
      <c r="FF309" s="13">
        <v>9256</v>
      </c>
      <c r="FG309" s="13">
        <v>6839</v>
      </c>
      <c r="FH309" s="13">
        <v>4580</v>
      </c>
      <c r="FI309" s="13">
        <v>2949</v>
      </c>
      <c r="FJ309" s="13">
        <v>1957</v>
      </c>
      <c r="FK309" s="13">
        <v>1312</v>
      </c>
      <c r="FL309" s="13">
        <v>832</v>
      </c>
      <c r="FM309" s="14">
        <v>637</v>
      </c>
      <c r="FP309" s="13" t="s">
        <v>454</v>
      </c>
      <c r="FQ309" s="13">
        <v>64233</v>
      </c>
      <c r="FR309" s="13">
        <v>6191</v>
      </c>
      <c r="FS309" s="13">
        <v>6079</v>
      </c>
      <c r="FT309" s="13">
        <v>6323</v>
      </c>
      <c r="FU309" s="13">
        <v>6376</v>
      </c>
      <c r="FV309" s="13">
        <v>5445</v>
      </c>
      <c r="FW309" s="13">
        <v>4580</v>
      </c>
      <c r="FX309" s="13">
        <v>4958</v>
      </c>
      <c r="FY309" s="13">
        <v>4701</v>
      </c>
      <c r="FZ309" s="13">
        <v>4918</v>
      </c>
      <c r="GA309" s="13">
        <v>4935</v>
      </c>
      <c r="GB309" s="13">
        <v>3604</v>
      </c>
      <c r="GC309" s="13">
        <v>2425</v>
      </c>
      <c r="GD309" s="13">
        <v>1538</v>
      </c>
      <c r="GE309" s="13">
        <v>941</v>
      </c>
      <c r="GF309" s="13">
        <v>606</v>
      </c>
      <c r="GG309" s="13">
        <v>360</v>
      </c>
      <c r="GH309" s="14">
        <v>253</v>
      </c>
      <c r="GK309" s="13" t="s">
        <v>454</v>
      </c>
      <c r="GL309" s="13">
        <v>61979</v>
      </c>
      <c r="GM309" s="13">
        <v>6070</v>
      </c>
      <c r="GN309" s="13">
        <v>5845</v>
      </c>
      <c r="GO309" s="13">
        <v>6184</v>
      </c>
      <c r="GP309" s="13">
        <v>6212</v>
      </c>
      <c r="GQ309" s="13">
        <v>5031</v>
      </c>
      <c r="GR309" s="13">
        <v>4304</v>
      </c>
      <c r="GS309" s="13">
        <v>5096</v>
      </c>
      <c r="GT309" s="13">
        <v>4839</v>
      </c>
      <c r="GU309" s="13">
        <v>4698</v>
      </c>
      <c r="GV309" s="13">
        <v>4321</v>
      </c>
      <c r="GW309" s="13">
        <v>3235</v>
      </c>
      <c r="GX309" s="13">
        <v>2155</v>
      </c>
      <c r="GY309" s="13">
        <v>1411</v>
      </c>
      <c r="GZ309" s="13">
        <v>1016</v>
      </c>
      <c r="HA309" s="13">
        <v>706</v>
      </c>
      <c r="HB309" s="13">
        <v>472</v>
      </c>
      <c r="HC309" s="14">
        <v>384</v>
      </c>
    </row>
    <row r="310" spans="1:251" x14ac:dyDescent="0.3">
      <c r="A310" s="12" t="s">
        <v>454</v>
      </c>
      <c r="B310" s="12">
        <v>2629</v>
      </c>
      <c r="C310" s="12"/>
      <c r="D310" s="12"/>
      <c r="E310" s="12"/>
      <c r="F310" s="12">
        <v>6</v>
      </c>
      <c r="G310" s="12">
        <v>386</v>
      </c>
      <c r="H310" s="12">
        <v>655</v>
      </c>
      <c r="I310" s="12">
        <v>755</v>
      </c>
      <c r="J310" s="12">
        <v>483</v>
      </c>
      <c r="K310" s="12">
        <v>265</v>
      </c>
      <c r="L310" s="12">
        <v>70</v>
      </c>
      <c r="M310" s="12">
        <v>6</v>
      </c>
      <c r="N310" s="12">
        <v>0</v>
      </c>
      <c r="O310" s="31">
        <v>3</v>
      </c>
      <c r="Q310" s="12" t="s">
        <v>454</v>
      </c>
      <c r="R310" s="12">
        <v>415</v>
      </c>
      <c r="S310" s="12">
        <v>11</v>
      </c>
      <c r="T310" s="12">
        <v>3</v>
      </c>
      <c r="U310" s="12">
        <v>4</v>
      </c>
      <c r="V310" s="12">
        <v>18</v>
      </c>
      <c r="W310" s="12">
        <v>1</v>
      </c>
      <c r="X310" s="12">
        <v>1</v>
      </c>
      <c r="Y310" s="12">
        <v>0</v>
      </c>
      <c r="Z310" s="12">
        <v>1</v>
      </c>
      <c r="AA310" s="12">
        <v>2</v>
      </c>
      <c r="AB310" s="12">
        <v>2</v>
      </c>
      <c r="AC310" s="12">
        <v>8</v>
      </c>
      <c r="AD310" s="31">
        <v>12</v>
      </c>
      <c r="AE310" s="12"/>
      <c r="AF310" s="12" t="s">
        <v>454</v>
      </c>
      <c r="AG310" s="12">
        <v>7</v>
      </c>
      <c r="AH310" s="12">
        <v>12</v>
      </c>
      <c r="AI310" s="12">
        <v>13</v>
      </c>
      <c r="AJ310" s="12">
        <v>21</v>
      </c>
      <c r="AK310" s="12">
        <v>35</v>
      </c>
      <c r="AL310" s="12">
        <v>39</v>
      </c>
      <c r="AM310" s="12">
        <v>42</v>
      </c>
      <c r="AN310" s="12">
        <v>23</v>
      </c>
      <c r="AO310" s="12">
        <v>43</v>
      </c>
      <c r="AP310" s="12">
        <v>46</v>
      </c>
      <c r="AQ310" s="12">
        <v>33</v>
      </c>
      <c r="AR310" s="12">
        <v>30</v>
      </c>
      <c r="AS310" s="12">
        <v>24</v>
      </c>
      <c r="AT310" s="31">
        <v>2</v>
      </c>
      <c r="AV310" s="12" t="s">
        <v>454</v>
      </c>
      <c r="AW310" s="12">
        <v>242</v>
      </c>
      <c r="AX310" s="12">
        <v>8</v>
      </c>
      <c r="AY310" s="12">
        <v>1</v>
      </c>
      <c r="AZ310" s="12">
        <v>3</v>
      </c>
      <c r="BA310" s="12">
        <v>12</v>
      </c>
      <c r="BB310" s="12">
        <v>1</v>
      </c>
      <c r="BC310" s="12">
        <v>0</v>
      </c>
      <c r="BD310" s="12">
        <v>0</v>
      </c>
      <c r="BE310" s="12">
        <v>0</v>
      </c>
      <c r="BF310" s="12">
        <v>0</v>
      </c>
      <c r="BG310" s="12">
        <v>1</v>
      </c>
      <c r="BH310" s="12">
        <v>5</v>
      </c>
      <c r="BI310" s="31">
        <v>10</v>
      </c>
      <c r="BJ310" s="12"/>
      <c r="BK310" s="12" t="s">
        <v>454</v>
      </c>
      <c r="BL310" s="12">
        <v>5</v>
      </c>
      <c r="BM310" s="12">
        <v>7</v>
      </c>
      <c r="BN310" s="12">
        <v>8</v>
      </c>
      <c r="BO310" s="12">
        <v>11</v>
      </c>
      <c r="BP310" s="12">
        <v>24</v>
      </c>
      <c r="BQ310" s="12">
        <v>17</v>
      </c>
      <c r="BR310" s="12">
        <v>27</v>
      </c>
      <c r="BS310" s="12">
        <v>15</v>
      </c>
      <c r="BT310" s="12">
        <v>31</v>
      </c>
      <c r="BU310" s="12">
        <v>28</v>
      </c>
      <c r="BV310" s="12">
        <v>12</v>
      </c>
      <c r="BW310" s="12">
        <v>19</v>
      </c>
      <c r="BX310" s="12">
        <v>8</v>
      </c>
      <c r="BY310" s="31">
        <v>1</v>
      </c>
      <c r="CA310" s="12" t="s">
        <v>454</v>
      </c>
      <c r="CB310" s="12">
        <v>172</v>
      </c>
      <c r="CC310" s="12">
        <v>3</v>
      </c>
      <c r="CD310" s="12">
        <v>2</v>
      </c>
      <c r="CE310" s="12">
        <v>1</v>
      </c>
      <c r="CF310" s="12">
        <v>6</v>
      </c>
      <c r="CG310" s="12">
        <v>0</v>
      </c>
      <c r="CH310" s="12">
        <v>1</v>
      </c>
      <c r="CI310" s="12">
        <v>0</v>
      </c>
      <c r="CJ310" s="12">
        <v>1</v>
      </c>
      <c r="CK310" s="12">
        <v>2</v>
      </c>
      <c r="CL310" s="12">
        <v>1</v>
      </c>
      <c r="CM310" s="12">
        <v>3</v>
      </c>
      <c r="CN310" s="31">
        <v>2</v>
      </c>
      <c r="CO310" s="12"/>
      <c r="CP310" s="12" t="s">
        <v>454</v>
      </c>
      <c r="CQ310" s="12">
        <v>2</v>
      </c>
      <c r="CR310" s="12">
        <v>5</v>
      </c>
      <c r="CS310" s="12">
        <v>5</v>
      </c>
      <c r="CT310" s="12">
        <v>9</v>
      </c>
      <c r="CU310" s="12">
        <v>11</v>
      </c>
      <c r="CV310" s="12">
        <v>22</v>
      </c>
      <c r="CW310" s="12">
        <v>15</v>
      </c>
      <c r="CX310" s="12">
        <v>8</v>
      </c>
      <c r="CY310" s="12">
        <v>12</v>
      </c>
      <c r="CZ310" s="12">
        <v>18</v>
      </c>
      <c r="DA310" s="12">
        <v>21</v>
      </c>
      <c r="DB310" s="12">
        <v>11</v>
      </c>
      <c r="DC310" s="12">
        <v>16</v>
      </c>
      <c r="DD310" s="31">
        <v>1</v>
      </c>
      <c r="DG310" s="6" t="s">
        <v>504</v>
      </c>
      <c r="DT310" s="6" t="s">
        <v>504</v>
      </c>
      <c r="EG310" s="6" t="s">
        <v>504</v>
      </c>
    </row>
    <row r="311" spans="1:251" x14ac:dyDescent="0.3">
      <c r="A311" s="12" t="s">
        <v>460</v>
      </c>
      <c r="B311" s="12">
        <v>318</v>
      </c>
      <c r="C311" s="12"/>
      <c r="D311" s="12"/>
      <c r="E311" s="12"/>
      <c r="F311" s="12">
        <v>5</v>
      </c>
      <c r="G311" s="12">
        <v>46</v>
      </c>
      <c r="H311" s="12">
        <v>87</v>
      </c>
      <c r="I311" s="12">
        <v>84</v>
      </c>
      <c r="J311" s="12">
        <v>44</v>
      </c>
      <c r="K311" s="12">
        <v>30</v>
      </c>
      <c r="L311" s="12">
        <v>18</v>
      </c>
      <c r="M311" s="12">
        <v>2</v>
      </c>
      <c r="N311" s="12">
        <v>0</v>
      </c>
      <c r="O311" s="31">
        <v>2</v>
      </c>
      <c r="Q311" s="12" t="s">
        <v>515</v>
      </c>
      <c r="R311" s="12">
        <v>228</v>
      </c>
      <c r="S311" s="12">
        <v>5</v>
      </c>
      <c r="T311" s="12">
        <v>0</v>
      </c>
      <c r="U311" s="12">
        <v>2</v>
      </c>
      <c r="V311" s="12">
        <v>7</v>
      </c>
      <c r="W311" s="12">
        <v>4</v>
      </c>
      <c r="X311" s="12">
        <v>1</v>
      </c>
      <c r="Y311" s="12">
        <v>2</v>
      </c>
      <c r="Z311" s="12">
        <v>1</v>
      </c>
      <c r="AA311" s="12">
        <v>1</v>
      </c>
      <c r="AB311" s="12">
        <v>9</v>
      </c>
      <c r="AC311" s="12">
        <v>10</v>
      </c>
      <c r="AD311" s="31">
        <v>13</v>
      </c>
      <c r="AE311" s="12"/>
      <c r="AF311" s="12" t="s">
        <v>515</v>
      </c>
      <c r="AG311" s="12">
        <v>8</v>
      </c>
      <c r="AH311" s="12">
        <v>8</v>
      </c>
      <c r="AI311" s="12">
        <v>13</v>
      </c>
      <c r="AJ311" s="12">
        <v>11</v>
      </c>
      <c r="AK311" s="12">
        <v>13</v>
      </c>
      <c r="AL311" s="12">
        <v>11</v>
      </c>
      <c r="AM311" s="12">
        <v>17</v>
      </c>
      <c r="AN311" s="12">
        <v>15</v>
      </c>
      <c r="AO311" s="12">
        <v>17</v>
      </c>
      <c r="AP311" s="12">
        <v>17</v>
      </c>
      <c r="AQ311" s="12">
        <v>21</v>
      </c>
      <c r="AR311" s="12">
        <v>10</v>
      </c>
      <c r="AS311" s="12">
        <v>18</v>
      </c>
      <c r="AT311" s="31">
        <v>1</v>
      </c>
      <c r="AV311" s="12" t="s">
        <v>515</v>
      </c>
      <c r="AW311" s="12">
        <v>147</v>
      </c>
      <c r="AX311" s="12">
        <v>3</v>
      </c>
      <c r="AY311" s="12">
        <v>0</v>
      </c>
      <c r="AZ311" s="12">
        <v>1</v>
      </c>
      <c r="BA311" s="12">
        <v>4</v>
      </c>
      <c r="BB311" s="12">
        <v>3</v>
      </c>
      <c r="BC311" s="12">
        <v>1</v>
      </c>
      <c r="BD311" s="12">
        <v>1</v>
      </c>
      <c r="BE311" s="12">
        <v>1</v>
      </c>
      <c r="BF311" s="12">
        <v>1</v>
      </c>
      <c r="BG311" s="12">
        <v>5</v>
      </c>
      <c r="BH311" s="12">
        <v>9</v>
      </c>
      <c r="BI311" s="31">
        <v>10</v>
      </c>
      <c r="BJ311" s="12"/>
      <c r="BK311" s="12" t="s">
        <v>515</v>
      </c>
      <c r="BL311" s="12">
        <v>6</v>
      </c>
      <c r="BM311" s="12">
        <v>6</v>
      </c>
      <c r="BN311" s="12">
        <v>9</v>
      </c>
      <c r="BO311" s="12">
        <v>6</v>
      </c>
      <c r="BP311" s="12">
        <v>7</v>
      </c>
      <c r="BQ311" s="12">
        <v>7</v>
      </c>
      <c r="BR311" s="12">
        <v>11</v>
      </c>
      <c r="BS311" s="12">
        <v>9</v>
      </c>
      <c r="BT311" s="12">
        <v>10</v>
      </c>
      <c r="BU311" s="12">
        <v>13</v>
      </c>
      <c r="BV311" s="12">
        <v>12</v>
      </c>
      <c r="BW311" s="12">
        <v>9</v>
      </c>
      <c r="BX311" s="12">
        <v>7</v>
      </c>
      <c r="BY311" s="31">
        <v>0</v>
      </c>
      <c r="CA311" s="12" t="s">
        <v>515</v>
      </c>
      <c r="CB311" s="12">
        <v>81</v>
      </c>
      <c r="CC311" s="12">
        <v>2</v>
      </c>
      <c r="CD311" s="12">
        <v>0</v>
      </c>
      <c r="CE311" s="12">
        <v>1</v>
      </c>
      <c r="CF311" s="12">
        <v>3</v>
      </c>
      <c r="CG311" s="12">
        <v>1</v>
      </c>
      <c r="CH311" s="12">
        <v>0</v>
      </c>
      <c r="CI311" s="12">
        <v>1</v>
      </c>
      <c r="CJ311" s="12">
        <v>0</v>
      </c>
      <c r="CK311" s="12">
        <v>0</v>
      </c>
      <c r="CL311" s="12">
        <v>4</v>
      </c>
      <c r="CM311" s="12">
        <v>1</v>
      </c>
      <c r="CN311" s="31">
        <v>3</v>
      </c>
      <c r="CO311" s="12"/>
      <c r="CP311" s="12" t="s">
        <v>515</v>
      </c>
      <c r="CQ311" s="12">
        <v>2</v>
      </c>
      <c r="CR311" s="12">
        <v>2</v>
      </c>
      <c r="CS311" s="12">
        <v>4</v>
      </c>
      <c r="CT311" s="12">
        <v>5</v>
      </c>
      <c r="CU311" s="12">
        <v>6</v>
      </c>
      <c r="CV311" s="12">
        <v>4</v>
      </c>
      <c r="CW311" s="12">
        <v>6</v>
      </c>
      <c r="CX311" s="12">
        <v>6</v>
      </c>
      <c r="CY311" s="12">
        <v>7</v>
      </c>
      <c r="CZ311" s="12">
        <v>4</v>
      </c>
      <c r="DA311" s="12">
        <v>9</v>
      </c>
      <c r="DB311" s="12">
        <v>1</v>
      </c>
      <c r="DC311" s="12">
        <v>11</v>
      </c>
      <c r="DD311" s="31">
        <v>1</v>
      </c>
      <c r="DG311" s="6" t="s">
        <v>464</v>
      </c>
      <c r="DT311" s="6" t="s">
        <v>464</v>
      </c>
      <c r="EG311" s="6" t="s">
        <v>464</v>
      </c>
    </row>
    <row r="312" spans="1:251" x14ac:dyDescent="0.3">
      <c r="A312" s="13" t="s">
        <v>462</v>
      </c>
      <c r="B312" s="13">
        <v>1717</v>
      </c>
      <c r="C312" s="13"/>
      <c r="D312" s="13"/>
      <c r="E312" s="13"/>
      <c r="F312" s="13">
        <v>12</v>
      </c>
      <c r="G312" s="13">
        <v>185</v>
      </c>
      <c r="H312" s="13">
        <v>318</v>
      </c>
      <c r="I312" s="13">
        <v>255</v>
      </c>
      <c r="J312" s="13">
        <v>225</v>
      </c>
      <c r="K312" s="13">
        <v>121</v>
      </c>
      <c r="L312" s="13">
        <v>26</v>
      </c>
      <c r="M312" s="13">
        <v>5</v>
      </c>
      <c r="N312" s="13">
        <v>0</v>
      </c>
      <c r="O312" s="14">
        <v>570</v>
      </c>
      <c r="Q312" s="13" t="s">
        <v>462</v>
      </c>
      <c r="R312" s="13">
        <v>882</v>
      </c>
      <c r="S312" s="13">
        <v>19</v>
      </c>
      <c r="T312" s="13">
        <v>9</v>
      </c>
      <c r="U312" s="13">
        <v>7</v>
      </c>
      <c r="V312" s="13">
        <v>35</v>
      </c>
      <c r="W312" s="13">
        <v>4</v>
      </c>
      <c r="X312" s="13">
        <v>1</v>
      </c>
      <c r="Y312" s="13">
        <v>0</v>
      </c>
      <c r="Z312" s="13">
        <v>1</v>
      </c>
      <c r="AA312" s="13">
        <v>2</v>
      </c>
      <c r="AB312" s="13">
        <v>3</v>
      </c>
      <c r="AC312" s="13">
        <v>12</v>
      </c>
      <c r="AD312" s="14">
        <v>24</v>
      </c>
      <c r="AE312" s="13"/>
      <c r="AF312" s="13" t="s">
        <v>462</v>
      </c>
      <c r="AG312" s="13">
        <v>29</v>
      </c>
      <c r="AH312" s="13">
        <v>31</v>
      </c>
      <c r="AI312" s="13">
        <v>40</v>
      </c>
      <c r="AJ312" s="13">
        <v>50</v>
      </c>
      <c r="AK312" s="13">
        <v>49</v>
      </c>
      <c r="AL312" s="13">
        <v>79</v>
      </c>
      <c r="AM312" s="13">
        <v>76</v>
      </c>
      <c r="AN312" s="13">
        <v>102</v>
      </c>
      <c r="AO312" s="13">
        <v>75</v>
      </c>
      <c r="AP312" s="13">
        <v>59</v>
      </c>
      <c r="AQ312" s="13">
        <v>60</v>
      </c>
      <c r="AR312" s="13">
        <v>50</v>
      </c>
      <c r="AS312" s="13">
        <v>66</v>
      </c>
      <c r="AT312" s="14">
        <v>34</v>
      </c>
      <c r="AV312" s="13" t="s">
        <v>462</v>
      </c>
      <c r="AW312" s="13">
        <v>660</v>
      </c>
      <c r="AX312" s="13">
        <v>13</v>
      </c>
      <c r="AY312" s="13">
        <v>5</v>
      </c>
      <c r="AZ312" s="13">
        <v>5</v>
      </c>
      <c r="BA312" s="13">
        <v>23</v>
      </c>
      <c r="BB312" s="13">
        <v>3</v>
      </c>
      <c r="BC312" s="13">
        <v>0</v>
      </c>
      <c r="BD312" s="13">
        <v>0</v>
      </c>
      <c r="BE312" s="13">
        <v>0</v>
      </c>
      <c r="BF312" s="13">
        <v>1</v>
      </c>
      <c r="BG312" s="13">
        <v>3</v>
      </c>
      <c r="BH312" s="13">
        <v>11</v>
      </c>
      <c r="BI312" s="14">
        <v>19</v>
      </c>
      <c r="BJ312" s="13"/>
      <c r="BK312" s="13" t="s">
        <v>462</v>
      </c>
      <c r="BL312" s="13">
        <v>21</v>
      </c>
      <c r="BM312" s="13">
        <v>28</v>
      </c>
      <c r="BN312" s="13">
        <v>35</v>
      </c>
      <c r="BO312" s="13">
        <v>38</v>
      </c>
      <c r="BP312" s="13">
        <v>40</v>
      </c>
      <c r="BQ312" s="13">
        <v>62</v>
      </c>
      <c r="BR312" s="13">
        <v>70</v>
      </c>
      <c r="BS312" s="13">
        <v>81</v>
      </c>
      <c r="BT312" s="13">
        <v>63</v>
      </c>
      <c r="BU312" s="13">
        <v>45</v>
      </c>
      <c r="BV312" s="13">
        <v>41</v>
      </c>
      <c r="BW312" s="13">
        <v>25</v>
      </c>
      <c r="BX312" s="13">
        <v>33</v>
      </c>
      <c r="BY312" s="14">
        <v>18</v>
      </c>
      <c r="CA312" s="13" t="s">
        <v>462</v>
      </c>
      <c r="CB312" s="13">
        <v>207</v>
      </c>
      <c r="CC312" s="13">
        <v>6</v>
      </c>
      <c r="CD312" s="13">
        <v>4</v>
      </c>
      <c r="CE312" s="13">
        <v>2</v>
      </c>
      <c r="CF312" s="13">
        <v>12</v>
      </c>
      <c r="CG312" s="13">
        <v>1</v>
      </c>
      <c r="CH312" s="13">
        <v>1</v>
      </c>
      <c r="CI312" s="13">
        <v>0</v>
      </c>
      <c r="CJ312" s="13">
        <v>1</v>
      </c>
      <c r="CK312" s="13">
        <v>1</v>
      </c>
      <c r="CL312" s="13">
        <v>0</v>
      </c>
      <c r="CM312" s="13">
        <v>1</v>
      </c>
      <c r="CN312" s="14">
        <v>4</v>
      </c>
      <c r="CO312" s="13"/>
      <c r="CP312" s="13" t="s">
        <v>462</v>
      </c>
      <c r="CQ312" s="13">
        <v>8</v>
      </c>
      <c r="CR312" s="13">
        <v>3</v>
      </c>
      <c r="CS312" s="13">
        <v>5</v>
      </c>
      <c r="CT312" s="13">
        <v>12</v>
      </c>
      <c r="CU312" s="13">
        <v>9</v>
      </c>
      <c r="CV312" s="13">
        <v>15</v>
      </c>
      <c r="CW312" s="13">
        <v>6</v>
      </c>
      <c r="CX312" s="13">
        <v>21</v>
      </c>
      <c r="CY312" s="13">
        <v>8</v>
      </c>
      <c r="CZ312" s="13">
        <v>14</v>
      </c>
      <c r="DA312" s="13">
        <v>19</v>
      </c>
      <c r="DB312" s="13">
        <v>24</v>
      </c>
      <c r="DC312" s="13">
        <v>33</v>
      </c>
      <c r="DD312" s="14">
        <v>9</v>
      </c>
      <c r="DG312" s="6" t="s">
        <v>498</v>
      </c>
      <c r="DT312" s="6" t="s">
        <v>463</v>
      </c>
      <c r="EG312" s="6" t="s">
        <v>463</v>
      </c>
    </row>
    <row r="313" spans="1:251" x14ac:dyDescent="0.3">
      <c r="DG313" s="6" t="s">
        <v>516</v>
      </c>
    </row>
    <row r="317" spans="1:251" ht="15.6" x14ac:dyDescent="0.3">
      <c r="A317" s="1">
        <v>2009</v>
      </c>
      <c r="B317" s="1">
        <v>2009</v>
      </c>
      <c r="C317" s="1"/>
      <c r="D317" s="1"/>
      <c r="E317" s="1"/>
      <c r="F317" s="1">
        <v>2009</v>
      </c>
      <c r="G317" s="1">
        <v>2009</v>
      </c>
      <c r="H317" s="1">
        <v>2009</v>
      </c>
      <c r="I317" s="1">
        <v>2009</v>
      </c>
      <c r="J317" s="1">
        <v>2009</v>
      </c>
      <c r="K317" s="1">
        <v>2009</v>
      </c>
      <c r="L317" s="1">
        <v>2009</v>
      </c>
      <c r="M317" s="1">
        <v>2009</v>
      </c>
      <c r="N317" s="1">
        <v>2009</v>
      </c>
      <c r="O317" s="1">
        <v>2009</v>
      </c>
      <c r="P317" s="1">
        <v>2009</v>
      </c>
      <c r="Q317" s="1">
        <v>2009</v>
      </c>
      <c r="R317" s="1">
        <v>2009</v>
      </c>
      <c r="S317" s="1">
        <v>2009</v>
      </c>
      <c r="T317" s="1">
        <v>2009</v>
      </c>
      <c r="U317" s="1">
        <v>2009</v>
      </c>
      <c r="V317" s="1">
        <v>2009</v>
      </c>
      <c r="W317" s="1">
        <v>2009</v>
      </c>
      <c r="X317" s="1">
        <v>2009</v>
      </c>
      <c r="Y317" s="1">
        <v>2009</v>
      </c>
      <c r="Z317" s="1">
        <v>2009</v>
      </c>
      <c r="AA317" s="1">
        <v>2009</v>
      </c>
      <c r="AB317" s="1">
        <v>2009</v>
      </c>
      <c r="AC317" s="1">
        <v>2009</v>
      </c>
      <c r="AD317" s="1">
        <v>2009</v>
      </c>
      <c r="AE317" s="1"/>
      <c r="AF317" s="1">
        <v>2009</v>
      </c>
      <c r="AG317" s="1">
        <v>2009</v>
      </c>
      <c r="AH317" s="1">
        <v>2009</v>
      </c>
      <c r="AI317" s="1">
        <v>2009</v>
      </c>
      <c r="AJ317" s="1">
        <v>2009</v>
      </c>
      <c r="AK317" s="1">
        <v>2009</v>
      </c>
      <c r="AL317" s="1">
        <v>2009</v>
      </c>
      <c r="AM317" s="1">
        <v>2009</v>
      </c>
      <c r="AN317" s="1">
        <v>2009</v>
      </c>
      <c r="AO317" s="1">
        <v>2009</v>
      </c>
      <c r="AP317" s="1">
        <v>2009</v>
      </c>
      <c r="AQ317" s="1">
        <v>2009</v>
      </c>
      <c r="AR317" s="1">
        <v>2009</v>
      </c>
      <c r="AS317" s="1">
        <v>2009</v>
      </c>
      <c r="AT317" s="1">
        <v>2009</v>
      </c>
      <c r="AU317" s="1">
        <v>2009</v>
      </c>
      <c r="AV317" s="1">
        <v>2009</v>
      </c>
      <c r="AW317" s="1">
        <v>2009</v>
      </c>
      <c r="AX317" s="1">
        <v>2009</v>
      </c>
      <c r="AY317" s="1">
        <v>2009</v>
      </c>
      <c r="AZ317" s="1">
        <v>2009</v>
      </c>
      <c r="BA317" s="1">
        <v>2009</v>
      </c>
      <c r="BB317" s="1">
        <v>2009</v>
      </c>
      <c r="BC317" s="1">
        <v>2009</v>
      </c>
      <c r="BD317" s="1">
        <v>2009</v>
      </c>
      <c r="BE317" s="1">
        <v>2009</v>
      </c>
      <c r="BF317" s="1">
        <v>2009</v>
      </c>
      <c r="BG317" s="1">
        <v>2009</v>
      </c>
      <c r="BH317" s="1">
        <v>2009</v>
      </c>
      <c r="BI317" s="1">
        <v>2009</v>
      </c>
      <c r="BJ317" s="1"/>
      <c r="BK317" s="1">
        <v>2009</v>
      </c>
      <c r="BL317" s="1">
        <v>2009</v>
      </c>
      <c r="BM317" s="1">
        <v>2009</v>
      </c>
      <c r="BN317" s="1">
        <v>2009</v>
      </c>
      <c r="BO317" s="1">
        <v>2009</v>
      </c>
      <c r="BP317" s="1">
        <v>2009</v>
      </c>
      <c r="BQ317" s="1">
        <v>2009</v>
      </c>
      <c r="BR317" s="1">
        <v>2009</v>
      </c>
      <c r="BS317" s="1">
        <v>2009</v>
      </c>
      <c r="BT317" s="1">
        <v>2009</v>
      </c>
      <c r="BU317" s="1">
        <v>2009</v>
      </c>
      <c r="BV317" s="1">
        <v>2009</v>
      </c>
      <c r="BW317" s="1">
        <v>2009</v>
      </c>
      <c r="BX317" s="1">
        <v>2009</v>
      </c>
      <c r="BY317" s="1">
        <v>2009</v>
      </c>
      <c r="BZ317" s="1">
        <v>2009</v>
      </c>
      <c r="CA317" s="1">
        <v>2009</v>
      </c>
      <c r="CB317" s="1">
        <v>2009</v>
      </c>
      <c r="CC317" s="1">
        <v>2009</v>
      </c>
      <c r="CD317" s="1">
        <v>2009</v>
      </c>
      <c r="CE317" s="1">
        <v>2009</v>
      </c>
      <c r="CF317" s="1">
        <v>2009</v>
      </c>
      <c r="CG317" s="1">
        <v>2009</v>
      </c>
      <c r="CH317" s="1">
        <v>2009</v>
      </c>
      <c r="CI317" s="1">
        <v>2009</v>
      </c>
      <c r="CJ317" s="1">
        <v>2009</v>
      </c>
      <c r="CK317" s="1">
        <v>2009</v>
      </c>
      <c r="CL317" s="1">
        <v>2009</v>
      </c>
      <c r="CM317" s="1">
        <v>2009</v>
      </c>
      <c r="CN317" s="1">
        <v>2009</v>
      </c>
      <c r="CO317" s="1"/>
      <c r="CP317" s="1">
        <v>2009</v>
      </c>
      <c r="CQ317" s="1">
        <v>2009</v>
      </c>
      <c r="CR317" s="1">
        <v>2009</v>
      </c>
      <c r="CS317" s="1">
        <v>2009</v>
      </c>
      <c r="CT317" s="1">
        <v>2009</v>
      </c>
      <c r="CU317" s="1">
        <v>2009</v>
      </c>
      <c r="CV317" s="1">
        <v>2009</v>
      </c>
      <c r="CW317" s="1">
        <v>2009</v>
      </c>
      <c r="CX317" s="1">
        <v>2009</v>
      </c>
      <c r="CY317" s="1">
        <v>2009</v>
      </c>
      <c r="CZ317" s="1">
        <v>2009</v>
      </c>
      <c r="DA317" s="1">
        <v>2009</v>
      </c>
      <c r="DB317" s="1">
        <v>2009</v>
      </c>
      <c r="DC317" s="1">
        <v>2009</v>
      </c>
      <c r="DD317" s="1">
        <v>2009</v>
      </c>
      <c r="DE317" s="1">
        <v>2009</v>
      </c>
      <c r="DF317" s="1">
        <v>2009</v>
      </c>
      <c r="DG317" s="1">
        <v>2009</v>
      </c>
      <c r="DH317" s="1">
        <v>2009</v>
      </c>
      <c r="DI317" s="1">
        <v>2009</v>
      </c>
      <c r="DJ317" s="1">
        <v>2009</v>
      </c>
      <c r="DK317" s="1">
        <v>2009</v>
      </c>
      <c r="DL317" s="1">
        <v>2009</v>
      </c>
      <c r="DM317" s="1">
        <v>2009</v>
      </c>
      <c r="DN317" s="1">
        <v>2009</v>
      </c>
      <c r="DO317" s="1">
        <v>2009</v>
      </c>
      <c r="DP317" s="1">
        <v>2009</v>
      </c>
      <c r="DQ317" s="1">
        <v>2009</v>
      </c>
      <c r="DR317" s="1">
        <v>2009</v>
      </c>
      <c r="DS317" s="1">
        <v>2009</v>
      </c>
      <c r="DT317" s="1">
        <v>2009</v>
      </c>
      <c r="DU317" s="1">
        <v>2009</v>
      </c>
      <c r="DV317" s="1">
        <v>2009</v>
      </c>
      <c r="DW317" s="1">
        <v>2009</v>
      </c>
      <c r="DX317" s="1">
        <v>2009</v>
      </c>
      <c r="DY317" s="1">
        <v>2009</v>
      </c>
      <c r="DZ317" s="1">
        <v>2009</v>
      </c>
      <c r="EA317" s="1">
        <v>2009</v>
      </c>
      <c r="EB317" s="1">
        <v>2009</v>
      </c>
      <c r="EC317" s="1">
        <v>2009</v>
      </c>
      <c r="ED317" s="1">
        <v>2009</v>
      </c>
      <c r="EE317" s="1">
        <v>2009</v>
      </c>
      <c r="EF317" s="1">
        <v>2009</v>
      </c>
      <c r="EG317" s="1">
        <v>2009</v>
      </c>
      <c r="EH317" s="1">
        <v>2009</v>
      </c>
      <c r="EI317" s="1">
        <v>2009</v>
      </c>
      <c r="EJ317" s="1">
        <v>2009</v>
      </c>
      <c r="EK317" s="1">
        <v>2009</v>
      </c>
      <c r="EL317" s="1">
        <v>2009</v>
      </c>
      <c r="EM317" s="1">
        <v>2009</v>
      </c>
      <c r="EN317" s="1">
        <v>2009</v>
      </c>
      <c r="EO317" s="1">
        <v>2009</v>
      </c>
      <c r="EP317" s="1">
        <v>2009</v>
      </c>
      <c r="EQ317" s="1">
        <v>2009</v>
      </c>
      <c r="ER317" s="1">
        <v>2009</v>
      </c>
      <c r="ES317" s="1">
        <v>2009</v>
      </c>
      <c r="ET317" s="1">
        <v>2009</v>
      </c>
      <c r="EU317" s="1">
        <v>2009</v>
      </c>
      <c r="EV317" s="1">
        <v>2009</v>
      </c>
      <c r="EW317" s="1">
        <v>2009</v>
      </c>
      <c r="EX317" s="1">
        <v>2009</v>
      </c>
      <c r="EY317" s="1">
        <v>2009</v>
      </c>
      <c r="EZ317" s="1">
        <v>2009</v>
      </c>
      <c r="FA317" s="1">
        <v>2009</v>
      </c>
      <c r="FB317" s="1">
        <v>2009</v>
      </c>
      <c r="FC317" s="1">
        <v>2009</v>
      </c>
      <c r="FD317" s="1">
        <v>2009</v>
      </c>
      <c r="FE317" s="1">
        <v>2009</v>
      </c>
      <c r="FF317" s="1">
        <v>2009</v>
      </c>
      <c r="FG317" s="1">
        <v>2009</v>
      </c>
      <c r="FH317" s="1">
        <v>2009</v>
      </c>
      <c r="FI317" s="1">
        <v>2009</v>
      </c>
      <c r="FJ317" s="1">
        <v>2009</v>
      </c>
      <c r="FK317" s="1">
        <v>2009</v>
      </c>
      <c r="FL317" s="1">
        <v>2009</v>
      </c>
      <c r="FM317" s="1">
        <v>2009</v>
      </c>
      <c r="FN317" s="1">
        <v>2009</v>
      </c>
      <c r="FO317" s="1">
        <v>2009</v>
      </c>
      <c r="FP317" s="1">
        <v>2009</v>
      </c>
      <c r="FQ317" s="1">
        <v>2009</v>
      </c>
      <c r="FR317" s="1">
        <v>2009</v>
      </c>
      <c r="FS317" s="1">
        <v>2009</v>
      </c>
      <c r="FT317" s="1">
        <v>2009</v>
      </c>
      <c r="FU317" s="1">
        <v>2009</v>
      </c>
      <c r="FV317" s="1">
        <v>2009</v>
      </c>
      <c r="FW317" s="1">
        <v>2009</v>
      </c>
      <c r="FX317" s="1">
        <v>2009</v>
      </c>
      <c r="FY317" s="1">
        <v>2009</v>
      </c>
      <c r="FZ317" s="1">
        <v>2009</v>
      </c>
      <c r="GA317" s="1">
        <v>2009</v>
      </c>
      <c r="GB317" s="1">
        <v>2009</v>
      </c>
      <c r="GC317" s="1">
        <v>2009</v>
      </c>
      <c r="GD317" s="1">
        <v>2009</v>
      </c>
      <c r="GE317" s="1">
        <v>2009</v>
      </c>
      <c r="GF317" s="1">
        <v>2009</v>
      </c>
      <c r="GG317" s="1">
        <v>2009</v>
      </c>
      <c r="GH317" s="1">
        <v>2009</v>
      </c>
      <c r="GI317" s="1">
        <v>2009</v>
      </c>
      <c r="GJ317" s="1">
        <v>2009</v>
      </c>
      <c r="GK317" s="1">
        <v>2009</v>
      </c>
      <c r="GL317" s="1">
        <v>2009</v>
      </c>
      <c r="GM317" s="1">
        <v>2009</v>
      </c>
      <c r="GN317" s="1">
        <v>2009</v>
      </c>
      <c r="GO317" s="1">
        <v>2009</v>
      </c>
      <c r="GP317" s="1">
        <v>2009</v>
      </c>
      <c r="GQ317" s="1">
        <v>2009</v>
      </c>
      <c r="GR317" s="1">
        <v>2009</v>
      </c>
      <c r="GS317" s="1">
        <v>2009</v>
      </c>
      <c r="GT317" s="1">
        <v>2009</v>
      </c>
      <c r="GU317" s="1">
        <v>2009</v>
      </c>
      <c r="GV317" s="1">
        <v>2009</v>
      </c>
      <c r="GW317" s="1">
        <v>2009</v>
      </c>
      <c r="GX317" s="1">
        <v>2009</v>
      </c>
      <c r="GY317" s="1">
        <v>2009</v>
      </c>
      <c r="GZ317" s="1">
        <v>2009</v>
      </c>
      <c r="HA317" s="1">
        <v>2009</v>
      </c>
      <c r="HB317" s="1">
        <v>2009</v>
      </c>
      <c r="HC317" s="1">
        <v>2009</v>
      </c>
      <c r="HD317" s="1">
        <v>2009</v>
      </c>
      <c r="HE317" s="1">
        <v>2009</v>
      </c>
      <c r="HF317" s="1">
        <v>2009</v>
      </c>
      <c r="HG317" s="1">
        <v>2009</v>
      </c>
      <c r="HH317" s="1">
        <v>2009</v>
      </c>
      <c r="HI317" s="1">
        <v>2009</v>
      </c>
      <c r="HJ317" s="1">
        <v>2009</v>
      </c>
      <c r="HK317" s="1">
        <v>2009</v>
      </c>
    </row>
    <row r="318" spans="1:251" ht="15.6" x14ac:dyDescent="0.3">
      <c r="DG318" s="95" t="s">
        <v>473</v>
      </c>
      <c r="DM318" t="s">
        <v>499</v>
      </c>
      <c r="DT318" s="95" t="s">
        <v>6</v>
      </c>
      <c r="EG318" s="95" t="s">
        <v>7</v>
      </c>
    </row>
    <row r="319" spans="1:251" ht="72" x14ac:dyDescent="0.3">
      <c r="A319" s="3" t="s">
        <v>490</v>
      </c>
      <c r="B319" s="16" t="s">
        <v>517</v>
      </c>
      <c r="C319" s="7" t="s">
        <v>6</v>
      </c>
      <c r="D319" s="7" t="s">
        <v>7</v>
      </c>
      <c r="E319" s="73" t="s">
        <v>8</v>
      </c>
      <c r="F319" s="15" t="s">
        <v>491</v>
      </c>
      <c r="T319" t="s">
        <v>513</v>
      </c>
      <c r="AZ319" t="s">
        <v>508</v>
      </c>
      <c r="CD319" t="s">
        <v>509</v>
      </c>
      <c r="DG319" s="16" t="s">
        <v>518</v>
      </c>
      <c r="DH319" s="3" t="s">
        <v>5</v>
      </c>
      <c r="DI319" s="3"/>
      <c r="DJ319" s="17"/>
      <c r="DK319" s="17"/>
      <c r="DL319" s="17"/>
      <c r="DM319" s="17" t="s">
        <v>51</v>
      </c>
      <c r="DN319" s="17" t="s">
        <v>52</v>
      </c>
      <c r="DO319" s="17"/>
      <c r="DP319" s="17"/>
      <c r="DQ319" s="17"/>
      <c r="DR319" s="18"/>
      <c r="DT319" s="16" t="s">
        <v>518</v>
      </c>
      <c r="DU319" s="3" t="s">
        <v>5</v>
      </c>
      <c r="DV319" s="3"/>
      <c r="DW319" s="17"/>
      <c r="DX319" s="17"/>
      <c r="DY319" s="17"/>
      <c r="DZ319" s="17" t="s">
        <v>51</v>
      </c>
      <c r="EA319" s="17" t="s">
        <v>52</v>
      </c>
      <c r="EB319" s="17"/>
      <c r="EC319" s="17"/>
      <c r="ED319" s="17"/>
      <c r="EE319" s="18"/>
      <c r="EG319" s="16" t="s">
        <v>518</v>
      </c>
      <c r="EH319" s="3" t="s">
        <v>5</v>
      </c>
      <c r="EI319" s="3"/>
      <c r="EJ319" s="17"/>
      <c r="EK319" s="17"/>
      <c r="EL319" s="17"/>
      <c r="EM319" s="17" t="s">
        <v>51</v>
      </c>
      <c r="EN319" s="17" t="s">
        <v>52</v>
      </c>
      <c r="EO319" s="17"/>
      <c r="EP319" s="17"/>
      <c r="EQ319" s="17"/>
      <c r="ER319" s="18"/>
      <c r="EU319" s="6" t="s">
        <v>473</v>
      </c>
      <c r="FP319" s="6" t="s">
        <v>6</v>
      </c>
      <c r="GK319" s="6" t="s">
        <v>7</v>
      </c>
      <c r="HF319" s="7"/>
      <c r="HG319" s="8"/>
      <c r="HH319" s="8"/>
      <c r="HI319" s="8"/>
      <c r="HJ319" s="9"/>
      <c r="HK319" s="9" t="s">
        <v>15</v>
      </c>
      <c r="HL319" s="8"/>
      <c r="HN319" s="7"/>
      <c r="HO319" s="8"/>
      <c r="HP319" s="8"/>
      <c r="HQ319" s="8"/>
      <c r="HR319" s="9"/>
      <c r="HS319" s="9" t="s">
        <v>16</v>
      </c>
      <c r="HT319" s="8"/>
      <c r="HV319" s="7"/>
      <c r="HW319" s="8"/>
      <c r="HX319" s="8"/>
      <c r="HY319" s="8"/>
      <c r="HZ319" s="9"/>
      <c r="IA319" s="9" t="s">
        <v>12</v>
      </c>
      <c r="IB319" s="9"/>
    </row>
    <row r="320" spans="1:251" ht="72" x14ac:dyDescent="0.3">
      <c r="A320" s="12"/>
      <c r="B320" s="12"/>
      <c r="C320" s="74"/>
      <c r="D320" s="74"/>
      <c r="E320" s="75"/>
      <c r="F320" s="3" t="s">
        <v>475</v>
      </c>
      <c r="G320" s="3" t="s">
        <v>476</v>
      </c>
      <c r="H320" s="3" t="s">
        <v>477</v>
      </c>
      <c r="I320" s="3" t="s">
        <v>478</v>
      </c>
      <c r="J320" s="3" t="s">
        <v>479</v>
      </c>
      <c r="K320" s="3" t="s">
        <v>480</v>
      </c>
      <c r="L320" s="3" t="s">
        <v>481</v>
      </c>
      <c r="M320" s="3" t="s">
        <v>482</v>
      </c>
      <c r="N320" s="3" t="s">
        <v>483</v>
      </c>
      <c r="O320" s="15" t="s">
        <v>493</v>
      </c>
      <c r="Q320" s="16" t="s">
        <v>518</v>
      </c>
      <c r="R320" s="3" t="s">
        <v>5</v>
      </c>
      <c r="S320" s="3" t="s">
        <v>29</v>
      </c>
      <c r="T320" s="16" t="s">
        <v>30</v>
      </c>
      <c r="U320" s="3" t="s">
        <v>31</v>
      </c>
      <c r="V320" s="16" t="s">
        <v>519</v>
      </c>
      <c r="W320" s="3">
        <v>1</v>
      </c>
      <c r="X320" s="3">
        <v>2</v>
      </c>
      <c r="Y320" s="3">
        <v>3</v>
      </c>
      <c r="Z320" s="3">
        <v>4</v>
      </c>
      <c r="AA320" s="3" t="s">
        <v>33</v>
      </c>
      <c r="AB320" s="3" t="s">
        <v>34</v>
      </c>
      <c r="AC320" s="3" t="s">
        <v>35</v>
      </c>
      <c r="AD320" s="15" t="s">
        <v>36</v>
      </c>
      <c r="AE320" s="16"/>
      <c r="AF320" s="16" t="s">
        <v>518</v>
      </c>
      <c r="AG320" s="3" t="s">
        <v>37</v>
      </c>
      <c r="AH320" s="3" t="s">
        <v>38</v>
      </c>
      <c r="AI320" s="3" t="s">
        <v>39</v>
      </c>
      <c r="AJ320" s="3" t="s">
        <v>40</v>
      </c>
      <c r="AK320" s="3" t="s">
        <v>41</v>
      </c>
      <c r="AL320" s="3" t="s">
        <v>42</v>
      </c>
      <c r="AM320" s="3" t="s">
        <v>43</v>
      </c>
      <c r="AN320" s="3" t="s">
        <v>44</v>
      </c>
      <c r="AO320" s="3" t="s">
        <v>45</v>
      </c>
      <c r="AP320" s="3" t="s">
        <v>46</v>
      </c>
      <c r="AQ320" s="3" t="s">
        <v>47</v>
      </c>
      <c r="AR320" s="3" t="s">
        <v>48</v>
      </c>
      <c r="AS320" s="3" t="s">
        <v>49</v>
      </c>
      <c r="AT320" s="15" t="s">
        <v>485</v>
      </c>
      <c r="AV320" s="16" t="s">
        <v>518</v>
      </c>
      <c r="AW320" s="3" t="s">
        <v>5</v>
      </c>
      <c r="AX320" s="3" t="s">
        <v>29</v>
      </c>
      <c r="AY320" s="16" t="s">
        <v>30</v>
      </c>
      <c r="AZ320" s="3" t="s">
        <v>31</v>
      </c>
      <c r="BA320" s="16" t="s">
        <v>519</v>
      </c>
      <c r="BB320" s="3">
        <v>1</v>
      </c>
      <c r="BC320" s="3">
        <v>2</v>
      </c>
      <c r="BD320" s="3">
        <v>3</v>
      </c>
      <c r="BE320" s="3">
        <v>4</v>
      </c>
      <c r="BF320" s="3" t="s">
        <v>33</v>
      </c>
      <c r="BG320" s="3" t="s">
        <v>34</v>
      </c>
      <c r="BH320" s="3" t="s">
        <v>35</v>
      </c>
      <c r="BI320" s="15" t="s">
        <v>36</v>
      </c>
      <c r="BJ320" s="16"/>
      <c r="BK320" s="16" t="s">
        <v>518</v>
      </c>
      <c r="BL320" s="3" t="s">
        <v>37</v>
      </c>
      <c r="BM320" s="3" t="s">
        <v>38</v>
      </c>
      <c r="BN320" s="3" t="s">
        <v>39</v>
      </c>
      <c r="BO320" s="3" t="s">
        <v>40</v>
      </c>
      <c r="BP320" s="3" t="s">
        <v>41</v>
      </c>
      <c r="BQ320" s="3" t="s">
        <v>42</v>
      </c>
      <c r="BR320" s="3" t="s">
        <v>43</v>
      </c>
      <c r="BS320" s="3" t="s">
        <v>44</v>
      </c>
      <c r="BT320" s="3" t="s">
        <v>45</v>
      </c>
      <c r="BU320" s="3" t="s">
        <v>46</v>
      </c>
      <c r="BV320" s="3" t="s">
        <v>47</v>
      </c>
      <c r="BW320" s="3" t="s">
        <v>48</v>
      </c>
      <c r="BX320" s="3" t="s">
        <v>49</v>
      </c>
      <c r="BY320" s="15" t="s">
        <v>485</v>
      </c>
      <c r="CA320" s="16" t="s">
        <v>518</v>
      </c>
      <c r="CB320" s="3" t="s">
        <v>5</v>
      </c>
      <c r="CC320" s="3" t="s">
        <v>29</v>
      </c>
      <c r="CD320" s="16" t="s">
        <v>30</v>
      </c>
      <c r="CE320" s="3" t="s">
        <v>31</v>
      </c>
      <c r="CF320" s="16" t="s">
        <v>519</v>
      </c>
      <c r="CG320" s="3">
        <v>1</v>
      </c>
      <c r="CH320" s="3">
        <v>2</v>
      </c>
      <c r="CI320" s="3">
        <v>3</v>
      </c>
      <c r="CJ320" s="3">
        <v>4</v>
      </c>
      <c r="CK320" s="3" t="s">
        <v>33</v>
      </c>
      <c r="CL320" s="3" t="s">
        <v>34</v>
      </c>
      <c r="CM320" s="3" t="s">
        <v>35</v>
      </c>
      <c r="CN320" s="15" t="s">
        <v>36</v>
      </c>
      <c r="CO320" s="16"/>
      <c r="CP320" s="16" t="s">
        <v>518</v>
      </c>
      <c r="CQ320" s="3" t="s">
        <v>37</v>
      </c>
      <c r="CR320" s="3" t="s">
        <v>38</v>
      </c>
      <c r="CS320" s="3" t="s">
        <v>39</v>
      </c>
      <c r="CT320" s="3" t="s">
        <v>40</v>
      </c>
      <c r="CU320" s="3" t="s">
        <v>41</v>
      </c>
      <c r="CV320" s="3" t="s">
        <v>42</v>
      </c>
      <c r="CW320" s="3" t="s">
        <v>43</v>
      </c>
      <c r="CX320" s="3" t="s">
        <v>44</v>
      </c>
      <c r="CY320" s="3" t="s">
        <v>45</v>
      </c>
      <c r="CZ320" s="3" t="s">
        <v>46</v>
      </c>
      <c r="DA320" s="3" t="s">
        <v>47</v>
      </c>
      <c r="DB320" s="3" t="s">
        <v>48</v>
      </c>
      <c r="DC320" s="3" t="s">
        <v>49</v>
      </c>
      <c r="DD320" s="15" t="s">
        <v>485</v>
      </c>
      <c r="DG320" s="12"/>
      <c r="DH320" s="12"/>
      <c r="DI320" s="3" t="s">
        <v>59</v>
      </c>
      <c r="DJ320" s="3" t="s">
        <v>60</v>
      </c>
      <c r="DK320" s="3" t="s">
        <v>61</v>
      </c>
      <c r="DL320" s="3" t="s">
        <v>62</v>
      </c>
      <c r="DM320" s="3" t="s">
        <v>63</v>
      </c>
      <c r="DN320" s="3" t="s">
        <v>64</v>
      </c>
      <c r="DO320" s="3" t="s">
        <v>65</v>
      </c>
      <c r="DP320" s="3" t="s">
        <v>66</v>
      </c>
      <c r="DQ320" s="3" t="s">
        <v>67</v>
      </c>
      <c r="DR320" s="15" t="s">
        <v>68</v>
      </c>
      <c r="DT320" s="12"/>
      <c r="DU320" s="12"/>
      <c r="DV320" s="3" t="s">
        <v>59</v>
      </c>
      <c r="DW320" s="3" t="s">
        <v>60</v>
      </c>
      <c r="DX320" s="3" t="s">
        <v>61</v>
      </c>
      <c r="DY320" s="3" t="s">
        <v>62</v>
      </c>
      <c r="DZ320" s="3" t="s">
        <v>63</v>
      </c>
      <c r="EA320" s="3" t="s">
        <v>64</v>
      </c>
      <c r="EB320" s="3" t="s">
        <v>65</v>
      </c>
      <c r="EC320" s="3" t="s">
        <v>66</v>
      </c>
      <c r="ED320" s="3" t="s">
        <v>67</v>
      </c>
      <c r="EE320" s="15" t="s">
        <v>68</v>
      </c>
      <c r="EG320" s="12"/>
      <c r="EH320" s="12"/>
      <c r="EI320" s="3" t="s">
        <v>59</v>
      </c>
      <c r="EJ320" s="3" t="s">
        <v>60</v>
      </c>
      <c r="EK320" s="3" t="s">
        <v>61</v>
      </c>
      <c r="EL320" s="3" t="s">
        <v>62</v>
      </c>
      <c r="EM320" s="3" t="s">
        <v>63</v>
      </c>
      <c r="EN320" s="3" t="s">
        <v>64</v>
      </c>
      <c r="EO320" s="3" t="s">
        <v>65</v>
      </c>
      <c r="EP320" s="3" t="s">
        <v>66</v>
      </c>
      <c r="EQ320" s="3" t="s">
        <v>67</v>
      </c>
      <c r="ER320" s="15" t="s">
        <v>68</v>
      </c>
      <c r="EU320" s="3" t="s">
        <v>520</v>
      </c>
      <c r="EV320" s="3" t="s">
        <v>5</v>
      </c>
      <c r="EW320" s="3" t="s">
        <v>54</v>
      </c>
      <c r="EX320" s="3" t="s">
        <v>33</v>
      </c>
      <c r="EY320" s="3" t="s">
        <v>34</v>
      </c>
      <c r="EZ320" s="3" t="s">
        <v>35</v>
      </c>
      <c r="FA320" s="3" t="s">
        <v>36</v>
      </c>
      <c r="FB320" s="3" t="s">
        <v>37</v>
      </c>
      <c r="FC320" s="3" t="s">
        <v>38</v>
      </c>
      <c r="FD320" s="3" t="s">
        <v>39</v>
      </c>
      <c r="FE320" s="3" t="s">
        <v>40</v>
      </c>
      <c r="FF320" s="3" t="s">
        <v>41</v>
      </c>
      <c r="FG320" s="3" t="s">
        <v>42</v>
      </c>
      <c r="FH320" s="3" t="s">
        <v>43</v>
      </c>
      <c r="FI320" s="3" t="s">
        <v>44</v>
      </c>
      <c r="FJ320" s="3" t="s">
        <v>45</v>
      </c>
      <c r="FK320" s="3" t="s">
        <v>46</v>
      </c>
      <c r="FL320" s="3" t="s">
        <v>47</v>
      </c>
      <c r="FM320" s="15" t="s">
        <v>55</v>
      </c>
      <c r="FP320" s="3" t="s">
        <v>520</v>
      </c>
      <c r="FQ320" s="3" t="s">
        <v>5</v>
      </c>
      <c r="FR320" s="3" t="s">
        <v>54</v>
      </c>
      <c r="FS320" s="3" t="s">
        <v>33</v>
      </c>
      <c r="FT320" s="3" t="s">
        <v>34</v>
      </c>
      <c r="FU320" s="3" t="s">
        <v>35</v>
      </c>
      <c r="FV320" s="3" t="s">
        <v>36</v>
      </c>
      <c r="FW320" s="3" t="s">
        <v>37</v>
      </c>
      <c r="FX320" s="3" t="s">
        <v>38</v>
      </c>
      <c r="FY320" s="3" t="s">
        <v>39</v>
      </c>
      <c r="FZ320" s="3" t="s">
        <v>40</v>
      </c>
      <c r="GA320" s="3" t="s">
        <v>41</v>
      </c>
      <c r="GB320" s="3" t="s">
        <v>42</v>
      </c>
      <c r="GC320" s="3" t="s">
        <v>43</v>
      </c>
      <c r="GD320" s="3" t="s">
        <v>44</v>
      </c>
      <c r="GE320" s="3" t="s">
        <v>45</v>
      </c>
      <c r="GF320" s="3" t="s">
        <v>46</v>
      </c>
      <c r="GG320" s="3" t="s">
        <v>47</v>
      </c>
      <c r="GH320" s="15" t="s">
        <v>55</v>
      </c>
      <c r="GK320" s="3" t="s">
        <v>520</v>
      </c>
      <c r="GL320" s="3" t="s">
        <v>5</v>
      </c>
      <c r="GM320" s="3" t="s">
        <v>54</v>
      </c>
      <c r="GN320" s="3" t="s">
        <v>33</v>
      </c>
      <c r="GO320" s="3" t="s">
        <v>34</v>
      </c>
      <c r="GP320" s="3" t="s">
        <v>35</v>
      </c>
      <c r="GQ320" s="3" t="s">
        <v>36</v>
      </c>
      <c r="GR320" s="3" t="s">
        <v>37</v>
      </c>
      <c r="GS320" s="3" t="s">
        <v>38</v>
      </c>
      <c r="GT320" s="3" t="s">
        <v>39</v>
      </c>
      <c r="GU320" s="3" t="s">
        <v>40</v>
      </c>
      <c r="GV320" s="3" t="s">
        <v>41</v>
      </c>
      <c r="GW320" s="3" t="s">
        <v>42</v>
      </c>
      <c r="GX320" s="3" t="s">
        <v>43</v>
      </c>
      <c r="GY320" s="3" t="s">
        <v>44</v>
      </c>
      <c r="GZ320" s="3" t="s">
        <v>45</v>
      </c>
      <c r="HA320" s="3" t="s">
        <v>46</v>
      </c>
      <c r="HB320" s="3" t="s">
        <v>47</v>
      </c>
      <c r="HC320" s="15" t="s">
        <v>55</v>
      </c>
      <c r="HF320" s="20"/>
      <c r="HG320" s="21"/>
      <c r="HH320" s="22"/>
      <c r="HI320" s="23"/>
      <c r="HJ320" s="23"/>
      <c r="HK320" s="23"/>
      <c r="HL320" s="23"/>
      <c r="HN320" s="20"/>
      <c r="HO320" s="21"/>
      <c r="HP320" s="22"/>
      <c r="HQ320" s="23"/>
      <c r="HR320" s="23"/>
      <c r="HS320" s="23"/>
      <c r="HT320" s="23"/>
      <c r="HV320" s="20"/>
      <c r="HW320" s="24"/>
      <c r="HX320" s="25"/>
      <c r="HY320" s="26"/>
      <c r="HZ320" s="26"/>
      <c r="IA320" s="26"/>
      <c r="IB320" s="26"/>
      <c r="IG320" s="10" t="s">
        <v>17</v>
      </c>
      <c r="IH320" s="11">
        <v>567436</v>
      </c>
      <c r="II320" s="11">
        <v>571682</v>
      </c>
      <c r="IJ320" s="11">
        <v>575646</v>
      </c>
      <c r="IK320" s="11">
        <v>579982</v>
      </c>
      <c r="IL320" s="11">
        <v>585184</v>
      </c>
      <c r="IM320" s="11">
        <v>591455</v>
      </c>
      <c r="IN320" s="10" t="s">
        <v>17</v>
      </c>
      <c r="IO320" s="11">
        <v>202269</v>
      </c>
      <c r="IP320" s="10" t="s">
        <v>17</v>
      </c>
      <c r="IQ320" s="11">
        <v>365167</v>
      </c>
    </row>
    <row r="321" spans="1:251" ht="53.4" x14ac:dyDescent="0.3">
      <c r="A321" s="27" t="s">
        <v>521</v>
      </c>
      <c r="B321" s="27">
        <v>745336</v>
      </c>
      <c r="C321" s="76">
        <v>382490</v>
      </c>
      <c r="D321" s="76">
        <v>362225</v>
      </c>
      <c r="E321" s="27">
        <f>B321-C321-D321</f>
        <v>621</v>
      </c>
      <c r="F321" s="27">
        <v>3346</v>
      </c>
      <c r="G321" s="27">
        <v>113478</v>
      </c>
      <c r="H321" s="27">
        <v>182747</v>
      </c>
      <c r="I321" s="27">
        <v>178935</v>
      </c>
      <c r="J321" s="27">
        <v>155464</v>
      </c>
      <c r="K321" s="27">
        <v>81397</v>
      </c>
      <c r="L321" s="27">
        <v>20840</v>
      </c>
      <c r="M321" s="27">
        <v>1440</v>
      </c>
      <c r="N321" s="27">
        <v>106</v>
      </c>
      <c r="O321" s="28">
        <v>7583</v>
      </c>
      <c r="Q321" s="27" t="s">
        <v>521</v>
      </c>
      <c r="R321" s="27">
        <v>304525</v>
      </c>
      <c r="S321" s="27">
        <v>4276</v>
      </c>
      <c r="T321" s="27">
        <v>1680</v>
      </c>
      <c r="U321" s="27">
        <v>3070</v>
      </c>
      <c r="V321" s="27">
        <v>9026</v>
      </c>
      <c r="W321" s="27">
        <v>571</v>
      </c>
      <c r="X321" s="27">
        <v>416</v>
      </c>
      <c r="Y321" s="27">
        <v>275</v>
      </c>
      <c r="Z321" s="27">
        <v>221</v>
      </c>
      <c r="AA321" s="27">
        <v>863</v>
      </c>
      <c r="AB321" s="27">
        <v>1025</v>
      </c>
      <c r="AC321" s="27">
        <v>2708</v>
      </c>
      <c r="AD321" s="28">
        <v>3364</v>
      </c>
      <c r="AE321" s="27"/>
      <c r="AF321" s="27" t="s">
        <v>521</v>
      </c>
      <c r="AG321" s="27">
        <v>3494</v>
      </c>
      <c r="AH321" s="27">
        <v>3742</v>
      </c>
      <c r="AI321" s="27">
        <v>4276</v>
      </c>
      <c r="AJ321" s="27">
        <v>5399</v>
      </c>
      <c r="AK321" s="27">
        <v>7832</v>
      </c>
      <c r="AL321" s="27">
        <v>11995</v>
      </c>
      <c r="AM321" s="27">
        <v>16833</v>
      </c>
      <c r="AN321" s="27">
        <v>21783</v>
      </c>
      <c r="AO321" s="27">
        <v>26128</v>
      </c>
      <c r="AP321" s="27">
        <v>31093</v>
      </c>
      <c r="AQ321" s="27">
        <v>39177</v>
      </c>
      <c r="AR321" s="27">
        <v>44135</v>
      </c>
      <c r="AS321" s="27">
        <v>68874</v>
      </c>
      <c r="AT321" s="28">
        <v>1295</v>
      </c>
      <c r="AV321" s="27" t="s">
        <v>521</v>
      </c>
      <c r="AW321" s="27">
        <v>159983</v>
      </c>
      <c r="AX321" s="27">
        <v>2467</v>
      </c>
      <c r="AY321" s="27">
        <v>946</v>
      </c>
      <c r="AZ321" s="27">
        <v>1699</v>
      </c>
      <c r="BA321" s="27">
        <v>5112</v>
      </c>
      <c r="BB321" s="27">
        <v>308</v>
      </c>
      <c r="BC321" s="27">
        <v>218</v>
      </c>
      <c r="BD321" s="27">
        <v>144</v>
      </c>
      <c r="BE321" s="27">
        <v>116</v>
      </c>
      <c r="BF321" s="27">
        <v>463</v>
      </c>
      <c r="BG321" s="27">
        <v>606</v>
      </c>
      <c r="BH321" s="27">
        <v>1893</v>
      </c>
      <c r="BI321" s="28">
        <v>2482</v>
      </c>
      <c r="BJ321" s="27"/>
      <c r="BK321" s="27" t="s">
        <v>521</v>
      </c>
      <c r="BL321" s="27">
        <v>2434</v>
      </c>
      <c r="BM321" s="27">
        <v>2422</v>
      </c>
      <c r="BN321" s="27">
        <v>2670</v>
      </c>
      <c r="BO321" s="27">
        <v>3298</v>
      </c>
      <c r="BP321" s="27">
        <v>4808</v>
      </c>
      <c r="BQ321" s="27">
        <v>7574</v>
      </c>
      <c r="BR321" s="27">
        <v>10825</v>
      </c>
      <c r="BS321" s="27">
        <v>13824</v>
      </c>
      <c r="BT321" s="27">
        <v>16465</v>
      </c>
      <c r="BU321" s="27">
        <v>18421</v>
      </c>
      <c r="BV321" s="27">
        <v>21242</v>
      </c>
      <c r="BW321" s="27">
        <v>20675</v>
      </c>
      <c r="BX321" s="27">
        <v>23290</v>
      </c>
      <c r="BY321" s="28">
        <v>693</v>
      </c>
      <c r="CA321" s="27" t="s">
        <v>521</v>
      </c>
      <c r="CB321" s="27">
        <v>144060</v>
      </c>
      <c r="CC321" s="27">
        <v>1799</v>
      </c>
      <c r="CD321" s="27">
        <v>732</v>
      </c>
      <c r="CE321" s="27">
        <v>1370</v>
      </c>
      <c r="CF321" s="27">
        <v>3901</v>
      </c>
      <c r="CG321" s="27">
        <v>261</v>
      </c>
      <c r="CH321" s="27">
        <v>197</v>
      </c>
      <c r="CI321" s="27">
        <v>129</v>
      </c>
      <c r="CJ321" s="27">
        <v>105</v>
      </c>
      <c r="CK321" s="27">
        <v>400</v>
      </c>
      <c r="CL321" s="27">
        <v>409</v>
      </c>
      <c r="CM321" s="27">
        <v>806</v>
      </c>
      <c r="CN321" s="28">
        <v>876</v>
      </c>
      <c r="CO321" s="27"/>
      <c r="CP321" s="27" t="s">
        <v>521</v>
      </c>
      <c r="CQ321" s="27">
        <v>1055</v>
      </c>
      <c r="CR321" s="27">
        <v>1315</v>
      </c>
      <c r="CS321" s="27">
        <v>1604</v>
      </c>
      <c r="CT321" s="27">
        <v>2096</v>
      </c>
      <c r="CU321" s="27">
        <v>3018</v>
      </c>
      <c r="CV321" s="27">
        <v>4408</v>
      </c>
      <c r="CW321" s="27">
        <v>5993</v>
      </c>
      <c r="CX321" s="27">
        <v>7942</v>
      </c>
      <c r="CY321" s="27">
        <v>9636</v>
      </c>
      <c r="CZ321" s="27">
        <v>12648</v>
      </c>
      <c r="DA321" s="27">
        <v>17902</v>
      </c>
      <c r="DB321" s="27">
        <v>23420</v>
      </c>
      <c r="DC321" s="27">
        <v>45524</v>
      </c>
      <c r="DD321" s="28">
        <v>415</v>
      </c>
      <c r="DG321" s="27" t="s">
        <v>521</v>
      </c>
      <c r="DH321" s="27">
        <v>7.6</v>
      </c>
      <c r="DI321" s="27">
        <v>12.1</v>
      </c>
      <c r="DJ321" s="27">
        <v>0.5</v>
      </c>
      <c r="DK321" s="27">
        <v>0.3</v>
      </c>
      <c r="DL321" s="27">
        <v>0.9</v>
      </c>
      <c r="DM321" s="27">
        <v>1.1000000000000001</v>
      </c>
      <c r="DN321" s="27">
        <v>1.9</v>
      </c>
      <c r="DO321" s="27">
        <v>4.7</v>
      </c>
      <c r="DP321" s="27">
        <v>11.2</v>
      </c>
      <c r="DQ321" s="27">
        <v>24.2</v>
      </c>
      <c r="DR321" s="28">
        <v>86.5</v>
      </c>
      <c r="DT321" s="27" t="s">
        <v>521</v>
      </c>
      <c r="DU321" s="27">
        <v>8.1</v>
      </c>
      <c r="DV321" s="27">
        <v>13.4</v>
      </c>
      <c r="DW321" s="27">
        <v>0.6</v>
      </c>
      <c r="DX321" s="27">
        <v>0.3</v>
      </c>
      <c r="DY321" s="27">
        <v>1.3</v>
      </c>
      <c r="DZ321" s="27">
        <v>1.5</v>
      </c>
      <c r="EA321" s="27">
        <v>2.4</v>
      </c>
      <c r="EB321" s="27">
        <v>6</v>
      </c>
      <c r="EC321" s="27">
        <v>15.1</v>
      </c>
      <c r="ED321" s="27">
        <v>33.5</v>
      </c>
      <c r="EE321" s="28">
        <v>103.6</v>
      </c>
      <c r="EG321" s="27" t="s">
        <v>521</v>
      </c>
      <c r="EH321" s="27">
        <v>7</v>
      </c>
      <c r="EI321" s="27">
        <v>10.8</v>
      </c>
      <c r="EJ321" s="27">
        <v>0.5</v>
      </c>
      <c r="EK321" s="27">
        <v>0.2</v>
      </c>
      <c r="EL321" s="27">
        <v>0.5</v>
      </c>
      <c r="EM321" s="27">
        <v>0.7</v>
      </c>
      <c r="EN321" s="27">
        <v>1.5</v>
      </c>
      <c r="EO321" s="27">
        <v>3.4</v>
      </c>
      <c r="EP321" s="27">
        <v>7.6</v>
      </c>
      <c r="EQ321" s="27">
        <v>16.899999999999999</v>
      </c>
      <c r="ER321" s="28">
        <v>76.8</v>
      </c>
      <c r="EU321" s="27" t="s">
        <v>69</v>
      </c>
      <c r="EV321" s="27">
        <v>40134425</v>
      </c>
      <c r="EW321" s="27">
        <v>3403145</v>
      </c>
      <c r="EX321" s="27">
        <v>3330005</v>
      </c>
      <c r="EY321" s="27">
        <v>3428408</v>
      </c>
      <c r="EZ321" s="27">
        <v>3440578</v>
      </c>
      <c r="FA321" s="27">
        <v>3324013</v>
      </c>
      <c r="FB321" s="27">
        <v>3218927</v>
      </c>
      <c r="FC321" s="27">
        <v>3178957</v>
      </c>
      <c r="FD321" s="27">
        <v>2633229</v>
      </c>
      <c r="FE321" s="27">
        <v>2337919</v>
      </c>
      <c r="FF321" s="27">
        <v>2203867</v>
      </c>
      <c r="FG321" s="27">
        <v>2050513</v>
      </c>
      <c r="FH321" s="27">
        <v>1872711</v>
      </c>
      <c r="FI321" s="27">
        <v>1590473</v>
      </c>
      <c r="FJ321" s="27">
        <v>1302162</v>
      </c>
      <c r="FK321" s="27">
        <v>1059580</v>
      </c>
      <c r="FL321" s="27">
        <v>838996</v>
      </c>
      <c r="FM321" s="28">
        <v>920942</v>
      </c>
      <c r="FP321" s="27" t="s">
        <v>69</v>
      </c>
      <c r="FQ321" s="27">
        <v>19657086</v>
      </c>
      <c r="FR321" s="27">
        <v>1731906</v>
      </c>
      <c r="FS321" s="27">
        <v>1693267</v>
      </c>
      <c r="FT321" s="27">
        <v>1742200</v>
      </c>
      <c r="FU321" s="27">
        <v>1746747</v>
      </c>
      <c r="FV321" s="27">
        <v>1683868</v>
      </c>
      <c r="FW321" s="27">
        <v>1621994</v>
      </c>
      <c r="FX321" s="27">
        <v>1592477</v>
      </c>
      <c r="FY321" s="27">
        <v>1314010</v>
      </c>
      <c r="FZ321" s="27">
        <v>1160710</v>
      </c>
      <c r="GA321" s="27">
        <v>1079970</v>
      </c>
      <c r="GB321" s="27">
        <v>982902</v>
      </c>
      <c r="GC321" s="27">
        <v>892548</v>
      </c>
      <c r="GD321" s="27">
        <v>743658</v>
      </c>
      <c r="GE321" s="27">
        <v>590001</v>
      </c>
      <c r="GF321" s="27">
        <v>451135</v>
      </c>
      <c r="GG321" s="27">
        <v>328715</v>
      </c>
      <c r="GH321" s="28">
        <v>300978</v>
      </c>
      <c r="GK321" s="27" t="s">
        <v>69</v>
      </c>
      <c r="GL321" s="27">
        <v>20477339</v>
      </c>
      <c r="GM321" s="27">
        <v>1671239</v>
      </c>
      <c r="GN321" s="27">
        <v>1636738</v>
      </c>
      <c r="GO321" s="27">
        <v>1686208</v>
      </c>
      <c r="GP321" s="27">
        <v>1693831</v>
      </c>
      <c r="GQ321" s="27">
        <v>1640145</v>
      </c>
      <c r="GR321" s="27">
        <v>1596933</v>
      </c>
      <c r="GS321" s="27">
        <v>1586480</v>
      </c>
      <c r="GT321" s="27">
        <v>1319219</v>
      </c>
      <c r="GU321" s="27">
        <v>1177209</v>
      </c>
      <c r="GV321" s="27">
        <v>1123897</v>
      </c>
      <c r="GW321" s="27">
        <v>1067611</v>
      </c>
      <c r="GX321" s="27">
        <v>980163</v>
      </c>
      <c r="GY321" s="27">
        <v>846815</v>
      </c>
      <c r="GZ321" s="27">
        <v>712161</v>
      </c>
      <c r="HA321" s="27">
        <v>608445</v>
      </c>
      <c r="HB321" s="27">
        <v>510281</v>
      </c>
      <c r="HC321" s="28">
        <v>619964</v>
      </c>
      <c r="HF321" s="20" t="s">
        <v>70</v>
      </c>
      <c r="HG321" s="23" t="s">
        <v>71</v>
      </c>
      <c r="HH321" s="22" t="s">
        <v>72</v>
      </c>
      <c r="HI321" s="23" t="s">
        <v>73</v>
      </c>
      <c r="HJ321" s="23" t="s">
        <v>74</v>
      </c>
      <c r="HK321" s="23" t="s">
        <v>75</v>
      </c>
      <c r="HL321" s="23" t="s">
        <v>76</v>
      </c>
      <c r="HN321" s="20" t="s">
        <v>70</v>
      </c>
      <c r="HO321" s="23" t="s">
        <v>71</v>
      </c>
      <c r="HP321" s="22" t="s">
        <v>72</v>
      </c>
      <c r="HQ321" s="23" t="s">
        <v>73</v>
      </c>
      <c r="HR321" s="23" t="s">
        <v>74</v>
      </c>
      <c r="HS321" s="23" t="s">
        <v>75</v>
      </c>
      <c r="HT321" s="23" t="s">
        <v>76</v>
      </c>
      <c r="HV321" s="20" t="s">
        <v>70</v>
      </c>
      <c r="HW321" s="26" t="s">
        <v>71</v>
      </c>
      <c r="HX321" s="25" t="s">
        <v>72</v>
      </c>
      <c r="HY321" s="26" t="s">
        <v>73</v>
      </c>
      <c r="HZ321" s="26" t="s">
        <v>74</v>
      </c>
      <c r="IA321" s="26" t="s">
        <v>75</v>
      </c>
      <c r="IB321" s="26" t="s">
        <v>76</v>
      </c>
      <c r="IG321" s="10" t="s">
        <v>56</v>
      </c>
      <c r="IH321" s="11">
        <v>300955</v>
      </c>
      <c r="II321" s="11">
        <v>310367</v>
      </c>
      <c r="IJ321" s="11">
        <v>319518</v>
      </c>
      <c r="IK321" s="11">
        <v>328030</v>
      </c>
      <c r="IL321" s="11">
        <v>335449</v>
      </c>
      <c r="IM321" s="11">
        <v>341806</v>
      </c>
      <c r="IN321" s="10" t="s">
        <v>56</v>
      </c>
      <c r="IO321" s="11">
        <v>94299</v>
      </c>
      <c r="IP321" s="10" t="s">
        <v>56</v>
      </c>
      <c r="IQ321" s="11">
        <v>206656</v>
      </c>
    </row>
    <row r="322" spans="1:251" x14ac:dyDescent="0.3">
      <c r="A322" s="12" t="s">
        <v>78</v>
      </c>
      <c r="B322" s="12">
        <v>44615</v>
      </c>
      <c r="C322" s="77">
        <v>0.51340261399999998</v>
      </c>
      <c r="D322" s="77">
        <v>0.48640077100000001</v>
      </c>
      <c r="E322" s="78"/>
      <c r="F322" s="12">
        <v>70</v>
      </c>
      <c r="G322" s="12">
        <v>3053</v>
      </c>
      <c r="H322" s="12">
        <v>7694</v>
      </c>
      <c r="I322" s="12">
        <v>10220</v>
      </c>
      <c r="J322" s="12">
        <v>13296</v>
      </c>
      <c r="K322" s="12">
        <v>8166</v>
      </c>
      <c r="L322" s="12">
        <v>1899</v>
      </c>
      <c r="M322" s="12">
        <v>138</v>
      </c>
      <c r="N322" s="12">
        <v>7</v>
      </c>
      <c r="O322" s="31">
        <v>72</v>
      </c>
      <c r="Q322" s="12" t="s">
        <v>78</v>
      </c>
      <c r="R322" s="12">
        <v>31458</v>
      </c>
      <c r="S322" s="12">
        <v>184</v>
      </c>
      <c r="T322" s="12">
        <v>77</v>
      </c>
      <c r="U322" s="12">
        <v>116</v>
      </c>
      <c r="V322" s="12">
        <v>377</v>
      </c>
      <c r="W322" s="12">
        <v>22</v>
      </c>
      <c r="X322" s="12">
        <v>18</v>
      </c>
      <c r="Y322" s="12">
        <v>11</v>
      </c>
      <c r="Z322" s="12">
        <v>13</v>
      </c>
      <c r="AA322" s="12">
        <v>31</v>
      </c>
      <c r="AB322" s="12">
        <v>42</v>
      </c>
      <c r="AC322" s="12">
        <v>98</v>
      </c>
      <c r="AD322" s="31">
        <v>131</v>
      </c>
      <c r="AE322" s="12"/>
      <c r="AF322" s="12" t="s">
        <v>78</v>
      </c>
      <c r="AG322" s="12">
        <v>171</v>
      </c>
      <c r="AH322" s="12">
        <v>232</v>
      </c>
      <c r="AI322" s="12">
        <v>266</v>
      </c>
      <c r="AJ322" s="12">
        <v>346</v>
      </c>
      <c r="AK322" s="12">
        <v>583</v>
      </c>
      <c r="AL322" s="12">
        <v>865</v>
      </c>
      <c r="AM322" s="12">
        <v>1280</v>
      </c>
      <c r="AN322" s="12">
        <v>1764</v>
      </c>
      <c r="AO322" s="12">
        <v>2148</v>
      </c>
      <c r="AP322" s="12">
        <v>2750</v>
      </c>
      <c r="AQ322" s="12">
        <v>4158</v>
      </c>
      <c r="AR322" s="12">
        <v>5434</v>
      </c>
      <c r="AS322" s="12">
        <v>10692</v>
      </c>
      <c r="AT322" s="31">
        <v>26</v>
      </c>
      <c r="AV322" s="12" t="s">
        <v>78</v>
      </c>
      <c r="AW322" s="12">
        <v>14481</v>
      </c>
      <c r="AX322" s="12">
        <v>111</v>
      </c>
      <c r="AY322" s="12">
        <v>40</v>
      </c>
      <c r="AZ322" s="12">
        <v>71</v>
      </c>
      <c r="BA322" s="12">
        <v>222</v>
      </c>
      <c r="BB322" s="12">
        <v>14</v>
      </c>
      <c r="BC322" s="12">
        <v>10</v>
      </c>
      <c r="BD322" s="12">
        <v>7</v>
      </c>
      <c r="BE322" s="12">
        <v>6</v>
      </c>
      <c r="BF322" s="12">
        <v>19</v>
      </c>
      <c r="BG322" s="12">
        <v>22</v>
      </c>
      <c r="BH322" s="12">
        <v>64</v>
      </c>
      <c r="BI322" s="31">
        <v>81</v>
      </c>
      <c r="BJ322" s="12"/>
      <c r="BK322" s="12" t="s">
        <v>78</v>
      </c>
      <c r="BL322" s="12">
        <v>114</v>
      </c>
      <c r="BM322" s="12">
        <v>148</v>
      </c>
      <c r="BN322" s="12">
        <v>163</v>
      </c>
      <c r="BO322" s="12">
        <v>208</v>
      </c>
      <c r="BP322" s="12">
        <v>366</v>
      </c>
      <c r="BQ322" s="12">
        <v>530</v>
      </c>
      <c r="BR322" s="12">
        <v>789</v>
      </c>
      <c r="BS322" s="12">
        <v>1083</v>
      </c>
      <c r="BT322" s="12">
        <v>1293</v>
      </c>
      <c r="BU322" s="12">
        <v>1511</v>
      </c>
      <c r="BV322" s="12">
        <v>2171</v>
      </c>
      <c r="BW322" s="12">
        <v>2405</v>
      </c>
      <c r="BX322" s="12">
        <v>3242</v>
      </c>
      <c r="BY322" s="31">
        <v>13</v>
      </c>
      <c r="CA322" s="12" t="s">
        <v>78</v>
      </c>
      <c r="CB322" s="12">
        <v>16969</v>
      </c>
      <c r="CC322" s="12">
        <v>73</v>
      </c>
      <c r="CD322" s="12">
        <v>37</v>
      </c>
      <c r="CE322" s="12">
        <v>45</v>
      </c>
      <c r="CF322" s="12">
        <v>155</v>
      </c>
      <c r="CG322" s="12">
        <v>8</v>
      </c>
      <c r="CH322" s="12">
        <v>8</v>
      </c>
      <c r="CI322" s="12">
        <v>4</v>
      </c>
      <c r="CJ322" s="12">
        <v>7</v>
      </c>
      <c r="CK322" s="12">
        <v>12</v>
      </c>
      <c r="CL322" s="12">
        <v>20</v>
      </c>
      <c r="CM322" s="12">
        <v>33</v>
      </c>
      <c r="CN322" s="31">
        <v>50</v>
      </c>
      <c r="CO322" s="12"/>
      <c r="CP322" s="12" t="s">
        <v>78</v>
      </c>
      <c r="CQ322" s="12">
        <v>57</v>
      </c>
      <c r="CR322" s="12">
        <v>83</v>
      </c>
      <c r="CS322" s="12">
        <v>103</v>
      </c>
      <c r="CT322" s="12">
        <v>138</v>
      </c>
      <c r="CU322" s="12">
        <v>217</v>
      </c>
      <c r="CV322" s="12">
        <v>335</v>
      </c>
      <c r="CW322" s="12">
        <v>490</v>
      </c>
      <c r="CX322" s="12">
        <v>680</v>
      </c>
      <c r="CY322" s="12">
        <v>855</v>
      </c>
      <c r="CZ322" s="12">
        <v>1239</v>
      </c>
      <c r="DA322" s="12">
        <v>1987</v>
      </c>
      <c r="DB322" s="12">
        <v>3028</v>
      </c>
      <c r="DC322" s="12">
        <v>7449</v>
      </c>
      <c r="DD322" s="31">
        <v>11</v>
      </c>
      <c r="DG322" s="12" t="s">
        <v>78</v>
      </c>
      <c r="DH322" s="12">
        <v>10.3</v>
      </c>
      <c r="DI322" s="12">
        <v>8.5</v>
      </c>
      <c r="DJ322" s="12">
        <v>0.4</v>
      </c>
      <c r="DK322" s="12">
        <v>0.2</v>
      </c>
      <c r="DL322" s="12">
        <v>0.6</v>
      </c>
      <c r="DM322" s="12">
        <v>0.8</v>
      </c>
      <c r="DN322" s="12">
        <v>1.5</v>
      </c>
      <c r="DO322" s="12">
        <v>4.0999999999999996</v>
      </c>
      <c r="DP322" s="12">
        <v>9.5</v>
      </c>
      <c r="DQ322" s="12">
        <v>19.100000000000001</v>
      </c>
      <c r="DR322" s="31">
        <v>81.7</v>
      </c>
      <c r="DT322" s="12" t="s">
        <v>78</v>
      </c>
      <c r="DU322" s="12">
        <v>10.3</v>
      </c>
      <c r="DV322" s="12">
        <v>9.8000000000000007</v>
      </c>
      <c r="DW322" s="12">
        <v>0.5</v>
      </c>
      <c r="DX322" s="12">
        <v>0.2</v>
      </c>
      <c r="DY322" s="12">
        <v>0.8</v>
      </c>
      <c r="DZ322" s="12">
        <v>1.1000000000000001</v>
      </c>
      <c r="EA322" s="12">
        <v>1.8</v>
      </c>
      <c r="EB322" s="12">
        <v>5.3</v>
      </c>
      <c r="EC322" s="12">
        <v>13.2</v>
      </c>
      <c r="ED322" s="12">
        <v>27.8</v>
      </c>
      <c r="EE322" s="31">
        <v>101.2</v>
      </c>
      <c r="EG322" s="12" t="s">
        <v>78</v>
      </c>
      <c r="EH322" s="12">
        <v>10.3</v>
      </c>
      <c r="EI322" s="12">
        <v>7.1</v>
      </c>
      <c r="EJ322" s="12">
        <v>0.3</v>
      </c>
      <c r="EK322" s="12">
        <v>0.2</v>
      </c>
      <c r="EL322" s="12">
        <v>0.4</v>
      </c>
      <c r="EM322" s="12">
        <v>0.5</v>
      </c>
      <c r="EN322" s="12">
        <v>1.1000000000000001</v>
      </c>
      <c r="EO322" s="12">
        <v>2.9</v>
      </c>
      <c r="EP322" s="12">
        <v>6.5</v>
      </c>
      <c r="EQ322" s="12">
        <v>13.5</v>
      </c>
      <c r="ER322" s="31">
        <v>72.900000000000006</v>
      </c>
      <c r="EU322" s="12" t="s">
        <v>112</v>
      </c>
      <c r="EV322" s="12">
        <v>3050728</v>
      </c>
      <c r="EW322" s="12">
        <v>200686</v>
      </c>
      <c r="EX322" s="12">
        <v>199055</v>
      </c>
      <c r="EY322" s="12">
        <v>174648</v>
      </c>
      <c r="EZ322" s="12">
        <v>180484</v>
      </c>
      <c r="FA322" s="12">
        <v>204702</v>
      </c>
      <c r="FB322" s="12">
        <v>235912</v>
      </c>
      <c r="FC322" s="12">
        <v>255656</v>
      </c>
      <c r="FD322" s="12">
        <v>222694</v>
      </c>
      <c r="FE322" s="12">
        <v>194014</v>
      </c>
      <c r="FF322" s="12">
        <v>181952</v>
      </c>
      <c r="FG322" s="12">
        <v>174600</v>
      </c>
      <c r="FH322" s="12">
        <v>166712</v>
      </c>
      <c r="FI322" s="12">
        <v>154864</v>
      </c>
      <c r="FJ322" s="12">
        <v>137816</v>
      </c>
      <c r="FK322" s="12">
        <v>118671</v>
      </c>
      <c r="FL322" s="12">
        <v>101827</v>
      </c>
      <c r="FM322" s="31">
        <v>146435</v>
      </c>
      <c r="FP322" s="12" t="s">
        <v>112</v>
      </c>
      <c r="FQ322" s="12">
        <v>1409151</v>
      </c>
      <c r="FR322" s="12">
        <v>102159</v>
      </c>
      <c r="FS322" s="12">
        <v>101319</v>
      </c>
      <c r="FT322" s="12">
        <v>88181</v>
      </c>
      <c r="FU322" s="12">
        <v>90192</v>
      </c>
      <c r="FV322" s="12">
        <v>99593</v>
      </c>
      <c r="FW322" s="12">
        <v>112450</v>
      </c>
      <c r="FX322" s="12">
        <v>122947</v>
      </c>
      <c r="FY322" s="12">
        <v>108545</v>
      </c>
      <c r="FZ322" s="12">
        <v>95260</v>
      </c>
      <c r="GA322" s="12">
        <v>87113</v>
      </c>
      <c r="GB322" s="12">
        <v>81207</v>
      </c>
      <c r="GC322" s="12">
        <v>75359</v>
      </c>
      <c r="GD322" s="12">
        <v>66678</v>
      </c>
      <c r="GE322" s="12">
        <v>55797</v>
      </c>
      <c r="GF322" s="12">
        <v>45090</v>
      </c>
      <c r="GG322" s="12">
        <v>36180</v>
      </c>
      <c r="GH322" s="31">
        <v>41081</v>
      </c>
      <c r="GK322" s="12" t="s">
        <v>112</v>
      </c>
      <c r="GL322" s="12">
        <v>1641577</v>
      </c>
      <c r="GM322" s="12">
        <v>98527</v>
      </c>
      <c r="GN322" s="12">
        <v>97736</v>
      </c>
      <c r="GO322" s="12">
        <v>86467</v>
      </c>
      <c r="GP322" s="12">
        <v>90292</v>
      </c>
      <c r="GQ322" s="12">
        <v>105109</v>
      </c>
      <c r="GR322" s="12">
        <v>123462</v>
      </c>
      <c r="GS322" s="12">
        <v>132709</v>
      </c>
      <c r="GT322" s="12">
        <v>114149</v>
      </c>
      <c r="GU322" s="12">
        <v>98754</v>
      </c>
      <c r="GV322" s="12">
        <v>94839</v>
      </c>
      <c r="GW322" s="12">
        <v>93393</v>
      </c>
      <c r="GX322" s="12">
        <v>91353</v>
      </c>
      <c r="GY322" s="12">
        <v>88186</v>
      </c>
      <c r="GZ322" s="12">
        <v>82019</v>
      </c>
      <c r="HA322" s="12">
        <v>73581</v>
      </c>
      <c r="HB322" s="12">
        <v>65647</v>
      </c>
      <c r="HC322" s="31">
        <v>105354</v>
      </c>
      <c r="HF322" s="34" t="s">
        <v>113</v>
      </c>
      <c r="HG322" s="35" t="s">
        <v>114</v>
      </c>
      <c r="HH322" s="36" t="s">
        <v>115</v>
      </c>
      <c r="HI322" s="35" t="s">
        <v>116</v>
      </c>
      <c r="HJ322" s="35" t="s">
        <v>117</v>
      </c>
      <c r="HK322" s="35" t="s">
        <v>118</v>
      </c>
      <c r="HL322" s="35" t="s">
        <v>119</v>
      </c>
      <c r="HN322" s="34" t="s">
        <v>113</v>
      </c>
      <c r="HO322" s="35" t="s">
        <v>114</v>
      </c>
      <c r="HP322" s="36" t="s">
        <v>115</v>
      </c>
      <c r="HQ322" s="35" t="s">
        <v>116</v>
      </c>
      <c r="HR322" s="35" t="s">
        <v>117</v>
      </c>
      <c r="HS322" s="35" t="s">
        <v>118</v>
      </c>
      <c r="HT322" s="35" t="s">
        <v>119</v>
      </c>
      <c r="HV322" s="34" t="s">
        <v>113</v>
      </c>
      <c r="HW322" s="35" t="s">
        <v>114</v>
      </c>
      <c r="HX322" s="36" t="s">
        <v>115</v>
      </c>
      <c r="HY322" s="35" t="s">
        <v>116</v>
      </c>
      <c r="HZ322" s="35" t="s">
        <v>117</v>
      </c>
      <c r="IA322" s="35" t="s">
        <v>118</v>
      </c>
      <c r="IB322" s="35" t="s">
        <v>119</v>
      </c>
      <c r="IC322" s="37" t="s">
        <v>120</v>
      </c>
      <c r="IG322" s="10" t="s">
        <v>77</v>
      </c>
      <c r="IH322" s="11">
        <v>104982</v>
      </c>
      <c r="II322" s="11">
        <v>113834</v>
      </c>
      <c r="IJ322" s="11">
        <v>121659</v>
      </c>
      <c r="IK322" s="11">
        <v>128675</v>
      </c>
      <c r="IL322" s="11">
        <v>135274</v>
      </c>
      <c r="IM322" s="11">
        <v>141746</v>
      </c>
      <c r="IN322" s="10" t="s">
        <v>77</v>
      </c>
      <c r="IO322" s="11">
        <v>27476</v>
      </c>
      <c r="IP322" s="10" t="s">
        <v>77</v>
      </c>
      <c r="IQ322" s="11">
        <v>77506</v>
      </c>
    </row>
    <row r="323" spans="1:251" ht="15.6" x14ac:dyDescent="0.3">
      <c r="A323" s="12" t="s">
        <v>122</v>
      </c>
      <c r="B323" s="12">
        <v>279941</v>
      </c>
      <c r="C323" s="12"/>
      <c r="D323" s="12"/>
      <c r="E323" s="12"/>
      <c r="F323" s="12">
        <v>694</v>
      </c>
      <c r="G323" s="12">
        <v>37604</v>
      </c>
      <c r="H323" s="12">
        <v>69499</v>
      </c>
      <c r="I323" s="12">
        <v>66296</v>
      </c>
      <c r="J323" s="12">
        <v>58979</v>
      </c>
      <c r="K323" s="12">
        <v>32714</v>
      </c>
      <c r="L323" s="12">
        <v>8793</v>
      </c>
      <c r="M323" s="12">
        <v>632</v>
      </c>
      <c r="N323" s="12">
        <v>53</v>
      </c>
      <c r="O323" s="31">
        <v>4677</v>
      </c>
      <c r="Q323" s="12" t="s">
        <v>122</v>
      </c>
      <c r="R323" s="12">
        <v>124280</v>
      </c>
      <c r="S323" s="12">
        <v>1585</v>
      </c>
      <c r="T323" s="12">
        <v>695</v>
      </c>
      <c r="U323" s="12">
        <v>1208</v>
      </c>
      <c r="V323" s="12">
        <v>3488</v>
      </c>
      <c r="W323" s="12">
        <v>150</v>
      </c>
      <c r="X323" s="12">
        <v>172</v>
      </c>
      <c r="Y323" s="12">
        <v>110</v>
      </c>
      <c r="Z323" s="12">
        <v>84</v>
      </c>
      <c r="AA323" s="12">
        <v>290</v>
      </c>
      <c r="AB323" s="12">
        <v>343</v>
      </c>
      <c r="AC323" s="12">
        <v>935</v>
      </c>
      <c r="AD323" s="31">
        <v>1319</v>
      </c>
      <c r="AE323" s="12"/>
      <c r="AF323" s="12" t="s">
        <v>122</v>
      </c>
      <c r="AG323" s="12">
        <v>1367</v>
      </c>
      <c r="AH323" s="12">
        <v>1455</v>
      </c>
      <c r="AI323" s="12">
        <v>1848</v>
      </c>
      <c r="AJ323" s="12">
        <v>2229</v>
      </c>
      <c r="AK323" s="12">
        <v>2993</v>
      </c>
      <c r="AL323" s="12">
        <v>4719</v>
      </c>
      <c r="AM323" s="12">
        <v>6686</v>
      </c>
      <c r="AN323" s="12">
        <v>8726</v>
      </c>
      <c r="AO323" s="12">
        <v>10552</v>
      </c>
      <c r="AP323" s="12">
        <v>12770</v>
      </c>
      <c r="AQ323" s="12">
        <v>16125</v>
      </c>
      <c r="AR323" s="12">
        <v>18318</v>
      </c>
      <c r="AS323" s="12">
        <v>28735</v>
      </c>
      <c r="AT323" s="31">
        <v>866</v>
      </c>
      <c r="AV323" s="12" t="s">
        <v>122</v>
      </c>
      <c r="AW323" s="12">
        <v>64887</v>
      </c>
      <c r="AX323" s="12">
        <v>916</v>
      </c>
      <c r="AY323" s="12">
        <v>381</v>
      </c>
      <c r="AZ323" s="12">
        <v>663</v>
      </c>
      <c r="BA323" s="12">
        <v>1960</v>
      </c>
      <c r="BB323" s="12">
        <v>83</v>
      </c>
      <c r="BC323" s="12">
        <v>96</v>
      </c>
      <c r="BD323" s="12">
        <v>58</v>
      </c>
      <c r="BE323" s="12">
        <v>43</v>
      </c>
      <c r="BF323" s="12">
        <v>148</v>
      </c>
      <c r="BG323" s="12">
        <v>199</v>
      </c>
      <c r="BH323" s="12">
        <v>662</v>
      </c>
      <c r="BI323" s="31">
        <v>977</v>
      </c>
      <c r="BJ323" s="12"/>
      <c r="BK323" s="12" t="s">
        <v>122</v>
      </c>
      <c r="BL323" s="12">
        <v>952</v>
      </c>
      <c r="BM323" s="12">
        <v>941</v>
      </c>
      <c r="BN323" s="12">
        <v>1149</v>
      </c>
      <c r="BO323" s="12">
        <v>1382</v>
      </c>
      <c r="BP323" s="12">
        <v>1804</v>
      </c>
      <c r="BQ323" s="12">
        <v>2973</v>
      </c>
      <c r="BR323" s="12">
        <v>4242</v>
      </c>
      <c r="BS323" s="12">
        <v>5599</v>
      </c>
      <c r="BT323" s="12">
        <v>6710</v>
      </c>
      <c r="BU323" s="12">
        <v>7582</v>
      </c>
      <c r="BV323" s="12">
        <v>8750</v>
      </c>
      <c r="BW323" s="12">
        <v>8504</v>
      </c>
      <c r="BX323" s="12">
        <v>9646</v>
      </c>
      <c r="BY323" s="31">
        <v>427</v>
      </c>
      <c r="CA323" s="12" t="s">
        <v>122</v>
      </c>
      <c r="CB323" s="12">
        <v>59078</v>
      </c>
      <c r="CC323" s="12">
        <v>669</v>
      </c>
      <c r="CD323" s="12">
        <v>314</v>
      </c>
      <c r="CE323" s="12">
        <v>545</v>
      </c>
      <c r="CF323" s="12">
        <v>1528</v>
      </c>
      <c r="CG323" s="12">
        <v>65</v>
      </c>
      <c r="CH323" s="12">
        <v>75</v>
      </c>
      <c r="CI323" s="12">
        <v>50</v>
      </c>
      <c r="CJ323" s="12">
        <v>41</v>
      </c>
      <c r="CK323" s="12">
        <v>142</v>
      </c>
      <c r="CL323" s="12">
        <v>134</v>
      </c>
      <c r="CM323" s="12">
        <v>265</v>
      </c>
      <c r="CN323" s="31">
        <v>338</v>
      </c>
      <c r="CO323" s="12"/>
      <c r="CP323" s="12" t="s">
        <v>122</v>
      </c>
      <c r="CQ323" s="12">
        <v>411</v>
      </c>
      <c r="CR323" s="12">
        <v>510</v>
      </c>
      <c r="CS323" s="12">
        <v>697</v>
      </c>
      <c r="CT323" s="12">
        <v>843</v>
      </c>
      <c r="CU323" s="12">
        <v>1185</v>
      </c>
      <c r="CV323" s="12">
        <v>1737</v>
      </c>
      <c r="CW323" s="12">
        <v>2436</v>
      </c>
      <c r="CX323" s="12">
        <v>3119</v>
      </c>
      <c r="CY323" s="12">
        <v>3826</v>
      </c>
      <c r="CZ323" s="12">
        <v>5171</v>
      </c>
      <c r="DA323" s="12">
        <v>7351</v>
      </c>
      <c r="DB323" s="12">
        <v>9785</v>
      </c>
      <c r="DC323" s="12">
        <v>19049</v>
      </c>
      <c r="DD323" s="31">
        <v>320</v>
      </c>
      <c r="DG323" s="12" t="s">
        <v>122</v>
      </c>
      <c r="DH323" s="12">
        <v>8.1999999999999993</v>
      </c>
      <c r="DI323" s="12">
        <v>12.5</v>
      </c>
      <c r="DJ323" s="12">
        <v>0.5</v>
      </c>
      <c r="DK323" s="12">
        <v>0.3</v>
      </c>
      <c r="DL323" s="12">
        <v>0.9</v>
      </c>
      <c r="DM323" s="12">
        <v>1.2</v>
      </c>
      <c r="DN323" s="12">
        <v>2.1</v>
      </c>
      <c r="DO323" s="12">
        <v>4.7</v>
      </c>
      <c r="DP323" s="12">
        <v>11.2</v>
      </c>
      <c r="DQ323" s="12">
        <v>24.8</v>
      </c>
      <c r="DR323" s="31">
        <v>88.8</v>
      </c>
      <c r="DT323" s="12" t="s">
        <v>122</v>
      </c>
      <c r="DU323" s="12">
        <v>8.8000000000000007</v>
      </c>
      <c r="DV323" s="12">
        <v>13.5</v>
      </c>
      <c r="DW323" s="12">
        <v>0.6</v>
      </c>
      <c r="DX323" s="12">
        <v>0.3</v>
      </c>
      <c r="DY323" s="12">
        <v>1.3</v>
      </c>
      <c r="DZ323" s="12">
        <v>1.5</v>
      </c>
      <c r="EA323" s="12">
        <v>2.6</v>
      </c>
      <c r="EB323" s="12">
        <v>6</v>
      </c>
      <c r="EC323" s="12">
        <v>15.4</v>
      </c>
      <c r="ED323" s="12">
        <v>34.5</v>
      </c>
      <c r="EE323" s="31">
        <v>106.7</v>
      </c>
      <c r="EG323" s="12" t="s">
        <v>122</v>
      </c>
      <c r="EH323" s="12">
        <v>7.6</v>
      </c>
      <c r="EI323" s="12">
        <v>11.4</v>
      </c>
      <c r="EJ323" s="12">
        <v>0.5</v>
      </c>
      <c r="EK323" s="12">
        <v>0.2</v>
      </c>
      <c r="EL323" s="12">
        <v>0.5</v>
      </c>
      <c r="EM323" s="12">
        <v>0.8</v>
      </c>
      <c r="EN323" s="12">
        <v>1.6</v>
      </c>
      <c r="EO323" s="12">
        <v>3.4</v>
      </c>
      <c r="EP323" s="12">
        <v>7.6</v>
      </c>
      <c r="EQ323" s="12">
        <v>17</v>
      </c>
      <c r="ER323" s="31">
        <v>78.8</v>
      </c>
      <c r="EU323" s="12" t="s">
        <v>122</v>
      </c>
      <c r="EV323" s="12">
        <v>15185336</v>
      </c>
      <c r="EW323" s="12">
        <v>1217319</v>
      </c>
      <c r="EX323" s="12">
        <v>1213120</v>
      </c>
      <c r="EY323" s="12">
        <v>1222420</v>
      </c>
      <c r="EZ323" s="12">
        <v>1227250</v>
      </c>
      <c r="FA323" s="12">
        <v>1215114</v>
      </c>
      <c r="FB323" s="12">
        <v>1209021</v>
      </c>
      <c r="FC323" s="12">
        <v>1244125</v>
      </c>
      <c r="FD323" s="12">
        <v>1046329</v>
      </c>
      <c r="FE323" s="12">
        <v>915051</v>
      </c>
      <c r="FF323" s="12">
        <v>849721</v>
      </c>
      <c r="FG323" s="12">
        <v>798104</v>
      </c>
      <c r="FH323" s="12">
        <v>735966</v>
      </c>
      <c r="FI323" s="12">
        <v>638766</v>
      </c>
      <c r="FJ323" s="12">
        <v>520631</v>
      </c>
      <c r="FK323" s="12">
        <v>421263</v>
      </c>
      <c r="FL323" s="12">
        <v>342198</v>
      </c>
      <c r="FM323" s="31">
        <v>368938</v>
      </c>
      <c r="FP323" s="12" t="s">
        <v>122</v>
      </c>
      <c r="FQ323" s="12">
        <v>7413408</v>
      </c>
      <c r="FR323" s="12">
        <v>621367</v>
      </c>
      <c r="FS323" s="12">
        <v>618118</v>
      </c>
      <c r="FT323" s="12">
        <v>622293</v>
      </c>
      <c r="FU323" s="12">
        <v>624134</v>
      </c>
      <c r="FV323" s="12">
        <v>616321</v>
      </c>
      <c r="FW323" s="12">
        <v>612041</v>
      </c>
      <c r="FX323" s="12">
        <v>626882</v>
      </c>
      <c r="FY323" s="12">
        <v>523436</v>
      </c>
      <c r="FZ323" s="12">
        <v>452329</v>
      </c>
      <c r="GA323" s="12">
        <v>413196</v>
      </c>
      <c r="GB323" s="12">
        <v>377322</v>
      </c>
      <c r="GC323" s="12">
        <v>344051</v>
      </c>
      <c r="GD323" s="12">
        <v>295778</v>
      </c>
      <c r="GE323" s="12">
        <v>235814</v>
      </c>
      <c r="GF323" s="12">
        <v>178222</v>
      </c>
      <c r="GG323" s="12">
        <v>132194</v>
      </c>
      <c r="GH323" s="31">
        <v>119910</v>
      </c>
      <c r="GK323" s="12" t="s">
        <v>122</v>
      </c>
      <c r="GL323" s="12">
        <v>7771928</v>
      </c>
      <c r="GM323" s="12">
        <v>595952</v>
      </c>
      <c r="GN323" s="12">
        <v>595002</v>
      </c>
      <c r="GO323" s="12">
        <v>600127</v>
      </c>
      <c r="GP323" s="12">
        <v>603116</v>
      </c>
      <c r="GQ323" s="12">
        <v>598793</v>
      </c>
      <c r="GR323" s="12">
        <v>596980</v>
      </c>
      <c r="GS323" s="12">
        <v>617243</v>
      </c>
      <c r="GT323" s="12">
        <v>522893</v>
      </c>
      <c r="GU323" s="12">
        <v>462722</v>
      </c>
      <c r="GV323" s="12">
        <v>436525</v>
      </c>
      <c r="GW323" s="12">
        <v>420782</v>
      </c>
      <c r="GX323" s="12">
        <v>391915</v>
      </c>
      <c r="GY323" s="12">
        <v>342988</v>
      </c>
      <c r="GZ323" s="12">
        <v>284817</v>
      </c>
      <c r="HA323" s="12">
        <v>243041</v>
      </c>
      <c r="HB323" s="12">
        <v>210004</v>
      </c>
      <c r="HC323" s="31">
        <v>249028</v>
      </c>
      <c r="HF323" s="42" t="s">
        <v>143</v>
      </c>
      <c r="HG323" s="43" t="s">
        <v>143</v>
      </c>
      <c r="HH323" s="43">
        <v>1</v>
      </c>
      <c r="HI323" s="44">
        <f>B321-(V321-U321*6/11)</f>
        <v>737984.54545454541</v>
      </c>
      <c r="HJ323" s="44">
        <f>V321</f>
        <v>9026</v>
      </c>
      <c r="HK323" s="45">
        <f>HJ323/(B321)</f>
        <v>1.2109974561808366E-2</v>
      </c>
      <c r="HL323" s="46">
        <f t="shared" ref="HL323:HL344" si="133">2*HH323*HK323/(2+HH323*HK323)</f>
        <v>1.203709013414701E-2</v>
      </c>
      <c r="HN323" s="42" t="s">
        <v>143</v>
      </c>
      <c r="HO323" s="43" t="s">
        <v>143</v>
      </c>
      <c r="HP323" s="43">
        <v>1</v>
      </c>
      <c r="HQ323" s="44">
        <f>B321*0.51-(BA321-AZ321*6/11)</f>
        <v>375936.08727272728</v>
      </c>
      <c r="HR323" s="44">
        <f>BA321</f>
        <v>5112</v>
      </c>
      <c r="HS323" s="45">
        <f>HR323/C321</f>
        <v>1.3365055295563283E-2</v>
      </c>
      <c r="HT323" s="46">
        <f t="shared" ref="HT323:HT344" si="134">2*HP323*HS323/(2+HP323*HS323)</f>
        <v>1.3276335814422174E-2</v>
      </c>
      <c r="HV323" s="42" t="s">
        <v>143</v>
      </c>
      <c r="HW323" s="47">
        <v>0</v>
      </c>
      <c r="HX323" s="47">
        <v>1</v>
      </c>
      <c r="HY323" s="48">
        <f>B321*0.49-(CF321-CE321*6/11)</f>
        <v>362060.91272727272</v>
      </c>
      <c r="HZ323" s="48">
        <f>CF321</f>
        <v>3901</v>
      </c>
      <c r="IA323" s="45">
        <f>HZ323/D321</f>
        <v>1.0769549313272137E-2</v>
      </c>
      <c r="IB323" s="46">
        <f t="shared" ref="IB323:IB344" si="135">2*HX323*IA323/(2+HX323*IA323)</f>
        <v>1.0711868316237638E-2</v>
      </c>
      <c r="IC323" s="49"/>
      <c r="IG323" s="38" t="s">
        <v>121</v>
      </c>
      <c r="IH323" s="39">
        <v>24631</v>
      </c>
      <c r="II323" s="39">
        <v>24266</v>
      </c>
      <c r="IJ323" s="39">
        <v>25647</v>
      </c>
      <c r="IK323" s="39">
        <v>28245</v>
      </c>
      <c r="IL323" s="39">
        <v>31512</v>
      </c>
      <c r="IM323" s="39">
        <v>35094</v>
      </c>
      <c r="IN323" s="38" t="s">
        <v>121</v>
      </c>
      <c r="IO323" s="39">
        <v>5020</v>
      </c>
      <c r="IP323" s="38" t="s">
        <v>121</v>
      </c>
      <c r="IQ323" s="39">
        <v>19611</v>
      </c>
    </row>
    <row r="324" spans="1:251" ht="15.6" x14ac:dyDescent="0.3">
      <c r="A324" s="12" t="s">
        <v>486</v>
      </c>
      <c r="B324" s="12">
        <v>198579</v>
      </c>
      <c r="C324" s="12"/>
      <c r="D324" s="12"/>
      <c r="E324" s="12"/>
      <c r="F324" s="12">
        <v>466</v>
      </c>
      <c r="G324" s="12">
        <v>26415</v>
      </c>
      <c r="H324" s="12">
        <v>50455</v>
      </c>
      <c r="I324" s="12">
        <v>46933</v>
      </c>
      <c r="J324" s="12">
        <v>40983</v>
      </c>
      <c r="K324" s="12">
        <v>22996</v>
      </c>
      <c r="L324" s="12">
        <v>6472</v>
      </c>
      <c r="M324" s="12">
        <v>478</v>
      </c>
      <c r="N324" s="12">
        <v>34</v>
      </c>
      <c r="O324" s="31">
        <v>3347</v>
      </c>
      <c r="Q324" s="12" t="s">
        <v>486</v>
      </c>
      <c r="R324" s="12">
        <v>79047</v>
      </c>
      <c r="S324" s="12">
        <v>1116</v>
      </c>
      <c r="T324" s="12">
        <v>516</v>
      </c>
      <c r="U324" s="12">
        <v>897</v>
      </c>
      <c r="V324" s="12">
        <v>2529</v>
      </c>
      <c r="W324" s="12">
        <v>119</v>
      </c>
      <c r="X324" s="12">
        <v>122</v>
      </c>
      <c r="Y324" s="12">
        <v>72</v>
      </c>
      <c r="Z324" s="12">
        <v>63</v>
      </c>
      <c r="AA324" s="12">
        <v>194</v>
      </c>
      <c r="AB324" s="12">
        <v>235</v>
      </c>
      <c r="AC324" s="12">
        <v>621</v>
      </c>
      <c r="AD324" s="31">
        <v>870</v>
      </c>
      <c r="AE324" s="12"/>
      <c r="AF324" s="12" t="s">
        <v>486</v>
      </c>
      <c r="AG324" s="12">
        <v>909</v>
      </c>
      <c r="AH324" s="12">
        <v>1022</v>
      </c>
      <c r="AI324" s="12">
        <v>1350</v>
      </c>
      <c r="AJ324" s="12">
        <v>1560</v>
      </c>
      <c r="AK324" s="12">
        <v>2047</v>
      </c>
      <c r="AL324" s="12">
        <v>3179</v>
      </c>
      <c r="AM324" s="12">
        <v>4481</v>
      </c>
      <c r="AN324" s="12">
        <v>5848</v>
      </c>
      <c r="AO324" s="12">
        <v>6982</v>
      </c>
      <c r="AP324" s="12">
        <v>8198</v>
      </c>
      <c r="AQ324" s="12">
        <v>10214</v>
      </c>
      <c r="AR324" s="12">
        <v>11241</v>
      </c>
      <c r="AS324" s="12">
        <v>16606</v>
      </c>
      <c r="AT324" s="31">
        <v>585</v>
      </c>
      <c r="AV324" s="12" t="s">
        <v>486</v>
      </c>
      <c r="AW324" s="12">
        <v>41204</v>
      </c>
      <c r="AX324" s="12">
        <v>648</v>
      </c>
      <c r="AY324" s="12">
        <v>282</v>
      </c>
      <c r="AZ324" s="12">
        <v>490</v>
      </c>
      <c r="BA324" s="12">
        <v>1420</v>
      </c>
      <c r="BB324" s="12">
        <v>65</v>
      </c>
      <c r="BC324" s="12">
        <v>71</v>
      </c>
      <c r="BD324" s="12">
        <v>37</v>
      </c>
      <c r="BE324" s="12">
        <v>33</v>
      </c>
      <c r="BF324" s="12">
        <v>99</v>
      </c>
      <c r="BG324" s="12">
        <v>137</v>
      </c>
      <c r="BH324" s="12">
        <v>448</v>
      </c>
      <c r="BI324" s="31">
        <v>637</v>
      </c>
      <c r="BJ324" s="12"/>
      <c r="BK324" s="12" t="s">
        <v>486</v>
      </c>
      <c r="BL324" s="12">
        <v>639</v>
      </c>
      <c r="BM324" s="12">
        <v>647</v>
      </c>
      <c r="BN324" s="12">
        <v>823</v>
      </c>
      <c r="BO324" s="12">
        <v>955</v>
      </c>
      <c r="BP324" s="12">
        <v>1206</v>
      </c>
      <c r="BQ324" s="12">
        <v>1977</v>
      </c>
      <c r="BR324" s="12">
        <v>2786</v>
      </c>
      <c r="BS324" s="12">
        <v>3714</v>
      </c>
      <c r="BT324" s="12">
        <v>4365</v>
      </c>
      <c r="BU324" s="12">
        <v>4793</v>
      </c>
      <c r="BV324" s="12">
        <v>5468</v>
      </c>
      <c r="BW324" s="12">
        <v>5120</v>
      </c>
      <c r="BX324" s="12">
        <v>5481</v>
      </c>
      <c r="BY324" s="31">
        <v>283</v>
      </c>
      <c r="CA324" s="12" t="s">
        <v>486</v>
      </c>
      <c r="CB324" s="12">
        <v>37609</v>
      </c>
      <c r="CC324" s="12">
        <v>468</v>
      </c>
      <c r="CD324" s="12">
        <v>234</v>
      </c>
      <c r="CE324" s="12">
        <v>407</v>
      </c>
      <c r="CF324" s="12">
        <v>1109</v>
      </c>
      <c r="CG324" s="12">
        <v>52</v>
      </c>
      <c r="CH324" s="12">
        <v>50</v>
      </c>
      <c r="CI324" s="12">
        <v>34</v>
      </c>
      <c r="CJ324" s="12">
        <v>30</v>
      </c>
      <c r="CK324" s="12">
        <v>95</v>
      </c>
      <c r="CL324" s="12">
        <v>91</v>
      </c>
      <c r="CM324" s="12">
        <v>168</v>
      </c>
      <c r="CN324" s="31">
        <v>230</v>
      </c>
      <c r="CO324" s="12"/>
      <c r="CP324" s="12" t="s">
        <v>486</v>
      </c>
      <c r="CQ324" s="12">
        <v>267</v>
      </c>
      <c r="CR324" s="12">
        <v>372</v>
      </c>
      <c r="CS324" s="12">
        <v>526</v>
      </c>
      <c r="CT324" s="12">
        <v>603</v>
      </c>
      <c r="CU324" s="12">
        <v>838</v>
      </c>
      <c r="CV324" s="12">
        <v>1196</v>
      </c>
      <c r="CW324" s="12">
        <v>1688</v>
      </c>
      <c r="CX324" s="12">
        <v>2129</v>
      </c>
      <c r="CY324" s="12">
        <v>2606</v>
      </c>
      <c r="CZ324" s="12">
        <v>3391</v>
      </c>
      <c r="DA324" s="12">
        <v>4727</v>
      </c>
      <c r="DB324" s="12">
        <v>6099</v>
      </c>
      <c r="DC324" s="12">
        <v>11099</v>
      </c>
      <c r="DD324" s="31">
        <v>209</v>
      </c>
      <c r="DG324" s="12" t="s">
        <v>166</v>
      </c>
      <c r="DH324" s="12">
        <v>5.3</v>
      </c>
      <c r="DI324" s="12">
        <v>14.5</v>
      </c>
      <c r="DJ324" s="12">
        <v>0.3</v>
      </c>
      <c r="DK324" s="12">
        <v>0.2</v>
      </c>
      <c r="DL324" s="12">
        <v>0.7</v>
      </c>
      <c r="DM324" s="12">
        <v>1</v>
      </c>
      <c r="DN324" s="12">
        <v>1.7</v>
      </c>
      <c r="DO324" s="12">
        <v>3.6</v>
      </c>
      <c r="DP324" s="12">
        <v>10.6</v>
      </c>
      <c r="DQ324" s="12">
        <v>22.5</v>
      </c>
      <c r="DR324" s="31">
        <v>83.1</v>
      </c>
      <c r="DT324" s="12" t="s">
        <v>166</v>
      </c>
      <c r="DU324" s="12">
        <v>5.7</v>
      </c>
      <c r="DV324" s="12">
        <v>15.8</v>
      </c>
      <c r="DW324" s="12">
        <v>0.2</v>
      </c>
      <c r="DX324" s="12">
        <v>0.1</v>
      </c>
      <c r="DY324" s="12">
        <v>0.7</v>
      </c>
      <c r="DZ324" s="12">
        <v>1.4</v>
      </c>
      <c r="EA324" s="12">
        <v>2.1</v>
      </c>
      <c r="EB324" s="12">
        <v>4.0999999999999996</v>
      </c>
      <c r="EC324" s="12">
        <v>13.2</v>
      </c>
      <c r="ED324" s="12">
        <v>29.5</v>
      </c>
      <c r="EE324" s="31">
        <v>100.7</v>
      </c>
      <c r="EG324" s="12" t="s">
        <v>166</v>
      </c>
      <c r="EH324" s="12">
        <v>4.9000000000000004</v>
      </c>
      <c r="EI324" s="12">
        <v>13.3</v>
      </c>
      <c r="EJ324" s="12">
        <v>0.4</v>
      </c>
      <c r="EK324" s="12">
        <v>0.2</v>
      </c>
      <c r="EL324" s="12">
        <v>0.7</v>
      </c>
      <c r="EM324" s="12">
        <v>0.6</v>
      </c>
      <c r="EN324" s="12">
        <v>1.3</v>
      </c>
      <c r="EO324" s="12">
        <v>3.1</v>
      </c>
      <c r="EP324" s="12">
        <v>8.1</v>
      </c>
      <c r="EQ324" s="12">
        <v>16.5</v>
      </c>
      <c r="ER324" s="31">
        <v>71.8</v>
      </c>
      <c r="EU324" s="12" t="s">
        <v>166</v>
      </c>
      <c r="EV324" s="12">
        <v>396303</v>
      </c>
      <c r="EW324" s="12">
        <v>42676</v>
      </c>
      <c r="EX324" s="12">
        <v>39816</v>
      </c>
      <c r="EY324" s="12">
        <v>39710</v>
      </c>
      <c r="EZ324" s="12">
        <v>38192</v>
      </c>
      <c r="FA324" s="12">
        <v>33806</v>
      </c>
      <c r="FB324" s="12">
        <v>30926</v>
      </c>
      <c r="FC324" s="12">
        <v>30133</v>
      </c>
      <c r="FD324" s="12">
        <v>25076</v>
      </c>
      <c r="FE324" s="12">
        <v>21443</v>
      </c>
      <c r="FF324" s="12">
        <v>19578</v>
      </c>
      <c r="FG324" s="12">
        <v>18055</v>
      </c>
      <c r="FH324" s="12">
        <v>15833</v>
      </c>
      <c r="FI324" s="12">
        <v>12390</v>
      </c>
      <c r="FJ324" s="12">
        <v>9520</v>
      </c>
      <c r="FK324" s="12">
        <v>7568</v>
      </c>
      <c r="FL324" s="12">
        <v>5878</v>
      </c>
      <c r="FM324" s="31">
        <v>5703</v>
      </c>
      <c r="FP324" s="12" t="s">
        <v>166</v>
      </c>
      <c r="FQ324" s="12">
        <v>198851</v>
      </c>
      <c r="FR324" s="12">
        <v>21632</v>
      </c>
      <c r="FS324" s="12">
        <v>20125</v>
      </c>
      <c r="FT324" s="12">
        <v>20097</v>
      </c>
      <c r="FU324" s="12">
        <v>19402</v>
      </c>
      <c r="FV324" s="12">
        <v>17259</v>
      </c>
      <c r="FW324" s="12">
        <v>15757</v>
      </c>
      <c r="FX324" s="12">
        <v>15331</v>
      </c>
      <c r="FY324" s="12">
        <v>12796</v>
      </c>
      <c r="FZ324" s="12">
        <v>10976</v>
      </c>
      <c r="GA324" s="12">
        <v>10045</v>
      </c>
      <c r="GB324" s="12">
        <v>9120</v>
      </c>
      <c r="GC324" s="12">
        <v>7925</v>
      </c>
      <c r="GD324" s="12">
        <v>6072</v>
      </c>
      <c r="GE324" s="12">
        <v>4427</v>
      </c>
      <c r="GF324" s="12">
        <v>3367</v>
      </c>
      <c r="GG324" s="12">
        <v>2453</v>
      </c>
      <c r="GH324" s="31">
        <v>2067</v>
      </c>
      <c r="GK324" s="12" t="s">
        <v>166</v>
      </c>
      <c r="GL324" s="12">
        <v>197452</v>
      </c>
      <c r="GM324" s="12">
        <v>21044</v>
      </c>
      <c r="GN324" s="12">
        <v>19691</v>
      </c>
      <c r="GO324" s="12">
        <v>19613</v>
      </c>
      <c r="GP324" s="12">
        <v>18790</v>
      </c>
      <c r="GQ324" s="12">
        <v>16547</v>
      </c>
      <c r="GR324" s="12">
        <v>15169</v>
      </c>
      <c r="GS324" s="12">
        <v>14802</v>
      </c>
      <c r="GT324" s="12">
        <v>12280</v>
      </c>
      <c r="GU324" s="12">
        <v>10467</v>
      </c>
      <c r="GV324" s="12">
        <v>9533</v>
      </c>
      <c r="GW324" s="12">
        <v>8935</v>
      </c>
      <c r="GX324" s="12">
        <v>7908</v>
      </c>
      <c r="GY324" s="12">
        <v>6318</v>
      </c>
      <c r="GZ324" s="12">
        <v>5093</v>
      </c>
      <c r="HA324" s="12">
        <v>4201</v>
      </c>
      <c r="HB324" s="12">
        <v>3425</v>
      </c>
      <c r="HC324" s="31">
        <v>3636</v>
      </c>
      <c r="HF324" s="54" t="s">
        <v>167</v>
      </c>
      <c r="HG324" s="55" t="s">
        <v>168</v>
      </c>
      <c r="HH324" s="55">
        <v>1</v>
      </c>
      <c r="HI324" s="56">
        <f>EW321-HI323</f>
        <v>2665160.4545454546</v>
      </c>
      <c r="HJ324" s="56">
        <f>W321+X321+Y321+Z321</f>
        <v>1483</v>
      </c>
      <c r="HK324" s="57">
        <f t="shared" ref="HK324:HK344" si="136">HJ324/HI324</f>
        <v>5.5643929335313772E-4</v>
      </c>
      <c r="HL324" s="58">
        <f t="shared" si="133"/>
        <v>5.5628452406939941E-4</v>
      </c>
      <c r="HN324" s="54" t="s">
        <v>167</v>
      </c>
      <c r="HO324" s="55" t="s">
        <v>168</v>
      </c>
      <c r="HP324" s="55">
        <v>1</v>
      </c>
      <c r="HQ324" s="56">
        <f>FR321-HQ323</f>
        <v>1355969.9127272726</v>
      </c>
      <c r="HR324" s="56">
        <f>BB321+BC321+BD321+BE321</f>
        <v>786</v>
      </c>
      <c r="HS324" s="57">
        <f t="shared" ref="HS324:HS344" si="137">HR324/HQ324</f>
        <v>5.7965887931769238E-4</v>
      </c>
      <c r="HT324" s="58">
        <f t="shared" si="134"/>
        <v>5.7949092578738393E-4</v>
      </c>
      <c r="HV324" s="54" t="s">
        <v>167</v>
      </c>
      <c r="HW324" s="59">
        <v>41730</v>
      </c>
      <c r="HX324" s="59">
        <v>1</v>
      </c>
      <c r="HY324" s="56">
        <f>GM321-HY323</f>
        <v>1309178.0872727274</v>
      </c>
      <c r="HZ324" s="60">
        <f>CG321+CH321+CI321+CJ321</f>
        <v>692</v>
      </c>
      <c r="IA324" s="57">
        <f t="shared" ref="IA324:IA344" si="138">HZ324/HY324</f>
        <v>5.2857591089197848E-4</v>
      </c>
      <c r="IB324" s="58">
        <f t="shared" si="135"/>
        <v>5.284362515554713E-4</v>
      </c>
      <c r="IC324" s="49">
        <f>S321+T321+U321*5/11</f>
        <v>7351.454545454546</v>
      </c>
      <c r="IE324" s="50">
        <f t="shared" ref="IE324:IF344" si="139">HY324+HQ324-HI324</f>
        <v>-12.454545454587787</v>
      </c>
      <c r="IF324" s="50">
        <f t="shared" si="139"/>
        <v>-5</v>
      </c>
      <c r="IG324" s="51" t="s">
        <v>144</v>
      </c>
      <c r="IH324" s="52">
        <v>3496</v>
      </c>
      <c r="II324" s="52">
        <v>4645</v>
      </c>
      <c r="IJ324" s="52">
        <v>5231</v>
      </c>
      <c r="IK324" s="52">
        <v>5515</v>
      </c>
      <c r="IL324" s="52">
        <v>5730</v>
      </c>
      <c r="IM324" s="52">
        <v>5933</v>
      </c>
      <c r="IN324" s="51" t="s">
        <v>144</v>
      </c>
      <c r="IO324" s="52">
        <v>787</v>
      </c>
      <c r="IP324" s="51" t="s">
        <v>144</v>
      </c>
      <c r="IQ324" s="52">
        <v>2709</v>
      </c>
    </row>
    <row r="325" spans="1:251" ht="15.6" x14ac:dyDescent="0.3">
      <c r="A325" s="12" t="s">
        <v>166</v>
      </c>
      <c r="B325" s="12">
        <v>6876</v>
      </c>
      <c r="C325" s="12"/>
      <c r="D325" s="12"/>
      <c r="E325" s="12"/>
      <c r="F325" s="12">
        <v>50</v>
      </c>
      <c r="G325" s="12">
        <v>1333</v>
      </c>
      <c r="H325" s="12">
        <v>1764</v>
      </c>
      <c r="I325" s="12">
        <v>1640</v>
      </c>
      <c r="J325" s="12">
        <v>1267</v>
      </c>
      <c r="K325" s="12">
        <v>630</v>
      </c>
      <c r="L325" s="12">
        <v>155</v>
      </c>
      <c r="M325" s="12">
        <v>11</v>
      </c>
      <c r="N325" s="12">
        <v>0</v>
      </c>
      <c r="O325" s="31">
        <v>26</v>
      </c>
      <c r="Q325" s="12" t="s">
        <v>166</v>
      </c>
      <c r="R325" s="12">
        <v>2100</v>
      </c>
      <c r="S325" s="12">
        <v>50</v>
      </c>
      <c r="T325" s="12">
        <v>17</v>
      </c>
      <c r="U325" s="12">
        <v>33</v>
      </c>
      <c r="V325" s="12">
        <v>100</v>
      </c>
      <c r="W325" s="12">
        <v>3</v>
      </c>
      <c r="X325" s="12">
        <v>4</v>
      </c>
      <c r="Y325" s="12">
        <v>2</v>
      </c>
      <c r="Z325" s="12">
        <v>1</v>
      </c>
      <c r="AA325" s="12">
        <v>6</v>
      </c>
      <c r="AB325" s="12">
        <v>7</v>
      </c>
      <c r="AC325" s="12">
        <v>27</v>
      </c>
      <c r="AD325" s="31">
        <v>23</v>
      </c>
      <c r="AE325" s="12"/>
      <c r="AF325" s="12" t="s">
        <v>166</v>
      </c>
      <c r="AG325" s="12">
        <v>28</v>
      </c>
      <c r="AH325" s="12">
        <v>33</v>
      </c>
      <c r="AI325" s="12">
        <v>37</v>
      </c>
      <c r="AJ325" s="12">
        <v>44</v>
      </c>
      <c r="AK325" s="12">
        <v>57</v>
      </c>
      <c r="AL325" s="12">
        <v>80</v>
      </c>
      <c r="AM325" s="12">
        <v>134</v>
      </c>
      <c r="AN325" s="12">
        <v>166</v>
      </c>
      <c r="AO325" s="12">
        <v>181</v>
      </c>
      <c r="AP325" s="12">
        <v>204</v>
      </c>
      <c r="AQ325" s="12">
        <v>265</v>
      </c>
      <c r="AR325" s="12">
        <v>290</v>
      </c>
      <c r="AS325" s="12">
        <v>407</v>
      </c>
      <c r="AT325" s="31">
        <v>1</v>
      </c>
      <c r="AV325" s="12" t="s">
        <v>166</v>
      </c>
      <c r="AW325" s="12">
        <v>1133</v>
      </c>
      <c r="AX325" s="12">
        <v>24</v>
      </c>
      <c r="AY325" s="12">
        <v>11</v>
      </c>
      <c r="AZ325" s="12">
        <v>20</v>
      </c>
      <c r="BA325" s="12">
        <v>55</v>
      </c>
      <c r="BB325" s="12">
        <v>0</v>
      </c>
      <c r="BC325" s="12">
        <v>3</v>
      </c>
      <c r="BD325" s="12">
        <v>0</v>
      </c>
      <c r="BE325" s="12">
        <v>0</v>
      </c>
      <c r="BF325" s="12">
        <v>3</v>
      </c>
      <c r="BG325" s="12">
        <v>3</v>
      </c>
      <c r="BH325" s="12">
        <v>10</v>
      </c>
      <c r="BI325" s="31">
        <v>16</v>
      </c>
      <c r="BJ325" s="12"/>
      <c r="BK325" s="12" t="s">
        <v>166</v>
      </c>
      <c r="BL325" s="12">
        <v>20</v>
      </c>
      <c r="BM325" s="12">
        <v>23</v>
      </c>
      <c r="BN325" s="12">
        <v>25</v>
      </c>
      <c r="BO325" s="12">
        <v>26</v>
      </c>
      <c r="BP325" s="12">
        <v>31</v>
      </c>
      <c r="BQ325" s="12">
        <v>48</v>
      </c>
      <c r="BR325" s="12">
        <v>82</v>
      </c>
      <c r="BS325" s="12">
        <v>103</v>
      </c>
      <c r="BT325" s="12">
        <v>111</v>
      </c>
      <c r="BU325" s="12">
        <v>119</v>
      </c>
      <c r="BV325" s="12">
        <v>148</v>
      </c>
      <c r="BW325" s="12">
        <v>140</v>
      </c>
      <c r="BX325" s="12">
        <v>167</v>
      </c>
      <c r="BY325" s="31">
        <v>0</v>
      </c>
      <c r="CA325" s="12" t="s">
        <v>166</v>
      </c>
      <c r="CB325" s="12">
        <v>965</v>
      </c>
      <c r="CC325" s="12">
        <v>26</v>
      </c>
      <c r="CD325" s="12">
        <v>6</v>
      </c>
      <c r="CE325" s="12">
        <v>13</v>
      </c>
      <c r="CF325" s="12">
        <v>45</v>
      </c>
      <c r="CG325" s="12">
        <v>3</v>
      </c>
      <c r="CH325" s="12">
        <v>1</v>
      </c>
      <c r="CI325" s="12">
        <v>2</v>
      </c>
      <c r="CJ325" s="12">
        <v>1</v>
      </c>
      <c r="CK325" s="12">
        <v>3</v>
      </c>
      <c r="CL325" s="12">
        <v>4</v>
      </c>
      <c r="CM325" s="12">
        <v>17</v>
      </c>
      <c r="CN325" s="31">
        <v>7</v>
      </c>
      <c r="CO325" s="12"/>
      <c r="CP325" s="12" t="s">
        <v>166</v>
      </c>
      <c r="CQ325" s="12">
        <v>8</v>
      </c>
      <c r="CR325" s="12">
        <v>10</v>
      </c>
      <c r="CS325" s="12">
        <v>12</v>
      </c>
      <c r="CT325" s="12">
        <v>18</v>
      </c>
      <c r="CU325" s="12">
        <v>26</v>
      </c>
      <c r="CV325" s="12">
        <v>32</v>
      </c>
      <c r="CW325" s="12">
        <v>52</v>
      </c>
      <c r="CX325" s="12">
        <v>63</v>
      </c>
      <c r="CY325" s="12">
        <v>69</v>
      </c>
      <c r="CZ325" s="12">
        <v>84</v>
      </c>
      <c r="DA325" s="12">
        <v>117</v>
      </c>
      <c r="DB325" s="12">
        <v>150</v>
      </c>
      <c r="DC325" s="12">
        <v>240</v>
      </c>
      <c r="DD325" s="31">
        <v>1</v>
      </c>
      <c r="DG325" s="12" t="s">
        <v>184</v>
      </c>
      <c r="DH325" s="12">
        <v>7.8</v>
      </c>
      <c r="DI325" s="12">
        <v>10.7</v>
      </c>
      <c r="DJ325" s="12">
        <v>0.5</v>
      </c>
      <c r="DK325" s="12">
        <v>0.2</v>
      </c>
      <c r="DL325" s="12">
        <v>0.7</v>
      </c>
      <c r="DM325" s="12">
        <v>0.8</v>
      </c>
      <c r="DN325" s="12">
        <v>1.7</v>
      </c>
      <c r="DO325" s="12">
        <v>4.3</v>
      </c>
      <c r="DP325" s="12">
        <v>10.7</v>
      </c>
      <c r="DQ325" s="12">
        <v>23.6</v>
      </c>
      <c r="DR325" s="31">
        <v>83.6</v>
      </c>
      <c r="DT325" s="12" t="s">
        <v>184</v>
      </c>
      <c r="DU325" s="12">
        <v>8.4</v>
      </c>
      <c r="DV325" s="12">
        <v>12.7</v>
      </c>
      <c r="DW325" s="12">
        <v>0.5</v>
      </c>
      <c r="DX325" s="12">
        <v>0.2</v>
      </c>
      <c r="DY325" s="12">
        <v>1</v>
      </c>
      <c r="DZ325" s="12">
        <v>1.2</v>
      </c>
      <c r="EA325" s="12">
        <v>2</v>
      </c>
      <c r="EB325" s="12">
        <v>5.4</v>
      </c>
      <c r="EC325" s="12">
        <v>14.8</v>
      </c>
      <c r="ED325" s="12">
        <v>32.799999999999997</v>
      </c>
      <c r="EE325" s="31">
        <v>101.5</v>
      </c>
      <c r="EG325" s="12" t="s">
        <v>184</v>
      </c>
      <c r="EH325" s="12">
        <v>7.3</v>
      </c>
      <c r="EI325" s="12">
        <v>8.6</v>
      </c>
      <c r="EJ325" s="12">
        <v>0.5</v>
      </c>
      <c r="EK325" s="12">
        <v>0.2</v>
      </c>
      <c r="EL325" s="12">
        <v>0.4</v>
      </c>
      <c r="EM325" s="12">
        <v>0.5</v>
      </c>
      <c r="EN325" s="12">
        <v>1.5</v>
      </c>
      <c r="EO325" s="12">
        <v>3.3</v>
      </c>
      <c r="EP325" s="12">
        <v>7.1</v>
      </c>
      <c r="EQ325" s="12">
        <v>16.399999999999999</v>
      </c>
      <c r="ER325" s="31">
        <v>73.8</v>
      </c>
      <c r="EU325" s="12" t="s">
        <v>184</v>
      </c>
      <c r="EV325" s="12">
        <v>3368609</v>
      </c>
      <c r="EW325" s="12">
        <v>248151</v>
      </c>
      <c r="EX325" s="12">
        <v>255524</v>
      </c>
      <c r="EY325" s="12">
        <v>277985</v>
      </c>
      <c r="EZ325" s="12">
        <v>276833</v>
      </c>
      <c r="FA325" s="12">
        <v>277473</v>
      </c>
      <c r="FB325" s="12">
        <v>286407</v>
      </c>
      <c r="FC325" s="12">
        <v>278677</v>
      </c>
      <c r="FD325" s="12">
        <v>214285</v>
      </c>
      <c r="FE325" s="12">
        <v>193577</v>
      </c>
      <c r="FF325" s="12">
        <v>187473</v>
      </c>
      <c r="FG325" s="12">
        <v>175080</v>
      </c>
      <c r="FH325" s="12">
        <v>164754</v>
      </c>
      <c r="FI325" s="12">
        <v>145260</v>
      </c>
      <c r="FJ325" s="12">
        <v>121435</v>
      </c>
      <c r="FK325" s="12">
        <v>100233</v>
      </c>
      <c r="FL325" s="12">
        <v>79059</v>
      </c>
      <c r="FM325" s="31">
        <v>86403</v>
      </c>
      <c r="FP325" s="12" t="s">
        <v>184</v>
      </c>
      <c r="FQ325" s="12">
        <v>1644068</v>
      </c>
      <c r="FR325" s="12">
        <v>126197</v>
      </c>
      <c r="FS325" s="12">
        <v>129765</v>
      </c>
      <c r="FT325" s="12">
        <v>140962</v>
      </c>
      <c r="FU325" s="12">
        <v>140295</v>
      </c>
      <c r="FV325" s="12">
        <v>140367</v>
      </c>
      <c r="FW325" s="12">
        <v>144535</v>
      </c>
      <c r="FX325" s="12">
        <v>140324</v>
      </c>
      <c r="FY325" s="12">
        <v>107891</v>
      </c>
      <c r="FZ325" s="12">
        <v>96520</v>
      </c>
      <c r="GA325" s="12">
        <v>91923</v>
      </c>
      <c r="GB325" s="12">
        <v>83796</v>
      </c>
      <c r="GC325" s="12">
        <v>78147</v>
      </c>
      <c r="GD325" s="12">
        <v>67294</v>
      </c>
      <c r="GE325" s="12">
        <v>54707</v>
      </c>
      <c r="GF325" s="12">
        <v>42788</v>
      </c>
      <c r="GG325" s="12">
        <v>31053</v>
      </c>
      <c r="GH325" s="31">
        <v>27504</v>
      </c>
      <c r="GK325" s="12" t="s">
        <v>184</v>
      </c>
      <c r="GL325" s="12">
        <v>1724541</v>
      </c>
      <c r="GM325" s="12">
        <v>121954</v>
      </c>
      <c r="GN325" s="12">
        <v>125759</v>
      </c>
      <c r="GO325" s="12">
        <v>137023</v>
      </c>
      <c r="GP325" s="12">
        <v>136538</v>
      </c>
      <c r="GQ325" s="12">
        <v>137106</v>
      </c>
      <c r="GR325" s="12">
        <v>141872</v>
      </c>
      <c r="GS325" s="12">
        <v>138353</v>
      </c>
      <c r="GT325" s="12">
        <v>106394</v>
      </c>
      <c r="GU325" s="12">
        <v>97057</v>
      </c>
      <c r="GV325" s="12">
        <v>95550</v>
      </c>
      <c r="GW325" s="12">
        <v>91284</v>
      </c>
      <c r="GX325" s="12">
        <v>86607</v>
      </c>
      <c r="GY325" s="12">
        <v>77966</v>
      </c>
      <c r="GZ325" s="12">
        <v>66728</v>
      </c>
      <c r="HA325" s="12">
        <v>57445</v>
      </c>
      <c r="HB325" s="12">
        <v>48006</v>
      </c>
      <c r="HC325" s="31">
        <v>58899</v>
      </c>
      <c r="HF325" s="42" t="s">
        <v>185</v>
      </c>
      <c r="HG325" s="43" t="s">
        <v>186</v>
      </c>
      <c r="HH325" s="43">
        <v>1</v>
      </c>
      <c r="HI325" s="44">
        <f>EX321</f>
        <v>3330005</v>
      </c>
      <c r="HJ325" s="44">
        <f>AA321</f>
        <v>863</v>
      </c>
      <c r="HK325" s="45">
        <f t="shared" si="136"/>
        <v>2.5915877003187681E-4</v>
      </c>
      <c r="HL325" s="46">
        <f t="shared" si="133"/>
        <v>2.5912519274875828E-4</v>
      </c>
      <c r="HN325" s="42" t="s">
        <v>185</v>
      </c>
      <c r="HO325" s="43" t="s">
        <v>186</v>
      </c>
      <c r="HP325" s="43">
        <v>1</v>
      </c>
      <c r="HQ325" s="44">
        <f>FS321</f>
        <v>1693267</v>
      </c>
      <c r="HR325" s="44">
        <f>BF321</f>
        <v>463</v>
      </c>
      <c r="HS325" s="45">
        <f t="shared" si="137"/>
        <v>2.7343590821766442E-4</v>
      </c>
      <c r="HT325" s="46">
        <f t="shared" si="134"/>
        <v>2.7339852973002341E-4</v>
      </c>
      <c r="HV325" s="42" t="s">
        <v>185</v>
      </c>
      <c r="HW325" s="47">
        <v>41887</v>
      </c>
      <c r="HX325" s="47">
        <v>1</v>
      </c>
      <c r="HY325" s="44">
        <f>GN321</f>
        <v>1636738</v>
      </c>
      <c r="HZ325" s="48">
        <f>CK321</f>
        <v>400</v>
      </c>
      <c r="IA325" s="45">
        <f t="shared" si="138"/>
        <v>2.4438853377877216E-4</v>
      </c>
      <c r="IB325" s="46">
        <f t="shared" si="135"/>
        <v>2.4435867454967748E-4</v>
      </c>
      <c r="IC325" s="49">
        <f>U321*6/11</f>
        <v>1674.5454545454545</v>
      </c>
      <c r="IE325" s="50">
        <f t="shared" si="139"/>
        <v>0</v>
      </c>
      <c r="IF325" s="50">
        <f t="shared" si="139"/>
        <v>0</v>
      </c>
    </row>
    <row r="326" spans="1:251" ht="15.6" x14ac:dyDescent="0.3">
      <c r="A326" s="12" t="s">
        <v>184</v>
      </c>
      <c r="B326" s="12">
        <v>58595</v>
      </c>
      <c r="C326" s="12"/>
      <c r="D326" s="12"/>
      <c r="E326" s="12"/>
      <c r="F326" s="12">
        <v>201</v>
      </c>
      <c r="G326" s="12">
        <v>8436</v>
      </c>
      <c r="H326" s="12">
        <v>13554</v>
      </c>
      <c r="I326" s="12">
        <v>15102</v>
      </c>
      <c r="J326" s="12">
        <v>13015</v>
      </c>
      <c r="K326" s="12">
        <v>6334</v>
      </c>
      <c r="L326" s="12">
        <v>1521</v>
      </c>
      <c r="M326" s="12">
        <v>104</v>
      </c>
      <c r="N326" s="12">
        <v>3</v>
      </c>
      <c r="O326" s="31">
        <v>325</v>
      </c>
      <c r="Q326" s="12" t="s">
        <v>184</v>
      </c>
      <c r="R326" s="12">
        <v>26378</v>
      </c>
      <c r="S326" s="12">
        <v>304</v>
      </c>
      <c r="T326" s="12">
        <v>129</v>
      </c>
      <c r="U326" s="12">
        <v>194</v>
      </c>
      <c r="V326" s="12">
        <v>627</v>
      </c>
      <c r="W326" s="12">
        <v>29</v>
      </c>
      <c r="X326" s="12">
        <v>28</v>
      </c>
      <c r="Y326" s="12">
        <v>22</v>
      </c>
      <c r="Z326" s="12">
        <v>17</v>
      </c>
      <c r="AA326" s="12">
        <v>62</v>
      </c>
      <c r="AB326" s="12">
        <v>69</v>
      </c>
      <c r="AC326" s="12">
        <v>158</v>
      </c>
      <c r="AD326" s="31">
        <v>246</v>
      </c>
      <c r="AE326" s="12"/>
      <c r="AF326" s="12" t="s">
        <v>184</v>
      </c>
      <c r="AG326" s="12">
        <v>225</v>
      </c>
      <c r="AH326" s="12">
        <v>254</v>
      </c>
      <c r="AI326" s="12">
        <v>308</v>
      </c>
      <c r="AJ326" s="12">
        <v>399</v>
      </c>
      <c r="AK326" s="12">
        <v>616</v>
      </c>
      <c r="AL326" s="12">
        <v>940</v>
      </c>
      <c r="AM326" s="12">
        <v>1413</v>
      </c>
      <c r="AN326" s="12">
        <v>1904</v>
      </c>
      <c r="AO326" s="12">
        <v>2327</v>
      </c>
      <c r="AP326" s="12">
        <v>2906</v>
      </c>
      <c r="AQ326" s="12">
        <v>3551</v>
      </c>
      <c r="AR326" s="12">
        <v>3958</v>
      </c>
      <c r="AS326" s="12">
        <v>6319</v>
      </c>
      <c r="AT326" s="31">
        <v>0</v>
      </c>
      <c r="AV326" s="12" t="s">
        <v>184</v>
      </c>
      <c r="AW326" s="12">
        <v>13774</v>
      </c>
      <c r="AX326" s="12">
        <v>182</v>
      </c>
      <c r="AY326" s="12">
        <v>81</v>
      </c>
      <c r="AZ326" s="12">
        <v>119</v>
      </c>
      <c r="BA326" s="12">
        <v>382</v>
      </c>
      <c r="BB326" s="12">
        <v>16</v>
      </c>
      <c r="BC326" s="12">
        <v>12</v>
      </c>
      <c r="BD326" s="12">
        <v>9</v>
      </c>
      <c r="BE326" s="12">
        <v>12</v>
      </c>
      <c r="BF326" s="12">
        <v>28</v>
      </c>
      <c r="BG326" s="12">
        <v>39</v>
      </c>
      <c r="BH326" s="12">
        <v>112</v>
      </c>
      <c r="BI326" s="31">
        <v>179</v>
      </c>
      <c r="BJ326" s="12"/>
      <c r="BK326" s="12" t="s">
        <v>184</v>
      </c>
      <c r="BL326" s="12">
        <v>149</v>
      </c>
      <c r="BM326" s="12">
        <v>187</v>
      </c>
      <c r="BN326" s="12">
        <v>186</v>
      </c>
      <c r="BO326" s="12">
        <v>219</v>
      </c>
      <c r="BP326" s="12">
        <v>372</v>
      </c>
      <c r="BQ326" s="12">
        <v>576</v>
      </c>
      <c r="BR326" s="12">
        <v>914</v>
      </c>
      <c r="BS326" s="12">
        <v>1239</v>
      </c>
      <c r="BT326" s="12">
        <v>1449</v>
      </c>
      <c r="BU326" s="12">
        <v>1751</v>
      </c>
      <c r="BV326" s="12">
        <v>1919</v>
      </c>
      <c r="BW326" s="12">
        <v>1899</v>
      </c>
      <c r="BX326" s="12">
        <v>2125</v>
      </c>
      <c r="BY326" s="31">
        <v>0</v>
      </c>
      <c r="CA326" s="12" t="s">
        <v>184</v>
      </c>
      <c r="CB326" s="12">
        <v>12604</v>
      </c>
      <c r="CC326" s="12">
        <v>122</v>
      </c>
      <c r="CD326" s="12">
        <v>48</v>
      </c>
      <c r="CE326" s="12">
        <v>75</v>
      </c>
      <c r="CF326" s="12">
        <v>245</v>
      </c>
      <c r="CG326" s="12">
        <v>13</v>
      </c>
      <c r="CH326" s="12">
        <v>16</v>
      </c>
      <c r="CI326" s="12">
        <v>13</v>
      </c>
      <c r="CJ326" s="12">
        <v>5</v>
      </c>
      <c r="CK326" s="12">
        <v>34</v>
      </c>
      <c r="CL326" s="12">
        <v>30</v>
      </c>
      <c r="CM326" s="12">
        <v>46</v>
      </c>
      <c r="CN326" s="31">
        <v>67</v>
      </c>
      <c r="CO326" s="12"/>
      <c r="CP326" s="12" t="s">
        <v>184</v>
      </c>
      <c r="CQ326" s="12">
        <v>76</v>
      </c>
      <c r="CR326" s="12">
        <v>67</v>
      </c>
      <c r="CS326" s="12">
        <v>122</v>
      </c>
      <c r="CT326" s="12">
        <v>180</v>
      </c>
      <c r="CU326" s="12">
        <v>244</v>
      </c>
      <c r="CV326" s="12">
        <v>364</v>
      </c>
      <c r="CW326" s="12">
        <v>499</v>
      </c>
      <c r="CX326" s="12">
        <v>665</v>
      </c>
      <c r="CY326" s="12">
        <v>878</v>
      </c>
      <c r="CZ326" s="12">
        <v>1155</v>
      </c>
      <c r="DA326" s="12">
        <v>1632</v>
      </c>
      <c r="DB326" s="12">
        <v>2059</v>
      </c>
      <c r="DC326" s="12">
        <v>4194</v>
      </c>
      <c r="DD326" s="31">
        <v>0</v>
      </c>
      <c r="DG326" s="12" t="s">
        <v>200</v>
      </c>
      <c r="DH326" s="12">
        <v>6.2</v>
      </c>
      <c r="DI326" s="12">
        <v>15.3</v>
      </c>
      <c r="DJ326" s="12">
        <v>0.4</v>
      </c>
      <c r="DK326" s="12">
        <v>0.3</v>
      </c>
      <c r="DL326" s="12">
        <v>0.9</v>
      </c>
      <c r="DM326" s="12">
        <v>1.1000000000000001</v>
      </c>
      <c r="DN326" s="12">
        <v>2.1</v>
      </c>
      <c r="DO326" s="12">
        <v>5.4</v>
      </c>
      <c r="DP326" s="12">
        <v>12.5</v>
      </c>
      <c r="DQ326" s="12">
        <v>27.8</v>
      </c>
      <c r="DR326" s="31">
        <v>84.7</v>
      </c>
      <c r="DT326" s="12" t="s">
        <v>200</v>
      </c>
      <c r="DU326" s="12">
        <v>6.9</v>
      </c>
      <c r="DV326" s="12">
        <v>15.5</v>
      </c>
      <c r="DW326" s="12">
        <v>0.4</v>
      </c>
      <c r="DX326" s="12">
        <v>0.3</v>
      </c>
      <c r="DY326" s="12">
        <v>1.3</v>
      </c>
      <c r="DZ326" s="12">
        <v>1.4</v>
      </c>
      <c r="EA326" s="12">
        <v>2.2000000000000002</v>
      </c>
      <c r="EB326" s="12">
        <v>6.6</v>
      </c>
      <c r="EC326" s="12">
        <v>16.5</v>
      </c>
      <c r="ED326" s="12">
        <v>37.9</v>
      </c>
      <c r="EE326" s="31">
        <v>97.9</v>
      </c>
      <c r="EG326" s="12" t="s">
        <v>200</v>
      </c>
      <c r="EH326" s="12">
        <v>5.5</v>
      </c>
      <c r="EI326" s="12">
        <v>14.7</v>
      </c>
      <c r="EJ326" s="12">
        <v>0.3</v>
      </c>
      <c r="EK326" s="12">
        <v>0.3</v>
      </c>
      <c r="EL326" s="12">
        <v>0.4</v>
      </c>
      <c r="EM326" s="12">
        <v>0.9</v>
      </c>
      <c r="EN326" s="12">
        <v>1.9</v>
      </c>
      <c r="EO326" s="12">
        <v>4.0999999999999996</v>
      </c>
      <c r="EP326" s="12">
        <v>8.5</v>
      </c>
      <c r="EQ326" s="12">
        <v>19.5</v>
      </c>
      <c r="ER326" s="31">
        <v>75.8</v>
      </c>
      <c r="EU326" s="12" t="s">
        <v>200</v>
      </c>
      <c r="EV326" s="12">
        <v>1024575</v>
      </c>
      <c r="EW326" s="12">
        <v>102117</v>
      </c>
      <c r="EX326" s="12">
        <v>97511</v>
      </c>
      <c r="EY326" s="12">
        <v>103651</v>
      </c>
      <c r="EZ326" s="12">
        <v>103038</v>
      </c>
      <c r="FA326" s="12">
        <v>95126</v>
      </c>
      <c r="FB326" s="12">
        <v>82914</v>
      </c>
      <c r="FC326" s="12">
        <v>73249</v>
      </c>
      <c r="FD326" s="12">
        <v>58090</v>
      </c>
      <c r="FE326" s="12">
        <v>55127</v>
      </c>
      <c r="FF326" s="12">
        <v>53733</v>
      </c>
      <c r="FG326" s="12">
        <v>48147</v>
      </c>
      <c r="FH326" s="12">
        <v>42099</v>
      </c>
      <c r="FI326" s="12">
        <v>32970</v>
      </c>
      <c r="FJ326" s="12">
        <v>26007</v>
      </c>
      <c r="FK326" s="12">
        <v>20732</v>
      </c>
      <c r="FL326" s="12">
        <v>14842</v>
      </c>
      <c r="FM326" s="31">
        <v>15222</v>
      </c>
      <c r="FP326" s="12" t="s">
        <v>200</v>
      </c>
      <c r="FQ326" s="12">
        <v>507937</v>
      </c>
      <c r="FR326" s="12">
        <v>51477</v>
      </c>
      <c r="FS326" s="12">
        <v>49202</v>
      </c>
      <c r="FT326" s="12">
        <v>52457</v>
      </c>
      <c r="FU326" s="12">
        <v>52264</v>
      </c>
      <c r="FV326" s="12">
        <v>48443</v>
      </c>
      <c r="FW326" s="12">
        <v>41817</v>
      </c>
      <c r="FX326" s="12">
        <v>36127</v>
      </c>
      <c r="FY326" s="12">
        <v>28761</v>
      </c>
      <c r="FZ326" s="12">
        <v>27333</v>
      </c>
      <c r="GA326" s="12">
        <v>26559</v>
      </c>
      <c r="GB326" s="12">
        <v>23694</v>
      </c>
      <c r="GC326" s="12">
        <v>21135</v>
      </c>
      <c r="GD326" s="12">
        <v>16125</v>
      </c>
      <c r="GE326" s="12">
        <v>11964</v>
      </c>
      <c r="GF326" s="12">
        <v>8942</v>
      </c>
      <c r="GG326" s="12">
        <v>6163</v>
      </c>
      <c r="GH326" s="31">
        <v>5474</v>
      </c>
      <c r="GK326" s="12" t="s">
        <v>200</v>
      </c>
      <c r="GL326" s="12">
        <v>516638</v>
      </c>
      <c r="GM326" s="12">
        <v>50640</v>
      </c>
      <c r="GN326" s="12">
        <v>48309</v>
      </c>
      <c r="GO326" s="12">
        <v>51194</v>
      </c>
      <c r="GP326" s="12">
        <v>50774</v>
      </c>
      <c r="GQ326" s="12">
        <v>46683</v>
      </c>
      <c r="GR326" s="12">
        <v>41097</v>
      </c>
      <c r="GS326" s="12">
        <v>37122</v>
      </c>
      <c r="GT326" s="12">
        <v>29329</v>
      </c>
      <c r="GU326" s="12">
        <v>27794</v>
      </c>
      <c r="GV326" s="12">
        <v>27174</v>
      </c>
      <c r="GW326" s="12">
        <v>24453</v>
      </c>
      <c r="GX326" s="12">
        <v>20964</v>
      </c>
      <c r="GY326" s="12">
        <v>16845</v>
      </c>
      <c r="GZ326" s="12">
        <v>14043</v>
      </c>
      <c r="HA326" s="12">
        <v>11790</v>
      </c>
      <c r="HB326" s="12">
        <v>8679</v>
      </c>
      <c r="HC326" s="31">
        <v>9748</v>
      </c>
      <c r="HF326" s="54" t="s">
        <v>201</v>
      </c>
      <c r="HG326" s="55" t="s">
        <v>202</v>
      </c>
      <c r="HH326" s="55">
        <v>1</v>
      </c>
      <c r="HI326" s="56">
        <f>EY321</f>
        <v>3428408</v>
      </c>
      <c r="HJ326" s="56">
        <f>AB321</f>
        <v>1025</v>
      </c>
      <c r="HK326" s="57">
        <f t="shared" si="136"/>
        <v>2.989725843598545E-4</v>
      </c>
      <c r="HL326" s="58">
        <f t="shared" si="133"/>
        <v>2.989278987366432E-4</v>
      </c>
      <c r="HN326" s="54" t="s">
        <v>201</v>
      </c>
      <c r="HO326" s="55" t="s">
        <v>202</v>
      </c>
      <c r="HP326" s="55">
        <v>1</v>
      </c>
      <c r="HQ326" s="56">
        <f>FT321</f>
        <v>1742200</v>
      </c>
      <c r="HR326" s="56">
        <f>BG321</f>
        <v>606</v>
      </c>
      <c r="HS326" s="57">
        <f t="shared" si="137"/>
        <v>3.4783606933761911E-4</v>
      </c>
      <c r="HT326" s="58">
        <f t="shared" si="134"/>
        <v>3.4777558489138905E-4</v>
      </c>
      <c r="HV326" s="54" t="s">
        <v>201</v>
      </c>
      <c r="HW326" s="59">
        <v>41913</v>
      </c>
      <c r="HX326" s="59">
        <v>1</v>
      </c>
      <c r="HY326" s="56">
        <f>GO321</f>
        <v>1686208</v>
      </c>
      <c r="HZ326" s="60">
        <f>CL321</f>
        <v>409</v>
      </c>
      <c r="IA326" s="57">
        <f t="shared" si="138"/>
        <v>2.4255607849090979E-4</v>
      </c>
      <c r="IB326" s="58">
        <f t="shared" si="135"/>
        <v>2.4252666533247354E-4</v>
      </c>
      <c r="IC326" s="61">
        <f>IC324/(IC324+IC325)</f>
        <v>0.81447535402775828</v>
      </c>
      <c r="IE326" s="50">
        <f t="shared" si="139"/>
        <v>0</v>
      </c>
      <c r="IF326" s="50">
        <f t="shared" si="139"/>
        <v>-10</v>
      </c>
    </row>
    <row r="327" spans="1:251" ht="15.6" x14ac:dyDescent="0.3">
      <c r="A327" s="12" t="s">
        <v>200</v>
      </c>
      <c r="B327" s="12">
        <v>20373</v>
      </c>
      <c r="C327" s="12"/>
      <c r="D327" s="12"/>
      <c r="E327" s="12"/>
      <c r="F327" s="12">
        <v>161</v>
      </c>
      <c r="G327" s="12">
        <v>3965</v>
      </c>
      <c r="H327" s="12">
        <v>5384</v>
      </c>
      <c r="I327" s="12">
        <v>4657</v>
      </c>
      <c r="J327" s="12">
        <v>3639</v>
      </c>
      <c r="K327" s="12">
        <v>1866</v>
      </c>
      <c r="L327" s="12">
        <v>535</v>
      </c>
      <c r="M327" s="12">
        <v>35</v>
      </c>
      <c r="N327" s="12">
        <v>0</v>
      </c>
      <c r="O327" s="31">
        <v>131</v>
      </c>
      <c r="Q327" s="12" t="s">
        <v>200</v>
      </c>
      <c r="R327" s="12">
        <v>6395</v>
      </c>
      <c r="S327" s="12">
        <v>175</v>
      </c>
      <c r="T327" s="12">
        <v>52</v>
      </c>
      <c r="U327" s="12">
        <v>85</v>
      </c>
      <c r="V327" s="12">
        <v>312</v>
      </c>
      <c r="W327" s="12">
        <v>11</v>
      </c>
      <c r="X327" s="12">
        <v>8</v>
      </c>
      <c r="Y327" s="12">
        <v>5</v>
      </c>
      <c r="Z327" s="12">
        <v>6</v>
      </c>
      <c r="AA327" s="12">
        <v>31</v>
      </c>
      <c r="AB327" s="12">
        <v>29</v>
      </c>
      <c r="AC327" s="12">
        <v>98</v>
      </c>
      <c r="AD327" s="31">
        <v>76</v>
      </c>
      <c r="AE327" s="12"/>
      <c r="AF327" s="12" t="s">
        <v>200</v>
      </c>
      <c r="AG327" s="12">
        <v>79</v>
      </c>
      <c r="AH327" s="12">
        <v>99</v>
      </c>
      <c r="AI327" s="12">
        <v>86</v>
      </c>
      <c r="AJ327" s="12">
        <v>148</v>
      </c>
      <c r="AK327" s="12">
        <v>204</v>
      </c>
      <c r="AL327" s="12">
        <v>343</v>
      </c>
      <c r="AM327" s="12">
        <v>447</v>
      </c>
      <c r="AN327" s="12">
        <v>488</v>
      </c>
      <c r="AO327" s="12">
        <v>605</v>
      </c>
      <c r="AP327" s="12">
        <v>694</v>
      </c>
      <c r="AQ327" s="12">
        <v>733</v>
      </c>
      <c r="AR327" s="12">
        <v>769</v>
      </c>
      <c r="AS327" s="12">
        <v>1044</v>
      </c>
      <c r="AT327" s="31">
        <v>80</v>
      </c>
      <c r="AV327" s="12" t="s">
        <v>200</v>
      </c>
      <c r="AW327" s="12">
        <v>3487</v>
      </c>
      <c r="AX327" s="12">
        <v>88</v>
      </c>
      <c r="AY327" s="12">
        <v>30</v>
      </c>
      <c r="AZ327" s="12">
        <v>43</v>
      </c>
      <c r="BA327" s="12">
        <v>161</v>
      </c>
      <c r="BB327" s="12">
        <v>5</v>
      </c>
      <c r="BC327" s="12">
        <v>6</v>
      </c>
      <c r="BD327" s="12">
        <v>2</v>
      </c>
      <c r="BE327" s="12">
        <v>3</v>
      </c>
      <c r="BF327" s="12">
        <v>15</v>
      </c>
      <c r="BG327" s="12">
        <v>15</v>
      </c>
      <c r="BH327" s="12">
        <v>74</v>
      </c>
      <c r="BI327" s="31">
        <v>57</v>
      </c>
      <c r="BJ327" s="12"/>
      <c r="BK327" s="12" t="s">
        <v>200</v>
      </c>
      <c r="BL327" s="12">
        <v>48</v>
      </c>
      <c r="BM327" s="12">
        <v>62</v>
      </c>
      <c r="BN327" s="12">
        <v>47</v>
      </c>
      <c r="BO327" s="12">
        <v>77</v>
      </c>
      <c r="BP327" s="12">
        <v>129</v>
      </c>
      <c r="BQ327" s="12">
        <v>205</v>
      </c>
      <c r="BR327" s="12">
        <v>317</v>
      </c>
      <c r="BS327" s="12">
        <v>296</v>
      </c>
      <c r="BT327" s="12">
        <v>376</v>
      </c>
      <c r="BU327" s="12">
        <v>416</v>
      </c>
      <c r="BV327" s="12">
        <v>379</v>
      </c>
      <c r="BW327" s="12">
        <v>364</v>
      </c>
      <c r="BX327" s="12">
        <v>396</v>
      </c>
      <c r="BY327" s="31">
        <v>37</v>
      </c>
      <c r="CA327" s="12" t="s">
        <v>200</v>
      </c>
      <c r="CB327" s="12">
        <v>2859</v>
      </c>
      <c r="CC327" s="12">
        <v>83</v>
      </c>
      <c r="CD327" s="12">
        <v>21</v>
      </c>
      <c r="CE327" s="12">
        <v>42</v>
      </c>
      <c r="CF327" s="12">
        <v>146</v>
      </c>
      <c r="CG327" s="12">
        <v>6</v>
      </c>
      <c r="CH327" s="12">
        <v>2</v>
      </c>
      <c r="CI327" s="12">
        <v>3</v>
      </c>
      <c r="CJ327" s="12">
        <v>3</v>
      </c>
      <c r="CK327" s="12">
        <v>16</v>
      </c>
      <c r="CL327" s="12">
        <v>14</v>
      </c>
      <c r="CM327" s="12">
        <v>24</v>
      </c>
      <c r="CN327" s="31">
        <v>19</v>
      </c>
      <c r="CO327" s="12"/>
      <c r="CP327" s="12" t="s">
        <v>200</v>
      </c>
      <c r="CQ327" s="12">
        <v>31</v>
      </c>
      <c r="CR327" s="12">
        <v>37</v>
      </c>
      <c r="CS327" s="12">
        <v>39</v>
      </c>
      <c r="CT327" s="12">
        <v>70</v>
      </c>
      <c r="CU327" s="12">
        <v>75</v>
      </c>
      <c r="CV327" s="12">
        <v>137</v>
      </c>
      <c r="CW327" s="12">
        <v>130</v>
      </c>
      <c r="CX327" s="12">
        <v>191</v>
      </c>
      <c r="CY327" s="12">
        <v>228</v>
      </c>
      <c r="CZ327" s="12">
        <v>276</v>
      </c>
      <c r="DA327" s="12">
        <v>354</v>
      </c>
      <c r="DB327" s="12">
        <v>401</v>
      </c>
      <c r="DC327" s="12">
        <v>642</v>
      </c>
      <c r="DD327" s="31">
        <v>15</v>
      </c>
      <c r="DG327" s="12" t="s">
        <v>218</v>
      </c>
      <c r="DH327" s="12">
        <v>6.3</v>
      </c>
      <c r="DI327" s="12">
        <v>17.8</v>
      </c>
      <c r="DJ327" s="12">
        <v>0.9</v>
      </c>
      <c r="DK327" s="12">
        <v>0.4</v>
      </c>
      <c r="DL327" s="12">
        <v>1.1000000000000001</v>
      </c>
      <c r="DM327" s="12">
        <v>1.3</v>
      </c>
      <c r="DN327" s="12">
        <v>2.5</v>
      </c>
      <c r="DO327" s="12">
        <v>5.7</v>
      </c>
      <c r="DP327" s="12">
        <v>13.6</v>
      </c>
      <c r="DQ327" s="12">
        <v>29.3</v>
      </c>
      <c r="DR327" s="31">
        <v>96.9</v>
      </c>
      <c r="DT327" s="12" t="s">
        <v>218</v>
      </c>
      <c r="DU327" s="12">
        <v>7.1</v>
      </c>
      <c r="DV327" s="12">
        <v>19.2</v>
      </c>
      <c r="DW327" s="12">
        <v>0.9</v>
      </c>
      <c r="DX327" s="12">
        <v>0.5</v>
      </c>
      <c r="DY327" s="12">
        <v>1.4</v>
      </c>
      <c r="DZ327" s="12">
        <v>1.6</v>
      </c>
      <c r="EA327" s="12">
        <v>3.1</v>
      </c>
      <c r="EB327" s="12">
        <v>7.4</v>
      </c>
      <c r="EC327" s="12">
        <v>17.399999999999999</v>
      </c>
      <c r="ED327" s="12">
        <v>38.9</v>
      </c>
      <c r="EE327" s="31">
        <v>113.9</v>
      </c>
      <c r="EG327" s="12" t="s">
        <v>218</v>
      </c>
      <c r="EH327" s="12">
        <v>5.5</v>
      </c>
      <c r="EI327" s="12">
        <v>16.3</v>
      </c>
      <c r="EJ327" s="12">
        <v>0.9</v>
      </c>
      <c r="EK327" s="12">
        <v>0.3</v>
      </c>
      <c r="EL327" s="12">
        <v>0.7</v>
      </c>
      <c r="EM327" s="12">
        <v>1</v>
      </c>
      <c r="EN327" s="12">
        <v>1.9</v>
      </c>
      <c r="EO327" s="12">
        <v>3.9</v>
      </c>
      <c r="EP327" s="12">
        <v>9.6999999999999993</v>
      </c>
      <c r="EQ327" s="12">
        <v>21.5</v>
      </c>
      <c r="ER327" s="31">
        <v>85.2</v>
      </c>
      <c r="EU327" s="12" t="s">
        <v>218</v>
      </c>
      <c r="EV327" s="12">
        <v>1061638</v>
      </c>
      <c r="EW327" s="12">
        <v>105665</v>
      </c>
      <c r="EX327" s="12">
        <v>100742</v>
      </c>
      <c r="EY327" s="12">
        <v>115660</v>
      </c>
      <c r="EZ327" s="12">
        <v>113238</v>
      </c>
      <c r="FA327" s="12">
        <v>100658</v>
      </c>
      <c r="FB327" s="12">
        <v>86061</v>
      </c>
      <c r="FC327" s="12">
        <v>74687</v>
      </c>
      <c r="FD327" s="12">
        <v>60215</v>
      </c>
      <c r="FE327" s="12">
        <v>56426</v>
      </c>
      <c r="FF327" s="12">
        <v>55296</v>
      </c>
      <c r="FG327" s="12">
        <v>49874</v>
      </c>
      <c r="FH327" s="12">
        <v>41718</v>
      </c>
      <c r="FI327" s="12">
        <v>31266</v>
      </c>
      <c r="FJ327" s="12">
        <v>24758</v>
      </c>
      <c r="FK327" s="12">
        <v>20054</v>
      </c>
      <c r="FL327" s="12">
        <v>14171</v>
      </c>
      <c r="FM327" s="31">
        <v>11149</v>
      </c>
      <c r="FP327" s="12" t="s">
        <v>218</v>
      </c>
      <c r="FQ327" s="12">
        <v>530431</v>
      </c>
      <c r="FR327" s="12">
        <v>53740</v>
      </c>
      <c r="FS327" s="12">
        <v>51319</v>
      </c>
      <c r="FT327" s="12">
        <v>58876</v>
      </c>
      <c r="FU327" s="12">
        <v>57706</v>
      </c>
      <c r="FV327" s="12">
        <v>51388</v>
      </c>
      <c r="FW327" s="12">
        <v>43364</v>
      </c>
      <c r="FX327" s="12">
        <v>37093</v>
      </c>
      <c r="FY327" s="12">
        <v>29659</v>
      </c>
      <c r="FZ327" s="12">
        <v>27985</v>
      </c>
      <c r="GA327" s="12">
        <v>27578</v>
      </c>
      <c r="GB327" s="12">
        <v>24775</v>
      </c>
      <c r="GC327" s="12">
        <v>21112</v>
      </c>
      <c r="GD327" s="12">
        <v>15537</v>
      </c>
      <c r="GE327" s="12">
        <v>11462</v>
      </c>
      <c r="GF327" s="12">
        <v>8706</v>
      </c>
      <c r="GG327" s="12">
        <v>5836</v>
      </c>
      <c r="GH327" s="31">
        <v>4295</v>
      </c>
      <c r="GK327" s="12" t="s">
        <v>218</v>
      </c>
      <c r="GL327" s="12">
        <v>531207</v>
      </c>
      <c r="GM327" s="12">
        <v>51925</v>
      </c>
      <c r="GN327" s="12">
        <v>49423</v>
      </c>
      <c r="GO327" s="12">
        <v>56784</v>
      </c>
      <c r="GP327" s="12">
        <v>55532</v>
      </c>
      <c r="GQ327" s="12">
        <v>49270</v>
      </c>
      <c r="GR327" s="12">
        <v>42697</v>
      </c>
      <c r="GS327" s="12">
        <v>37594</v>
      </c>
      <c r="GT327" s="12">
        <v>30556</v>
      </c>
      <c r="GU327" s="12">
        <v>28441</v>
      </c>
      <c r="GV327" s="12">
        <v>27718</v>
      </c>
      <c r="GW327" s="12">
        <v>25099</v>
      </c>
      <c r="GX327" s="12">
        <v>20606</v>
      </c>
      <c r="GY327" s="12">
        <v>15729</v>
      </c>
      <c r="GZ327" s="12">
        <v>13296</v>
      </c>
      <c r="HA327" s="12">
        <v>11348</v>
      </c>
      <c r="HB327" s="12">
        <v>8335</v>
      </c>
      <c r="HC327" s="31">
        <v>6854</v>
      </c>
      <c r="HF327" s="42" t="s">
        <v>219</v>
      </c>
      <c r="HG327" s="43" t="s">
        <v>220</v>
      </c>
      <c r="HH327" s="43">
        <v>1</v>
      </c>
      <c r="HI327" s="44">
        <f>EZ321</f>
        <v>3440578</v>
      </c>
      <c r="HJ327" s="44">
        <f>AC321</f>
        <v>2708</v>
      </c>
      <c r="HK327" s="45">
        <f t="shared" si="136"/>
        <v>7.8707705507621102E-4</v>
      </c>
      <c r="HL327" s="46">
        <f t="shared" si="133"/>
        <v>7.8676743177959348E-4</v>
      </c>
      <c r="HN327" s="42" t="s">
        <v>219</v>
      </c>
      <c r="HO327" s="43" t="s">
        <v>220</v>
      </c>
      <c r="HP327" s="43">
        <v>1</v>
      </c>
      <c r="HQ327" s="44">
        <f>FU321</f>
        <v>1746747</v>
      </c>
      <c r="HR327" s="44">
        <f>BH321</f>
        <v>1893</v>
      </c>
      <c r="HS327" s="45">
        <f t="shared" si="137"/>
        <v>1.083728782702933E-3</v>
      </c>
      <c r="HT327" s="46">
        <f t="shared" si="134"/>
        <v>1.0831418666945893E-3</v>
      </c>
      <c r="HV327" s="42" t="s">
        <v>219</v>
      </c>
      <c r="HW327" s="47" t="s">
        <v>220</v>
      </c>
      <c r="HX327" s="47">
        <v>1</v>
      </c>
      <c r="HY327" s="44">
        <f>GP321</f>
        <v>1693831</v>
      </c>
      <c r="HZ327" s="48">
        <f>CM321</f>
        <v>806</v>
      </c>
      <c r="IA327" s="45">
        <f t="shared" si="138"/>
        <v>4.758444024226738E-4</v>
      </c>
      <c r="IB327" s="46">
        <f t="shared" si="135"/>
        <v>4.7573121540471974E-4</v>
      </c>
      <c r="IE327" s="50">
        <f t="shared" si="139"/>
        <v>0</v>
      </c>
      <c r="IF327" s="50">
        <f t="shared" si="139"/>
        <v>-9</v>
      </c>
      <c r="IH327" t="s">
        <v>203</v>
      </c>
      <c r="IO327" t="s">
        <v>16</v>
      </c>
      <c r="IQ327" t="s">
        <v>12</v>
      </c>
    </row>
    <row r="328" spans="1:251" ht="15.6" x14ac:dyDescent="0.3">
      <c r="A328" s="12" t="s">
        <v>218</v>
      </c>
      <c r="B328" s="12">
        <v>21703</v>
      </c>
      <c r="C328" s="12"/>
      <c r="D328" s="12"/>
      <c r="E328" s="12"/>
      <c r="F328" s="12">
        <v>321</v>
      </c>
      <c r="G328" s="12">
        <v>4988</v>
      </c>
      <c r="H328" s="12">
        <v>5643</v>
      </c>
      <c r="I328" s="12">
        <v>4989</v>
      </c>
      <c r="J328" s="12">
        <v>3463</v>
      </c>
      <c r="K328" s="12">
        <v>1649</v>
      </c>
      <c r="L328" s="12">
        <v>456</v>
      </c>
      <c r="M328" s="12">
        <v>18</v>
      </c>
      <c r="N328" s="12">
        <v>3</v>
      </c>
      <c r="O328" s="31">
        <v>173</v>
      </c>
      <c r="Q328" s="12" t="s">
        <v>218</v>
      </c>
      <c r="R328" s="12">
        <v>6656</v>
      </c>
      <c r="S328" s="12">
        <v>177</v>
      </c>
      <c r="T328" s="12">
        <v>57</v>
      </c>
      <c r="U328" s="12">
        <v>152</v>
      </c>
      <c r="V328" s="12">
        <v>386</v>
      </c>
      <c r="W328" s="12">
        <v>37</v>
      </c>
      <c r="X328" s="12">
        <v>14</v>
      </c>
      <c r="Y328" s="12">
        <v>14</v>
      </c>
      <c r="Z328" s="12">
        <v>10</v>
      </c>
      <c r="AA328" s="12">
        <v>41</v>
      </c>
      <c r="AB328" s="12">
        <v>51</v>
      </c>
      <c r="AC328" s="12">
        <v>117</v>
      </c>
      <c r="AD328" s="31">
        <v>117</v>
      </c>
      <c r="AE328" s="12"/>
      <c r="AF328" s="12" t="s">
        <v>218</v>
      </c>
      <c r="AG328" s="12">
        <v>108</v>
      </c>
      <c r="AH328" s="12">
        <v>103</v>
      </c>
      <c r="AI328" s="12">
        <v>118</v>
      </c>
      <c r="AJ328" s="12">
        <v>173</v>
      </c>
      <c r="AK328" s="12">
        <v>268</v>
      </c>
      <c r="AL328" s="12">
        <v>328</v>
      </c>
      <c r="AM328" s="12">
        <v>476</v>
      </c>
      <c r="AN328" s="12">
        <v>514</v>
      </c>
      <c r="AO328" s="12">
        <v>617</v>
      </c>
      <c r="AP328" s="12">
        <v>698</v>
      </c>
      <c r="AQ328" s="12">
        <v>796</v>
      </c>
      <c r="AR328" s="12">
        <v>729</v>
      </c>
      <c r="AS328" s="12">
        <v>928</v>
      </c>
      <c r="AT328" s="31">
        <v>13</v>
      </c>
      <c r="AV328" s="12" t="s">
        <v>218</v>
      </c>
      <c r="AW328" s="12">
        <v>3748</v>
      </c>
      <c r="AX328" s="12">
        <v>97</v>
      </c>
      <c r="AY328" s="12">
        <v>36</v>
      </c>
      <c r="AZ328" s="12">
        <v>78</v>
      </c>
      <c r="BA328" s="12">
        <v>211</v>
      </c>
      <c r="BB328" s="12">
        <v>20</v>
      </c>
      <c r="BC328" s="12">
        <v>7</v>
      </c>
      <c r="BD328" s="12">
        <v>7</v>
      </c>
      <c r="BE328" s="12">
        <v>4</v>
      </c>
      <c r="BF328" s="12">
        <v>26</v>
      </c>
      <c r="BG328" s="12">
        <v>30</v>
      </c>
      <c r="BH328" s="12">
        <v>75</v>
      </c>
      <c r="BI328" s="31">
        <v>83</v>
      </c>
      <c r="BJ328" s="12"/>
      <c r="BK328" s="12" t="s">
        <v>218</v>
      </c>
      <c r="BL328" s="12">
        <v>75</v>
      </c>
      <c r="BM328" s="12">
        <v>56</v>
      </c>
      <c r="BN328" s="12">
        <v>77</v>
      </c>
      <c r="BO328" s="12">
        <v>103</v>
      </c>
      <c r="BP328" s="12">
        <v>169</v>
      </c>
      <c r="BQ328" s="12">
        <v>221</v>
      </c>
      <c r="BR328" s="12">
        <v>312</v>
      </c>
      <c r="BS328" s="12">
        <v>325</v>
      </c>
      <c r="BT328" s="12">
        <v>378</v>
      </c>
      <c r="BU328" s="12">
        <v>407</v>
      </c>
      <c r="BV328" s="12">
        <v>434</v>
      </c>
      <c r="BW328" s="12">
        <v>362</v>
      </c>
      <c r="BX328" s="12">
        <v>358</v>
      </c>
      <c r="BY328" s="31">
        <v>8</v>
      </c>
      <c r="CA328" s="12" t="s">
        <v>218</v>
      </c>
      <c r="CB328" s="12">
        <v>2900</v>
      </c>
      <c r="CC328" s="12">
        <v>80</v>
      </c>
      <c r="CD328" s="12">
        <v>21</v>
      </c>
      <c r="CE328" s="12">
        <v>74</v>
      </c>
      <c r="CF328" s="12">
        <v>175</v>
      </c>
      <c r="CG328" s="12">
        <v>17</v>
      </c>
      <c r="CH328" s="12">
        <v>7</v>
      </c>
      <c r="CI328" s="12">
        <v>7</v>
      </c>
      <c r="CJ328" s="12">
        <v>6</v>
      </c>
      <c r="CK328" s="12">
        <v>15</v>
      </c>
      <c r="CL328" s="12">
        <v>21</v>
      </c>
      <c r="CM328" s="12">
        <v>42</v>
      </c>
      <c r="CN328" s="31">
        <v>34</v>
      </c>
      <c r="CO328" s="12"/>
      <c r="CP328" s="12" t="s">
        <v>218</v>
      </c>
      <c r="CQ328" s="12">
        <v>33</v>
      </c>
      <c r="CR328" s="12">
        <v>47</v>
      </c>
      <c r="CS328" s="12">
        <v>41</v>
      </c>
      <c r="CT328" s="12">
        <v>70</v>
      </c>
      <c r="CU328" s="12">
        <v>99</v>
      </c>
      <c r="CV328" s="12">
        <v>106</v>
      </c>
      <c r="CW328" s="12">
        <v>163</v>
      </c>
      <c r="CX328" s="12">
        <v>189</v>
      </c>
      <c r="CY328" s="12">
        <v>239</v>
      </c>
      <c r="CZ328" s="12">
        <v>290</v>
      </c>
      <c r="DA328" s="12">
        <v>360</v>
      </c>
      <c r="DB328" s="12">
        <v>366</v>
      </c>
      <c r="DC328" s="12">
        <v>568</v>
      </c>
      <c r="DD328" s="31">
        <v>5</v>
      </c>
      <c r="DG328" s="12" t="s">
        <v>236</v>
      </c>
      <c r="DH328" s="12">
        <v>5.9</v>
      </c>
      <c r="DI328" s="12">
        <v>9.4</v>
      </c>
      <c r="DJ328" s="12">
        <v>0.6</v>
      </c>
      <c r="DK328" s="12">
        <v>0.3</v>
      </c>
      <c r="DL328" s="12">
        <v>1.1000000000000001</v>
      </c>
      <c r="DM328" s="12">
        <v>1.4</v>
      </c>
      <c r="DN328" s="12">
        <v>2</v>
      </c>
      <c r="DO328" s="12">
        <v>5.0999999999999996</v>
      </c>
      <c r="DP328" s="12">
        <v>9.6999999999999993</v>
      </c>
      <c r="DQ328" s="12">
        <v>24</v>
      </c>
      <c r="DR328" s="31">
        <v>87.4</v>
      </c>
      <c r="DT328" s="12" t="s">
        <v>236</v>
      </c>
      <c r="DU328" s="12">
        <v>6.9</v>
      </c>
      <c r="DV328" s="12">
        <v>8.8000000000000007</v>
      </c>
      <c r="DW328" s="12">
        <v>0.5</v>
      </c>
      <c r="DX328" s="12">
        <v>0.3</v>
      </c>
      <c r="DY328" s="12">
        <v>1.7</v>
      </c>
      <c r="DZ328" s="12">
        <v>2.1</v>
      </c>
      <c r="EA328" s="12">
        <v>2.7</v>
      </c>
      <c r="EB328" s="12">
        <v>7.2</v>
      </c>
      <c r="EC328" s="12">
        <v>13.4</v>
      </c>
      <c r="ED328" s="12">
        <v>34.299999999999997</v>
      </c>
      <c r="EE328" s="31">
        <v>105.4</v>
      </c>
      <c r="EG328" s="12" t="s">
        <v>236</v>
      </c>
      <c r="EH328" s="12">
        <v>4.8</v>
      </c>
      <c r="EI328" s="12">
        <v>10</v>
      </c>
      <c r="EJ328" s="12">
        <v>0.7</v>
      </c>
      <c r="EK328" s="12">
        <v>0.3</v>
      </c>
      <c r="EL328" s="12">
        <v>0.4</v>
      </c>
      <c r="EM328" s="12">
        <v>0.6</v>
      </c>
      <c r="EN328" s="12">
        <v>1.3</v>
      </c>
      <c r="EO328" s="12">
        <v>3</v>
      </c>
      <c r="EP328" s="12">
        <v>6.2</v>
      </c>
      <c r="EQ328" s="12">
        <v>14.9</v>
      </c>
      <c r="ER328" s="31">
        <v>75.900000000000006</v>
      </c>
      <c r="EU328" s="12" t="s">
        <v>236</v>
      </c>
      <c r="EV328" s="12">
        <v>465750</v>
      </c>
      <c r="EW328" s="12">
        <v>41517</v>
      </c>
      <c r="EX328" s="12">
        <v>40163</v>
      </c>
      <c r="EY328" s="12">
        <v>42046</v>
      </c>
      <c r="EZ328" s="12">
        <v>43220</v>
      </c>
      <c r="FA328" s="12">
        <v>40768</v>
      </c>
      <c r="FB328" s="12">
        <v>36927</v>
      </c>
      <c r="FC328" s="12">
        <v>36391</v>
      </c>
      <c r="FD328" s="12">
        <v>31988</v>
      </c>
      <c r="FE328" s="12">
        <v>28937</v>
      </c>
      <c r="FF328" s="12">
        <v>27376</v>
      </c>
      <c r="FG328" s="12">
        <v>24244</v>
      </c>
      <c r="FH328" s="12">
        <v>20808</v>
      </c>
      <c r="FI328" s="12">
        <v>16166</v>
      </c>
      <c r="FJ328" s="12">
        <v>12712</v>
      </c>
      <c r="FK328" s="12">
        <v>9738</v>
      </c>
      <c r="FL328" s="12">
        <v>6678</v>
      </c>
      <c r="FM328" s="31">
        <v>6071</v>
      </c>
      <c r="FP328" s="12" t="s">
        <v>236</v>
      </c>
      <c r="FQ328" s="12">
        <v>233178</v>
      </c>
      <c r="FR328" s="12">
        <v>21029</v>
      </c>
      <c r="FS328" s="12">
        <v>20369</v>
      </c>
      <c r="FT328" s="12">
        <v>21578</v>
      </c>
      <c r="FU328" s="12">
        <v>22011</v>
      </c>
      <c r="FV328" s="12">
        <v>20749</v>
      </c>
      <c r="FW328" s="12">
        <v>18912</v>
      </c>
      <c r="FX328" s="12">
        <v>18453</v>
      </c>
      <c r="FY328" s="12">
        <v>16032</v>
      </c>
      <c r="FZ328" s="12">
        <v>14518</v>
      </c>
      <c r="GA328" s="12">
        <v>13795</v>
      </c>
      <c r="GB328" s="12">
        <v>12022</v>
      </c>
      <c r="GC328" s="12">
        <v>10278</v>
      </c>
      <c r="GD328" s="12">
        <v>7936</v>
      </c>
      <c r="GE328" s="12">
        <v>6091</v>
      </c>
      <c r="GF328" s="12">
        <v>4432</v>
      </c>
      <c r="GG328" s="12">
        <v>2770</v>
      </c>
      <c r="GH328" s="31">
        <v>2203</v>
      </c>
      <c r="GK328" s="12" t="s">
        <v>236</v>
      </c>
      <c r="GL328" s="12">
        <v>232572</v>
      </c>
      <c r="GM328" s="12">
        <v>20488</v>
      </c>
      <c r="GN328" s="12">
        <v>19794</v>
      </c>
      <c r="GO328" s="12">
        <v>20468</v>
      </c>
      <c r="GP328" s="12">
        <v>21209</v>
      </c>
      <c r="GQ328" s="12">
        <v>20019</v>
      </c>
      <c r="GR328" s="12">
        <v>18015</v>
      </c>
      <c r="GS328" s="12">
        <v>17938</v>
      </c>
      <c r="GT328" s="12">
        <v>15956</v>
      </c>
      <c r="GU328" s="12">
        <v>14419</v>
      </c>
      <c r="GV328" s="12">
        <v>13581</v>
      </c>
      <c r="GW328" s="12">
        <v>12222</v>
      </c>
      <c r="GX328" s="12">
        <v>10530</v>
      </c>
      <c r="GY328" s="12">
        <v>8230</v>
      </c>
      <c r="GZ328" s="12">
        <v>6621</v>
      </c>
      <c r="HA328" s="12">
        <v>5306</v>
      </c>
      <c r="HB328" s="12">
        <v>3908</v>
      </c>
      <c r="HC328" s="31">
        <v>3868</v>
      </c>
      <c r="HF328" s="54" t="s">
        <v>237</v>
      </c>
      <c r="HG328" s="55" t="s">
        <v>238</v>
      </c>
      <c r="HH328" s="55">
        <v>1</v>
      </c>
      <c r="HI328" s="56">
        <f>FA321</f>
        <v>3324013</v>
      </c>
      <c r="HJ328" s="56">
        <f>AD321</f>
        <v>3364</v>
      </c>
      <c r="HK328" s="57">
        <f t="shared" si="136"/>
        <v>1.0120297363457964E-3</v>
      </c>
      <c r="HL328" s="58">
        <f t="shared" si="133"/>
        <v>1.0115178932523878E-3</v>
      </c>
      <c r="HN328" s="54" t="s">
        <v>237</v>
      </c>
      <c r="HO328" s="55" t="s">
        <v>238</v>
      </c>
      <c r="HP328" s="55">
        <v>1</v>
      </c>
      <c r="HQ328" s="56">
        <f>FV321</f>
        <v>1683868</v>
      </c>
      <c r="HR328" s="56">
        <f>BI321</f>
        <v>2482</v>
      </c>
      <c r="HS328" s="57">
        <f t="shared" si="137"/>
        <v>1.4739872721614758E-3</v>
      </c>
      <c r="HT328" s="58">
        <f t="shared" si="134"/>
        <v>1.4729017529429846E-3</v>
      </c>
      <c r="HV328" s="54" t="s">
        <v>237</v>
      </c>
      <c r="HW328" s="59" t="s">
        <v>238</v>
      </c>
      <c r="HX328" s="59">
        <v>1</v>
      </c>
      <c r="HY328" s="56">
        <f>GQ321</f>
        <v>1640145</v>
      </c>
      <c r="HZ328" s="60">
        <f>CN321</f>
        <v>876</v>
      </c>
      <c r="IA328" s="57">
        <f t="shared" si="138"/>
        <v>5.3409911928518515E-4</v>
      </c>
      <c r="IB328" s="58">
        <f t="shared" si="135"/>
        <v>5.3395652642993375E-4</v>
      </c>
      <c r="IE328" s="50">
        <f t="shared" si="139"/>
        <v>0</v>
      </c>
      <c r="IF328" s="50">
        <f t="shared" si="139"/>
        <v>-6</v>
      </c>
    </row>
    <row r="329" spans="1:251" ht="15.6" x14ac:dyDescent="0.3">
      <c r="A329" s="12" t="s">
        <v>236</v>
      </c>
      <c r="B329" s="12">
        <v>9921</v>
      </c>
      <c r="C329" s="12"/>
      <c r="D329" s="12"/>
      <c r="E329" s="12"/>
      <c r="F329" s="12">
        <v>46</v>
      </c>
      <c r="G329" s="12">
        <v>1545</v>
      </c>
      <c r="H329" s="12">
        <v>2522</v>
      </c>
      <c r="I329" s="12">
        <v>2592</v>
      </c>
      <c r="J329" s="12">
        <v>2023</v>
      </c>
      <c r="K329" s="12">
        <v>927</v>
      </c>
      <c r="L329" s="12">
        <v>208</v>
      </c>
      <c r="M329" s="12">
        <v>8</v>
      </c>
      <c r="N329" s="12">
        <v>0</v>
      </c>
      <c r="O329" s="31">
        <v>50</v>
      </c>
      <c r="Q329" s="12" t="s">
        <v>236</v>
      </c>
      <c r="R329" s="12">
        <v>2731</v>
      </c>
      <c r="S329" s="12">
        <v>51</v>
      </c>
      <c r="T329" s="12">
        <v>14</v>
      </c>
      <c r="U329" s="12">
        <v>28</v>
      </c>
      <c r="V329" s="12">
        <v>93</v>
      </c>
      <c r="W329" s="12">
        <v>9</v>
      </c>
      <c r="X329" s="12">
        <v>2</v>
      </c>
      <c r="Y329" s="12">
        <v>4</v>
      </c>
      <c r="Z329" s="12">
        <v>5</v>
      </c>
      <c r="AA329" s="12">
        <v>14</v>
      </c>
      <c r="AB329" s="12">
        <v>11</v>
      </c>
      <c r="AC329" s="12">
        <v>46</v>
      </c>
      <c r="AD329" s="31">
        <v>44</v>
      </c>
      <c r="AE329" s="12"/>
      <c r="AF329" s="12" t="s">
        <v>236</v>
      </c>
      <c r="AG329" s="12">
        <v>42</v>
      </c>
      <c r="AH329" s="12">
        <v>58</v>
      </c>
      <c r="AI329" s="12">
        <v>49</v>
      </c>
      <c r="AJ329" s="12">
        <v>71</v>
      </c>
      <c r="AK329" s="12">
        <v>115</v>
      </c>
      <c r="AL329" s="12">
        <v>148</v>
      </c>
      <c r="AM329" s="12">
        <v>158</v>
      </c>
      <c r="AN329" s="12">
        <v>202</v>
      </c>
      <c r="AO329" s="12">
        <v>252</v>
      </c>
      <c r="AP329" s="12">
        <v>287</v>
      </c>
      <c r="AQ329" s="12">
        <v>336</v>
      </c>
      <c r="AR329" s="12">
        <v>326</v>
      </c>
      <c r="AS329" s="12">
        <v>452</v>
      </c>
      <c r="AT329" s="31">
        <v>7</v>
      </c>
      <c r="AV329" s="12" t="s">
        <v>236</v>
      </c>
      <c r="AW329" s="12">
        <v>1620</v>
      </c>
      <c r="AX329" s="12">
        <v>26</v>
      </c>
      <c r="AY329" s="12">
        <v>4</v>
      </c>
      <c r="AZ329" s="12">
        <v>14</v>
      </c>
      <c r="BA329" s="12">
        <v>44</v>
      </c>
      <c r="BB329" s="12">
        <v>4</v>
      </c>
      <c r="BC329" s="12">
        <v>2</v>
      </c>
      <c r="BD329" s="12">
        <v>2</v>
      </c>
      <c r="BE329" s="12">
        <v>1</v>
      </c>
      <c r="BF329" s="12">
        <v>7</v>
      </c>
      <c r="BG329" s="12">
        <v>7</v>
      </c>
      <c r="BH329" s="12">
        <v>35</v>
      </c>
      <c r="BI329" s="31">
        <v>38</v>
      </c>
      <c r="BJ329" s="12"/>
      <c r="BK329" s="12" t="s">
        <v>236</v>
      </c>
      <c r="BL329" s="12">
        <v>36</v>
      </c>
      <c r="BM329" s="12">
        <v>42</v>
      </c>
      <c r="BN329" s="12">
        <v>37</v>
      </c>
      <c r="BO329" s="12">
        <v>45</v>
      </c>
      <c r="BP329" s="12">
        <v>82</v>
      </c>
      <c r="BQ329" s="12">
        <v>104</v>
      </c>
      <c r="BR329" s="12">
        <v>105</v>
      </c>
      <c r="BS329" s="12">
        <v>139</v>
      </c>
      <c r="BT329" s="12">
        <v>172</v>
      </c>
      <c r="BU329" s="12">
        <v>189</v>
      </c>
      <c r="BV329" s="12">
        <v>188</v>
      </c>
      <c r="BW329" s="12">
        <v>169</v>
      </c>
      <c r="BX329" s="12">
        <v>167</v>
      </c>
      <c r="BY329" s="31">
        <v>5</v>
      </c>
      <c r="CA329" s="12" t="s">
        <v>236</v>
      </c>
      <c r="CB329" s="12">
        <v>1111</v>
      </c>
      <c r="CC329" s="12">
        <v>25</v>
      </c>
      <c r="CD329" s="12">
        <v>10</v>
      </c>
      <c r="CE329" s="12">
        <v>14</v>
      </c>
      <c r="CF329" s="12">
        <v>49</v>
      </c>
      <c r="CG329" s="12">
        <v>5</v>
      </c>
      <c r="CH329" s="12">
        <v>0</v>
      </c>
      <c r="CI329" s="12">
        <v>2</v>
      </c>
      <c r="CJ329" s="12">
        <v>4</v>
      </c>
      <c r="CK329" s="12">
        <v>7</v>
      </c>
      <c r="CL329" s="12">
        <v>4</v>
      </c>
      <c r="CM329" s="12">
        <v>11</v>
      </c>
      <c r="CN329" s="31">
        <v>6</v>
      </c>
      <c r="CO329" s="12"/>
      <c r="CP329" s="12" t="s">
        <v>236</v>
      </c>
      <c r="CQ329" s="12">
        <v>6</v>
      </c>
      <c r="CR329" s="12">
        <v>16</v>
      </c>
      <c r="CS329" s="12">
        <v>12</v>
      </c>
      <c r="CT329" s="12">
        <v>26</v>
      </c>
      <c r="CU329" s="12">
        <v>33</v>
      </c>
      <c r="CV329" s="12">
        <v>44</v>
      </c>
      <c r="CW329" s="12">
        <v>53</v>
      </c>
      <c r="CX329" s="12">
        <v>63</v>
      </c>
      <c r="CY329" s="12">
        <v>80</v>
      </c>
      <c r="CZ329" s="12">
        <v>98</v>
      </c>
      <c r="DA329" s="12">
        <v>148</v>
      </c>
      <c r="DB329" s="12">
        <v>157</v>
      </c>
      <c r="DC329" s="12">
        <v>285</v>
      </c>
      <c r="DD329" s="31">
        <v>2</v>
      </c>
      <c r="DG329" s="12" t="s">
        <v>254</v>
      </c>
      <c r="DH329" s="12">
        <v>7.3</v>
      </c>
      <c r="DI329" s="12">
        <v>11.8</v>
      </c>
      <c r="DJ329" s="12">
        <v>0.4</v>
      </c>
      <c r="DK329" s="12">
        <v>0.3</v>
      </c>
      <c r="DL329" s="12">
        <v>0.8</v>
      </c>
      <c r="DM329" s="12">
        <v>1.2</v>
      </c>
      <c r="DN329" s="12">
        <v>1.8</v>
      </c>
      <c r="DO329" s="12">
        <v>4.9000000000000004</v>
      </c>
      <c r="DP329" s="12">
        <v>11.9</v>
      </c>
      <c r="DQ329" s="12">
        <v>23.7</v>
      </c>
      <c r="DR329" s="31">
        <v>82.6</v>
      </c>
      <c r="DT329" s="12" t="s">
        <v>254</v>
      </c>
      <c r="DU329" s="12">
        <v>8.1999999999999993</v>
      </c>
      <c r="DV329" s="12">
        <v>13</v>
      </c>
      <c r="DW329" s="12">
        <v>0.3</v>
      </c>
      <c r="DX329" s="12">
        <v>0.3</v>
      </c>
      <c r="DY329" s="12">
        <v>1.2</v>
      </c>
      <c r="DZ329" s="12">
        <v>1.6</v>
      </c>
      <c r="EA329" s="12">
        <v>2.5</v>
      </c>
      <c r="EB329" s="12">
        <v>6.7</v>
      </c>
      <c r="EC329" s="12">
        <v>16.7</v>
      </c>
      <c r="ED329" s="12">
        <v>33.6</v>
      </c>
      <c r="EE329" s="31">
        <v>106.3</v>
      </c>
      <c r="EG329" s="12" t="s">
        <v>254</v>
      </c>
      <c r="EH329" s="12">
        <v>6.5</v>
      </c>
      <c r="EI329" s="12">
        <v>10.6</v>
      </c>
      <c r="EJ329" s="12">
        <v>0.4</v>
      </c>
      <c r="EK329" s="12">
        <v>0.2</v>
      </c>
      <c r="EL329" s="12">
        <v>0.4</v>
      </c>
      <c r="EM329" s="12">
        <v>0.8</v>
      </c>
      <c r="EN329" s="12">
        <v>1.2</v>
      </c>
      <c r="EO329" s="12">
        <v>3.2</v>
      </c>
      <c r="EP329" s="12">
        <v>7.5</v>
      </c>
      <c r="EQ329" s="12">
        <v>15.8</v>
      </c>
      <c r="ER329" s="31">
        <v>70.2</v>
      </c>
      <c r="EU329" s="12" t="s">
        <v>254</v>
      </c>
      <c r="EV329" s="12">
        <v>1268979</v>
      </c>
      <c r="EW329" s="12">
        <v>113696</v>
      </c>
      <c r="EX329" s="12">
        <v>109170</v>
      </c>
      <c r="EY329" s="12">
        <v>111376</v>
      </c>
      <c r="EZ329" s="12">
        <v>110911</v>
      </c>
      <c r="FA329" s="12">
        <v>106623</v>
      </c>
      <c r="FB329" s="12">
        <v>96714</v>
      </c>
      <c r="FC329" s="12">
        <v>91784</v>
      </c>
      <c r="FD329" s="12">
        <v>79474</v>
      </c>
      <c r="FE329" s="12">
        <v>73488</v>
      </c>
      <c r="FF329" s="12">
        <v>70679</v>
      </c>
      <c r="FG329" s="12">
        <v>64898</v>
      </c>
      <c r="FH329" s="12">
        <v>59540</v>
      </c>
      <c r="FI329" s="12">
        <v>50395</v>
      </c>
      <c r="FJ329" s="12">
        <v>41835</v>
      </c>
      <c r="FK329" s="12">
        <v>34015</v>
      </c>
      <c r="FL329" s="12">
        <v>25844</v>
      </c>
      <c r="FM329" s="31">
        <v>28537</v>
      </c>
      <c r="FP329" s="12" t="s">
        <v>254</v>
      </c>
      <c r="FQ329" s="12">
        <v>624569</v>
      </c>
      <c r="FR329" s="12">
        <v>57700</v>
      </c>
      <c r="FS329" s="12">
        <v>55302</v>
      </c>
      <c r="FT329" s="12">
        <v>56646</v>
      </c>
      <c r="FU329" s="12">
        <v>56338</v>
      </c>
      <c r="FV329" s="12">
        <v>54097</v>
      </c>
      <c r="FW329" s="12">
        <v>49091</v>
      </c>
      <c r="FX329" s="12">
        <v>46522</v>
      </c>
      <c r="FY329" s="12">
        <v>40238</v>
      </c>
      <c r="FZ329" s="12">
        <v>37057</v>
      </c>
      <c r="GA329" s="12">
        <v>35061</v>
      </c>
      <c r="GB329" s="12">
        <v>31355</v>
      </c>
      <c r="GC329" s="12">
        <v>29003</v>
      </c>
      <c r="GD329" s="12">
        <v>24041</v>
      </c>
      <c r="GE329" s="12">
        <v>19218</v>
      </c>
      <c r="GF329" s="12">
        <v>14321</v>
      </c>
      <c r="GG329" s="12">
        <v>9687</v>
      </c>
      <c r="GH329" s="31">
        <v>8892</v>
      </c>
      <c r="GK329" s="12" t="s">
        <v>254</v>
      </c>
      <c r="GL329" s="12">
        <v>644410</v>
      </c>
      <c r="GM329" s="12">
        <v>55996</v>
      </c>
      <c r="GN329" s="12">
        <v>53868</v>
      </c>
      <c r="GO329" s="12">
        <v>54730</v>
      </c>
      <c r="GP329" s="12">
        <v>54573</v>
      </c>
      <c r="GQ329" s="12">
        <v>52526</v>
      </c>
      <c r="GR329" s="12">
        <v>47623</v>
      </c>
      <c r="GS329" s="12">
        <v>45262</v>
      </c>
      <c r="GT329" s="12">
        <v>39236</v>
      </c>
      <c r="GU329" s="12">
        <v>36431</v>
      </c>
      <c r="GV329" s="12">
        <v>35618</v>
      </c>
      <c r="GW329" s="12">
        <v>33543</v>
      </c>
      <c r="GX329" s="12">
        <v>30537</v>
      </c>
      <c r="GY329" s="12">
        <v>26354</v>
      </c>
      <c r="GZ329" s="12">
        <v>22617</v>
      </c>
      <c r="HA329" s="12">
        <v>19694</v>
      </c>
      <c r="HB329" s="12">
        <v>16157</v>
      </c>
      <c r="HC329" s="31">
        <v>19645</v>
      </c>
      <c r="HF329" s="42" t="s">
        <v>255</v>
      </c>
      <c r="HG329" s="43" t="s">
        <v>256</v>
      </c>
      <c r="HH329" s="43">
        <v>1</v>
      </c>
      <c r="HI329" s="44">
        <f>FB321</f>
        <v>3218927</v>
      </c>
      <c r="HJ329" s="44">
        <f>AG321</f>
        <v>3494</v>
      </c>
      <c r="HK329" s="45">
        <f t="shared" si="136"/>
        <v>1.0854548736271435E-3</v>
      </c>
      <c r="HL329" s="46">
        <f t="shared" si="133"/>
        <v>1.0848660870364404E-3</v>
      </c>
      <c r="HN329" s="42" t="s">
        <v>255</v>
      </c>
      <c r="HO329" s="43" t="s">
        <v>256</v>
      </c>
      <c r="HP329" s="43">
        <v>1</v>
      </c>
      <c r="HQ329" s="44">
        <f>FW321</f>
        <v>1621994</v>
      </c>
      <c r="HR329" s="44">
        <f>BL321</f>
        <v>2434</v>
      </c>
      <c r="HS329" s="45">
        <f t="shared" si="137"/>
        <v>1.5006220738177822E-3</v>
      </c>
      <c r="HT329" s="46">
        <f t="shared" si="134"/>
        <v>1.4994969846803649E-3</v>
      </c>
      <c r="HV329" s="42" t="s">
        <v>255</v>
      </c>
      <c r="HW329" s="47" t="s">
        <v>256</v>
      </c>
      <c r="HX329" s="47">
        <v>1</v>
      </c>
      <c r="HY329" s="44">
        <f>GR321</f>
        <v>1596933</v>
      </c>
      <c r="HZ329" s="48">
        <f>CQ321</f>
        <v>1055</v>
      </c>
      <c r="IA329" s="45">
        <f t="shared" si="138"/>
        <v>6.6064136692021514E-4</v>
      </c>
      <c r="IB329" s="46">
        <f t="shared" si="135"/>
        <v>6.6042321547230736E-4</v>
      </c>
      <c r="IE329" s="50">
        <f t="shared" si="139"/>
        <v>0</v>
      </c>
      <c r="IF329" s="50">
        <f t="shared" si="139"/>
        <v>-5</v>
      </c>
      <c r="IH329" s="62">
        <f t="shared" ref="IH329:IM329" si="140">SUM(IH320:IH324)</f>
        <v>1001500</v>
      </c>
      <c r="II329" s="62">
        <f t="shared" si="140"/>
        <v>1024794</v>
      </c>
      <c r="IJ329" s="62">
        <f t="shared" si="140"/>
        <v>1047701</v>
      </c>
      <c r="IK329" s="62">
        <f t="shared" si="140"/>
        <v>1070447</v>
      </c>
      <c r="IL329" s="62">
        <f t="shared" si="140"/>
        <v>1093149</v>
      </c>
      <c r="IM329" s="62">
        <f t="shared" si="140"/>
        <v>1116034</v>
      </c>
      <c r="IO329" s="62">
        <f>SUM(IO320:IO324)</f>
        <v>329851</v>
      </c>
      <c r="IP329" s="62"/>
      <c r="IQ329" s="62">
        <f>SUM(IQ320:IQ324)</f>
        <v>671649</v>
      </c>
    </row>
    <row r="330" spans="1:251" ht="15.6" x14ac:dyDescent="0.3">
      <c r="A330" s="12" t="s">
        <v>254</v>
      </c>
      <c r="B330" s="12">
        <v>22228</v>
      </c>
      <c r="C330" s="12"/>
      <c r="D330" s="12"/>
      <c r="E330" s="12"/>
      <c r="F330" s="12">
        <v>143</v>
      </c>
      <c r="G330" s="12">
        <v>3994</v>
      </c>
      <c r="H330" s="12">
        <v>5467</v>
      </c>
      <c r="I330" s="12">
        <v>5454</v>
      </c>
      <c r="J330" s="12">
        <v>4414</v>
      </c>
      <c r="K330" s="12">
        <v>2176</v>
      </c>
      <c r="L330" s="12">
        <v>539</v>
      </c>
      <c r="M330" s="12">
        <v>27</v>
      </c>
      <c r="N330" s="12">
        <v>1</v>
      </c>
      <c r="O330" s="31">
        <v>13</v>
      </c>
      <c r="Q330" s="12" t="s">
        <v>254</v>
      </c>
      <c r="R330" s="12">
        <v>9324</v>
      </c>
      <c r="S330" s="12">
        <v>116</v>
      </c>
      <c r="T330" s="12">
        <v>46</v>
      </c>
      <c r="U330" s="12">
        <v>101</v>
      </c>
      <c r="V330" s="12">
        <v>263</v>
      </c>
      <c r="W330" s="12">
        <v>14</v>
      </c>
      <c r="X330" s="12">
        <v>10</v>
      </c>
      <c r="Y330" s="12">
        <v>5</v>
      </c>
      <c r="Z330" s="12">
        <v>4</v>
      </c>
      <c r="AA330" s="12">
        <v>30</v>
      </c>
      <c r="AB330" s="12">
        <v>29</v>
      </c>
      <c r="AC330" s="12">
        <v>92</v>
      </c>
      <c r="AD330" s="31">
        <v>91</v>
      </c>
      <c r="AE330" s="12"/>
      <c r="AF330" s="12" t="s">
        <v>254</v>
      </c>
      <c r="AG330" s="12">
        <v>120</v>
      </c>
      <c r="AH330" s="12">
        <v>108</v>
      </c>
      <c r="AI330" s="12">
        <v>122</v>
      </c>
      <c r="AJ330" s="12">
        <v>158</v>
      </c>
      <c r="AK330" s="12">
        <v>283</v>
      </c>
      <c r="AL330" s="12">
        <v>382</v>
      </c>
      <c r="AM330" s="12">
        <v>575</v>
      </c>
      <c r="AN330" s="12">
        <v>735</v>
      </c>
      <c r="AO330" s="12">
        <v>857</v>
      </c>
      <c r="AP330" s="12">
        <v>939</v>
      </c>
      <c r="AQ330" s="12">
        <v>1218</v>
      </c>
      <c r="AR330" s="12">
        <v>1302</v>
      </c>
      <c r="AS330" s="12">
        <v>1971</v>
      </c>
      <c r="AT330" s="31">
        <v>16</v>
      </c>
      <c r="AV330" s="12" t="s">
        <v>254</v>
      </c>
      <c r="AW330" s="12">
        <v>5124</v>
      </c>
      <c r="AX330" s="12">
        <v>63</v>
      </c>
      <c r="AY330" s="12">
        <v>23</v>
      </c>
      <c r="AZ330" s="12">
        <v>62</v>
      </c>
      <c r="BA330" s="12">
        <v>148</v>
      </c>
      <c r="BB330" s="12">
        <v>6</v>
      </c>
      <c r="BC330" s="12">
        <v>1</v>
      </c>
      <c r="BD330" s="12">
        <v>4</v>
      </c>
      <c r="BE330" s="12">
        <v>3</v>
      </c>
      <c r="BF330" s="12">
        <v>19</v>
      </c>
      <c r="BG330" s="12">
        <v>18</v>
      </c>
      <c r="BH330" s="12">
        <v>67</v>
      </c>
      <c r="BI330" s="31">
        <v>69</v>
      </c>
      <c r="BJ330" s="12"/>
      <c r="BK330" s="12" t="s">
        <v>254</v>
      </c>
      <c r="BL330" s="12">
        <v>84</v>
      </c>
      <c r="BM330" s="12">
        <v>73</v>
      </c>
      <c r="BN330" s="12">
        <v>80</v>
      </c>
      <c r="BO330" s="12">
        <v>110</v>
      </c>
      <c r="BP330" s="12">
        <v>170</v>
      </c>
      <c r="BQ330" s="12">
        <v>274</v>
      </c>
      <c r="BR330" s="12">
        <v>397</v>
      </c>
      <c r="BS330" s="12">
        <v>489</v>
      </c>
      <c r="BT330" s="12">
        <v>549</v>
      </c>
      <c r="BU330" s="12">
        <v>577</v>
      </c>
      <c r="BV330" s="12">
        <v>667</v>
      </c>
      <c r="BW330" s="12">
        <v>632</v>
      </c>
      <c r="BX330" s="12">
        <v>676</v>
      </c>
      <c r="BY330" s="31">
        <v>11</v>
      </c>
      <c r="CA330" s="12" t="s">
        <v>254</v>
      </c>
      <c r="CB330" s="12">
        <v>4197</v>
      </c>
      <c r="CC330" s="12">
        <v>53</v>
      </c>
      <c r="CD330" s="12">
        <v>23</v>
      </c>
      <c r="CE330" s="12">
        <v>39</v>
      </c>
      <c r="CF330" s="12">
        <v>115</v>
      </c>
      <c r="CG330" s="12">
        <v>8</v>
      </c>
      <c r="CH330" s="12">
        <v>9</v>
      </c>
      <c r="CI330" s="12">
        <v>1</v>
      </c>
      <c r="CJ330" s="12">
        <v>1</v>
      </c>
      <c r="CK330" s="12">
        <v>11</v>
      </c>
      <c r="CL330" s="12">
        <v>11</v>
      </c>
      <c r="CM330" s="12">
        <v>25</v>
      </c>
      <c r="CN330" s="31">
        <v>22</v>
      </c>
      <c r="CO330" s="12"/>
      <c r="CP330" s="12" t="s">
        <v>254</v>
      </c>
      <c r="CQ330" s="12">
        <v>36</v>
      </c>
      <c r="CR330" s="12">
        <v>35</v>
      </c>
      <c r="CS330" s="12">
        <v>42</v>
      </c>
      <c r="CT330" s="12">
        <v>48</v>
      </c>
      <c r="CU330" s="12">
        <v>113</v>
      </c>
      <c r="CV330" s="12">
        <v>108</v>
      </c>
      <c r="CW330" s="12">
        <v>178</v>
      </c>
      <c r="CX330" s="12">
        <v>246</v>
      </c>
      <c r="CY330" s="12">
        <v>308</v>
      </c>
      <c r="CZ330" s="12">
        <v>362</v>
      </c>
      <c r="DA330" s="12">
        <v>551</v>
      </c>
      <c r="DB330" s="12">
        <v>669</v>
      </c>
      <c r="DC330" s="12">
        <v>1295</v>
      </c>
      <c r="DD330" s="31">
        <v>3</v>
      </c>
      <c r="DG330" s="12" t="s">
        <v>268</v>
      </c>
      <c r="DH330" s="12">
        <v>6</v>
      </c>
      <c r="DI330" s="12">
        <v>20.5</v>
      </c>
      <c r="DJ330" s="12">
        <v>1.1000000000000001</v>
      </c>
      <c r="DK330" s="12">
        <v>0.3</v>
      </c>
      <c r="DL330" s="12">
        <v>1</v>
      </c>
      <c r="DM330" s="12">
        <v>1.6</v>
      </c>
      <c r="DN330" s="12">
        <v>2.6</v>
      </c>
      <c r="DO330" s="12">
        <v>5.7</v>
      </c>
      <c r="DP330" s="12">
        <v>12.4</v>
      </c>
      <c r="DQ330" s="12">
        <v>30.8</v>
      </c>
      <c r="DR330" s="31">
        <v>97</v>
      </c>
      <c r="DT330" s="12" t="s">
        <v>268</v>
      </c>
      <c r="DU330" s="12">
        <v>6.9</v>
      </c>
      <c r="DV330" s="12">
        <v>22.6</v>
      </c>
      <c r="DW330" s="12">
        <v>1.2</v>
      </c>
      <c r="DX330" s="12">
        <v>0.3</v>
      </c>
      <c r="DY330" s="12">
        <v>1.2</v>
      </c>
      <c r="DZ330" s="12">
        <v>1.9</v>
      </c>
      <c r="EA330" s="12">
        <v>2.8</v>
      </c>
      <c r="EB330" s="12">
        <v>6.8</v>
      </c>
      <c r="EC330" s="12">
        <v>15.6</v>
      </c>
      <c r="ED330" s="12">
        <v>40</v>
      </c>
      <c r="EE330" s="31">
        <v>112.3</v>
      </c>
      <c r="EG330" s="12" t="s">
        <v>268</v>
      </c>
      <c r="EH330" s="12">
        <v>5.0999999999999996</v>
      </c>
      <c r="EI330" s="12">
        <v>18.2</v>
      </c>
      <c r="EJ330" s="12">
        <v>1</v>
      </c>
      <c r="EK330" s="12">
        <v>0.3</v>
      </c>
      <c r="EL330" s="12">
        <v>0.8</v>
      </c>
      <c r="EM330" s="12">
        <v>1.4</v>
      </c>
      <c r="EN330" s="12">
        <v>2.4</v>
      </c>
      <c r="EO330" s="12">
        <v>4.5999999999999996</v>
      </c>
      <c r="EP330" s="12">
        <v>9</v>
      </c>
      <c r="EQ330" s="12">
        <v>22.1</v>
      </c>
      <c r="ER330" s="31">
        <v>84.6</v>
      </c>
      <c r="EU330" s="12" t="s">
        <v>268</v>
      </c>
      <c r="EV330" s="12">
        <v>547726</v>
      </c>
      <c r="EW330" s="12">
        <v>59047</v>
      </c>
      <c r="EX330" s="12">
        <v>53612</v>
      </c>
      <c r="EY330" s="12">
        <v>61116</v>
      </c>
      <c r="EZ330" s="12">
        <v>62387</v>
      </c>
      <c r="FA330" s="12">
        <v>52223</v>
      </c>
      <c r="FB330" s="12">
        <v>41093</v>
      </c>
      <c r="FC330" s="12">
        <v>35685</v>
      </c>
      <c r="FD330" s="12">
        <v>30693</v>
      </c>
      <c r="FE330" s="12">
        <v>29490</v>
      </c>
      <c r="FF330" s="12">
        <v>28168</v>
      </c>
      <c r="FG330" s="12">
        <v>24588</v>
      </c>
      <c r="FH330" s="12">
        <v>20609</v>
      </c>
      <c r="FI330" s="12">
        <v>15513</v>
      </c>
      <c r="FJ330" s="12">
        <v>12154</v>
      </c>
      <c r="FK330" s="12">
        <v>9564</v>
      </c>
      <c r="FL330" s="12">
        <v>6434</v>
      </c>
      <c r="FM330" s="31">
        <v>5350</v>
      </c>
      <c r="FP330" s="12" t="s">
        <v>268</v>
      </c>
      <c r="FQ330" s="12">
        <v>275768</v>
      </c>
      <c r="FR330" s="12">
        <v>29976</v>
      </c>
      <c r="FS330" s="12">
        <v>27304</v>
      </c>
      <c r="FT330" s="12">
        <v>31191</v>
      </c>
      <c r="FU330" s="12">
        <v>31762</v>
      </c>
      <c r="FV330" s="12">
        <v>26476</v>
      </c>
      <c r="FW330" s="12">
        <v>20766</v>
      </c>
      <c r="FX330" s="12">
        <v>17582</v>
      </c>
      <c r="FY330" s="12">
        <v>14976</v>
      </c>
      <c r="FZ330" s="12">
        <v>14747</v>
      </c>
      <c r="GA330" s="12">
        <v>14278</v>
      </c>
      <c r="GB330" s="12">
        <v>12343</v>
      </c>
      <c r="GC330" s="12">
        <v>10528</v>
      </c>
      <c r="GD330" s="12">
        <v>7885</v>
      </c>
      <c r="GE330" s="12">
        <v>6074</v>
      </c>
      <c r="GF330" s="12">
        <v>4589</v>
      </c>
      <c r="GG330" s="12">
        <v>2958</v>
      </c>
      <c r="GH330" s="31">
        <v>2333</v>
      </c>
      <c r="GK330" s="12" t="s">
        <v>268</v>
      </c>
      <c r="GL330" s="12">
        <v>271958</v>
      </c>
      <c r="GM330" s="12">
        <v>29071</v>
      </c>
      <c r="GN330" s="12">
        <v>26308</v>
      </c>
      <c r="GO330" s="12">
        <v>29925</v>
      </c>
      <c r="GP330" s="12">
        <v>30625</v>
      </c>
      <c r="GQ330" s="12">
        <v>25747</v>
      </c>
      <c r="GR330" s="12">
        <v>20327</v>
      </c>
      <c r="GS330" s="12">
        <v>18103</v>
      </c>
      <c r="GT330" s="12">
        <v>15717</v>
      </c>
      <c r="GU330" s="12">
        <v>14743</v>
      </c>
      <c r="GV330" s="12">
        <v>13890</v>
      </c>
      <c r="GW330" s="12">
        <v>12245</v>
      </c>
      <c r="GX330" s="12">
        <v>10081</v>
      </c>
      <c r="GY330" s="12">
        <v>7628</v>
      </c>
      <c r="GZ330" s="12">
        <v>6080</v>
      </c>
      <c r="HA330" s="12">
        <v>4975</v>
      </c>
      <c r="HB330" s="12">
        <v>3476</v>
      </c>
      <c r="HC330" s="31">
        <v>3017</v>
      </c>
      <c r="HF330" s="54" t="s">
        <v>269</v>
      </c>
      <c r="HG330" s="55" t="s">
        <v>270</v>
      </c>
      <c r="HH330" s="55">
        <v>1</v>
      </c>
      <c r="HI330" s="56">
        <f>FC321</f>
        <v>3178957</v>
      </c>
      <c r="HJ330" s="56">
        <f>AH321</f>
        <v>3742</v>
      </c>
      <c r="HK330" s="57">
        <f t="shared" si="136"/>
        <v>1.1771156388714916E-3</v>
      </c>
      <c r="HL330" s="58">
        <f t="shared" si="133"/>
        <v>1.1764232457712269E-3</v>
      </c>
      <c r="HN330" s="54" t="s">
        <v>269</v>
      </c>
      <c r="HO330" s="55" t="s">
        <v>270</v>
      </c>
      <c r="HP330" s="55">
        <v>1</v>
      </c>
      <c r="HQ330" s="56">
        <f>FX321</f>
        <v>1592477</v>
      </c>
      <c r="HR330" s="56">
        <f>BM321</f>
        <v>2422</v>
      </c>
      <c r="HS330" s="57">
        <f t="shared" si="137"/>
        <v>1.5209010867974859E-3</v>
      </c>
      <c r="HT330" s="58">
        <f t="shared" si="134"/>
        <v>1.5197453955855852E-3</v>
      </c>
      <c r="HV330" s="54" t="s">
        <v>269</v>
      </c>
      <c r="HW330" s="59" t="s">
        <v>270</v>
      </c>
      <c r="HX330" s="59">
        <v>1</v>
      </c>
      <c r="HY330" s="56">
        <f>GS321</f>
        <v>1586480</v>
      </c>
      <c r="HZ330" s="60">
        <f>CR321</f>
        <v>1315</v>
      </c>
      <c r="IA330" s="57">
        <f t="shared" si="138"/>
        <v>8.2887902778478145E-4</v>
      </c>
      <c r="IB330" s="58">
        <f t="shared" si="135"/>
        <v>8.2853564987280567E-4</v>
      </c>
      <c r="IE330" s="50">
        <f t="shared" si="139"/>
        <v>0</v>
      </c>
      <c r="IF330" s="50">
        <f t="shared" si="139"/>
        <v>-5</v>
      </c>
      <c r="IH330">
        <f t="shared" ref="IH330:IM330" si="141">IH320/IH329</f>
        <v>0.5665861208187718</v>
      </c>
      <c r="II330">
        <f t="shared" si="141"/>
        <v>0.55785065096009534</v>
      </c>
      <c r="IJ330">
        <f t="shared" si="141"/>
        <v>0.54943729174640477</v>
      </c>
      <c r="IK330">
        <f t="shared" si="141"/>
        <v>0.54181290619713074</v>
      </c>
      <c r="IL330">
        <f t="shared" si="141"/>
        <v>0.53531952185841092</v>
      </c>
      <c r="IM330">
        <f t="shared" si="141"/>
        <v>0.52996145278728068</v>
      </c>
      <c r="IO330">
        <f>IO320/IO329</f>
        <v>0.61321323870474853</v>
      </c>
      <c r="IQ330">
        <f>IQ320/IQ329</f>
        <v>0.54368725331237</v>
      </c>
    </row>
    <row r="331" spans="1:251" ht="15.6" x14ac:dyDescent="0.3">
      <c r="A331" s="12" t="s">
        <v>268</v>
      </c>
      <c r="B331" s="12">
        <v>11969</v>
      </c>
      <c r="C331" s="12"/>
      <c r="D331" s="12"/>
      <c r="E331" s="12"/>
      <c r="F331" s="12">
        <v>169</v>
      </c>
      <c r="G331" s="12">
        <v>2533</v>
      </c>
      <c r="H331" s="12">
        <v>3226</v>
      </c>
      <c r="I331" s="12">
        <v>2665</v>
      </c>
      <c r="J331" s="12">
        <v>2016</v>
      </c>
      <c r="K331" s="12">
        <v>1008</v>
      </c>
      <c r="L331" s="12">
        <v>304</v>
      </c>
      <c r="M331" s="12">
        <v>27</v>
      </c>
      <c r="N331" s="12">
        <v>7</v>
      </c>
      <c r="O331" s="31">
        <v>14</v>
      </c>
      <c r="Q331" s="12" t="s">
        <v>268</v>
      </c>
      <c r="R331" s="12">
        <v>3294</v>
      </c>
      <c r="S331" s="12">
        <v>108</v>
      </c>
      <c r="T331" s="12">
        <v>31</v>
      </c>
      <c r="U331" s="12">
        <v>106</v>
      </c>
      <c r="V331" s="12">
        <v>245</v>
      </c>
      <c r="W331" s="12">
        <v>28</v>
      </c>
      <c r="X331" s="12">
        <v>15</v>
      </c>
      <c r="Y331" s="12">
        <v>6</v>
      </c>
      <c r="Z331" s="12">
        <v>3</v>
      </c>
      <c r="AA331" s="12">
        <v>18</v>
      </c>
      <c r="AB331" s="12">
        <v>20</v>
      </c>
      <c r="AC331" s="12">
        <v>48</v>
      </c>
      <c r="AD331" s="31">
        <v>66</v>
      </c>
      <c r="AE331" s="12"/>
      <c r="AF331" s="12" t="s">
        <v>268</v>
      </c>
      <c r="AG331" s="12">
        <v>62</v>
      </c>
      <c r="AH331" s="12">
        <v>64</v>
      </c>
      <c r="AI331" s="12">
        <v>77</v>
      </c>
      <c r="AJ331" s="12">
        <v>80</v>
      </c>
      <c r="AK331" s="12">
        <v>123</v>
      </c>
      <c r="AL331" s="12">
        <v>177</v>
      </c>
      <c r="AM331" s="12">
        <v>197</v>
      </c>
      <c r="AN331" s="12">
        <v>250</v>
      </c>
      <c r="AO331" s="12">
        <v>348</v>
      </c>
      <c r="AP331" s="12">
        <v>322</v>
      </c>
      <c r="AQ331" s="12">
        <v>353</v>
      </c>
      <c r="AR331" s="12">
        <v>366</v>
      </c>
      <c r="AS331" s="12">
        <v>424</v>
      </c>
      <c r="AT331" s="31">
        <v>2</v>
      </c>
      <c r="AV331" s="12" t="s">
        <v>268</v>
      </c>
      <c r="AW331" s="12">
        <v>1904</v>
      </c>
      <c r="AX331" s="12">
        <v>66</v>
      </c>
      <c r="AY331" s="12">
        <v>19</v>
      </c>
      <c r="AZ331" s="12">
        <v>53</v>
      </c>
      <c r="BA331" s="12">
        <v>138</v>
      </c>
      <c r="BB331" s="12">
        <v>14</v>
      </c>
      <c r="BC331" s="12">
        <v>9</v>
      </c>
      <c r="BD331" s="12">
        <v>3</v>
      </c>
      <c r="BE331" s="12">
        <v>2</v>
      </c>
      <c r="BF331" s="12">
        <v>9</v>
      </c>
      <c r="BG331" s="12">
        <v>11</v>
      </c>
      <c r="BH331" s="12">
        <v>33</v>
      </c>
      <c r="BI331" s="31">
        <v>38</v>
      </c>
      <c r="BJ331" s="12"/>
      <c r="BK331" s="12" t="s">
        <v>268</v>
      </c>
      <c r="BL331" s="12">
        <v>43</v>
      </c>
      <c r="BM331" s="12">
        <v>30</v>
      </c>
      <c r="BN331" s="12">
        <v>50</v>
      </c>
      <c r="BO331" s="12">
        <v>34</v>
      </c>
      <c r="BP331" s="12">
        <v>78</v>
      </c>
      <c r="BQ331" s="12">
        <v>102</v>
      </c>
      <c r="BR331" s="12">
        <v>121</v>
      </c>
      <c r="BS331" s="12">
        <v>167</v>
      </c>
      <c r="BT331" s="12">
        <v>228</v>
      </c>
      <c r="BU331" s="12">
        <v>198</v>
      </c>
      <c r="BV331" s="12">
        <v>219</v>
      </c>
      <c r="BW331" s="12">
        <v>196</v>
      </c>
      <c r="BX331" s="12">
        <v>179</v>
      </c>
      <c r="BY331" s="31">
        <v>2</v>
      </c>
      <c r="CA331" s="12" t="s">
        <v>268</v>
      </c>
      <c r="CB331" s="12">
        <v>1390</v>
      </c>
      <c r="CC331" s="12">
        <v>42</v>
      </c>
      <c r="CD331" s="12">
        <v>12</v>
      </c>
      <c r="CE331" s="12">
        <v>53</v>
      </c>
      <c r="CF331" s="12">
        <v>107</v>
      </c>
      <c r="CG331" s="12">
        <v>14</v>
      </c>
      <c r="CH331" s="12">
        <v>6</v>
      </c>
      <c r="CI331" s="12">
        <v>3</v>
      </c>
      <c r="CJ331" s="12">
        <v>1</v>
      </c>
      <c r="CK331" s="12">
        <v>9</v>
      </c>
      <c r="CL331" s="12">
        <v>9</v>
      </c>
      <c r="CM331" s="12">
        <v>15</v>
      </c>
      <c r="CN331" s="31">
        <v>28</v>
      </c>
      <c r="CO331" s="12"/>
      <c r="CP331" s="12" t="s">
        <v>268</v>
      </c>
      <c r="CQ331" s="12">
        <v>19</v>
      </c>
      <c r="CR331" s="12">
        <v>34</v>
      </c>
      <c r="CS331" s="12">
        <v>27</v>
      </c>
      <c r="CT331" s="12">
        <v>46</v>
      </c>
      <c r="CU331" s="12">
        <v>45</v>
      </c>
      <c r="CV331" s="12">
        <v>75</v>
      </c>
      <c r="CW331" s="12">
        <v>76</v>
      </c>
      <c r="CX331" s="12">
        <v>83</v>
      </c>
      <c r="CY331" s="12">
        <v>120</v>
      </c>
      <c r="CZ331" s="12">
        <v>124</v>
      </c>
      <c r="DA331" s="12">
        <v>134</v>
      </c>
      <c r="DB331" s="12">
        <v>170</v>
      </c>
      <c r="DC331" s="12">
        <v>245</v>
      </c>
      <c r="DD331" s="31">
        <v>0</v>
      </c>
      <c r="DG331" s="12" t="s">
        <v>285</v>
      </c>
      <c r="DH331" s="12">
        <v>5.5</v>
      </c>
      <c r="DI331" s="12">
        <v>11.5</v>
      </c>
      <c r="DJ331" s="12">
        <v>0.6</v>
      </c>
      <c r="DK331" s="12">
        <v>0.3</v>
      </c>
      <c r="DL331" s="12">
        <v>1</v>
      </c>
      <c r="DM331" s="12">
        <v>1.2</v>
      </c>
      <c r="DN331" s="12">
        <v>2.2999999999999998</v>
      </c>
      <c r="DO331" s="12">
        <v>5.3</v>
      </c>
      <c r="DP331" s="12">
        <v>11.7</v>
      </c>
      <c r="DQ331" s="12">
        <v>24.1</v>
      </c>
      <c r="DR331" s="31">
        <v>83.3</v>
      </c>
      <c r="DT331" s="12" t="s">
        <v>285</v>
      </c>
      <c r="DU331" s="12">
        <v>6.3</v>
      </c>
      <c r="DV331" s="12">
        <v>12.8</v>
      </c>
      <c r="DW331" s="12">
        <v>0.5</v>
      </c>
      <c r="DX331" s="12">
        <v>0.4</v>
      </c>
      <c r="DY331" s="12">
        <v>1.3</v>
      </c>
      <c r="DZ331" s="12">
        <v>1.7</v>
      </c>
      <c r="EA331" s="12">
        <v>3.1</v>
      </c>
      <c r="EB331" s="12">
        <v>7</v>
      </c>
      <c r="EC331" s="12">
        <v>15.2</v>
      </c>
      <c r="ED331" s="12">
        <v>31.4</v>
      </c>
      <c r="EE331" s="31">
        <v>94.1</v>
      </c>
      <c r="EG331" s="12" t="s">
        <v>285</v>
      </c>
      <c r="EH331" s="12">
        <v>4.8</v>
      </c>
      <c r="EI331" s="12">
        <v>10.199999999999999</v>
      </c>
      <c r="EJ331" s="12">
        <v>0.6</v>
      </c>
      <c r="EK331" s="12">
        <v>0.3</v>
      </c>
      <c r="EL331" s="12">
        <v>0.7</v>
      </c>
      <c r="EM331" s="12">
        <v>0.7</v>
      </c>
      <c r="EN331" s="12">
        <v>1.6</v>
      </c>
      <c r="EO331" s="12">
        <v>3.8</v>
      </c>
      <c r="EP331" s="12">
        <v>8.4</v>
      </c>
      <c r="EQ331" s="12">
        <v>17.600000000000001</v>
      </c>
      <c r="ER331" s="31">
        <v>75.5</v>
      </c>
      <c r="EU331" s="12" t="s">
        <v>285</v>
      </c>
      <c r="EV331" s="12">
        <v>689231</v>
      </c>
      <c r="EW331" s="12">
        <v>71543</v>
      </c>
      <c r="EX331" s="12">
        <v>66440</v>
      </c>
      <c r="EY331" s="12">
        <v>70555</v>
      </c>
      <c r="EZ331" s="12">
        <v>70127</v>
      </c>
      <c r="FA331" s="12">
        <v>61988</v>
      </c>
      <c r="FB331" s="12">
        <v>56573</v>
      </c>
      <c r="FC331" s="12">
        <v>52512</v>
      </c>
      <c r="FD331" s="12">
        <v>43429</v>
      </c>
      <c r="FE331" s="12">
        <v>37143</v>
      </c>
      <c r="FF331" s="12">
        <v>33559</v>
      </c>
      <c r="FG331" s="12">
        <v>29984</v>
      </c>
      <c r="FH331" s="12">
        <v>26515</v>
      </c>
      <c r="FI331" s="12">
        <v>21079</v>
      </c>
      <c r="FJ331" s="12">
        <v>16823</v>
      </c>
      <c r="FK331" s="12">
        <v>13148</v>
      </c>
      <c r="FL331" s="12">
        <v>9388</v>
      </c>
      <c r="FM331" s="31">
        <v>8425</v>
      </c>
      <c r="FP331" s="12" t="s">
        <v>285</v>
      </c>
      <c r="FQ331" s="12">
        <v>342002</v>
      </c>
      <c r="FR331" s="12">
        <v>36584</v>
      </c>
      <c r="FS331" s="12">
        <v>33860</v>
      </c>
      <c r="FT331" s="12">
        <v>35863</v>
      </c>
      <c r="FU331" s="12">
        <v>35489</v>
      </c>
      <c r="FV331" s="12">
        <v>31306</v>
      </c>
      <c r="FW331" s="12">
        <v>28366</v>
      </c>
      <c r="FX331" s="12">
        <v>26106</v>
      </c>
      <c r="FY331" s="12">
        <v>21596</v>
      </c>
      <c r="FZ331" s="12">
        <v>18403</v>
      </c>
      <c r="GA331" s="12">
        <v>16131</v>
      </c>
      <c r="GB331" s="12">
        <v>14181</v>
      </c>
      <c r="GC331" s="12">
        <v>12696</v>
      </c>
      <c r="GD331" s="12">
        <v>10032</v>
      </c>
      <c r="GE331" s="12">
        <v>7934</v>
      </c>
      <c r="GF331" s="12">
        <v>6025</v>
      </c>
      <c r="GG331" s="12">
        <v>4089</v>
      </c>
      <c r="GH331" s="31">
        <v>3341</v>
      </c>
      <c r="GK331" s="12" t="s">
        <v>285</v>
      </c>
      <c r="GL331" s="12">
        <v>347229</v>
      </c>
      <c r="GM331" s="12">
        <v>34959</v>
      </c>
      <c r="GN331" s="12">
        <v>32580</v>
      </c>
      <c r="GO331" s="12">
        <v>34692</v>
      </c>
      <c r="GP331" s="12">
        <v>34638</v>
      </c>
      <c r="GQ331" s="12">
        <v>30682</v>
      </c>
      <c r="GR331" s="12">
        <v>28207</v>
      </c>
      <c r="GS331" s="12">
        <v>26406</v>
      </c>
      <c r="GT331" s="12">
        <v>21833</v>
      </c>
      <c r="GU331" s="12">
        <v>18740</v>
      </c>
      <c r="GV331" s="12">
        <v>17428</v>
      </c>
      <c r="GW331" s="12">
        <v>15803</v>
      </c>
      <c r="GX331" s="12">
        <v>13819</v>
      </c>
      <c r="GY331" s="12">
        <v>11047</v>
      </c>
      <c r="GZ331" s="12">
        <v>8889</v>
      </c>
      <c r="HA331" s="12">
        <v>7123</v>
      </c>
      <c r="HB331" s="12">
        <v>5299</v>
      </c>
      <c r="HC331" s="31">
        <v>5084</v>
      </c>
      <c r="HF331" s="42" t="s">
        <v>286</v>
      </c>
      <c r="HG331" s="43" t="s">
        <v>287</v>
      </c>
      <c r="HH331" s="43">
        <v>1</v>
      </c>
      <c r="HI331" s="44">
        <f>FD321</f>
        <v>2633229</v>
      </c>
      <c r="HJ331" s="44">
        <f>AI321</f>
        <v>4276</v>
      </c>
      <c r="HK331" s="45">
        <f t="shared" si="136"/>
        <v>1.6238618061702951E-3</v>
      </c>
      <c r="HL331" s="46">
        <f t="shared" si="133"/>
        <v>1.6225444122203853E-3</v>
      </c>
      <c r="HN331" s="42" t="s">
        <v>286</v>
      </c>
      <c r="HO331" s="43" t="s">
        <v>287</v>
      </c>
      <c r="HP331" s="43">
        <v>1</v>
      </c>
      <c r="HQ331" s="44">
        <f>FY321</f>
        <v>1314010</v>
      </c>
      <c r="HR331" s="44">
        <f>BN321</f>
        <v>2670</v>
      </c>
      <c r="HS331" s="45">
        <f t="shared" si="137"/>
        <v>2.0319480064839687E-3</v>
      </c>
      <c r="HT331" s="46">
        <f t="shared" si="134"/>
        <v>2.0298856953879017E-3</v>
      </c>
      <c r="HV331" s="42" t="s">
        <v>286</v>
      </c>
      <c r="HW331" s="47" t="s">
        <v>287</v>
      </c>
      <c r="HX331" s="47">
        <v>1</v>
      </c>
      <c r="HY331" s="44">
        <f>GT321</f>
        <v>1319219</v>
      </c>
      <c r="HZ331" s="48">
        <f>CS321</f>
        <v>1604</v>
      </c>
      <c r="IA331" s="45">
        <f t="shared" si="138"/>
        <v>1.2158709054372321E-3</v>
      </c>
      <c r="IB331" s="46">
        <f t="shared" si="135"/>
        <v>1.2151321835031411E-3</v>
      </c>
      <c r="IE331" s="50">
        <f t="shared" si="139"/>
        <v>0</v>
      </c>
      <c r="IF331" s="50">
        <f t="shared" si="139"/>
        <v>-2</v>
      </c>
      <c r="IH331">
        <f t="shared" ref="IH331:IM331" si="142">IH321/IH329</f>
        <v>0.3005042436345482</v>
      </c>
      <c r="II331">
        <f t="shared" si="142"/>
        <v>0.30285794022993889</v>
      </c>
      <c r="IJ331">
        <f t="shared" si="142"/>
        <v>0.30497059752734795</v>
      </c>
      <c r="IK331">
        <f t="shared" si="142"/>
        <v>0.30644207513309862</v>
      </c>
      <c r="IL331">
        <f t="shared" si="142"/>
        <v>0.30686484642075323</v>
      </c>
      <c r="IM331">
        <f t="shared" si="142"/>
        <v>0.3062684470186392</v>
      </c>
      <c r="IO331">
        <f>IO321/IO329</f>
        <v>0.28588362624336444</v>
      </c>
      <c r="IQ331">
        <f>IQ321/IQ329</f>
        <v>0.30768451974171035</v>
      </c>
    </row>
    <row r="332" spans="1:251" ht="15.6" x14ac:dyDescent="0.3">
      <c r="A332" s="12" t="s">
        <v>285</v>
      </c>
      <c r="B332" s="12">
        <v>13226</v>
      </c>
      <c r="C332" s="12"/>
      <c r="D332" s="12"/>
      <c r="E332" s="12"/>
      <c r="F332" s="12">
        <v>69</v>
      </c>
      <c r="G332" s="12">
        <v>2183</v>
      </c>
      <c r="H332" s="12">
        <v>3510</v>
      </c>
      <c r="I332" s="12">
        <v>3215</v>
      </c>
      <c r="J332" s="12">
        <v>2569</v>
      </c>
      <c r="K332" s="12">
        <v>1331</v>
      </c>
      <c r="L332" s="12">
        <v>325</v>
      </c>
      <c r="M332" s="12">
        <v>19</v>
      </c>
      <c r="N332" s="12">
        <v>0</v>
      </c>
      <c r="O332" s="31">
        <v>5</v>
      </c>
      <c r="Q332" s="12" t="s">
        <v>285</v>
      </c>
      <c r="R332" s="12">
        <v>3794</v>
      </c>
      <c r="S332" s="12">
        <v>80</v>
      </c>
      <c r="T332" s="12">
        <v>22</v>
      </c>
      <c r="U332" s="12">
        <v>50</v>
      </c>
      <c r="V332" s="12">
        <v>152</v>
      </c>
      <c r="W332" s="12">
        <v>11</v>
      </c>
      <c r="X332" s="12">
        <v>11</v>
      </c>
      <c r="Y332" s="12">
        <v>3</v>
      </c>
      <c r="Z332" s="12">
        <v>8</v>
      </c>
      <c r="AA332" s="12">
        <v>20</v>
      </c>
      <c r="AB332" s="12">
        <v>26</v>
      </c>
      <c r="AC332" s="12">
        <v>60</v>
      </c>
      <c r="AD332" s="31">
        <v>74</v>
      </c>
      <c r="AE332" s="12"/>
      <c r="AF332" s="12" t="s">
        <v>285</v>
      </c>
      <c r="AG332" s="12">
        <v>66</v>
      </c>
      <c r="AH332" s="12">
        <v>68</v>
      </c>
      <c r="AI332" s="12">
        <v>80</v>
      </c>
      <c r="AJ332" s="12">
        <v>107</v>
      </c>
      <c r="AK332" s="12">
        <v>138</v>
      </c>
      <c r="AL332" s="12">
        <v>201</v>
      </c>
      <c r="AM332" s="12">
        <v>247</v>
      </c>
      <c r="AN332" s="12">
        <v>309</v>
      </c>
      <c r="AO332" s="12">
        <v>331</v>
      </c>
      <c r="AP332" s="12">
        <v>390</v>
      </c>
      <c r="AQ332" s="12">
        <v>476</v>
      </c>
      <c r="AR332" s="12">
        <v>420</v>
      </c>
      <c r="AS332" s="12">
        <v>587</v>
      </c>
      <c r="AT332" s="31">
        <v>9</v>
      </c>
      <c r="AV332" s="12" t="s">
        <v>285</v>
      </c>
      <c r="AW332" s="12">
        <v>2139</v>
      </c>
      <c r="AX332" s="12">
        <v>48</v>
      </c>
      <c r="AY332" s="12">
        <v>13</v>
      </c>
      <c r="AZ332" s="12">
        <v>25</v>
      </c>
      <c r="BA332" s="12">
        <v>86</v>
      </c>
      <c r="BB332" s="12">
        <v>6</v>
      </c>
      <c r="BC332" s="12">
        <v>3</v>
      </c>
      <c r="BD332" s="12">
        <v>0</v>
      </c>
      <c r="BE332" s="12">
        <v>6</v>
      </c>
      <c r="BF332" s="12">
        <v>12</v>
      </c>
      <c r="BG332" s="12">
        <v>14</v>
      </c>
      <c r="BH332" s="12">
        <v>35</v>
      </c>
      <c r="BI332" s="31">
        <v>54</v>
      </c>
      <c r="BJ332" s="12"/>
      <c r="BK332" s="12" t="s">
        <v>285</v>
      </c>
      <c r="BL332" s="12">
        <v>45</v>
      </c>
      <c r="BM332" s="12">
        <v>50</v>
      </c>
      <c r="BN332" s="12">
        <v>52</v>
      </c>
      <c r="BO332" s="12">
        <v>70</v>
      </c>
      <c r="BP332" s="12">
        <v>87</v>
      </c>
      <c r="BQ332" s="12">
        <v>126</v>
      </c>
      <c r="BR332" s="12">
        <v>166</v>
      </c>
      <c r="BS332" s="12">
        <v>180</v>
      </c>
      <c r="BT332" s="12">
        <v>196</v>
      </c>
      <c r="BU332" s="12">
        <v>243</v>
      </c>
      <c r="BV332" s="12">
        <v>252</v>
      </c>
      <c r="BW332" s="12">
        <v>213</v>
      </c>
      <c r="BX332" s="12">
        <v>234</v>
      </c>
      <c r="BY332" s="31">
        <v>9</v>
      </c>
      <c r="CA332" s="12" t="s">
        <v>285</v>
      </c>
      <c r="CB332" s="12">
        <v>1655</v>
      </c>
      <c r="CC332" s="12">
        <v>32</v>
      </c>
      <c r="CD332" s="12">
        <v>9</v>
      </c>
      <c r="CE332" s="12">
        <v>25</v>
      </c>
      <c r="CF332" s="12">
        <v>66</v>
      </c>
      <c r="CG332" s="12">
        <v>5</v>
      </c>
      <c r="CH332" s="12">
        <v>8</v>
      </c>
      <c r="CI332" s="12">
        <v>3</v>
      </c>
      <c r="CJ332" s="12">
        <v>2</v>
      </c>
      <c r="CK332" s="12">
        <v>8</v>
      </c>
      <c r="CL332" s="12">
        <v>12</v>
      </c>
      <c r="CM332" s="12">
        <v>25</v>
      </c>
      <c r="CN332" s="31">
        <v>20</v>
      </c>
      <c r="CO332" s="12"/>
      <c r="CP332" s="12" t="s">
        <v>285</v>
      </c>
      <c r="CQ332" s="12">
        <v>21</v>
      </c>
      <c r="CR332" s="12">
        <v>18</v>
      </c>
      <c r="CS332" s="12">
        <v>28</v>
      </c>
      <c r="CT332" s="12">
        <v>37</v>
      </c>
      <c r="CU332" s="12">
        <v>51</v>
      </c>
      <c r="CV332" s="12">
        <v>75</v>
      </c>
      <c r="CW332" s="12">
        <v>81</v>
      </c>
      <c r="CX332" s="12">
        <v>129</v>
      </c>
      <c r="CY332" s="12">
        <v>135</v>
      </c>
      <c r="CZ332" s="12">
        <v>147</v>
      </c>
      <c r="DA332" s="12">
        <v>224</v>
      </c>
      <c r="DB332" s="12">
        <v>207</v>
      </c>
      <c r="DC332" s="12">
        <v>353</v>
      </c>
      <c r="DD332" s="31">
        <v>0</v>
      </c>
      <c r="DG332" s="12" t="s">
        <v>299</v>
      </c>
      <c r="DH332" s="12">
        <v>7</v>
      </c>
      <c r="DI332" s="12">
        <v>13.7</v>
      </c>
      <c r="DJ332" s="12">
        <v>0.5</v>
      </c>
      <c r="DK332" s="12">
        <v>0.3</v>
      </c>
      <c r="DL332" s="12">
        <v>0.8</v>
      </c>
      <c r="DM332" s="12">
        <v>1.2</v>
      </c>
      <c r="DN332" s="12">
        <v>1.6</v>
      </c>
      <c r="DO332" s="12">
        <v>4.2</v>
      </c>
      <c r="DP332" s="12">
        <v>9.4</v>
      </c>
      <c r="DQ332" s="12">
        <v>21.1</v>
      </c>
      <c r="DR332" s="31">
        <v>79.400000000000006</v>
      </c>
      <c r="DT332" s="12" t="s">
        <v>299</v>
      </c>
      <c r="DU332" s="12">
        <v>7.7</v>
      </c>
      <c r="DV332" s="12">
        <v>13.6</v>
      </c>
      <c r="DW332" s="12">
        <v>0.5</v>
      </c>
      <c r="DX332" s="12">
        <v>0.1</v>
      </c>
      <c r="DY332" s="12">
        <v>1.1000000000000001</v>
      </c>
      <c r="DZ332" s="12">
        <v>1.7</v>
      </c>
      <c r="EA332" s="12">
        <v>2.2999999999999998</v>
      </c>
      <c r="EB332" s="12">
        <v>4.9000000000000004</v>
      </c>
      <c r="EC332" s="12">
        <v>12.4</v>
      </c>
      <c r="ED332" s="12">
        <v>28.8</v>
      </c>
      <c r="EE332" s="31">
        <v>97.4</v>
      </c>
      <c r="EG332" s="12" t="s">
        <v>299</v>
      </c>
      <c r="EH332" s="12">
        <v>6.3</v>
      </c>
      <c r="EI332" s="12">
        <v>13.7</v>
      </c>
      <c r="EJ332" s="12">
        <v>0.5</v>
      </c>
      <c r="EK332" s="12">
        <v>0.4</v>
      </c>
      <c r="EL332" s="12">
        <v>0.4</v>
      </c>
      <c r="EM332" s="12">
        <v>0.6</v>
      </c>
      <c r="EN332" s="12">
        <v>0.8</v>
      </c>
      <c r="EO332" s="12">
        <v>3.4</v>
      </c>
      <c r="EP332" s="12">
        <v>6.4</v>
      </c>
      <c r="EQ332" s="12">
        <v>14.3</v>
      </c>
      <c r="ER332" s="31">
        <v>68.7</v>
      </c>
      <c r="EU332" s="12" t="s">
        <v>299</v>
      </c>
      <c r="EV332" s="12">
        <v>337521</v>
      </c>
      <c r="EW332" s="12">
        <v>27117</v>
      </c>
      <c r="EX332" s="12">
        <v>26218</v>
      </c>
      <c r="EY332" s="12">
        <v>27954</v>
      </c>
      <c r="EZ332" s="12">
        <v>29765</v>
      </c>
      <c r="FA332" s="12">
        <v>28521</v>
      </c>
      <c r="FB332" s="12">
        <v>24999</v>
      </c>
      <c r="FC332" s="12">
        <v>24443</v>
      </c>
      <c r="FD332" s="12">
        <v>22277</v>
      </c>
      <c r="FE332" s="12">
        <v>20657</v>
      </c>
      <c r="FF332" s="12">
        <v>19885</v>
      </c>
      <c r="FG332" s="12">
        <v>18058</v>
      </c>
      <c r="FH332" s="12">
        <v>16601</v>
      </c>
      <c r="FI332" s="12">
        <v>14266</v>
      </c>
      <c r="FJ332" s="12">
        <v>12181</v>
      </c>
      <c r="FK332" s="12">
        <v>9625</v>
      </c>
      <c r="FL332" s="12">
        <v>7264</v>
      </c>
      <c r="FM332" s="31">
        <v>7690</v>
      </c>
      <c r="FP332" s="12" t="s">
        <v>299</v>
      </c>
      <c r="FQ332" s="12">
        <v>168532</v>
      </c>
      <c r="FR332" s="12">
        <v>13797</v>
      </c>
      <c r="FS332" s="12">
        <v>13232</v>
      </c>
      <c r="FT332" s="12">
        <v>14286</v>
      </c>
      <c r="FU332" s="12">
        <v>15144</v>
      </c>
      <c r="FV332" s="12">
        <v>14580</v>
      </c>
      <c r="FW332" s="12">
        <v>12862</v>
      </c>
      <c r="FX332" s="12">
        <v>12603</v>
      </c>
      <c r="FY332" s="12">
        <v>11280</v>
      </c>
      <c r="FZ332" s="12">
        <v>10401</v>
      </c>
      <c r="GA332" s="12">
        <v>10075</v>
      </c>
      <c r="GB332" s="12">
        <v>9130</v>
      </c>
      <c r="GC332" s="12">
        <v>8315</v>
      </c>
      <c r="GD332" s="12">
        <v>6989</v>
      </c>
      <c r="GE332" s="12">
        <v>5872</v>
      </c>
      <c r="GF332" s="12">
        <v>4359</v>
      </c>
      <c r="GG332" s="12">
        <v>3033</v>
      </c>
      <c r="GH332" s="31">
        <v>2574</v>
      </c>
      <c r="GK332" s="12" t="s">
        <v>299</v>
      </c>
      <c r="GL332" s="12">
        <v>168989</v>
      </c>
      <c r="GM332" s="12">
        <v>13320</v>
      </c>
      <c r="GN332" s="12">
        <v>12986</v>
      </c>
      <c r="GO332" s="12">
        <v>13668</v>
      </c>
      <c r="GP332" s="12">
        <v>14621</v>
      </c>
      <c r="GQ332" s="12">
        <v>13941</v>
      </c>
      <c r="GR332" s="12">
        <v>12137</v>
      </c>
      <c r="GS332" s="12">
        <v>11840</v>
      </c>
      <c r="GT332" s="12">
        <v>10997</v>
      </c>
      <c r="GU332" s="12">
        <v>10256</v>
      </c>
      <c r="GV332" s="12">
        <v>9810</v>
      </c>
      <c r="GW332" s="12">
        <v>8928</v>
      </c>
      <c r="GX332" s="12">
        <v>8286</v>
      </c>
      <c r="GY332" s="12">
        <v>7277</v>
      </c>
      <c r="GZ332" s="12">
        <v>6309</v>
      </c>
      <c r="HA332" s="12">
        <v>5266</v>
      </c>
      <c r="HB332" s="12">
        <v>4231</v>
      </c>
      <c r="HC332" s="31">
        <v>5116</v>
      </c>
      <c r="HF332" s="54" t="s">
        <v>300</v>
      </c>
      <c r="HG332" s="55" t="s">
        <v>301</v>
      </c>
      <c r="HH332" s="55">
        <v>1</v>
      </c>
      <c r="HI332" s="56">
        <f>FE321</f>
        <v>2337919</v>
      </c>
      <c r="HJ332" s="56">
        <f>AJ321</f>
        <v>5399</v>
      </c>
      <c r="HK332" s="57">
        <f t="shared" si="136"/>
        <v>2.3093186718616001E-3</v>
      </c>
      <c r="HL332" s="58">
        <f t="shared" si="133"/>
        <v>2.3066552708183754E-3</v>
      </c>
      <c r="HN332" s="54" t="s">
        <v>300</v>
      </c>
      <c r="HO332" s="55" t="s">
        <v>301</v>
      </c>
      <c r="HP332" s="55">
        <v>1</v>
      </c>
      <c r="HQ332" s="56">
        <f>FZ321</f>
        <v>1160710</v>
      </c>
      <c r="HR332" s="56">
        <f>BO321</f>
        <v>3298</v>
      </c>
      <c r="HS332" s="57">
        <f t="shared" si="137"/>
        <v>2.8413643373452458E-3</v>
      </c>
      <c r="HT332" s="58">
        <f t="shared" si="134"/>
        <v>2.8373333883937751E-3</v>
      </c>
      <c r="HV332" s="54" t="s">
        <v>300</v>
      </c>
      <c r="HW332" s="59" t="s">
        <v>301</v>
      </c>
      <c r="HX332" s="59">
        <v>1</v>
      </c>
      <c r="HY332" s="56">
        <f>GU321</f>
        <v>1177209</v>
      </c>
      <c r="HZ332" s="60">
        <f>CT321</f>
        <v>2096</v>
      </c>
      <c r="IA332" s="57">
        <f t="shared" si="138"/>
        <v>1.7804824801713206E-3</v>
      </c>
      <c r="IB332" s="58">
        <f t="shared" si="135"/>
        <v>1.7788988310699619E-3</v>
      </c>
      <c r="IE332" s="50">
        <f t="shared" si="139"/>
        <v>0</v>
      </c>
      <c r="IF332" s="50">
        <f t="shared" si="139"/>
        <v>-5</v>
      </c>
      <c r="IH332">
        <f t="shared" ref="IH332:IM332" si="143">IH322/IH329</f>
        <v>0.10482476285571643</v>
      </c>
      <c r="II332">
        <f t="shared" si="143"/>
        <v>0.11107988532329424</v>
      </c>
      <c r="IJ332">
        <f t="shared" si="143"/>
        <v>0.11611996170663196</v>
      </c>
      <c r="IK332">
        <f t="shared" si="143"/>
        <v>0.12020679211581704</v>
      </c>
      <c r="IL332">
        <f t="shared" si="143"/>
        <v>0.12374708296856146</v>
      </c>
      <c r="IM332">
        <f t="shared" si="143"/>
        <v>0.12700867536293697</v>
      </c>
      <c r="IO332">
        <f>IO322/IO329</f>
        <v>8.3298216467435293E-2</v>
      </c>
      <c r="IQ332">
        <f>IQ322/IQ329</f>
        <v>0.11539658363222458</v>
      </c>
    </row>
    <row r="333" spans="1:251" ht="15.6" x14ac:dyDescent="0.3">
      <c r="A333" s="12" t="s">
        <v>299</v>
      </c>
      <c r="B333" s="12">
        <v>5493</v>
      </c>
      <c r="C333" s="12"/>
      <c r="D333" s="12"/>
      <c r="E333" s="12"/>
      <c r="F333" s="12">
        <v>24</v>
      </c>
      <c r="G333" s="12">
        <v>991</v>
      </c>
      <c r="H333" s="12">
        <v>1412</v>
      </c>
      <c r="I333" s="12">
        <v>1360</v>
      </c>
      <c r="J333" s="12">
        <v>1052</v>
      </c>
      <c r="K333" s="12">
        <v>509</v>
      </c>
      <c r="L333" s="12">
        <v>120</v>
      </c>
      <c r="M333" s="12">
        <v>10</v>
      </c>
      <c r="N333" s="12">
        <v>0</v>
      </c>
      <c r="O333" s="31">
        <v>15</v>
      </c>
      <c r="Q333" s="12" t="s">
        <v>299</v>
      </c>
      <c r="R333" s="12">
        <v>2365</v>
      </c>
      <c r="S333" s="12">
        <v>46</v>
      </c>
      <c r="T333" s="12">
        <v>12</v>
      </c>
      <c r="U333" s="12">
        <v>17</v>
      </c>
      <c r="V333" s="12">
        <v>75</v>
      </c>
      <c r="W333" s="12">
        <v>4</v>
      </c>
      <c r="X333" s="12">
        <v>3</v>
      </c>
      <c r="Y333" s="12">
        <v>1</v>
      </c>
      <c r="Z333" s="12">
        <v>2</v>
      </c>
      <c r="AA333" s="12">
        <v>8</v>
      </c>
      <c r="AB333" s="12">
        <v>6</v>
      </c>
      <c r="AC333" s="12">
        <v>22</v>
      </c>
      <c r="AD333" s="31">
        <v>22</v>
      </c>
      <c r="AE333" s="12"/>
      <c r="AF333" s="12" t="s">
        <v>299</v>
      </c>
      <c r="AG333" s="12">
        <v>25</v>
      </c>
      <c r="AH333" s="12">
        <v>33</v>
      </c>
      <c r="AI333" s="12">
        <v>27</v>
      </c>
      <c r="AJ333" s="12">
        <v>40</v>
      </c>
      <c r="AK333" s="12">
        <v>65</v>
      </c>
      <c r="AL333" s="12">
        <v>93</v>
      </c>
      <c r="AM333" s="12">
        <v>133</v>
      </c>
      <c r="AN333" s="12">
        <v>157</v>
      </c>
      <c r="AO333" s="12">
        <v>207</v>
      </c>
      <c r="AP333" s="12">
        <v>253</v>
      </c>
      <c r="AQ333" s="12">
        <v>280</v>
      </c>
      <c r="AR333" s="12">
        <v>365</v>
      </c>
      <c r="AS333" s="12">
        <v>543</v>
      </c>
      <c r="AT333" s="31">
        <v>1</v>
      </c>
      <c r="AV333" s="12" t="s">
        <v>299</v>
      </c>
      <c r="AW333" s="12">
        <v>1301</v>
      </c>
      <c r="AX333" s="12">
        <v>23</v>
      </c>
      <c r="AY333" s="12">
        <v>4</v>
      </c>
      <c r="AZ333" s="12">
        <v>11</v>
      </c>
      <c r="BA333" s="12">
        <v>38</v>
      </c>
      <c r="BB333" s="12">
        <v>2</v>
      </c>
      <c r="BC333" s="12">
        <v>2</v>
      </c>
      <c r="BD333" s="12">
        <v>0</v>
      </c>
      <c r="BE333" s="12">
        <v>1</v>
      </c>
      <c r="BF333" s="12">
        <v>1</v>
      </c>
      <c r="BG333" s="12">
        <v>3</v>
      </c>
      <c r="BH333" s="12">
        <v>13</v>
      </c>
      <c r="BI333" s="31">
        <v>21</v>
      </c>
      <c r="BJ333" s="12"/>
      <c r="BK333" s="12" t="s">
        <v>299</v>
      </c>
      <c r="BL333" s="12">
        <v>20</v>
      </c>
      <c r="BM333" s="12">
        <v>24</v>
      </c>
      <c r="BN333" s="12">
        <v>22</v>
      </c>
      <c r="BO333" s="12">
        <v>27</v>
      </c>
      <c r="BP333" s="12">
        <v>39</v>
      </c>
      <c r="BQ333" s="12">
        <v>56</v>
      </c>
      <c r="BR333" s="12">
        <v>98</v>
      </c>
      <c r="BS333" s="12">
        <v>92</v>
      </c>
      <c r="BT333" s="12">
        <v>137</v>
      </c>
      <c r="BU333" s="12">
        <v>158</v>
      </c>
      <c r="BV333" s="12">
        <v>178</v>
      </c>
      <c r="BW333" s="12">
        <v>183</v>
      </c>
      <c r="BX333" s="12">
        <v>185</v>
      </c>
      <c r="BY333" s="31">
        <v>1</v>
      </c>
      <c r="CA333" s="12" t="s">
        <v>299</v>
      </c>
      <c r="CB333" s="12">
        <v>1064</v>
      </c>
      <c r="CC333" s="12">
        <v>23</v>
      </c>
      <c r="CD333" s="12">
        <v>8</v>
      </c>
      <c r="CE333" s="12">
        <v>6</v>
      </c>
      <c r="CF333" s="12">
        <v>37</v>
      </c>
      <c r="CG333" s="12">
        <v>2</v>
      </c>
      <c r="CH333" s="12">
        <v>1</v>
      </c>
      <c r="CI333" s="12">
        <v>1</v>
      </c>
      <c r="CJ333" s="12">
        <v>1</v>
      </c>
      <c r="CK333" s="12">
        <v>7</v>
      </c>
      <c r="CL333" s="12">
        <v>3</v>
      </c>
      <c r="CM333" s="12">
        <v>9</v>
      </c>
      <c r="CN333" s="31">
        <v>1</v>
      </c>
      <c r="CO333" s="12"/>
      <c r="CP333" s="12" t="s">
        <v>299</v>
      </c>
      <c r="CQ333" s="12">
        <v>5</v>
      </c>
      <c r="CR333" s="12">
        <v>9</v>
      </c>
      <c r="CS333" s="12">
        <v>5</v>
      </c>
      <c r="CT333" s="12">
        <v>13</v>
      </c>
      <c r="CU333" s="12">
        <v>26</v>
      </c>
      <c r="CV333" s="12">
        <v>37</v>
      </c>
      <c r="CW333" s="12">
        <v>35</v>
      </c>
      <c r="CX333" s="12">
        <v>65</v>
      </c>
      <c r="CY333" s="12">
        <v>70</v>
      </c>
      <c r="CZ333" s="12">
        <v>95</v>
      </c>
      <c r="DA333" s="12">
        <v>102</v>
      </c>
      <c r="DB333" s="12">
        <v>182</v>
      </c>
      <c r="DC333" s="12">
        <v>358</v>
      </c>
      <c r="DD333" s="31">
        <v>0</v>
      </c>
      <c r="DG333" s="12" t="s">
        <v>312</v>
      </c>
      <c r="DH333" s="12">
        <v>5.6</v>
      </c>
      <c r="DI333" s="12">
        <v>14.6</v>
      </c>
      <c r="DJ333" s="12">
        <v>0.5</v>
      </c>
      <c r="DK333" s="12">
        <v>0.3</v>
      </c>
      <c r="DL333" s="12">
        <v>0.8</v>
      </c>
      <c r="DM333" s="12">
        <v>1.4</v>
      </c>
      <c r="DN333" s="12">
        <v>1.8</v>
      </c>
      <c r="DO333" s="12">
        <v>4.9000000000000004</v>
      </c>
      <c r="DP333" s="12">
        <v>11.7</v>
      </c>
      <c r="DQ333" s="12">
        <v>25.4</v>
      </c>
      <c r="DR333" s="31">
        <v>90</v>
      </c>
      <c r="DT333" s="12" t="s">
        <v>312</v>
      </c>
      <c r="DU333" s="12">
        <v>6.3</v>
      </c>
      <c r="DV333" s="12">
        <v>16</v>
      </c>
      <c r="DW333" s="12">
        <v>0.7</v>
      </c>
      <c r="DX333" s="12">
        <v>0.3</v>
      </c>
      <c r="DY333" s="12">
        <v>1</v>
      </c>
      <c r="DZ333" s="12">
        <v>1.8</v>
      </c>
      <c r="EA333" s="12">
        <v>2.2000000000000002</v>
      </c>
      <c r="EB333" s="12">
        <v>6.2</v>
      </c>
      <c r="EC333" s="12">
        <v>14.9</v>
      </c>
      <c r="ED333" s="12">
        <v>32.799999999999997</v>
      </c>
      <c r="EE333" s="31">
        <v>103.5</v>
      </c>
      <c r="EG333" s="12" t="s">
        <v>312</v>
      </c>
      <c r="EH333" s="12">
        <v>4.9000000000000004</v>
      </c>
      <c r="EI333" s="12">
        <v>13.1</v>
      </c>
      <c r="EJ333" s="12">
        <v>0.4</v>
      </c>
      <c r="EK333" s="12">
        <v>0.2</v>
      </c>
      <c r="EL333" s="12">
        <v>0.6</v>
      </c>
      <c r="EM333" s="12">
        <v>0.9</v>
      </c>
      <c r="EN333" s="12">
        <v>1.5</v>
      </c>
      <c r="EO333" s="12">
        <v>3.5</v>
      </c>
      <c r="EP333" s="12">
        <v>8.6</v>
      </c>
      <c r="EQ333" s="12">
        <v>19</v>
      </c>
      <c r="ER333" s="31">
        <v>80</v>
      </c>
      <c r="EU333" s="12" t="s">
        <v>312</v>
      </c>
      <c r="EV333" s="12">
        <v>348251</v>
      </c>
      <c r="EW333" s="12">
        <v>32253</v>
      </c>
      <c r="EX333" s="12">
        <v>31081</v>
      </c>
      <c r="EY333" s="12">
        <v>34995</v>
      </c>
      <c r="EZ333" s="12">
        <v>35483</v>
      </c>
      <c r="FA333" s="12">
        <v>30679</v>
      </c>
      <c r="FB333" s="12">
        <v>29569</v>
      </c>
      <c r="FC333" s="12">
        <v>29433</v>
      </c>
      <c r="FD333" s="12">
        <v>22882</v>
      </c>
      <c r="FE333" s="12">
        <v>20004</v>
      </c>
      <c r="FF333" s="12">
        <v>18306</v>
      </c>
      <c r="FG333" s="12">
        <v>15997</v>
      </c>
      <c r="FH333" s="12">
        <v>13811</v>
      </c>
      <c r="FI333" s="12">
        <v>10644</v>
      </c>
      <c r="FJ333" s="12">
        <v>8136</v>
      </c>
      <c r="FK333" s="12">
        <v>6276</v>
      </c>
      <c r="FL333" s="12">
        <v>4527</v>
      </c>
      <c r="FM333" s="31">
        <v>4175</v>
      </c>
      <c r="FP333" s="12" t="s">
        <v>312</v>
      </c>
      <c r="FQ333" s="12">
        <v>175128</v>
      </c>
      <c r="FR333" s="12">
        <v>16307</v>
      </c>
      <c r="FS333" s="12">
        <v>15741</v>
      </c>
      <c r="FT333" s="12">
        <v>17814</v>
      </c>
      <c r="FU333" s="12">
        <v>17964</v>
      </c>
      <c r="FV333" s="12">
        <v>15530</v>
      </c>
      <c r="FW333" s="12">
        <v>15049</v>
      </c>
      <c r="FX333" s="12">
        <v>14908</v>
      </c>
      <c r="FY333" s="12">
        <v>11635</v>
      </c>
      <c r="FZ333" s="12">
        <v>10185</v>
      </c>
      <c r="GA333" s="12">
        <v>9276</v>
      </c>
      <c r="GB333" s="12">
        <v>8071</v>
      </c>
      <c r="GC333" s="12">
        <v>6971</v>
      </c>
      <c r="GD333" s="12">
        <v>5277</v>
      </c>
      <c r="GE333" s="12">
        <v>3896</v>
      </c>
      <c r="GF333" s="12">
        <v>2813</v>
      </c>
      <c r="GG333" s="12">
        <v>1984</v>
      </c>
      <c r="GH333" s="31">
        <v>1707</v>
      </c>
      <c r="GK333" s="12" t="s">
        <v>312</v>
      </c>
      <c r="GL333" s="12">
        <v>173123</v>
      </c>
      <c r="GM333" s="12">
        <v>15946</v>
      </c>
      <c r="GN333" s="12">
        <v>15340</v>
      </c>
      <c r="GO333" s="12">
        <v>17181</v>
      </c>
      <c r="GP333" s="12">
        <v>17519</v>
      </c>
      <c r="GQ333" s="12">
        <v>15149</v>
      </c>
      <c r="GR333" s="12">
        <v>14520</v>
      </c>
      <c r="GS333" s="12">
        <v>14525</v>
      </c>
      <c r="GT333" s="12">
        <v>11247</v>
      </c>
      <c r="GU333" s="12">
        <v>9819</v>
      </c>
      <c r="GV333" s="12">
        <v>9030</v>
      </c>
      <c r="GW333" s="12">
        <v>7926</v>
      </c>
      <c r="GX333" s="12">
        <v>6840</v>
      </c>
      <c r="GY333" s="12">
        <v>5367</v>
      </c>
      <c r="GZ333" s="12">
        <v>4240</v>
      </c>
      <c r="HA333" s="12">
        <v>3463</v>
      </c>
      <c r="HB333" s="12">
        <v>2543</v>
      </c>
      <c r="HC333" s="31">
        <v>2468</v>
      </c>
      <c r="HF333" s="42" t="s">
        <v>313</v>
      </c>
      <c r="HG333" s="43" t="s">
        <v>314</v>
      </c>
      <c r="HH333" s="43">
        <v>1</v>
      </c>
      <c r="HI333" s="44">
        <f>FF321</f>
        <v>2203867</v>
      </c>
      <c r="HJ333" s="44">
        <f>AK321</f>
        <v>7832</v>
      </c>
      <c r="HK333" s="45">
        <f t="shared" si="136"/>
        <v>3.55375347060417E-3</v>
      </c>
      <c r="HL333" s="46">
        <f t="shared" si="133"/>
        <v>3.5474500890712536E-3</v>
      </c>
      <c r="HN333" s="42" t="s">
        <v>313</v>
      </c>
      <c r="HO333" s="43" t="s">
        <v>314</v>
      </c>
      <c r="HP333" s="43">
        <v>1</v>
      </c>
      <c r="HQ333" s="44">
        <f>GA321</f>
        <v>1079970</v>
      </c>
      <c r="HR333" s="44">
        <f>BP321</f>
        <v>4808</v>
      </c>
      <c r="HS333" s="45">
        <f t="shared" si="137"/>
        <v>4.4519755178384583E-3</v>
      </c>
      <c r="HT333" s="46">
        <f t="shared" si="134"/>
        <v>4.4420874854717496E-3</v>
      </c>
      <c r="HV333" s="42" t="s">
        <v>313</v>
      </c>
      <c r="HW333" s="47" t="s">
        <v>314</v>
      </c>
      <c r="HX333" s="47">
        <v>1</v>
      </c>
      <c r="HY333" s="44">
        <f>GV321</f>
        <v>1123897</v>
      </c>
      <c r="HZ333" s="48">
        <f>CU321</f>
        <v>3018</v>
      </c>
      <c r="IA333" s="45">
        <f t="shared" si="138"/>
        <v>2.685299453597616E-3</v>
      </c>
      <c r="IB333" s="46">
        <f t="shared" si="135"/>
        <v>2.6816988713406539E-3</v>
      </c>
      <c r="IE333" s="50">
        <f t="shared" si="139"/>
        <v>0</v>
      </c>
      <c r="IF333" s="50">
        <f t="shared" si="139"/>
        <v>-6</v>
      </c>
      <c r="IH333">
        <f t="shared" ref="IH333:IM333" si="144">IH323/IH329</f>
        <v>2.4594108836744882E-2</v>
      </c>
      <c r="II333">
        <f t="shared" si="144"/>
        <v>2.3678905223879141E-2</v>
      </c>
      <c r="IJ333">
        <f t="shared" si="144"/>
        <v>2.4479312322886013E-2</v>
      </c>
      <c r="IK333">
        <f t="shared" si="144"/>
        <v>2.6386173252856051E-2</v>
      </c>
      <c r="IL333">
        <f t="shared" si="144"/>
        <v>2.8826811349596439E-2</v>
      </c>
      <c r="IM333">
        <f t="shared" si="144"/>
        <v>3.1445278548861415E-2</v>
      </c>
      <c r="IO333">
        <f>IO323/IO329</f>
        <v>1.5218992817969325E-2</v>
      </c>
      <c r="IQ333">
        <f>IQ323/IQ329</f>
        <v>2.9198286605057105E-2</v>
      </c>
    </row>
    <row r="334" spans="1:251" ht="15.6" x14ac:dyDescent="0.3">
      <c r="A334" s="12" t="s">
        <v>312</v>
      </c>
      <c r="B334" s="12">
        <v>6237</v>
      </c>
      <c r="C334" s="12"/>
      <c r="D334" s="12"/>
      <c r="E334" s="12"/>
      <c r="F334" s="12">
        <v>34</v>
      </c>
      <c r="G334" s="12">
        <v>1064</v>
      </c>
      <c r="H334" s="12">
        <v>1652</v>
      </c>
      <c r="I334" s="12">
        <v>1515</v>
      </c>
      <c r="J334" s="12">
        <v>1209</v>
      </c>
      <c r="K334" s="12">
        <v>561</v>
      </c>
      <c r="L334" s="12">
        <v>145</v>
      </c>
      <c r="M334" s="12">
        <v>10</v>
      </c>
      <c r="N334" s="12">
        <v>2</v>
      </c>
      <c r="O334" s="31">
        <v>45</v>
      </c>
      <c r="Q334" s="12" t="s">
        <v>312</v>
      </c>
      <c r="R334" s="12">
        <v>1943</v>
      </c>
      <c r="S334" s="12">
        <v>37</v>
      </c>
      <c r="T334" s="12">
        <v>16</v>
      </c>
      <c r="U334" s="12">
        <v>38</v>
      </c>
      <c r="V334" s="12">
        <v>91</v>
      </c>
      <c r="W334" s="12">
        <v>6</v>
      </c>
      <c r="X334" s="12">
        <v>2</v>
      </c>
      <c r="Y334" s="12">
        <v>1</v>
      </c>
      <c r="Z334" s="12">
        <v>5</v>
      </c>
      <c r="AA334" s="12">
        <v>6</v>
      </c>
      <c r="AB334" s="12">
        <v>11</v>
      </c>
      <c r="AC334" s="12">
        <v>25</v>
      </c>
      <c r="AD334" s="31">
        <v>31</v>
      </c>
      <c r="AE334" s="12"/>
      <c r="AF334" s="12" t="s">
        <v>312</v>
      </c>
      <c r="AG334" s="12">
        <v>51</v>
      </c>
      <c r="AH334" s="12">
        <v>29</v>
      </c>
      <c r="AI334" s="12">
        <v>34</v>
      </c>
      <c r="AJ334" s="12">
        <v>44</v>
      </c>
      <c r="AK334" s="12">
        <v>64</v>
      </c>
      <c r="AL334" s="12">
        <v>103</v>
      </c>
      <c r="AM334" s="12">
        <v>122</v>
      </c>
      <c r="AN334" s="12">
        <v>165</v>
      </c>
      <c r="AO334" s="12">
        <v>176</v>
      </c>
      <c r="AP334" s="12">
        <v>190</v>
      </c>
      <c r="AQ334" s="12">
        <v>238</v>
      </c>
      <c r="AR334" s="12">
        <v>224</v>
      </c>
      <c r="AS334" s="12">
        <v>321</v>
      </c>
      <c r="AT334" s="31">
        <v>4</v>
      </c>
      <c r="AV334" s="12" t="s">
        <v>312</v>
      </c>
      <c r="AW334" s="12">
        <v>1099</v>
      </c>
      <c r="AX334" s="12">
        <v>22</v>
      </c>
      <c r="AY334" s="12">
        <v>7</v>
      </c>
      <c r="AZ334" s="12">
        <v>22</v>
      </c>
      <c r="BA334" s="12">
        <v>51</v>
      </c>
      <c r="BB334" s="12">
        <v>4</v>
      </c>
      <c r="BC334" s="12">
        <v>2</v>
      </c>
      <c r="BD334" s="12">
        <v>1</v>
      </c>
      <c r="BE334" s="12">
        <v>2</v>
      </c>
      <c r="BF334" s="12">
        <v>3</v>
      </c>
      <c r="BG334" s="12">
        <v>6</v>
      </c>
      <c r="BH334" s="12">
        <v>15</v>
      </c>
      <c r="BI334" s="31">
        <v>20</v>
      </c>
      <c r="BJ334" s="12"/>
      <c r="BK334" s="12" t="s">
        <v>312</v>
      </c>
      <c r="BL334" s="12">
        <v>36</v>
      </c>
      <c r="BM334" s="12">
        <v>17</v>
      </c>
      <c r="BN334" s="12">
        <v>21</v>
      </c>
      <c r="BO334" s="12">
        <v>26</v>
      </c>
      <c r="BP334" s="12">
        <v>44</v>
      </c>
      <c r="BQ334" s="12">
        <v>63</v>
      </c>
      <c r="BR334" s="12">
        <v>83</v>
      </c>
      <c r="BS334" s="12">
        <v>99</v>
      </c>
      <c r="BT334" s="12">
        <v>111</v>
      </c>
      <c r="BU334" s="12">
        <v>109</v>
      </c>
      <c r="BV334" s="12">
        <v>132</v>
      </c>
      <c r="BW334" s="12">
        <v>113</v>
      </c>
      <c r="BX334" s="12">
        <v>137</v>
      </c>
      <c r="BY334" s="31">
        <v>4</v>
      </c>
      <c r="CA334" s="12" t="s">
        <v>312</v>
      </c>
      <c r="CB334" s="12">
        <v>844</v>
      </c>
      <c r="CC334" s="12">
        <v>15</v>
      </c>
      <c r="CD334" s="12">
        <v>9</v>
      </c>
      <c r="CE334" s="12">
        <v>16</v>
      </c>
      <c r="CF334" s="12">
        <v>40</v>
      </c>
      <c r="CG334" s="12">
        <v>2</v>
      </c>
      <c r="CH334" s="12">
        <v>0</v>
      </c>
      <c r="CI334" s="12">
        <v>0</v>
      </c>
      <c r="CJ334" s="12">
        <v>3</v>
      </c>
      <c r="CK334" s="12">
        <v>3</v>
      </c>
      <c r="CL334" s="12">
        <v>5</v>
      </c>
      <c r="CM334" s="12">
        <v>10</v>
      </c>
      <c r="CN334" s="31">
        <v>11</v>
      </c>
      <c r="CO334" s="12"/>
      <c r="CP334" s="12" t="s">
        <v>312</v>
      </c>
      <c r="CQ334" s="12">
        <v>15</v>
      </c>
      <c r="CR334" s="12">
        <v>12</v>
      </c>
      <c r="CS334" s="12">
        <v>13</v>
      </c>
      <c r="CT334" s="12">
        <v>18</v>
      </c>
      <c r="CU334" s="12">
        <v>20</v>
      </c>
      <c r="CV334" s="12">
        <v>40</v>
      </c>
      <c r="CW334" s="12">
        <v>39</v>
      </c>
      <c r="CX334" s="12">
        <v>66</v>
      </c>
      <c r="CY334" s="12">
        <v>65</v>
      </c>
      <c r="CZ334" s="12">
        <v>81</v>
      </c>
      <c r="DA334" s="12">
        <v>106</v>
      </c>
      <c r="DB334" s="12">
        <v>111</v>
      </c>
      <c r="DC334" s="12">
        <v>184</v>
      </c>
      <c r="DD334" s="31">
        <v>0</v>
      </c>
      <c r="DG334" s="12" t="s">
        <v>327</v>
      </c>
      <c r="DH334" s="12">
        <v>7</v>
      </c>
      <c r="DI334" s="12">
        <v>9.9</v>
      </c>
      <c r="DJ334" s="12">
        <v>0.6</v>
      </c>
      <c r="DK334" s="12">
        <v>0.2</v>
      </c>
      <c r="DL334" s="12">
        <v>0.8</v>
      </c>
      <c r="DM334" s="12">
        <v>1</v>
      </c>
      <c r="DN334" s="12">
        <v>1.6</v>
      </c>
      <c r="DO334" s="12">
        <v>3.9</v>
      </c>
      <c r="DP334" s="12">
        <v>9.6</v>
      </c>
      <c r="DQ334" s="12">
        <v>23.3</v>
      </c>
      <c r="DR334" s="31">
        <v>84.3</v>
      </c>
      <c r="DT334" s="12" t="s">
        <v>327</v>
      </c>
      <c r="DU334" s="12">
        <v>7.5</v>
      </c>
      <c r="DV334" s="12">
        <v>11.6</v>
      </c>
      <c r="DW334" s="12">
        <v>0.5</v>
      </c>
      <c r="DX334" s="12">
        <v>0.3</v>
      </c>
      <c r="DY334" s="12">
        <v>1.3</v>
      </c>
      <c r="DZ334" s="12">
        <v>1.4</v>
      </c>
      <c r="EA334" s="12">
        <v>2</v>
      </c>
      <c r="EB334" s="12">
        <v>4.9000000000000004</v>
      </c>
      <c r="EC334" s="12">
        <v>12.7</v>
      </c>
      <c r="ED334" s="12">
        <v>30.6</v>
      </c>
      <c r="EE334" s="31">
        <v>94.2</v>
      </c>
      <c r="EG334" s="12" t="s">
        <v>327</v>
      </c>
      <c r="EH334" s="12">
        <v>6.6</v>
      </c>
      <c r="EI334" s="12">
        <v>8.1</v>
      </c>
      <c r="EJ334" s="12">
        <v>0.6</v>
      </c>
      <c r="EK334" s="12">
        <v>0.2</v>
      </c>
      <c r="EL334" s="12">
        <v>0.3</v>
      </c>
      <c r="EM334" s="12">
        <v>0.6</v>
      </c>
      <c r="EN334" s="12">
        <v>1.3</v>
      </c>
      <c r="EO334" s="12">
        <v>3</v>
      </c>
      <c r="EP334" s="12">
        <v>6.9</v>
      </c>
      <c r="EQ334" s="12">
        <v>17.2</v>
      </c>
      <c r="ER334" s="31">
        <v>77.900000000000006</v>
      </c>
      <c r="EU334" s="12" t="s">
        <v>327</v>
      </c>
      <c r="EV334" s="12">
        <v>1747801</v>
      </c>
      <c r="EW334" s="12">
        <v>155906</v>
      </c>
      <c r="EX334" s="12">
        <v>146362</v>
      </c>
      <c r="EY334" s="12">
        <v>149331</v>
      </c>
      <c r="EZ334" s="12">
        <v>154025</v>
      </c>
      <c r="FA334" s="12">
        <v>149230</v>
      </c>
      <c r="FB334" s="12">
        <v>139963</v>
      </c>
      <c r="FC334" s="12">
        <v>134734</v>
      </c>
      <c r="FD334" s="12">
        <v>110253</v>
      </c>
      <c r="FE334" s="12">
        <v>95843</v>
      </c>
      <c r="FF334" s="12">
        <v>90697</v>
      </c>
      <c r="FG334" s="12">
        <v>88089</v>
      </c>
      <c r="FH334" s="12">
        <v>83568</v>
      </c>
      <c r="FI334" s="12">
        <v>71232</v>
      </c>
      <c r="FJ334" s="12">
        <v>57404</v>
      </c>
      <c r="FK334" s="12">
        <v>45438</v>
      </c>
      <c r="FL334" s="12">
        <v>36336</v>
      </c>
      <c r="FM334" s="31">
        <v>39390</v>
      </c>
      <c r="FP334" s="12" t="s">
        <v>327</v>
      </c>
      <c r="FQ334" s="12">
        <v>856316</v>
      </c>
      <c r="FR334" s="12">
        <v>79189</v>
      </c>
      <c r="FS334" s="12">
        <v>74218</v>
      </c>
      <c r="FT334" s="12">
        <v>75984</v>
      </c>
      <c r="FU334" s="12">
        <v>78488</v>
      </c>
      <c r="FV334" s="12">
        <v>75776</v>
      </c>
      <c r="FW334" s="12">
        <v>70694</v>
      </c>
      <c r="FX334" s="12">
        <v>67504</v>
      </c>
      <c r="FY334" s="12">
        <v>54223</v>
      </c>
      <c r="FZ334" s="12">
        <v>46425</v>
      </c>
      <c r="GA334" s="12">
        <v>43535</v>
      </c>
      <c r="GB334" s="12">
        <v>41663</v>
      </c>
      <c r="GC334" s="12">
        <v>39503</v>
      </c>
      <c r="GD334" s="12">
        <v>33169</v>
      </c>
      <c r="GE334" s="12">
        <v>26371</v>
      </c>
      <c r="GF334" s="12">
        <v>20074</v>
      </c>
      <c r="GG334" s="12">
        <v>15082</v>
      </c>
      <c r="GH334" s="31">
        <v>14418</v>
      </c>
      <c r="GK334" s="12" t="s">
        <v>327</v>
      </c>
      <c r="GL334" s="12">
        <v>891485</v>
      </c>
      <c r="GM334" s="12">
        <v>76717</v>
      </c>
      <c r="GN334" s="12">
        <v>72144</v>
      </c>
      <c r="GO334" s="12">
        <v>73347</v>
      </c>
      <c r="GP334" s="12">
        <v>75537</v>
      </c>
      <c r="GQ334" s="12">
        <v>73454</v>
      </c>
      <c r="GR334" s="12">
        <v>69269</v>
      </c>
      <c r="GS334" s="12">
        <v>67230</v>
      </c>
      <c r="GT334" s="12">
        <v>56030</v>
      </c>
      <c r="GU334" s="12">
        <v>49418</v>
      </c>
      <c r="GV334" s="12">
        <v>47162</v>
      </c>
      <c r="GW334" s="12">
        <v>46426</v>
      </c>
      <c r="GX334" s="12">
        <v>44065</v>
      </c>
      <c r="GY334" s="12">
        <v>38063</v>
      </c>
      <c r="GZ334" s="12">
        <v>31033</v>
      </c>
      <c r="HA334" s="12">
        <v>25364</v>
      </c>
      <c r="HB334" s="12">
        <v>21254</v>
      </c>
      <c r="HC334" s="31">
        <v>24972</v>
      </c>
      <c r="HF334" s="54" t="s">
        <v>328</v>
      </c>
      <c r="HG334" s="55" t="s">
        <v>329</v>
      </c>
      <c r="HH334" s="55">
        <v>1</v>
      </c>
      <c r="HI334" s="56">
        <f>FG321</f>
        <v>2050513</v>
      </c>
      <c r="HJ334" s="56">
        <f>AL321</f>
        <v>11995</v>
      </c>
      <c r="HK334" s="57">
        <f t="shared" si="136"/>
        <v>5.8497556465138233E-3</v>
      </c>
      <c r="HL334" s="58">
        <f t="shared" si="133"/>
        <v>5.8326957241404791E-3</v>
      </c>
      <c r="HN334" s="54" t="s">
        <v>328</v>
      </c>
      <c r="HO334" s="55" t="s">
        <v>329</v>
      </c>
      <c r="HP334" s="55">
        <v>1</v>
      </c>
      <c r="HQ334" s="56">
        <f>GB321</f>
        <v>982902</v>
      </c>
      <c r="HR334" s="56">
        <f>BQ321</f>
        <v>7574</v>
      </c>
      <c r="HS334" s="57">
        <f t="shared" si="137"/>
        <v>7.7057529641815763E-3</v>
      </c>
      <c r="HT334" s="58">
        <f t="shared" si="134"/>
        <v>7.6761776000340521E-3</v>
      </c>
      <c r="HV334" s="54" t="s">
        <v>328</v>
      </c>
      <c r="HW334" s="59" t="s">
        <v>329</v>
      </c>
      <c r="HX334" s="59">
        <v>1</v>
      </c>
      <c r="HY334" s="56">
        <f>GW321</f>
        <v>1067611</v>
      </c>
      <c r="HZ334" s="60">
        <f>CV321</f>
        <v>4408</v>
      </c>
      <c r="IA334" s="57">
        <f t="shared" si="138"/>
        <v>4.128844682192297E-3</v>
      </c>
      <c r="IB334" s="58">
        <f t="shared" si="135"/>
        <v>4.1203385632095271E-3</v>
      </c>
      <c r="IE334" s="50">
        <f t="shared" si="139"/>
        <v>0</v>
      </c>
      <c r="IF334" s="50">
        <f t="shared" si="139"/>
        <v>-13</v>
      </c>
      <c r="IH334">
        <f t="shared" ref="IH334:IM334" si="145">IH324/IH329</f>
        <v>3.490763854218672E-3</v>
      </c>
      <c r="II334">
        <f t="shared" si="145"/>
        <v>4.5326182627923274E-3</v>
      </c>
      <c r="IJ334">
        <f t="shared" si="145"/>
        <v>4.9928366967293154E-3</v>
      </c>
      <c r="IK334">
        <f t="shared" si="145"/>
        <v>5.1520533010975785E-3</v>
      </c>
      <c r="IL334">
        <f t="shared" si="145"/>
        <v>5.2417374026779515E-3</v>
      </c>
      <c r="IM334">
        <f t="shared" si="145"/>
        <v>5.3161462822817222E-3</v>
      </c>
      <c r="IO334">
        <f>IO324/IO329</f>
        <v>2.3859257664824419E-3</v>
      </c>
      <c r="IQ334">
        <f>IQ324/IQ329</f>
        <v>4.0333567086379939E-3</v>
      </c>
    </row>
    <row r="335" spans="1:251" ht="15.6" x14ac:dyDescent="0.3">
      <c r="A335" s="12" t="s">
        <v>327</v>
      </c>
      <c r="B335" s="12">
        <v>34435</v>
      </c>
      <c r="C335" s="12"/>
      <c r="D335" s="12"/>
      <c r="E335" s="12"/>
      <c r="F335" s="12">
        <v>106</v>
      </c>
      <c r="G335" s="12">
        <v>5355</v>
      </c>
      <c r="H335" s="12">
        <v>8762</v>
      </c>
      <c r="I335" s="12">
        <v>8435</v>
      </c>
      <c r="J335" s="12">
        <v>7292</v>
      </c>
      <c r="K335" s="12">
        <v>3515</v>
      </c>
      <c r="L335" s="12">
        <v>862</v>
      </c>
      <c r="M335" s="12">
        <v>31</v>
      </c>
      <c r="N335" s="12">
        <v>1</v>
      </c>
      <c r="O335" s="31">
        <v>76</v>
      </c>
      <c r="Q335" s="12" t="s">
        <v>327</v>
      </c>
      <c r="R335" s="12">
        <v>12293</v>
      </c>
      <c r="S335" s="12">
        <v>158</v>
      </c>
      <c r="T335" s="12">
        <v>80</v>
      </c>
      <c r="U335" s="12">
        <v>104</v>
      </c>
      <c r="V335" s="12">
        <v>342</v>
      </c>
      <c r="W335" s="12">
        <v>32</v>
      </c>
      <c r="X335" s="12">
        <v>18</v>
      </c>
      <c r="Y335" s="12">
        <v>13</v>
      </c>
      <c r="Z335" s="12">
        <v>8</v>
      </c>
      <c r="AA335" s="12">
        <v>27</v>
      </c>
      <c r="AB335" s="12">
        <v>37</v>
      </c>
      <c r="AC335" s="12">
        <v>117</v>
      </c>
      <c r="AD335" s="31">
        <v>137</v>
      </c>
      <c r="AE335" s="12"/>
      <c r="AF335" s="12" t="s">
        <v>327</v>
      </c>
      <c r="AG335" s="12">
        <v>128</v>
      </c>
      <c r="AH335" s="12">
        <v>140</v>
      </c>
      <c r="AI335" s="12">
        <v>152</v>
      </c>
      <c r="AJ335" s="12">
        <v>186</v>
      </c>
      <c r="AK335" s="12">
        <v>257</v>
      </c>
      <c r="AL335" s="12">
        <v>438</v>
      </c>
      <c r="AM335" s="12">
        <v>596</v>
      </c>
      <c r="AN335" s="12">
        <v>890</v>
      </c>
      <c r="AO335" s="12">
        <v>1056</v>
      </c>
      <c r="AP335" s="12">
        <v>1337</v>
      </c>
      <c r="AQ335" s="12">
        <v>1704</v>
      </c>
      <c r="AR335" s="12">
        <v>2024</v>
      </c>
      <c r="AS335" s="12">
        <v>2654</v>
      </c>
      <c r="AT335" s="31">
        <v>0</v>
      </c>
      <c r="AV335" s="12" t="s">
        <v>327</v>
      </c>
      <c r="AW335" s="12">
        <v>6408</v>
      </c>
      <c r="AX335" s="12">
        <v>106</v>
      </c>
      <c r="AY335" s="12">
        <v>44</v>
      </c>
      <c r="AZ335" s="12">
        <v>55</v>
      </c>
      <c r="BA335" s="12">
        <v>205</v>
      </c>
      <c r="BB335" s="12">
        <v>14</v>
      </c>
      <c r="BC335" s="12">
        <v>10</v>
      </c>
      <c r="BD335" s="12">
        <v>4</v>
      </c>
      <c r="BE335" s="12">
        <v>4</v>
      </c>
      <c r="BF335" s="12">
        <v>16</v>
      </c>
      <c r="BG335" s="12">
        <v>25</v>
      </c>
      <c r="BH335" s="12">
        <v>94</v>
      </c>
      <c r="BI335" s="31">
        <v>107</v>
      </c>
      <c r="BJ335" s="12"/>
      <c r="BK335" s="12" t="s">
        <v>327</v>
      </c>
      <c r="BL335" s="12">
        <v>94</v>
      </c>
      <c r="BM335" s="12">
        <v>95</v>
      </c>
      <c r="BN335" s="12">
        <v>95</v>
      </c>
      <c r="BO335" s="12">
        <v>108</v>
      </c>
      <c r="BP335" s="12">
        <v>148</v>
      </c>
      <c r="BQ335" s="12">
        <v>269</v>
      </c>
      <c r="BR335" s="12">
        <v>382</v>
      </c>
      <c r="BS335" s="12">
        <v>539</v>
      </c>
      <c r="BT335" s="12">
        <v>661</v>
      </c>
      <c r="BU335" s="12">
        <v>760</v>
      </c>
      <c r="BV335" s="12">
        <v>914</v>
      </c>
      <c r="BW335" s="12">
        <v>922</v>
      </c>
      <c r="BX335" s="12">
        <v>942</v>
      </c>
      <c r="BY335" s="31">
        <v>0</v>
      </c>
      <c r="CA335" s="12" t="s">
        <v>327</v>
      </c>
      <c r="CB335" s="12">
        <v>5880</v>
      </c>
      <c r="CC335" s="12">
        <v>52</v>
      </c>
      <c r="CD335" s="12">
        <v>36</v>
      </c>
      <c r="CE335" s="12">
        <v>49</v>
      </c>
      <c r="CF335" s="12">
        <v>137</v>
      </c>
      <c r="CG335" s="12">
        <v>18</v>
      </c>
      <c r="CH335" s="12">
        <v>8</v>
      </c>
      <c r="CI335" s="12">
        <v>9</v>
      </c>
      <c r="CJ335" s="12">
        <v>4</v>
      </c>
      <c r="CK335" s="12">
        <v>11</v>
      </c>
      <c r="CL335" s="12">
        <v>12</v>
      </c>
      <c r="CM335" s="12">
        <v>23</v>
      </c>
      <c r="CN335" s="31">
        <v>29</v>
      </c>
      <c r="CO335" s="12"/>
      <c r="CP335" s="12" t="s">
        <v>327</v>
      </c>
      <c r="CQ335" s="12">
        <v>34</v>
      </c>
      <c r="CR335" s="12">
        <v>45</v>
      </c>
      <c r="CS335" s="12">
        <v>57</v>
      </c>
      <c r="CT335" s="12">
        <v>78</v>
      </c>
      <c r="CU335" s="12">
        <v>109</v>
      </c>
      <c r="CV335" s="12">
        <v>169</v>
      </c>
      <c r="CW335" s="12">
        <v>214</v>
      </c>
      <c r="CX335" s="12">
        <v>351</v>
      </c>
      <c r="CY335" s="12">
        <v>395</v>
      </c>
      <c r="CZ335" s="12">
        <v>577</v>
      </c>
      <c r="DA335" s="12">
        <v>789</v>
      </c>
      <c r="DB335" s="12">
        <v>1102</v>
      </c>
      <c r="DC335" s="12">
        <v>1709</v>
      </c>
      <c r="DD335" s="31">
        <v>0</v>
      </c>
      <c r="DG335" s="12" t="s">
        <v>341</v>
      </c>
      <c r="DH335" s="12">
        <v>5.4</v>
      </c>
      <c r="DI335" s="12">
        <v>13</v>
      </c>
      <c r="DJ335" s="12">
        <v>0.7</v>
      </c>
      <c r="DK335" s="12">
        <v>0.4</v>
      </c>
      <c r="DL335" s="12">
        <v>0.9</v>
      </c>
      <c r="DM335" s="12">
        <v>1.4</v>
      </c>
      <c r="DN335" s="12">
        <v>2.2999999999999998</v>
      </c>
      <c r="DO335" s="12">
        <v>4.7</v>
      </c>
      <c r="DP335" s="12">
        <v>13.4</v>
      </c>
      <c r="DQ335" s="12">
        <v>28.6</v>
      </c>
      <c r="DR335" s="31">
        <v>82.6</v>
      </c>
      <c r="DT335" s="12" t="s">
        <v>341</v>
      </c>
      <c r="DU335" s="12">
        <v>6.1</v>
      </c>
      <c r="DV335" s="12">
        <v>14.1</v>
      </c>
      <c r="DW335" s="12">
        <v>0.7</v>
      </c>
      <c r="DX335" s="12">
        <v>0.5</v>
      </c>
      <c r="DY335" s="12">
        <v>1.1000000000000001</v>
      </c>
      <c r="DZ335" s="12">
        <v>1.8</v>
      </c>
      <c r="EA335" s="12">
        <v>3</v>
      </c>
      <c r="EB335" s="12">
        <v>5.8</v>
      </c>
      <c r="EC335" s="12">
        <v>15.9</v>
      </c>
      <c r="ED335" s="12">
        <v>37.200000000000003</v>
      </c>
      <c r="EE335" s="31">
        <v>94.3</v>
      </c>
      <c r="EG335" s="12" t="s">
        <v>341</v>
      </c>
      <c r="EH335" s="12">
        <v>4.5</v>
      </c>
      <c r="EI335" s="12">
        <v>11.5</v>
      </c>
      <c r="EJ335" s="12">
        <v>0.6</v>
      </c>
      <c r="EK335" s="12">
        <v>0.2</v>
      </c>
      <c r="EL335" s="12">
        <v>0.6</v>
      </c>
      <c r="EM335" s="12">
        <v>1.1000000000000001</v>
      </c>
      <c r="EN335" s="12">
        <v>1.6</v>
      </c>
      <c r="EO335" s="12">
        <v>3.6</v>
      </c>
      <c r="EP335" s="12">
        <v>10.6</v>
      </c>
      <c r="EQ335" s="12">
        <v>20.2</v>
      </c>
      <c r="ER335" s="31">
        <v>72.599999999999994</v>
      </c>
      <c r="EU335" s="12" t="s">
        <v>341</v>
      </c>
      <c r="EV335" s="12">
        <v>1094636</v>
      </c>
      <c r="EW335" s="12">
        <v>125805</v>
      </c>
      <c r="EX335" s="12">
        <v>116523</v>
      </c>
      <c r="EY335" s="12">
        <v>118748</v>
      </c>
      <c r="EZ335" s="12">
        <v>115915</v>
      </c>
      <c r="FA335" s="12">
        <v>101498</v>
      </c>
      <c r="FB335" s="12">
        <v>82899</v>
      </c>
      <c r="FC335" s="12">
        <v>72310</v>
      </c>
      <c r="FD335" s="12">
        <v>62615</v>
      </c>
      <c r="FE335" s="12">
        <v>58379</v>
      </c>
      <c r="FF335" s="12">
        <v>55855</v>
      </c>
      <c r="FG335" s="12">
        <v>48482</v>
      </c>
      <c r="FH335" s="12">
        <v>39045</v>
      </c>
      <c r="FI335" s="12">
        <v>29260</v>
      </c>
      <c r="FJ335" s="12">
        <v>23451</v>
      </c>
      <c r="FK335" s="12">
        <v>18926</v>
      </c>
      <c r="FL335" s="12">
        <v>13356</v>
      </c>
      <c r="FM335" s="31">
        <v>11569</v>
      </c>
      <c r="FP335" s="12" t="s">
        <v>341</v>
      </c>
      <c r="FQ335" s="12">
        <v>551932</v>
      </c>
      <c r="FR335" s="12">
        <v>64179</v>
      </c>
      <c r="FS335" s="12">
        <v>59399</v>
      </c>
      <c r="FT335" s="12">
        <v>60251</v>
      </c>
      <c r="FU335" s="12">
        <v>59061</v>
      </c>
      <c r="FV335" s="12">
        <v>51852</v>
      </c>
      <c r="FW335" s="12">
        <v>41656</v>
      </c>
      <c r="FX335" s="12">
        <v>35950</v>
      </c>
      <c r="FY335" s="12">
        <v>31284</v>
      </c>
      <c r="FZ335" s="12">
        <v>29327</v>
      </c>
      <c r="GA335" s="12">
        <v>28307</v>
      </c>
      <c r="GB335" s="12">
        <v>24596</v>
      </c>
      <c r="GC335" s="12">
        <v>20049</v>
      </c>
      <c r="GD335" s="12">
        <v>14750</v>
      </c>
      <c r="GE335" s="12">
        <v>11468</v>
      </c>
      <c r="GF335" s="12">
        <v>8950</v>
      </c>
      <c r="GG335" s="12">
        <v>6057</v>
      </c>
      <c r="GH335" s="31">
        <v>4796</v>
      </c>
      <c r="GK335" s="12" t="s">
        <v>341</v>
      </c>
      <c r="GL335" s="12">
        <v>542704</v>
      </c>
      <c r="GM335" s="12">
        <v>61626</v>
      </c>
      <c r="GN335" s="12">
        <v>57124</v>
      </c>
      <c r="GO335" s="12">
        <v>58497</v>
      </c>
      <c r="GP335" s="12">
        <v>56854</v>
      </c>
      <c r="GQ335" s="12">
        <v>49646</v>
      </c>
      <c r="GR335" s="12">
        <v>41243</v>
      </c>
      <c r="GS335" s="12">
        <v>36360</v>
      </c>
      <c r="GT335" s="12">
        <v>31331</v>
      </c>
      <c r="GU335" s="12">
        <v>29052</v>
      </c>
      <c r="GV335" s="12">
        <v>27548</v>
      </c>
      <c r="GW335" s="12">
        <v>23886</v>
      </c>
      <c r="GX335" s="12">
        <v>18996</v>
      </c>
      <c r="GY335" s="12">
        <v>14510</v>
      </c>
      <c r="GZ335" s="12">
        <v>11983</v>
      </c>
      <c r="HA335" s="12">
        <v>9976</v>
      </c>
      <c r="HB335" s="12">
        <v>7299</v>
      </c>
      <c r="HC335" s="31">
        <v>6773</v>
      </c>
      <c r="HF335" s="42" t="s">
        <v>342</v>
      </c>
      <c r="HG335" s="43" t="s">
        <v>343</v>
      </c>
      <c r="HH335" s="43">
        <v>1</v>
      </c>
      <c r="HI335" s="44">
        <f>FH321</f>
        <v>1872711</v>
      </c>
      <c r="HJ335" s="44">
        <f>AM321</f>
        <v>16833</v>
      </c>
      <c r="HK335" s="45">
        <f t="shared" si="136"/>
        <v>8.9885732502238726E-3</v>
      </c>
      <c r="HL335" s="46">
        <f t="shared" si="133"/>
        <v>8.9483567700753934E-3</v>
      </c>
      <c r="HN335" s="42" t="s">
        <v>342</v>
      </c>
      <c r="HO335" s="43" t="s">
        <v>343</v>
      </c>
      <c r="HP335" s="43">
        <v>1</v>
      </c>
      <c r="HQ335" s="44">
        <f>GC321</f>
        <v>892548</v>
      </c>
      <c r="HR335" s="44">
        <f>BR321</f>
        <v>10825</v>
      </c>
      <c r="HS335" s="45">
        <f t="shared" si="137"/>
        <v>1.2128199267714454E-2</v>
      </c>
      <c r="HT335" s="46">
        <f t="shared" si="134"/>
        <v>1.205509596468887E-2</v>
      </c>
      <c r="HV335" s="42" t="s">
        <v>342</v>
      </c>
      <c r="HW335" s="47" t="s">
        <v>343</v>
      </c>
      <c r="HX335" s="47">
        <v>1</v>
      </c>
      <c r="HY335" s="44">
        <f>GX321</f>
        <v>980163</v>
      </c>
      <c r="HZ335" s="48">
        <f>CW321</f>
        <v>5993</v>
      </c>
      <c r="IA335" s="45">
        <f t="shared" si="138"/>
        <v>6.1142891539468433E-3</v>
      </c>
      <c r="IB335" s="46">
        <f t="shared" si="135"/>
        <v>6.0956538588092775E-3</v>
      </c>
      <c r="IE335" s="50">
        <f t="shared" si="139"/>
        <v>0</v>
      </c>
      <c r="IF335" s="50">
        <f t="shared" si="139"/>
        <v>-15</v>
      </c>
      <c r="IH335">
        <f t="shared" ref="IH335:IM335" si="146">SUM(IH330:IH334)</f>
        <v>0.99999999999999989</v>
      </c>
      <c r="II335">
        <f t="shared" si="146"/>
        <v>1</v>
      </c>
      <c r="IJ335">
        <f t="shared" si="146"/>
        <v>1</v>
      </c>
      <c r="IK335">
        <f t="shared" si="146"/>
        <v>1</v>
      </c>
      <c r="IL335">
        <f t="shared" si="146"/>
        <v>0.99999999999999989</v>
      </c>
      <c r="IM335">
        <f t="shared" si="146"/>
        <v>0.99999999999999989</v>
      </c>
      <c r="IO335">
        <f>SUM(IO330:IO334)</f>
        <v>1</v>
      </c>
      <c r="IQ335">
        <f>SUM(IQ330:IQ334)</f>
        <v>1</v>
      </c>
    </row>
    <row r="336" spans="1:251" ht="15.6" x14ac:dyDescent="0.3">
      <c r="A336" s="12" t="s">
        <v>341</v>
      </c>
      <c r="B336" s="12">
        <v>25918</v>
      </c>
      <c r="C336" s="12"/>
      <c r="D336" s="12"/>
      <c r="E336" s="12"/>
      <c r="F336" s="12">
        <v>270</v>
      </c>
      <c r="G336" s="12">
        <v>5329</v>
      </c>
      <c r="H336" s="12">
        <v>6923</v>
      </c>
      <c r="I336" s="12">
        <v>5986</v>
      </c>
      <c r="J336" s="12">
        <v>4050</v>
      </c>
      <c r="K336" s="12">
        <v>1921</v>
      </c>
      <c r="L336" s="12">
        <v>603</v>
      </c>
      <c r="M336" s="12">
        <v>54</v>
      </c>
      <c r="N336" s="12">
        <v>6</v>
      </c>
      <c r="O336" s="31">
        <v>776</v>
      </c>
      <c r="Q336" s="12" t="s">
        <v>341</v>
      </c>
      <c r="R336" s="12">
        <v>5902</v>
      </c>
      <c r="S336" s="12">
        <v>168</v>
      </c>
      <c r="T336" s="12">
        <v>52</v>
      </c>
      <c r="U336" s="12">
        <v>116</v>
      </c>
      <c r="V336" s="12">
        <v>336</v>
      </c>
      <c r="W336" s="12">
        <v>30</v>
      </c>
      <c r="X336" s="12">
        <v>18</v>
      </c>
      <c r="Y336" s="12">
        <v>8</v>
      </c>
      <c r="Z336" s="12">
        <v>10</v>
      </c>
      <c r="AA336" s="12">
        <v>50</v>
      </c>
      <c r="AB336" s="12">
        <v>36</v>
      </c>
      <c r="AC336" s="12">
        <v>102</v>
      </c>
      <c r="AD336" s="31">
        <v>89</v>
      </c>
      <c r="AE336" s="12"/>
      <c r="AF336" s="12" t="s">
        <v>341</v>
      </c>
      <c r="AG336" s="12">
        <v>108</v>
      </c>
      <c r="AH336" s="12">
        <v>112</v>
      </c>
      <c r="AI336" s="12">
        <v>111</v>
      </c>
      <c r="AJ336" s="12">
        <v>172</v>
      </c>
      <c r="AK336" s="12">
        <v>217</v>
      </c>
      <c r="AL336" s="12">
        <v>276</v>
      </c>
      <c r="AM336" s="12">
        <v>429</v>
      </c>
      <c r="AN336" s="12">
        <v>485</v>
      </c>
      <c r="AO336" s="12">
        <v>567</v>
      </c>
      <c r="AP336" s="12">
        <v>644</v>
      </c>
      <c r="AQ336" s="12">
        <v>664</v>
      </c>
      <c r="AR336" s="12">
        <v>605</v>
      </c>
      <c r="AS336" s="12">
        <v>790</v>
      </c>
      <c r="AT336" s="31">
        <v>43</v>
      </c>
      <c r="AV336" s="12" t="s">
        <v>341</v>
      </c>
      <c r="AW336" s="12">
        <v>3383</v>
      </c>
      <c r="AX336" s="12">
        <v>103</v>
      </c>
      <c r="AY336" s="12">
        <v>28</v>
      </c>
      <c r="AZ336" s="12">
        <v>57</v>
      </c>
      <c r="BA336" s="12">
        <v>188</v>
      </c>
      <c r="BB336" s="12">
        <v>18</v>
      </c>
      <c r="BC336" s="12">
        <v>11</v>
      </c>
      <c r="BD336" s="12">
        <v>4</v>
      </c>
      <c r="BE336" s="12">
        <v>4</v>
      </c>
      <c r="BF336" s="12">
        <v>32</v>
      </c>
      <c r="BG336" s="12">
        <v>26</v>
      </c>
      <c r="BH336" s="12">
        <v>62</v>
      </c>
      <c r="BI336" s="31">
        <v>65</v>
      </c>
      <c r="BJ336" s="12"/>
      <c r="BK336" s="12" t="s">
        <v>341</v>
      </c>
      <c r="BL336" s="12">
        <v>76</v>
      </c>
      <c r="BM336" s="12">
        <v>60</v>
      </c>
      <c r="BN336" s="12">
        <v>76</v>
      </c>
      <c r="BO336" s="12">
        <v>108</v>
      </c>
      <c r="BP336" s="12">
        <v>141</v>
      </c>
      <c r="BQ336" s="12">
        <v>167</v>
      </c>
      <c r="BR336" s="12">
        <v>259</v>
      </c>
      <c r="BS336" s="12">
        <v>294</v>
      </c>
      <c r="BT336" s="12">
        <v>354</v>
      </c>
      <c r="BU336" s="12">
        <v>406</v>
      </c>
      <c r="BV336" s="12">
        <v>377</v>
      </c>
      <c r="BW336" s="12">
        <v>317</v>
      </c>
      <c r="BX336" s="12">
        <v>329</v>
      </c>
      <c r="BY336" s="31">
        <v>9</v>
      </c>
      <c r="CA336" s="12" t="s">
        <v>341</v>
      </c>
      <c r="CB336" s="12">
        <v>2462</v>
      </c>
      <c r="CC336" s="12">
        <v>64</v>
      </c>
      <c r="CD336" s="12">
        <v>23</v>
      </c>
      <c r="CE336" s="12">
        <v>58</v>
      </c>
      <c r="CF336" s="12">
        <v>145</v>
      </c>
      <c r="CG336" s="12">
        <v>12</v>
      </c>
      <c r="CH336" s="12">
        <v>7</v>
      </c>
      <c r="CI336" s="12">
        <v>4</v>
      </c>
      <c r="CJ336" s="12">
        <v>6</v>
      </c>
      <c r="CK336" s="12">
        <v>18</v>
      </c>
      <c r="CL336" s="12">
        <v>10</v>
      </c>
      <c r="CM336" s="12">
        <v>40</v>
      </c>
      <c r="CN336" s="31">
        <v>23</v>
      </c>
      <c r="CO336" s="12"/>
      <c r="CP336" s="12" t="s">
        <v>341</v>
      </c>
      <c r="CQ336" s="12">
        <v>32</v>
      </c>
      <c r="CR336" s="12">
        <v>52</v>
      </c>
      <c r="CS336" s="12">
        <v>35</v>
      </c>
      <c r="CT336" s="12">
        <v>64</v>
      </c>
      <c r="CU336" s="12">
        <v>75</v>
      </c>
      <c r="CV336" s="12">
        <v>108</v>
      </c>
      <c r="CW336" s="12">
        <v>169</v>
      </c>
      <c r="CX336" s="12">
        <v>185</v>
      </c>
      <c r="CY336" s="12">
        <v>206</v>
      </c>
      <c r="CZ336" s="12">
        <v>237</v>
      </c>
      <c r="DA336" s="12">
        <v>281</v>
      </c>
      <c r="DB336" s="12">
        <v>284</v>
      </c>
      <c r="DC336" s="12">
        <v>456</v>
      </c>
      <c r="DD336" s="31">
        <v>13</v>
      </c>
      <c r="DG336" s="12" t="s">
        <v>356</v>
      </c>
      <c r="DH336" s="12">
        <v>4.7</v>
      </c>
      <c r="DI336" s="12">
        <v>7.6</v>
      </c>
      <c r="DJ336" s="12">
        <v>0.4</v>
      </c>
      <c r="DK336" s="12">
        <v>0.3</v>
      </c>
      <c r="DL336" s="12">
        <v>0.9</v>
      </c>
      <c r="DM336" s="12">
        <v>1.1000000000000001</v>
      </c>
      <c r="DN336" s="12">
        <v>1.6</v>
      </c>
      <c r="DO336" s="12">
        <v>3.7</v>
      </c>
      <c r="DP336" s="12">
        <v>10</v>
      </c>
      <c r="DQ336" s="12">
        <v>21.2</v>
      </c>
      <c r="DR336" s="31">
        <v>76</v>
      </c>
      <c r="DT336" s="12" t="s">
        <v>356</v>
      </c>
      <c r="DU336" s="12">
        <v>5.3</v>
      </c>
      <c r="DV336" s="12">
        <v>7.8</v>
      </c>
      <c r="DW336" s="12">
        <v>0.3</v>
      </c>
      <c r="DX336" s="12">
        <v>0.3</v>
      </c>
      <c r="DY336" s="12">
        <v>1.4</v>
      </c>
      <c r="DZ336" s="12">
        <v>1.6</v>
      </c>
      <c r="EA336" s="12">
        <v>2.2000000000000002</v>
      </c>
      <c r="EB336" s="12">
        <v>4.7</v>
      </c>
      <c r="EC336" s="12">
        <v>13.5</v>
      </c>
      <c r="ED336" s="12">
        <v>27.1</v>
      </c>
      <c r="EE336" s="31">
        <v>87.6</v>
      </c>
      <c r="EG336" s="12" t="s">
        <v>356</v>
      </c>
      <c r="EH336" s="12">
        <v>4.0999999999999996</v>
      </c>
      <c r="EI336" s="12">
        <v>7.5</v>
      </c>
      <c r="EJ336" s="12">
        <v>0.6</v>
      </c>
      <c r="EK336" s="12">
        <v>0.3</v>
      </c>
      <c r="EL336" s="12">
        <v>0.5</v>
      </c>
      <c r="EM336" s="12">
        <v>0.6</v>
      </c>
      <c r="EN336" s="12">
        <v>1</v>
      </c>
      <c r="EO336" s="12">
        <v>2.8</v>
      </c>
      <c r="EP336" s="12">
        <v>6.6</v>
      </c>
      <c r="EQ336" s="12">
        <v>16</v>
      </c>
      <c r="ER336" s="31">
        <v>68.8</v>
      </c>
      <c r="EU336" s="12" t="s">
        <v>356</v>
      </c>
      <c r="EV336" s="12">
        <v>556528</v>
      </c>
      <c r="EW336" s="12">
        <v>50458</v>
      </c>
      <c r="EX336" s="12">
        <v>48451</v>
      </c>
      <c r="EY336" s="12">
        <v>50998</v>
      </c>
      <c r="EZ336" s="12">
        <v>53003</v>
      </c>
      <c r="FA336" s="12">
        <v>50712</v>
      </c>
      <c r="FB336" s="12">
        <v>44421</v>
      </c>
      <c r="FC336" s="12">
        <v>44308</v>
      </c>
      <c r="FD336" s="12">
        <v>39955</v>
      </c>
      <c r="FE336" s="12">
        <v>35646</v>
      </c>
      <c r="FF336" s="12">
        <v>32427</v>
      </c>
      <c r="FG336" s="12">
        <v>28147</v>
      </c>
      <c r="FH336" s="12">
        <v>23668</v>
      </c>
      <c r="FI336" s="12">
        <v>17901</v>
      </c>
      <c r="FJ336" s="12">
        <v>13151</v>
      </c>
      <c r="FK336" s="12">
        <v>9654</v>
      </c>
      <c r="FL336" s="12">
        <v>6862</v>
      </c>
      <c r="FM336" s="31">
        <v>6766</v>
      </c>
      <c r="FP336" s="12" t="s">
        <v>356</v>
      </c>
      <c r="FQ336" s="12">
        <v>277083</v>
      </c>
      <c r="FR336" s="12">
        <v>25777</v>
      </c>
      <c r="FS336" s="12">
        <v>24760</v>
      </c>
      <c r="FT336" s="12">
        <v>25977</v>
      </c>
      <c r="FU336" s="12">
        <v>26881</v>
      </c>
      <c r="FV336" s="12">
        <v>25815</v>
      </c>
      <c r="FW336" s="12">
        <v>22473</v>
      </c>
      <c r="FX336" s="12">
        <v>22009</v>
      </c>
      <c r="FY336" s="12">
        <v>19761</v>
      </c>
      <c r="FZ336" s="12">
        <v>17651</v>
      </c>
      <c r="GA336" s="12">
        <v>15923</v>
      </c>
      <c r="GB336" s="12">
        <v>13790</v>
      </c>
      <c r="GC336" s="12">
        <v>11562</v>
      </c>
      <c r="GD336" s="12">
        <v>8726</v>
      </c>
      <c r="GE336" s="12">
        <v>6321</v>
      </c>
      <c r="GF336" s="12">
        <v>4406</v>
      </c>
      <c r="GG336" s="12">
        <v>2871</v>
      </c>
      <c r="GH336" s="31">
        <v>2380</v>
      </c>
      <c r="GK336" s="12" t="s">
        <v>356</v>
      </c>
      <c r="GL336" s="12">
        <v>279445</v>
      </c>
      <c r="GM336" s="12">
        <v>24681</v>
      </c>
      <c r="GN336" s="12">
        <v>23691</v>
      </c>
      <c r="GO336" s="12">
        <v>25021</v>
      </c>
      <c r="GP336" s="12">
        <v>26122</v>
      </c>
      <c r="GQ336" s="12">
        <v>24897</v>
      </c>
      <c r="GR336" s="12">
        <v>21948</v>
      </c>
      <c r="GS336" s="12">
        <v>22299</v>
      </c>
      <c r="GT336" s="12">
        <v>20194</v>
      </c>
      <c r="GU336" s="12">
        <v>17995</v>
      </c>
      <c r="GV336" s="12">
        <v>16504</v>
      </c>
      <c r="GW336" s="12">
        <v>14357</v>
      </c>
      <c r="GX336" s="12">
        <v>12106</v>
      </c>
      <c r="GY336" s="12">
        <v>9175</v>
      </c>
      <c r="GZ336" s="12">
        <v>6830</v>
      </c>
      <c r="HA336" s="12">
        <v>5248</v>
      </c>
      <c r="HB336" s="12">
        <v>3991</v>
      </c>
      <c r="HC336" s="31">
        <v>4386</v>
      </c>
      <c r="HF336" s="54" t="s">
        <v>357</v>
      </c>
      <c r="HG336" s="55" t="s">
        <v>358</v>
      </c>
      <c r="HH336" s="55">
        <v>1</v>
      </c>
      <c r="HI336" s="56">
        <f>FI321</f>
        <v>1590473</v>
      </c>
      <c r="HJ336" s="56">
        <f>AN321</f>
        <v>21783</v>
      </c>
      <c r="HK336" s="57">
        <f t="shared" si="136"/>
        <v>1.36959256774557E-2</v>
      </c>
      <c r="HL336" s="58">
        <f t="shared" si="133"/>
        <v>1.3602774383970669E-2</v>
      </c>
      <c r="HN336" s="54" t="s">
        <v>357</v>
      </c>
      <c r="HO336" s="55" t="s">
        <v>358</v>
      </c>
      <c r="HP336" s="55">
        <v>1</v>
      </c>
      <c r="HQ336" s="56">
        <f>GD321</f>
        <v>743658</v>
      </c>
      <c r="HR336" s="56">
        <f>BS321</f>
        <v>13824</v>
      </c>
      <c r="HS336" s="57">
        <f t="shared" si="137"/>
        <v>1.8589190192265799E-2</v>
      </c>
      <c r="HT336" s="58">
        <f t="shared" si="134"/>
        <v>1.8418002318238137E-2</v>
      </c>
      <c r="HV336" s="54" t="s">
        <v>357</v>
      </c>
      <c r="HW336" s="59" t="s">
        <v>358</v>
      </c>
      <c r="HX336" s="59">
        <v>1</v>
      </c>
      <c r="HY336" s="56">
        <f>GY321</f>
        <v>846815</v>
      </c>
      <c r="HZ336" s="60">
        <f>CX321</f>
        <v>7942</v>
      </c>
      <c r="IA336" s="57">
        <f t="shared" si="138"/>
        <v>9.3786718468614749E-3</v>
      </c>
      <c r="IB336" s="58">
        <f t="shared" si="135"/>
        <v>9.3348973772488016E-3</v>
      </c>
      <c r="IE336" s="50">
        <f t="shared" si="139"/>
        <v>0</v>
      </c>
      <c r="IF336" s="50">
        <f t="shared" si="139"/>
        <v>-17</v>
      </c>
      <c r="IH336" t="s">
        <v>15</v>
      </c>
      <c r="II336" t="s">
        <v>16</v>
      </c>
      <c r="IJ336" t="s">
        <v>12</v>
      </c>
    </row>
    <row r="337" spans="1:244" ht="15.6" x14ac:dyDescent="0.3">
      <c r="A337" s="12" t="s">
        <v>356</v>
      </c>
      <c r="B337" s="12">
        <v>11639</v>
      </c>
      <c r="C337" s="12"/>
      <c r="D337" s="12"/>
      <c r="E337" s="12"/>
      <c r="F337" s="12">
        <v>54</v>
      </c>
      <c r="G337" s="12">
        <v>1896</v>
      </c>
      <c r="H337" s="12">
        <v>2875</v>
      </c>
      <c r="I337" s="12">
        <v>2932</v>
      </c>
      <c r="J337" s="12">
        <v>2383</v>
      </c>
      <c r="K337" s="12">
        <v>1191</v>
      </c>
      <c r="L337" s="12">
        <v>269</v>
      </c>
      <c r="M337" s="12">
        <v>26</v>
      </c>
      <c r="N337" s="12">
        <v>0</v>
      </c>
      <c r="O337" s="31">
        <v>13</v>
      </c>
      <c r="Q337" s="12" t="s">
        <v>356</v>
      </c>
      <c r="R337" s="12">
        <v>2614</v>
      </c>
      <c r="S337" s="12">
        <v>47</v>
      </c>
      <c r="T337" s="12">
        <v>11</v>
      </c>
      <c r="U337" s="12">
        <v>31</v>
      </c>
      <c r="V337" s="12">
        <v>89</v>
      </c>
      <c r="W337" s="12">
        <v>6</v>
      </c>
      <c r="X337" s="12">
        <v>6</v>
      </c>
      <c r="Y337" s="12">
        <v>2</v>
      </c>
      <c r="Z337" s="12">
        <v>3</v>
      </c>
      <c r="AA337" s="12">
        <v>7</v>
      </c>
      <c r="AB337" s="12">
        <v>21</v>
      </c>
      <c r="AC337" s="12">
        <v>42</v>
      </c>
      <c r="AD337" s="31">
        <v>54</v>
      </c>
      <c r="AE337" s="12"/>
      <c r="AF337" s="12" t="s">
        <v>356</v>
      </c>
      <c r="AG337" s="12">
        <v>52</v>
      </c>
      <c r="AH337" s="12">
        <v>47</v>
      </c>
      <c r="AI337" s="12">
        <v>53</v>
      </c>
      <c r="AJ337" s="12">
        <v>67</v>
      </c>
      <c r="AK337" s="12">
        <v>93</v>
      </c>
      <c r="AL337" s="12">
        <v>133</v>
      </c>
      <c r="AM337" s="12">
        <v>194</v>
      </c>
      <c r="AN337" s="12">
        <v>220</v>
      </c>
      <c r="AO337" s="12">
        <v>246</v>
      </c>
      <c r="AP337" s="12">
        <v>238</v>
      </c>
      <c r="AQ337" s="12">
        <v>297</v>
      </c>
      <c r="AR337" s="12">
        <v>301</v>
      </c>
      <c r="AS337" s="12">
        <v>438</v>
      </c>
      <c r="AT337" s="31">
        <v>5</v>
      </c>
      <c r="AV337" s="12" t="s">
        <v>356</v>
      </c>
      <c r="AW337" s="12">
        <v>1459</v>
      </c>
      <c r="AX337" s="12">
        <v>23</v>
      </c>
      <c r="AY337" s="12">
        <v>9</v>
      </c>
      <c r="AZ337" s="12">
        <v>14</v>
      </c>
      <c r="BA337" s="12">
        <v>46</v>
      </c>
      <c r="BB337" s="12">
        <v>3</v>
      </c>
      <c r="BC337" s="12">
        <v>1</v>
      </c>
      <c r="BD337" s="12">
        <v>1</v>
      </c>
      <c r="BE337" s="12">
        <v>1</v>
      </c>
      <c r="BF337" s="12">
        <v>5</v>
      </c>
      <c r="BG337" s="12">
        <v>10</v>
      </c>
      <c r="BH337" s="12">
        <v>32</v>
      </c>
      <c r="BI337" s="31">
        <v>40</v>
      </c>
      <c r="BJ337" s="12"/>
      <c r="BK337" s="12" t="s">
        <v>356</v>
      </c>
      <c r="BL337" s="12">
        <v>36</v>
      </c>
      <c r="BM337" s="12">
        <v>35</v>
      </c>
      <c r="BN337" s="12">
        <v>36</v>
      </c>
      <c r="BO337" s="12">
        <v>45</v>
      </c>
      <c r="BP337" s="12">
        <v>63</v>
      </c>
      <c r="BQ337" s="12">
        <v>77</v>
      </c>
      <c r="BR337" s="12">
        <v>127</v>
      </c>
      <c r="BS337" s="12">
        <v>146</v>
      </c>
      <c r="BT337" s="12">
        <v>159</v>
      </c>
      <c r="BU337" s="12">
        <v>132</v>
      </c>
      <c r="BV337" s="12">
        <v>168</v>
      </c>
      <c r="BW337" s="12">
        <v>146</v>
      </c>
      <c r="BX337" s="12">
        <v>146</v>
      </c>
      <c r="BY337" s="31">
        <v>4</v>
      </c>
      <c r="CA337" s="12" t="s">
        <v>356</v>
      </c>
      <c r="CB337" s="12">
        <v>1155</v>
      </c>
      <c r="CC337" s="12">
        <v>24</v>
      </c>
      <c r="CD337" s="12">
        <v>2</v>
      </c>
      <c r="CE337" s="12">
        <v>17</v>
      </c>
      <c r="CF337" s="12">
        <v>43</v>
      </c>
      <c r="CG337" s="12">
        <v>3</v>
      </c>
      <c r="CH337" s="12">
        <v>5</v>
      </c>
      <c r="CI337" s="12">
        <v>1</v>
      </c>
      <c r="CJ337" s="12">
        <v>2</v>
      </c>
      <c r="CK337" s="12">
        <v>2</v>
      </c>
      <c r="CL337" s="12">
        <v>11</v>
      </c>
      <c r="CM337" s="12">
        <v>10</v>
      </c>
      <c r="CN337" s="31">
        <v>14</v>
      </c>
      <c r="CO337" s="12"/>
      <c r="CP337" s="12" t="s">
        <v>356</v>
      </c>
      <c r="CQ337" s="12">
        <v>16</v>
      </c>
      <c r="CR337" s="12">
        <v>12</v>
      </c>
      <c r="CS337" s="12">
        <v>17</v>
      </c>
      <c r="CT337" s="12">
        <v>22</v>
      </c>
      <c r="CU337" s="12">
        <v>30</v>
      </c>
      <c r="CV337" s="12">
        <v>56</v>
      </c>
      <c r="CW337" s="12">
        <v>67</v>
      </c>
      <c r="CX337" s="12">
        <v>74</v>
      </c>
      <c r="CY337" s="12">
        <v>87</v>
      </c>
      <c r="CZ337" s="12">
        <v>106</v>
      </c>
      <c r="DA337" s="12">
        <v>129</v>
      </c>
      <c r="DB337" s="12">
        <v>155</v>
      </c>
      <c r="DC337" s="12">
        <v>292</v>
      </c>
      <c r="DD337" s="31">
        <v>1</v>
      </c>
      <c r="DG337" s="12" t="s">
        <v>366</v>
      </c>
      <c r="DH337" s="12">
        <v>5.9</v>
      </c>
      <c r="DI337" s="12">
        <v>8.8000000000000007</v>
      </c>
      <c r="DJ337" s="12">
        <v>0.5</v>
      </c>
      <c r="DK337" s="12">
        <v>0.3</v>
      </c>
      <c r="DL337" s="12">
        <v>0.9</v>
      </c>
      <c r="DM337" s="12">
        <v>1.3</v>
      </c>
      <c r="DN337" s="12">
        <v>1.8</v>
      </c>
      <c r="DO337" s="12">
        <v>4.7</v>
      </c>
      <c r="DP337" s="12">
        <v>10.3</v>
      </c>
      <c r="DQ337" s="12">
        <v>21.8</v>
      </c>
      <c r="DR337" s="31">
        <v>76.5</v>
      </c>
      <c r="DT337" s="12" t="s">
        <v>366</v>
      </c>
      <c r="DU337" s="12">
        <v>6.9</v>
      </c>
      <c r="DV337" s="12">
        <v>9.6999999999999993</v>
      </c>
      <c r="DW337" s="12">
        <v>0.7</v>
      </c>
      <c r="DX337" s="12">
        <v>0.4</v>
      </c>
      <c r="DY337" s="12">
        <v>1.4</v>
      </c>
      <c r="DZ337" s="12">
        <v>1.8</v>
      </c>
      <c r="EA337" s="12">
        <v>2.4</v>
      </c>
      <c r="EB337" s="12">
        <v>6.6</v>
      </c>
      <c r="EC337" s="12">
        <v>12.7</v>
      </c>
      <c r="ED337" s="12">
        <v>28.6</v>
      </c>
      <c r="EE337" s="31">
        <v>85.4</v>
      </c>
      <c r="EG337" s="12" t="s">
        <v>366</v>
      </c>
      <c r="EH337" s="12">
        <v>5</v>
      </c>
      <c r="EI337" s="12">
        <v>7.9</v>
      </c>
      <c r="EJ337" s="12">
        <v>0.4</v>
      </c>
      <c r="EK337" s="12">
        <v>0.2</v>
      </c>
      <c r="EL337" s="12">
        <v>0.4</v>
      </c>
      <c r="EM337" s="12">
        <v>0.7</v>
      </c>
      <c r="EN337" s="12">
        <v>1.2</v>
      </c>
      <c r="EO337" s="12">
        <v>2.9</v>
      </c>
      <c r="EP337" s="12">
        <v>7.9</v>
      </c>
      <c r="EQ337" s="12">
        <v>15.4</v>
      </c>
      <c r="ER337" s="31">
        <v>69.7</v>
      </c>
      <c r="EU337" s="12" t="s">
        <v>366</v>
      </c>
      <c r="EV337" s="12">
        <v>600688</v>
      </c>
      <c r="EW337" s="12">
        <v>52783</v>
      </c>
      <c r="EX337" s="12">
        <v>50510</v>
      </c>
      <c r="EY337" s="12">
        <v>53474</v>
      </c>
      <c r="EZ337" s="12">
        <v>56505</v>
      </c>
      <c r="FA337" s="12">
        <v>53484</v>
      </c>
      <c r="FB337" s="12">
        <v>45254</v>
      </c>
      <c r="FC337" s="12">
        <v>42839</v>
      </c>
      <c r="FD337" s="12">
        <v>39504</v>
      </c>
      <c r="FE337" s="12">
        <v>36550</v>
      </c>
      <c r="FF337" s="12">
        <v>35079</v>
      </c>
      <c r="FG337" s="12">
        <v>31572</v>
      </c>
      <c r="FH337" s="12">
        <v>27917</v>
      </c>
      <c r="FI337" s="12">
        <v>23021</v>
      </c>
      <c r="FJ337" s="12">
        <v>18365</v>
      </c>
      <c r="FK337" s="12">
        <v>14071</v>
      </c>
      <c r="FL337" s="12">
        <v>10106</v>
      </c>
      <c r="FM337" s="31">
        <v>9654</v>
      </c>
      <c r="FP337" s="12" t="s">
        <v>366</v>
      </c>
      <c r="FQ337" s="12">
        <v>300336</v>
      </c>
      <c r="FR337" s="12">
        <v>27015</v>
      </c>
      <c r="FS337" s="12">
        <v>25892</v>
      </c>
      <c r="FT337" s="12">
        <v>27290</v>
      </c>
      <c r="FU337" s="12">
        <v>28726</v>
      </c>
      <c r="FV337" s="12">
        <v>27372</v>
      </c>
      <c r="FW337" s="12">
        <v>22967</v>
      </c>
      <c r="FX337" s="12">
        <v>21372</v>
      </c>
      <c r="FY337" s="12">
        <v>19585</v>
      </c>
      <c r="FZ337" s="12">
        <v>18036</v>
      </c>
      <c r="GA337" s="12">
        <v>17234</v>
      </c>
      <c r="GB337" s="12">
        <v>15426</v>
      </c>
      <c r="GC337" s="12">
        <v>13792</v>
      </c>
      <c r="GD337" s="12">
        <v>11406</v>
      </c>
      <c r="GE337" s="12">
        <v>8998</v>
      </c>
      <c r="GF337" s="12">
        <v>6631</v>
      </c>
      <c r="GG337" s="12">
        <v>4499</v>
      </c>
      <c r="GH337" s="31">
        <v>4095</v>
      </c>
      <c r="GK337" s="12" t="s">
        <v>366</v>
      </c>
      <c r="GL337" s="12">
        <v>300352</v>
      </c>
      <c r="GM337" s="12">
        <v>25768</v>
      </c>
      <c r="GN337" s="12">
        <v>24618</v>
      </c>
      <c r="GO337" s="12">
        <v>26184</v>
      </c>
      <c r="GP337" s="12">
        <v>27779</v>
      </c>
      <c r="GQ337" s="12">
        <v>26112</v>
      </c>
      <c r="GR337" s="12">
        <v>22287</v>
      </c>
      <c r="GS337" s="12">
        <v>21467</v>
      </c>
      <c r="GT337" s="12">
        <v>19919</v>
      </c>
      <c r="GU337" s="12">
        <v>18514</v>
      </c>
      <c r="GV337" s="12">
        <v>17845</v>
      </c>
      <c r="GW337" s="12">
        <v>16146</v>
      </c>
      <c r="GX337" s="12">
        <v>14125</v>
      </c>
      <c r="GY337" s="12">
        <v>11615</v>
      </c>
      <c r="GZ337" s="12">
        <v>9367</v>
      </c>
      <c r="HA337" s="12">
        <v>7440</v>
      </c>
      <c r="HB337" s="12">
        <v>5607</v>
      </c>
      <c r="HC337" s="31">
        <v>5559</v>
      </c>
      <c r="HF337" s="42" t="s">
        <v>367</v>
      </c>
      <c r="HG337" s="43" t="s">
        <v>368</v>
      </c>
      <c r="HH337" s="43">
        <v>1</v>
      </c>
      <c r="HI337" s="44">
        <f>FJ321</f>
        <v>1302162</v>
      </c>
      <c r="HJ337" s="44">
        <f>AO321</f>
        <v>26128</v>
      </c>
      <c r="HK337" s="45">
        <f t="shared" si="136"/>
        <v>2.006509174741699E-2</v>
      </c>
      <c r="HL337" s="46">
        <f t="shared" si="133"/>
        <v>1.9865787324763958E-2</v>
      </c>
      <c r="HN337" s="42" t="s">
        <v>367</v>
      </c>
      <c r="HO337" s="43" t="s">
        <v>368</v>
      </c>
      <c r="HP337" s="43">
        <v>1</v>
      </c>
      <c r="HQ337" s="44">
        <f>GE321</f>
        <v>590001</v>
      </c>
      <c r="HR337" s="44">
        <f>BT321</f>
        <v>16465</v>
      </c>
      <c r="HS337" s="45">
        <f t="shared" si="137"/>
        <v>2.7906732361470572E-2</v>
      </c>
      <c r="HT337" s="46">
        <f t="shared" si="134"/>
        <v>2.7522698076921464E-2</v>
      </c>
      <c r="HV337" s="42" t="s">
        <v>367</v>
      </c>
      <c r="HW337" s="47" t="s">
        <v>368</v>
      </c>
      <c r="HX337" s="47">
        <v>1</v>
      </c>
      <c r="HY337" s="44">
        <f>GZ321</f>
        <v>712161</v>
      </c>
      <c r="HZ337" s="48">
        <f>CY321</f>
        <v>9636</v>
      </c>
      <c r="IA337" s="45">
        <f t="shared" si="138"/>
        <v>1.3530648266333035E-2</v>
      </c>
      <c r="IB337" s="46">
        <f t="shared" si="135"/>
        <v>1.3439724176021893E-2</v>
      </c>
      <c r="IE337" s="50">
        <f t="shared" si="139"/>
        <v>0</v>
      </c>
      <c r="IF337" s="50">
        <f t="shared" si="139"/>
        <v>-27</v>
      </c>
      <c r="IJ337" s="50"/>
    </row>
    <row r="338" spans="1:244" ht="15.6" x14ac:dyDescent="0.3">
      <c r="A338" s="12" t="s">
        <v>366</v>
      </c>
      <c r="B338" s="12">
        <v>11773</v>
      </c>
      <c r="C338" s="12"/>
      <c r="D338" s="12"/>
      <c r="E338" s="12"/>
      <c r="F338" s="12">
        <v>47</v>
      </c>
      <c r="G338" s="12">
        <v>2058</v>
      </c>
      <c r="H338" s="12">
        <v>3040</v>
      </c>
      <c r="I338" s="12">
        <v>2830</v>
      </c>
      <c r="J338" s="12">
        <v>2355</v>
      </c>
      <c r="K338" s="12">
        <v>1123</v>
      </c>
      <c r="L338" s="12">
        <v>278</v>
      </c>
      <c r="M338" s="12">
        <v>21</v>
      </c>
      <c r="N338" s="12">
        <v>0</v>
      </c>
      <c r="O338" s="31">
        <v>21</v>
      </c>
      <c r="Q338" s="12" t="s">
        <v>366</v>
      </c>
      <c r="R338" s="12">
        <v>3570</v>
      </c>
      <c r="S338" s="12">
        <v>55</v>
      </c>
      <c r="T338" s="12">
        <v>17</v>
      </c>
      <c r="U338" s="12">
        <v>32</v>
      </c>
      <c r="V338" s="12">
        <v>104</v>
      </c>
      <c r="W338" s="12">
        <v>8</v>
      </c>
      <c r="X338" s="12">
        <v>6</v>
      </c>
      <c r="Y338" s="12">
        <v>4</v>
      </c>
      <c r="Z338" s="12">
        <v>4</v>
      </c>
      <c r="AA338" s="12">
        <v>11</v>
      </c>
      <c r="AB338" s="12">
        <v>16</v>
      </c>
      <c r="AC338" s="12">
        <v>49</v>
      </c>
      <c r="AD338" s="31">
        <v>52</v>
      </c>
      <c r="AE338" s="12"/>
      <c r="AF338" s="12" t="s">
        <v>366</v>
      </c>
      <c r="AG338" s="12">
        <v>49</v>
      </c>
      <c r="AH338" s="12">
        <v>62</v>
      </c>
      <c r="AI338" s="12">
        <v>62</v>
      </c>
      <c r="AJ338" s="12">
        <v>78</v>
      </c>
      <c r="AK338" s="12">
        <v>127</v>
      </c>
      <c r="AL338" s="12">
        <v>188</v>
      </c>
      <c r="AM338" s="12">
        <v>248</v>
      </c>
      <c r="AN338" s="12">
        <v>275</v>
      </c>
      <c r="AO338" s="12">
        <v>327</v>
      </c>
      <c r="AP338" s="12">
        <v>379</v>
      </c>
      <c r="AQ338" s="12">
        <v>433</v>
      </c>
      <c r="AR338" s="12">
        <v>435</v>
      </c>
      <c r="AS338" s="12">
        <v>644</v>
      </c>
      <c r="AT338" s="31">
        <v>9</v>
      </c>
      <c r="AV338" s="12" t="s">
        <v>366</v>
      </c>
      <c r="AW338" s="12">
        <v>2065</v>
      </c>
      <c r="AX338" s="12">
        <v>35</v>
      </c>
      <c r="AY338" s="12">
        <v>10</v>
      </c>
      <c r="AZ338" s="12">
        <v>14</v>
      </c>
      <c r="BA338" s="12">
        <v>59</v>
      </c>
      <c r="BB338" s="12">
        <v>3</v>
      </c>
      <c r="BC338" s="12">
        <v>5</v>
      </c>
      <c r="BD338" s="12">
        <v>3</v>
      </c>
      <c r="BE338" s="12">
        <v>3</v>
      </c>
      <c r="BF338" s="12">
        <v>6</v>
      </c>
      <c r="BG338" s="12">
        <v>13</v>
      </c>
      <c r="BH338" s="12">
        <v>40</v>
      </c>
      <c r="BI338" s="31">
        <v>37</v>
      </c>
      <c r="BJ338" s="12"/>
      <c r="BK338" s="12" t="s">
        <v>366</v>
      </c>
      <c r="BL338" s="12">
        <v>39</v>
      </c>
      <c r="BM338" s="12">
        <v>42</v>
      </c>
      <c r="BN338" s="12">
        <v>38</v>
      </c>
      <c r="BO338" s="12">
        <v>54</v>
      </c>
      <c r="BP338" s="12">
        <v>82</v>
      </c>
      <c r="BQ338" s="12">
        <v>133</v>
      </c>
      <c r="BR338" s="12">
        <v>154</v>
      </c>
      <c r="BS338" s="12">
        <v>165</v>
      </c>
      <c r="BT338" s="12">
        <v>211</v>
      </c>
      <c r="BU338" s="12">
        <v>236</v>
      </c>
      <c r="BV338" s="12">
        <v>259</v>
      </c>
      <c r="BW338" s="12">
        <v>224</v>
      </c>
      <c r="BX338" s="12">
        <v>251</v>
      </c>
      <c r="BY338" s="31">
        <v>8</v>
      </c>
      <c r="CA338" s="12" t="s">
        <v>366</v>
      </c>
      <c r="CB338" s="12">
        <v>1505</v>
      </c>
      <c r="CC338" s="12">
        <v>20</v>
      </c>
      <c r="CD338" s="12">
        <v>7</v>
      </c>
      <c r="CE338" s="12">
        <v>18</v>
      </c>
      <c r="CF338" s="12">
        <v>45</v>
      </c>
      <c r="CG338" s="12">
        <v>5</v>
      </c>
      <c r="CH338" s="12">
        <v>1</v>
      </c>
      <c r="CI338" s="12">
        <v>1</v>
      </c>
      <c r="CJ338" s="12">
        <v>1</v>
      </c>
      <c r="CK338" s="12">
        <v>5</v>
      </c>
      <c r="CL338" s="12">
        <v>3</v>
      </c>
      <c r="CM338" s="12">
        <v>9</v>
      </c>
      <c r="CN338" s="31">
        <v>15</v>
      </c>
      <c r="CO338" s="12"/>
      <c r="CP338" s="12" t="s">
        <v>366</v>
      </c>
      <c r="CQ338" s="12">
        <v>10</v>
      </c>
      <c r="CR338" s="12">
        <v>20</v>
      </c>
      <c r="CS338" s="12">
        <v>24</v>
      </c>
      <c r="CT338" s="12">
        <v>24</v>
      </c>
      <c r="CU338" s="12">
        <v>45</v>
      </c>
      <c r="CV338" s="12">
        <v>55</v>
      </c>
      <c r="CW338" s="12">
        <v>94</v>
      </c>
      <c r="CX338" s="12">
        <v>110</v>
      </c>
      <c r="CY338" s="12">
        <v>116</v>
      </c>
      <c r="CZ338" s="12">
        <v>143</v>
      </c>
      <c r="DA338" s="12">
        <v>174</v>
      </c>
      <c r="DB338" s="12">
        <v>211</v>
      </c>
      <c r="DC338" s="12">
        <v>393</v>
      </c>
      <c r="DD338" s="31">
        <v>1</v>
      </c>
      <c r="DG338" s="12" t="s">
        <v>379</v>
      </c>
      <c r="DH338" s="12">
        <v>5.5</v>
      </c>
      <c r="DI338" s="12">
        <v>14</v>
      </c>
      <c r="DJ338" s="12">
        <v>0.8</v>
      </c>
      <c r="DK338" s="12">
        <v>0.4</v>
      </c>
      <c r="DL338" s="12">
        <v>1</v>
      </c>
      <c r="DM338" s="12">
        <v>1.4</v>
      </c>
      <c r="DN338" s="12">
        <v>2.1</v>
      </c>
      <c r="DO338" s="12">
        <v>4.5999999999999996</v>
      </c>
      <c r="DP338" s="12">
        <v>12.1</v>
      </c>
      <c r="DQ338" s="12">
        <v>25.4</v>
      </c>
      <c r="DR338" s="31">
        <v>89.1</v>
      </c>
      <c r="DT338" s="12" t="s">
        <v>379</v>
      </c>
      <c r="DU338" s="12">
        <v>6.1</v>
      </c>
      <c r="DV338" s="12">
        <v>15.7</v>
      </c>
      <c r="DW338" s="12">
        <v>0.9</v>
      </c>
      <c r="DX338" s="12">
        <v>0.5</v>
      </c>
      <c r="DY338" s="12">
        <v>1.5</v>
      </c>
      <c r="DZ338" s="12">
        <v>1.7</v>
      </c>
      <c r="EA338" s="12">
        <v>2.7</v>
      </c>
      <c r="EB338" s="12">
        <v>5.9</v>
      </c>
      <c r="EC338" s="12">
        <v>15.2</v>
      </c>
      <c r="ED338" s="12">
        <v>31.6</v>
      </c>
      <c r="EE338" s="31">
        <v>98.3</v>
      </c>
      <c r="EG338" s="12" t="s">
        <v>379</v>
      </c>
      <c r="EH338" s="12">
        <v>4.8</v>
      </c>
      <c r="EI338" s="12">
        <v>12.1</v>
      </c>
      <c r="EJ338" s="12">
        <v>0.7</v>
      </c>
      <c r="EK338" s="12">
        <v>0.3</v>
      </c>
      <c r="EL338" s="12">
        <v>0.6</v>
      </c>
      <c r="EM338" s="12">
        <v>1</v>
      </c>
      <c r="EN338" s="12">
        <v>1.5</v>
      </c>
      <c r="EO338" s="12">
        <v>3.4</v>
      </c>
      <c r="EP338" s="12">
        <v>9.1</v>
      </c>
      <c r="EQ338" s="12">
        <v>19.7</v>
      </c>
      <c r="ER338" s="31">
        <v>82.2</v>
      </c>
      <c r="EU338" s="12" t="s">
        <v>379</v>
      </c>
      <c r="EV338" s="12">
        <v>1245573</v>
      </c>
      <c r="EW338" s="12">
        <v>137619</v>
      </c>
      <c r="EX338" s="12">
        <v>128514</v>
      </c>
      <c r="EY338" s="12">
        <v>131791</v>
      </c>
      <c r="EZ338" s="12">
        <v>128255</v>
      </c>
      <c r="FA338" s="12">
        <v>112416</v>
      </c>
      <c r="FB338" s="12">
        <v>99861</v>
      </c>
      <c r="FC338" s="12">
        <v>90493</v>
      </c>
      <c r="FD338" s="12">
        <v>75873</v>
      </c>
      <c r="FE338" s="12">
        <v>66525</v>
      </c>
      <c r="FF338" s="12">
        <v>59655</v>
      </c>
      <c r="FG338" s="12">
        <v>52425</v>
      </c>
      <c r="FH338" s="12">
        <v>46203</v>
      </c>
      <c r="FI338" s="12">
        <v>35945</v>
      </c>
      <c r="FJ338" s="12">
        <v>27878</v>
      </c>
      <c r="FK338" s="12">
        <v>21865</v>
      </c>
      <c r="FL338" s="12">
        <v>15856</v>
      </c>
      <c r="FM338" s="31">
        <v>14399</v>
      </c>
      <c r="FP338" s="12" t="s">
        <v>379</v>
      </c>
      <c r="FQ338" s="12">
        <v>619935</v>
      </c>
      <c r="FR338" s="12">
        <v>69481</v>
      </c>
      <c r="FS338" s="12">
        <v>64956</v>
      </c>
      <c r="FT338" s="12">
        <v>66891</v>
      </c>
      <c r="FU338" s="12">
        <v>65032</v>
      </c>
      <c r="FV338" s="12">
        <v>56979</v>
      </c>
      <c r="FW338" s="12">
        <v>49764</v>
      </c>
      <c r="FX338" s="12">
        <v>44416</v>
      </c>
      <c r="FY338" s="12">
        <v>37488</v>
      </c>
      <c r="FZ338" s="12">
        <v>33191</v>
      </c>
      <c r="GA338" s="12">
        <v>29585</v>
      </c>
      <c r="GB338" s="12">
        <v>25649</v>
      </c>
      <c r="GC338" s="12">
        <v>22524</v>
      </c>
      <c r="GD338" s="12">
        <v>17318</v>
      </c>
      <c r="GE338" s="12">
        <v>13452</v>
      </c>
      <c r="GF338" s="12">
        <v>10277</v>
      </c>
      <c r="GG338" s="12">
        <v>7163</v>
      </c>
      <c r="GH338" s="31">
        <v>5769</v>
      </c>
      <c r="GK338" s="12" t="s">
        <v>379</v>
      </c>
      <c r="GL338" s="12">
        <v>625638</v>
      </c>
      <c r="GM338" s="12">
        <v>68138</v>
      </c>
      <c r="GN338" s="12">
        <v>63558</v>
      </c>
      <c r="GO338" s="12">
        <v>64900</v>
      </c>
      <c r="GP338" s="12">
        <v>63223</v>
      </c>
      <c r="GQ338" s="12">
        <v>55437</v>
      </c>
      <c r="GR338" s="12">
        <v>50097</v>
      </c>
      <c r="GS338" s="12">
        <v>46077</v>
      </c>
      <c r="GT338" s="12">
        <v>38385</v>
      </c>
      <c r="GU338" s="12">
        <v>33334</v>
      </c>
      <c r="GV338" s="12">
        <v>30070</v>
      </c>
      <c r="GW338" s="12">
        <v>26776</v>
      </c>
      <c r="GX338" s="12">
        <v>23679</v>
      </c>
      <c r="GY338" s="12">
        <v>18627</v>
      </c>
      <c r="GZ338" s="12">
        <v>14426</v>
      </c>
      <c r="HA338" s="12">
        <v>11588</v>
      </c>
      <c r="HB338" s="12">
        <v>8693</v>
      </c>
      <c r="HC338" s="31">
        <v>8630</v>
      </c>
      <c r="HF338" s="54" t="s">
        <v>380</v>
      </c>
      <c r="HG338" s="55" t="s">
        <v>381</v>
      </c>
      <c r="HH338" s="55">
        <v>1</v>
      </c>
      <c r="HI338" s="56">
        <f>FK321</f>
        <v>1059580</v>
      </c>
      <c r="HJ338" s="56">
        <f>AP321</f>
        <v>31093</v>
      </c>
      <c r="HK338" s="57">
        <f t="shared" si="136"/>
        <v>2.9344645991808076E-2</v>
      </c>
      <c r="HL338" s="58">
        <f t="shared" si="133"/>
        <v>2.8920317748655625E-2</v>
      </c>
      <c r="HN338" s="54" t="s">
        <v>380</v>
      </c>
      <c r="HO338" s="55" t="s">
        <v>381</v>
      </c>
      <c r="HP338" s="55">
        <v>1</v>
      </c>
      <c r="HQ338" s="56">
        <f>GF321</f>
        <v>451135</v>
      </c>
      <c r="HR338" s="56">
        <f>BU321</f>
        <v>18421</v>
      </c>
      <c r="HS338" s="57">
        <f t="shared" si="137"/>
        <v>4.0832566748312586E-2</v>
      </c>
      <c r="HT338" s="58">
        <f t="shared" si="134"/>
        <v>4.0015596980963207E-2</v>
      </c>
      <c r="HV338" s="54" t="s">
        <v>380</v>
      </c>
      <c r="HW338" s="59" t="s">
        <v>381</v>
      </c>
      <c r="HX338" s="59">
        <v>1</v>
      </c>
      <c r="HY338" s="56">
        <f>HA321</f>
        <v>608445</v>
      </c>
      <c r="HZ338" s="60">
        <f>CZ321</f>
        <v>12648</v>
      </c>
      <c r="IA338" s="57">
        <f t="shared" si="138"/>
        <v>2.0787417104257574E-2</v>
      </c>
      <c r="IB338" s="58">
        <f t="shared" si="135"/>
        <v>2.0573581296389372E-2</v>
      </c>
      <c r="IE338" s="50">
        <f t="shared" si="139"/>
        <v>0</v>
      </c>
      <c r="IF338" s="50">
        <f t="shared" si="139"/>
        <v>-24</v>
      </c>
      <c r="IH338" s="50">
        <v>67157</v>
      </c>
      <c r="II338" s="50">
        <v>22937</v>
      </c>
      <c r="IJ338" s="50">
        <v>44220</v>
      </c>
    </row>
    <row r="339" spans="1:244" ht="15.6" x14ac:dyDescent="0.3">
      <c r="A339" s="12" t="s">
        <v>379</v>
      </c>
      <c r="B339" s="12">
        <v>26133</v>
      </c>
      <c r="C339" s="12"/>
      <c r="D339" s="12"/>
      <c r="E339" s="12"/>
      <c r="F339" s="12">
        <v>117</v>
      </c>
      <c r="G339" s="12">
        <v>4272</v>
      </c>
      <c r="H339" s="12">
        <v>7044</v>
      </c>
      <c r="I339" s="12">
        <v>6044</v>
      </c>
      <c r="J339" s="12">
        <v>4950</v>
      </c>
      <c r="K339" s="12">
        <v>2641</v>
      </c>
      <c r="L339" s="12">
        <v>803</v>
      </c>
      <c r="M339" s="12">
        <v>60</v>
      </c>
      <c r="N339" s="12">
        <v>6</v>
      </c>
      <c r="O339" s="31">
        <v>196</v>
      </c>
      <c r="Q339" s="12" t="s">
        <v>379</v>
      </c>
      <c r="R339" s="12">
        <v>6838</v>
      </c>
      <c r="S339" s="12">
        <v>171</v>
      </c>
      <c r="T339" s="12">
        <v>54</v>
      </c>
      <c r="U339" s="12">
        <v>142</v>
      </c>
      <c r="V339" s="12">
        <v>367</v>
      </c>
      <c r="W339" s="12">
        <v>49</v>
      </c>
      <c r="X339" s="12">
        <v>14</v>
      </c>
      <c r="Y339" s="12">
        <v>18</v>
      </c>
      <c r="Z339" s="12">
        <v>10</v>
      </c>
      <c r="AA339" s="12">
        <v>45</v>
      </c>
      <c r="AB339" s="12">
        <v>62</v>
      </c>
      <c r="AC339" s="12">
        <v>117</v>
      </c>
      <c r="AD339" s="31">
        <v>131</v>
      </c>
      <c r="AE339" s="12"/>
      <c r="AF339" s="12" t="s">
        <v>379</v>
      </c>
      <c r="AG339" s="12">
        <v>123</v>
      </c>
      <c r="AH339" s="12">
        <v>137</v>
      </c>
      <c r="AI339" s="12">
        <v>120</v>
      </c>
      <c r="AJ339" s="12">
        <v>179</v>
      </c>
      <c r="AK339" s="12">
        <v>197</v>
      </c>
      <c r="AL339" s="12">
        <v>319</v>
      </c>
      <c r="AM339" s="12">
        <v>430</v>
      </c>
      <c r="AN339" s="12">
        <v>563</v>
      </c>
      <c r="AO339" s="12">
        <v>587</v>
      </c>
      <c r="AP339" s="12">
        <v>674</v>
      </c>
      <c r="AQ339" s="12">
        <v>785</v>
      </c>
      <c r="AR339" s="12">
        <v>854</v>
      </c>
      <c r="AS339" s="12">
        <v>1056</v>
      </c>
      <c r="AT339" s="31">
        <v>1</v>
      </c>
      <c r="AV339" s="12" t="s">
        <v>379</v>
      </c>
      <c r="AW339" s="12">
        <v>3805</v>
      </c>
      <c r="AX339" s="12">
        <v>96</v>
      </c>
      <c r="AY339" s="12">
        <v>32</v>
      </c>
      <c r="AZ339" s="12">
        <v>80</v>
      </c>
      <c r="BA339" s="12">
        <v>208</v>
      </c>
      <c r="BB339" s="12">
        <v>29</v>
      </c>
      <c r="BC339" s="12">
        <v>8</v>
      </c>
      <c r="BD339" s="12">
        <v>11</v>
      </c>
      <c r="BE339" s="12">
        <v>4</v>
      </c>
      <c r="BF339" s="12">
        <v>26</v>
      </c>
      <c r="BG339" s="12">
        <v>39</v>
      </c>
      <c r="BH339" s="12">
        <v>79</v>
      </c>
      <c r="BI339" s="31">
        <v>99</v>
      </c>
      <c r="BJ339" s="12"/>
      <c r="BK339" s="12" t="s">
        <v>379</v>
      </c>
      <c r="BL339" s="12">
        <v>84</v>
      </c>
      <c r="BM339" s="12">
        <v>80</v>
      </c>
      <c r="BN339" s="12">
        <v>77</v>
      </c>
      <c r="BO339" s="12">
        <v>111</v>
      </c>
      <c r="BP339" s="12">
        <v>118</v>
      </c>
      <c r="BQ339" s="12">
        <v>206</v>
      </c>
      <c r="BR339" s="12">
        <v>269</v>
      </c>
      <c r="BS339" s="12">
        <v>337</v>
      </c>
      <c r="BT339" s="12">
        <v>343</v>
      </c>
      <c r="BU339" s="12">
        <v>406</v>
      </c>
      <c r="BV339" s="12">
        <v>431</v>
      </c>
      <c r="BW339" s="12">
        <v>427</v>
      </c>
      <c r="BX339" s="12">
        <v>413</v>
      </c>
      <c r="BY339" s="31">
        <v>0</v>
      </c>
      <c r="CA339" s="12" t="s">
        <v>379</v>
      </c>
      <c r="CB339" s="12">
        <v>3028</v>
      </c>
      <c r="CC339" s="12">
        <v>71</v>
      </c>
      <c r="CD339" s="12">
        <v>22</v>
      </c>
      <c r="CE339" s="12">
        <v>62</v>
      </c>
      <c r="CF339" s="12">
        <v>155</v>
      </c>
      <c r="CG339" s="12">
        <v>20</v>
      </c>
      <c r="CH339" s="12">
        <v>6</v>
      </c>
      <c r="CI339" s="12">
        <v>7</v>
      </c>
      <c r="CJ339" s="12">
        <v>6</v>
      </c>
      <c r="CK339" s="12">
        <v>19</v>
      </c>
      <c r="CL339" s="12">
        <v>23</v>
      </c>
      <c r="CM339" s="12">
        <v>38</v>
      </c>
      <c r="CN339" s="31">
        <v>32</v>
      </c>
      <c r="CO339" s="12"/>
      <c r="CP339" s="12" t="s">
        <v>379</v>
      </c>
      <c r="CQ339" s="12">
        <v>39</v>
      </c>
      <c r="CR339" s="12">
        <v>57</v>
      </c>
      <c r="CS339" s="12">
        <v>43</v>
      </c>
      <c r="CT339" s="12">
        <v>68</v>
      </c>
      <c r="CU339" s="12">
        <v>79</v>
      </c>
      <c r="CV339" s="12">
        <v>113</v>
      </c>
      <c r="CW339" s="12">
        <v>160</v>
      </c>
      <c r="CX339" s="12">
        <v>226</v>
      </c>
      <c r="CY339" s="12">
        <v>244</v>
      </c>
      <c r="CZ339" s="12">
        <v>268</v>
      </c>
      <c r="DA339" s="12">
        <v>354</v>
      </c>
      <c r="DB339" s="12">
        <v>427</v>
      </c>
      <c r="DC339" s="12">
        <v>643</v>
      </c>
      <c r="DD339" s="31">
        <v>1</v>
      </c>
      <c r="DG339" s="12" t="s">
        <v>392</v>
      </c>
      <c r="DH339" s="12">
        <v>6.3</v>
      </c>
      <c r="DI339" s="12">
        <v>11</v>
      </c>
      <c r="DJ339" s="12">
        <v>0.5</v>
      </c>
      <c r="DK339" s="12">
        <v>0.2</v>
      </c>
      <c r="DL339" s="12">
        <v>0.7</v>
      </c>
      <c r="DM339" s="12">
        <v>0.9</v>
      </c>
      <c r="DN339" s="12">
        <v>1.7</v>
      </c>
      <c r="DO339" s="12">
        <v>4.0999999999999996</v>
      </c>
      <c r="DP339" s="12">
        <v>11.1</v>
      </c>
      <c r="DQ339" s="12">
        <v>25.2</v>
      </c>
      <c r="DR339" s="31">
        <v>85.5</v>
      </c>
      <c r="DT339" s="12" t="s">
        <v>392</v>
      </c>
      <c r="DU339" s="12">
        <v>6.6</v>
      </c>
      <c r="DV339" s="12">
        <v>11.7</v>
      </c>
      <c r="DW339" s="12">
        <v>0.6</v>
      </c>
      <c r="DX339" s="12">
        <v>0.3</v>
      </c>
      <c r="DY339" s="12">
        <v>1.1000000000000001</v>
      </c>
      <c r="DZ339" s="12">
        <v>1.2</v>
      </c>
      <c r="EA339" s="12">
        <v>1.7</v>
      </c>
      <c r="EB339" s="12">
        <v>4.8</v>
      </c>
      <c r="EC339" s="12">
        <v>14.3</v>
      </c>
      <c r="ED339" s="12">
        <v>32.1</v>
      </c>
      <c r="EE339" s="31">
        <v>92.5</v>
      </c>
      <c r="EG339" s="12" t="s">
        <v>392</v>
      </c>
      <c r="EH339" s="12">
        <v>6</v>
      </c>
      <c r="EI339" s="12">
        <v>10.3</v>
      </c>
      <c r="EJ339" s="12">
        <v>0.4</v>
      </c>
      <c r="EK339" s="12">
        <v>0.2</v>
      </c>
      <c r="EL339" s="12">
        <v>0.3</v>
      </c>
      <c r="EM339" s="12">
        <v>0.6</v>
      </c>
      <c r="EN339" s="12">
        <v>1.6</v>
      </c>
      <c r="EO339" s="12">
        <v>3.5</v>
      </c>
      <c r="EP339" s="12">
        <v>8.1999999999999993</v>
      </c>
      <c r="EQ339" s="12">
        <v>19.7</v>
      </c>
      <c r="ER339" s="31">
        <v>80.8</v>
      </c>
      <c r="EU339" s="12" t="s">
        <v>392</v>
      </c>
      <c r="EV339" s="12">
        <v>705378</v>
      </c>
      <c r="EW339" s="12">
        <v>69352</v>
      </c>
      <c r="EX339" s="12">
        <v>65981</v>
      </c>
      <c r="EY339" s="12">
        <v>65327</v>
      </c>
      <c r="EZ339" s="12">
        <v>63717</v>
      </c>
      <c r="FA339" s="12">
        <v>58678</v>
      </c>
      <c r="FB339" s="12">
        <v>55037</v>
      </c>
      <c r="FC339" s="12">
        <v>54065</v>
      </c>
      <c r="FD339" s="12">
        <v>45898</v>
      </c>
      <c r="FE339" s="12">
        <v>38731</v>
      </c>
      <c r="FF339" s="12">
        <v>35858</v>
      </c>
      <c r="FG339" s="12">
        <v>33825</v>
      </c>
      <c r="FH339" s="12">
        <v>31651</v>
      </c>
      <c r="FI339" s="12">
        <v>26738</v>
      </c>
      <c r="FJ339" s="12">
        <v>20762</v>
      </c>
      <c r="FK339" s="12">
        <v>15718</v>
      </c>
      <c r="FL339" s="12">
        <v>11920</v>
      </c>
      <c r="FM339" s="31">
        <v>12120</v>
      </c>
      <c r="FP339" s="12" t="s">
        <v>392</v>
      </c>
      <c r="FQ339" s="12">
        <v>348186</v>
      </c>
      <c r="FR339" s="12">
        <v>35154</v>
      </c>
      <c r="FS339" s="12">
        <v>33512</v>
      </c>
      <c r="FT339" s="12">
        <v>33147</v>
      </c>
      <c r="FU339" s="12">
        <v>32337</v>
      </c>
      <c r="FV339" s="12">
        <v>29881</v>
      </c>
      <c r="FW339" s="12">
        <v>27915</v>
      </c>
      <c r="FX339" s="12">
        <v>27421</v>
      </c>
      <c r="FY339" s="12">
        <v>22887</v>
      </c>
      <c r="FZ339" s="12">
        <v>19140</v>
      </c>
      <c r="GA339" s="12">
        <v>17454</v>
      </c>
      <c r="GB339" s="12">
        <v>15887</v>
      </c>
      <c r="GC339" s="12">
        <v>15007</v>
      </c>
      <c r="GD339" s="12">
        <v>12555</v>
      </c>
      <c r="GE339" s="12">
        <v>9468</v>
      </c>
      <c r="GF339" s="12">
        <v>6818</v>
      </c>
      <c r="GG339" s="12">
        <v>4985</v>
      </c>
      <c r="GH339" s="31">
        <v>4618</v>
      </c>
      <c r="GK339" s="12" t="s">
        <v>392</v>
      </c>
      <c r="GL339" s="12">
        <v>357192</v>
      </c>
      <c r="GM339" s="12">
        <v>34198</v>
      </c>
      <c r="GN339" s="12">
        <v>32469</v>
      </c>
      <c r="GO339" s="12">
        <v>32180</v>
      </c>
      <c r="GP339" s="12">
        <v>31380</v>
      </c>
      <c r="GQ339" s="12">
        <v>28797</v>
      </c>
      <c r="GR339" s="12">
        <v>27122</v>
      </c>
      <c r="GS339" s="12">
        <v>26644</v>
      </c>
      <c r="GT339" s="12">
        <v>23011</v>
      </c>
      <c r="GU339" s="12">
        <v>19591</v>
      </c>
      <c r="GV339" s="12">
        <v>18404</v>
      </c>
      <c r="GW339" s="12">
        <v>17938</v>
      </c>
      <c r="GX339" s="12">
        <v>16644</v>
      </c>
      <c r="GY339" s="12">
        <v>14183</v>
      </c>
      <c r="GZ339" s="12">
        <v>11294</v>
      </c>
      <c r="HA339" s="12">
        <v>8900</v>
      </c>
      <c r="HB339" s="12">
        <v>6935</v>
      </c>
      <c r="HC339" s="31">
        <v>7502</v>
      </c>
      <c r="HF339" s="42" t="s">
        <v>393</v>
      </c>
      <c r="HG339" s="43" t="s">
        <v>394</v>
      </c>
      <c r="HH339" s="43">
        <v>1</v>
      </c>
      <c r="HI339" s="44">
        <f>FL321</f>
        <v>838996</v>
      </c>
      <c r="HJ339" s="44">
        <f>AQ321</f>
        <v>39177</v>
      </c>
      <c r="HK339" s="45">
        <f t="shared" si="136"/>
        <v>4.6695097473647071E-2</v>
      </c>
      <c r="HL339" s="46">
        <f t="shared" si="133"/>
        <v>4.5629754555317502E-2</v>
      </c>
      <c r="HN339" s="42" t="s">
        <v>393</v>
      </c>
      <c r="HO339" s="43" t="s">
        <v>394</v>
      </c>
      <c r="HP339" s="43">
        <v>1</v>
      </c>
      <c r="HQ339" s="44">
        <f>GG321</f>
        <v>328715</v>
      </c>
      <c r="HR339" s="44">
        <f>BV321</f>
        <v>21242</v>
      </c>
      <c r="HS339" s="45">
        <f t="shared" si="137"/>
        <v>6.4621328506456965E-2</v>
      </c>
      <c r="HT339" s="46">
        <f t="shared" si="134"/>
        <v>6.2598722210434499E-2</v>
      </c>
      <c r="HV339" s="42" t="s">
        <v>393</v>
      </c>
      <c r="HW339" s="47" t="s">
        <v>394</v>
      </c>
      <c r="HX339" s="47">
        <v>1</v>
      </c>
      <c r="HY339" s="44">
        <f>HB321</f>
        <v>510281</v>
      </c>
      <c r="HZ339" s="48">
        <f>DA321</f>
        <v>17902</v>
      </c>
      <c r="IA339" s="45">
        <f t="shared" si="138"/>
        <v>3.5082630942559097E-2</v>
      </c>
      <c r="IB339" s="46">
        <f t="shared" si="135"/>
        <v>3.4477844200665596E-2</v>
      </c>
      <c r="IE339" s="50">
        <f t="shared" si="139"/>
        <v>0</v>
      </c>
      <c r="IF339" s="50">
        <f t="shared" si="139"/>
        <v>-33</v>
      </c>
      <c r="IJ339" s="64"/>
    </row>
    <row r="340" spans="1:244" ht="15.6" x14ac:dyDescent="0.3">
      <c r="A340" s="12" t="s">
        <v>392</v>
      </c>
      <c r="B340" s="12">
        <v>14520</v>
      </c>
      <c r="C340" s="12"/>
      <c r="D340" s="12"/>
      <c r="E340" s="12"/>
      <c r="F340" s="12">
        <v>62</v>
      </c>
      <c r="G340" s="12">
        <v>2348</v>
      </c>
      <c r="H340" s="12">
        <v>3769</v>
      </c>
      <c r="I340" s="12">
        <v>3669</v>
      </c>
      <c r="J340" s="12">
        <v>2869</v>
      </c>
      <c r="K340" s="12">
        <v>1436</v>
      </c>
      <c r="L340" s="12">
        <v>329</v>
      </c>
      <c r="M340" s="12">
        <v>33</v>
      </c>
      <c r="N340" s="12">
        <v>0</v>
      </c>
      <c r="O340" s="31">
        <v>5</v>
      </c>
      <c r="Q340" s="12" t="s">
        <v>392</v>
      </c>
      <c r="R340" s="12">
        <v>4449</v>
      </c>
      <c r="S340" s="12">
        <v>78</v>
      </c>
      <c r="T340" s="12">
        <v>32</v>
      </c>
      <c r="U340" s="12">
        <v>50</v>
      </c>
      <c r="V340" s="12">
        <v>160</v>
      </c>
      <c r="W340" s="12">
        <v>10</v>
      </c>
      <c r="X340" s="12">
        <v>7</v>
      </c>
      <c r="Y340" s="12">
        <v>5</v>
      </c>
      <c r="Z340" s="12">
        <v>6</v>
      </c>
      <c r="AA340" s="12">
        <v>16</v>
      </c>
      <c r="AB340" s="12">
        <v>13</v>
      </c>
      <c r="AC340" s="12">
        <v>44</v>
      </c>
      <c r="AD340" s="31">
        <v>43</v>
      </c>
      <c r="AE340" s="12"/>
      <c r="AF340" s="12" t="s">
        <v>392</v>
      </c>
      <c r="AG340" s="12">
        <v>52</v>
      </c>
      <c r="AH340" s="12">
        <v>46</v>
      </c>
      <c r="AI340" s="12">
        <v>66</v>
      </c>
      <c r="AJ340" s="12">
        <v>74</v>
      </c>
      <c r="AK340" s="12">
        <v>115</v>
      </c>
      <c r="AL340" s="12">
        <v>171</v>
      </c>
      <c r="AM340" s="12">
        <v>256</v>
      </c>
      <c r="AN340" s="12">
        <v>391</v>
      </c>
      <c r="AO340" s="12">
        <v>436</v>
      </c>
      <c r="AP340" s="12">
        <v>483</v>
      </c>
      <c r="AQ340" s="12">
        <v>626</v>
      </c>
      <c r="AR340" s="12">
        <v>646</v>
      </c>
      <c r="AS340" s="12">
        <v>783</v>
      </c>
      <c r="AT340" s="31">
        <v>0</v>
      </c>
      <c r="AV340" s="12" t="s">
        <v>392</v>
      </c>
      <c r="AW340" s="12">
        <v>2288</v>
      </c>
      <c r="AX340" s="12">
        <v>41</v>
      </c>
      <c r="AY340" s="12">
        <v>18</v>
      </c>
      <c r="AZ340" s="12">
        <v>28</v>
      </c>
      <c r="BA340" s="12">
        <v>87</v>
      </c>
      <c r="BB340" s="12">
        <v>5</v>
      </c>
      <c r="BC340" s="12">
        <v>3</v>
      </c>
      <c r="BD340" s="12">
        <v>4</v>
      </c>
      <c r="BE340" s="12">
        <v>4</v>
      </c>
      <c r="BF340" s="12">
        <v>8</v>
      </c>
      <c r="BG340" s="12">
        <v>9</v>
      </c>
      <c r="BH340" s="12">
        <v>30</v>
      </c>
      <c r="BI340" s="31">
        <v>37</v>
      </c>
      <c r="BJ340" s="12"/>
      <c r="BK340" s="12" t="s">
        <v>392</v>
      </c>
      <c r="BL340" s="12">
        <v>34</v>
      </c>
      <c r="BM340" s="12">
        <v>31</v>
      </c>
      <c r="BN340" s="12">
        <v>32</v>
      </c>
      <c r="BO340" s="12">
        <v>40</v>
      </c>
      <c r="BP340" s="12">
        <v>63</v>
      </c>
      <c r="BQ340" s="12">
        <v>96</v>
      </c>
      <c r="BR340" s="12">
        <v>166</v>
      </c>
      <c r="BS340" s="12">
        <v>229</v>
      </c>
      <c r="BT340" s="12">
        <v>249</v>
      </c>
      <c r="BU340" s="12">
        <v>273</v>
      </c>
      <c r="BV340" s="12">
        <v>325</v>
      </c>
      <c r="BW340" s="12">
        <v>290</v>
      </c>
      <c r="BX340" s="12">
        <v>273</v>
      </c>
      <c r="BY340" s="31">
        <v>0</v>
      </c>
      <c r="CA340" s="12" t="s">
        <v>392</v>
      </c>
      <c r="CB340" s="12">
        <v>2161</v>
      </c>
      <c r="CC340" s="12">
        <v>37</v>
      </c>
      <c r="CD340" s="12">
        <v>14</v>
      </c>
      <c r="CE340" s="12">
        <v>22</v>
      </c>
      <c r="CF340" s="12">
        <v>73</v>
      </c>
      <c r="CG340" s="12">
        <v>5</v>
      </c>
      <c r="CH340" s="12">
        <v>4</v>
      </c>
      <c r="CI340" s="12">
        <v>1</v>
      </c>
      <c r="CJ340" s="12">
        <v>2</v>
      </c>
      <c r="CK340" s="12">
        <v>8</v>
      </c>
      <c r="CL340" s="12">
        <v>4</v>
      </c>
      <c r="CM340" s="12">
        <v>14</v>
      </c>
      <c r="CN340" s="31">
        <v>6</v>
      </c>
      <c r="CO340" s="12"/>
      <c r="CP340" s="12" t="s">
        <v>392</v>
      </c>
      <c r="CQ340" s="12">
        <v>18</v>
      </c>
      <c r="CR340" s="12">
        <v>15</v>
      </c>
      <c r="CS340" s="12">
        <v>34</v>
      </c>
      <c r="CT340" s="12">
        <v>34</v>
      </c>
      <c r="CU340" s="12">
        <v>52</v>
      </c>
      <c r="CV340" s="12">
        <v>75</v>
      </c>
      <c r="CW340" s="12">
        <v>90</v>
      </c>
      <c r="CX340" s="12">
        <v>162</v>
      </c>
      <c r="CY340" s="12">
        <v>187</v>
      </c>
      <c r="CZ340" s="12">
        <v>210</v>
      </c>
      <c r="DA340" s="12">
        <v>301</v>
      </c>
      <c r="DB340" s="12">
        <v>356</v>
      </c>
      <c r="DC340" s="12">
        <v>510</v>
      </c>
      <c r="DD340" s="31">
        <v>0</v>
      </c>
      <c r="DG340" s="12" t="s">
        <v>401</v>
      </c>
      <c r="DH340" s="12">
        <v>6.1</v>
      </c>
      <c r="DI340" s="12">
        <v>12.9</v>
      </c>
      <c r="DJ340" s="12">
        <v>0.3</v>
      </c>
      <c r="DK340" s="12">
        <v>0.2</v>
      </c>
      <c r="DL340" s="12">
        <v>0.7</v>
      </c>
      <c r="DM340" s="12">
        <v>1.2</v>
      </c>
      <c r="DN340" s="12">
        <v>1.6</v>
      </c>
      <c r="DO340" s="12">
        <v>3.7</v>
      </c>
      <c r="DP340" s="12">
        <v>12.1</v>
      </c>
      <c r="DQ340" s="12">
        <v>24.4</v>
      </c>
      <c r="DR340" s="31">
        <v>86.2</v>
      </c>
      <c r="DT340" s="12" t="s">
        <v>401</v>
      </c>
      <c r="DU340" s="12">
        <v>6.4</v>
      </c>
      <c r="DV340" s="12">
        <v>13.9</v>
      </c>
      <c r="DW340" s="12">
        <v>0.2</v>
      </c>
      <c r="DX340" s="12">
        <v>0.3</v>
      </c>
      <c r="DY340" s="12">
        <v>1</v>
      </c>
      <c r="DZ340" s="12">
        <v>1.3</v>
      </c>
      <c r="EA340" s="12">
        <v>1.5</v>
      </c>
      <c r="EB340" s="12">
        <v>4.3</v>
      </c>
      <c r="EC340" s="12">
        <v>15.6</v>
      </c>
      <c r="ED340" s="12">
        <v>31</v>
      </c>
      <c r="EE340" s="31">
        <v>96.2</v>
      </c>
      <c r="EG340" s="12" t="s">
        <v>401</v>
      </c>
      <c r="EH340" s="12">
        <v>5.7</v>
      </c>
      <c r="EI340" s="12">
        <v>11.9</v>
      </c>
      <c r="EJ340" s="12">
        <v>0.3</v>
      </c>
      <c r="EK340" s="12">
        <v>0.2</v>
      </c>
      <c r="EL340" s="12">
        <v>0.4</v>
      </c>
      <c r="EM340" s="12">
        <v>1</v>
      </c>
      <c r="EN340" s="12">
        <v>1.6</v>
      </c>
      <c r="EO340" s="12">
        <v>3.2</v>
      </c>
      <c r="EP340" s="12">
        <v>8.6</v>
      </c>
      <c r="EQ340" s="12">
        <v>18.600000000000001</v>
      </c>
      <c r="ER340" s="31">
        <v>79.5</v>
      </c>
      <c r="EU340" s="12" t="s">
        <v>401</v>
      </c>
      <c r="EV340" s="12">
        <v>447138</v>
      </c>
      <c r="EW340" s="12">
        <v>44724</v>
      </c>
      <c r="EX340" s="12">
        <v>42394</v>
      </c>
      <c r="EY340" s="12">
        <v>41912</v>
      </c>
      <c r="EZ340" s="12">
        <v>40440</v>
      </c>
      <c r="FA340" s="12">
        <v>36426</v>
      </c>
      <c r="FB340" s="12">
        <v>34362</v>
      </c>
      <c r="FC340" s="12">
        <v>34598</v>
      </c>
      <c r="FD340" s="12">
        <v>28699</v>
      </c>
      <c r="FE340" s="12">
        <v>26028</v>
      </c>
      <c r="FF340" s="12">
        <v>23980</v>
      </c>
      <c r="FG340" s="12">
        <v>21539</v>
      </c>
      <c r="FH340" s="12">
        <v>19315</v>
      </c>
      <c r="FI340" s="12">
        <v>16088</v>
      </c>
      <c r="FJ340" s="12">
        <v>12874</v>
      </c>
      <c r="FK340" s="12">
        <v>9783</v>
      </c>
      <c r="FL340" s="12">
        <v>7118</v>
      </c>
      <c r="FM340" s="31">
        <v>6858</v>
      </c>
      <c r="FP340" s="12" t="s">
        <v>401</v>
      </c>
      <c r="FQ340" s="12">
        <v>224238</v>
      </c>
      <c r="FR340" s="12">
        <v>22874</v>
      </c>
      <c r="FS340" s="12">
        <v>21657</v>
      </c>
      <c r="FT340" s="12">
        <v>21278</v>
      </c>
      <c r="FU340" s="12">
        <v>20506</v>
      </c>
      <c r="FV340" s="12">
        <v>18543</v>
      </c>
      <c r="FW340" s="12">
        <v>17485</v>
      </c>
      <c r="FX340" s="12">
        <v>17482</v>
      </c>
      <c r="FY340" s="12">
        <v>14647</v>
      </c>
      <c r="FZ340" s="12">
        <v>13326</v>
      </c>
      <c r="GA340" s="12">
        <v>12062</v>
      </c>
      <c r="GB340" s="12">
        <v>10643</v>
      </c>
      <c r="GC340" s="12">
        <v>9613</v>
      </c>
      <c r="GD340" s="12">
        <v>7909</v>
      </c>
      <c r="GE340" s="12">
        <v>6101</v>
      </c>
      <c r="GF340" s="12">
        <v>4491</v>
      </c>
      <c r="GG340" s="12">
        <v>3035</v>
      </c>
      <c r="GH340" s="31">
        <v>2586</v>
      </c>
      <c r="GK340" s="12" t="s">
        <v>401</v>
      </c>
      <c r="GL340" s="12">
        <v>222900</v>
      </c>
      <c r="GM340" s="12">
        <v>21850</v>
      </c>
      <c r="GN340" s="12">
        <v>20737</v>
      </c>
      <c r="GO340" s="12">
        <v>20634</v>
      </c>
      <c r="GP340" s="12">
        <v>19934</v>
      </c>
      <c r="GQ340" s="12">
        <v>17883</v>
      </c>
      <c r="GR340" s="12">
        <v>16877</v>
      </c>
      <c r="GS340" s="12">
        <v>17116</v>
      </c>
      <c r="GT340" s="12">
        <v>14052</v>
      </c>
      <c r="GU340" s="12">
        <v>12702</v>
      </c>
      <c r="GV340" s="12">
        <v>11918</v>
      </c>
      <c r="GW340" s="12">
        <v>10896</v>
      </c>
      <c r="GX340" s="12">
        <v>9702</v>
      </c>
      <c r="GY340" s="12">
        <v>8179</v>
      </c>
      <c r="GZ340" s="12">
        <v>6773</v>
      </c>
      <c r="HA340" s="12">
        <v>5292</v>
      </c>
      <c r="HB340" s="12">
        <v>4083</v>
      </c>
      <c r="HC340" s="31">
        <v>4272</v>
      </c>
      <c r="HF340" s="54" t="s">
        <v>402</v>
      </c>
      <c r="HG340" s="55" t="s">
        <v>17</v>
      </c>
      <c r="HH340" s="55">
        <v>1</v>
      </c>
      <c r="HI340" s="56">
        <f>FM321*IH330</f>
        <v>521792.95527908136</v>
      </c>
      <c r="HJ340" s="56">
        <f>AR321</f>
        <v>44135</v>
      </c>
      <c r="HK340" s="57">
        <f t="shared" si="136"/>
        <v>8.4583357351757191E-2</v>
      </c>
      <c r="HL340" s="58">
        <f t="shared" si="133"/>
        <v>8.1151331323311912E-2</v>
      </c>
      <c r="HN340" s="54" t="s">
        <v>402</v>
      </c>
      <c r="HO340" s="55" t="s">
        <v>17</v>
      </c>
      <c r="HP340" s="55">
        <v>1</v>
      </c>
      <c r="HQ340" s="56">
        <f>GH321*IO330</f>
        <v>184563.6941588778</v>
      </c>
      <c r="HR340" s="56">
        <f>BW321</f>
        <v>20675</v>
      </c>
      <c r="HS340" s="57">
        <f t="shared" si="137"/>
        <v>0.1120209480755319</v>
      </c>
      <c r="HT340" s="58">
        <f t="shared" si="134"/>
        <v>0.10607939109468122</v>
      </c>
      <c r="HV340" s="54" t="s">
        <v>402</v>
      </c>
      <c r="HW340" s="59" t="s">
        <v>17</v>
      </c>
      <c r="HX340" s="59">
        <v>1</v>
      </c>
      <c r="HY340" s="56">
        <f>HC321*IQ330</f>
        <v>337066.52431255014</v>
      </c>
      <c r="HZ340" s="60">
        <f>DB321</f>
        <v>23420</v>
      </c>
      <c r="IA340" s="57">
        <f t="shared" si="138"/>
        <v>6.9481833141885788E-2</v>
      </c>
      <c r="IB340" s="58">
        <f t="shared" si="135"/>
        <v>6.7149014820196334E-2</v>
      </c>
      <c r="IE340" s="50">
        <f t="shared" si="139"/>
        <v>-162.73680765344761</v>
      </c>
      <c r="IF340" s="50">
        <f t="shared" si="139"/>
        <v>-40</v>
      </c>
      <c r="IH340">
        <v>0.58576172253078596</v>
      </c>
      <c r="II340">
        <v>0.657017046693116</v>
      </c>
      <c r="IJ340">
        <v>0.54880144730891001</v>
      </c>
    </row>
    <row r="341" spans="1:244" ht="15.6" x14ac:dyDescent="0.3">
      <c r="A341" s="12" t="s">
        <v>401</v>
      </c>
      <c r="B341" s="12">
        <v>8134</v>
      </c>
      <c r="C341" s="12"/>
      <c r="D341" s="12"/>
      <c r="E341" s="12"/>
      <c r="F341" s="12">
        <v>37</v>
      </c>
      <c r="G341" s="12">
        <v>1402</v>
      </c>
      <c r="H341" s="12">
        <v>2092</v>
      </c>
      <c r="I341" s="12">
        <v>2046</v>
      </c>
      <c r="J341" s="12">
        <v>1572</v>
      </c>
      <c r="K341" s="12">
        <v>757</v>
      </c>
      <c r="L341" s="12">
        <v>209</v>
      </c>
      <c r="M341" s="12">
        <v>16</v>
      </c>
      <c r="N341" s="12">
        <v>3</v>
      </c>
      <c r="O341" s="31">
        <v>0</v>
      </c>
      <c r="Q341" s="12" t="s">
        <v>401</v>
      </c>
      <c r="R341" s="12">
        <v>2706</v>
      </c>
      <c r="S341" s="12">
        <v>54</v>
      </c>
      <c r="T341" s="12">
        <v>22</v>
      </c>
      <c r="U341" s="12">
        <v>29</v>
      </c>
      <c r="V341" s="12">
        <v>105</v>
      </c>
      <c r="W341" s="12">
        <v>2</v>
      </c>
      <c r="X341" s="12">
        <v>3</v>
      </c>
      <c r="Y341" s="12">
        <v>3</v>
      </c>
      <c r="Z341" s="12">
        <v>1</v>
      </c>
      <c r="AA341" s="12">
        <v>9</v>
      </c>
      <c r="AB341" s="12">
        <v>10</v>
      </c>
      <c r="AC341" s="12">
        <v>23</v>
      </c>
      <c r="AD341" s="31">
        <v>30</v>
      </c>
      <c r="AE341" s="12"/>
      <c r="AF341" s="12" t="s">
        <v>401</v>
      </c>
      <c r="AG341" s="12">
        <v>39</v>
      </c>
      <c r="AH341" s="12">
        <v>41</v>
      </c>
      <c r="AI341" s="12">
        <v>31</v>
      </c>
      <c r="AJ341" s="12">
        <v>54</v>
      </c>
      <c r="AK341" s="12">
        <v>77</v>
      </c>
      <c r="AL341" s="12">
        <v>93</v>
      </c>
      <c r="AM341" s="12">
        <v>176</v>
      </c>
      <c r="AN341" s="12">
        <v>251</v>
      </c>
      <c r="AO341" s="12">
        <v>241</v>
      </c>
      <c r="AP341" s="12">
        <v>312</v>
      </c>
      <c r="AQ341" s="12">
        <v>342</v>
      </c>
      <c r="AR341" s="12">
        <v>350</v>
      </c>
      <c r="AS341" s="12">
        <v>513</v>
      </c>
      <c r="AT341" s="31">
        <v>0</v>
      </c>
      <c r="AV341" s="12" t="s">
        <v>401</v>
      </c>
      <c r="AW341" s="12">
        <v>1442</v>
      </c>
      <c r="AX341" s="12">
        <v>30</v>
      </c>
      <c r="AY341" s="12">
        <v>12</v>
      </c>
      <c r="AZ341" s="12">
        <v>16</v>
      </c>
      <c r="BA341" s="12">
        <v>58</v>
      </c>
      <c r="BB341" s="12">
        <v>0</v>
      </c>
      <c r="BC341" s="12">
        <v>1</v>
      </c>
      <c r="BD341" s="12">
        <v>2</v>
      </c>
      <c r="BE341" s="12">
        <v>1</v>
      </c>
      <c r="BF341" s="12">
        <v>5</v>
      </c>
      <c r="BG341" s="12">
        <v>7</v>
      </c>
      <c r="BH341" s="12">
        <v>15</v>
      </c>
      <c r="BI341" s="31">
        <v>23</v>
      </c>
      <c r="BJ341" s="12"/>
      <c r="BK341" s="12" t="s">
        <v>401</v>
      </c>
      <c r="BL341" s="12">
        <v>24</v>
      </c>
      <c r="BM341" s="12">
        <v>22</v>
      </c>
      <c r="BN341" s="12">
        <v>16</v>
      </c>
      <c r="BO341" s="12">
        <v>27</v>
      </c>
      <c r="BP341" s="12">
        <v>41</v>
      </c>
      <c r="BQ341" s="12">
        <v>57</v>
      </c>
      <c r="BR341" s="12">
        <v>116</v>
      </c>
      <c r="BS341" s="12">
        <v>158</v>
      </c>
      <c r="BT341" s="12">
        <v>145</v>
      </c>
      <c r="BU341" s="12">
        <v>183</v>
      </c>
      <c r="BV341" s="12">
        <v>188</v>
      </c>
      <c r="BW341" s="12">
        <v>164</v>
      </c>
      <c r="BX341" s="12">
        <v>189</v>
      </c>
      <c r="BY341" s="31">
        <v>0</v>
      </c>
      <c r="CA341" s="12" t="s">
        <v>401</v>
      </c>
      <c r="CB341" s="12">
        <v>1264</v>
      </c>
      <c r="CC341" s="12">
        <v>24</v>
      </c>
      <c r="CD341" s="12">
        <v>10</v>
      </c>
      <c r="CE341" s="12">
        <v>13</v>
      </c>
      <c r="CF341" s="12">
        <v>47</v>
      </c>
      <c r="CG341" s="12">
        <v>2</v>
      </c>
      <c r="CH341" s="12">
        <v>2</v>
      </c>
      <c r="CI341" s="12">
        <v>1</v>
      </c>
      <c r="CJ341" s="12">
        <v>0</v>
      </c>
      <c r="CK341" s="12">
        <v>4</v>
      </c>
      <c r="CL341" s="12">
        <v>3</v>
      </c>
      <c r="CM341" s="12">
        <v>8</v>
      </c>
      <c r="CN341" s="31">
        <v>7</v>
      </c>
      <c r="CO341" s="12"/>
      <c r="CP341" s="12" t="s">
        <v>401</v>
      </c>
      <c r="CQ341" s="12">
        <v>15</v>
      </c>
      <c r="CR341" s="12">
        <v>19</v>
      </c>
      <c r="CS341" s="12">
        <v>15</v>
      </c>
      <c r="CT341" s="12">
        <v>27</v>
      </c>
      <c r="CU341" s="12">
        <v>36</v>
      </c>
      <c r="CV341" s="12">
        <v>36</v>
      </c>
      <c r="CW341" s="12">
        <v>60</v>
      </c>
      <c r="CX341" s="12">
        <v>93</v>
      </c>
      <c r="CY341" s="12">
        <v>96</v>
      </c>
      <c r="CZ341" s="12">
        <v>129</v>
      </c>
      <c r="DA341" s="12">
        <v>154</v>
      </c>
      <c r="DB341" s="12">
        <v>186</v>
      </c>
      <c r="DC341" s="12">
        <v>324</v>
      </c>
      <c r="DD341" s="31">
        <v>0</v>
      </c>
      <c r="DG341" s="12" t="s">
        <v>414</v>
      </c>
      <c r="DH341" s="12">
        <v>5.4</v>
      </c>
      <c r="DI341" s="12">
        <v>10.3</v>
      </c>
      <c r="DJ341" s="12">
        <v>0.9</v>
      </c>
      <c r="DK341" s="12">
        <v>0.3</v>
      </c>
      <c r="DL341" s="12">
        <v>0.9</v>
      </c>
      <c r="DM341" s="12">
        <v>1.6</v>
      </c>
      <c r="DN341" s="12">
        <v>2</v>
      </c>
      <c r="DO341" s="12">
        <v>5.2</v>
      </c>
      <c r="DP341" s="12">
        <v>12.2</v>
      </c>
      <c r="DQ341" s="12">
        <v>28.2</v>
      </c>
      <c r="DR341" s="31">
        <v>83.6</v>
      </c>
      <c r="DT341" s="12" t="s">
        <v>414</v>
      </c>
      <c r="DU341" s="12">
        <v>6.6</v>
      </c>
      <c r="DV341" s="12">
        <v>13.1</v>
      </c>
      <c r="DW341" s="12">
        <v>1</v>
      </c>
      <c r="DX341" s="12">
        <v>0.2</v>
      </c>
      <c r="DY341" s="12">
        <v>1.5</v>
      </c>
      <c r="DZ341" s="12">
        <v>2.2000000000000002</v>
      </c>
      <c r="EA341" s="12">
        <v>2.7</v>
      </c>
      <c r="EB341" s="12">
        <v>5.9</v>
      </c>
      <c r="EC341" s="12">
        <v>16.5</v>
      </c>
      <c r="ED341" s="12">
        <v>39</v>
      </c>
      <c r="EE341" s="31">
        <v>103.4</v>
      </c>
      <c r="EG341" s="12" t="s">
        <v>414</v>
      </c>
      <c r="EH341" s="12">
        <v>4.2</v>
      </c>
      <c r="EI341" s="12">
        <v>7.4</v>
      </c>
      <c r="EJ341" s="12">
        <v>0.7</v>
      </c>
      <c r="EK341" s="12">
        <v>0.4</v>
      </c>
      <c r="EL341" s="12">
        <v>0.3</v>
      </c>
      <c r="EM341" s="12">
        <v>1</v>
      </c>
      <c r="EN341" s="12">
        <v>1.4</v>
      </c>
      <c r="EO341" s="12">
        <v>4.4000000000000004</v>
      </c>
      <c r="EP341" s="12">
        <v>7.8</v>
      </c>
      <c r="EQ341" s="12">
        <v>18</v>
      </c>
      <c r="ER341" s="31">
        <v>69</v>
      </c>
      <c r="EU341" s="12" t="s">
        <v>414</v>
      </c>
      <c r="EV341" s="12">
        <v>230005</v>
      </c>
      <c r="EW341" s="12">
        <v>22066</v>
      </c>
      <c r="EX341" s="12">
        <v>21505</v>
      </c>
      <c r="EY341" s="12">
        <v>21827</v>
      </c>
      <c r="EZ341" s="12">
        <v>21543</v>
      </c>
      <c r="FA341" s="12">
        <v>19275</v>
      </c>
      <c r="FB341" s="12">
        <v>16830</v>
      </c>
      <c r="FC341" s="12">
        <v>18227</v>
      </c>
      <c r="FD341" s="12">
        <v>17462</v>
      </c>
      <c r="FE341" s="12">
        <v>15368</v>
      </c>
      <c r="FF341" s="12">
        <v>13960</v>
      </c>
      <c r="FG341" s="12">
        <v>11787</v>
      </c>
      <c r="FH341" s="12">
        <v>9393</v>
      </c>
      <c r="FI341" s="12">
        <v>6801</v>
      </c>
      <c r="FJ341" s="12">
        <v>5243</v>
      </c>
      <c r="FK341" s="12">
        <v>4005</v>
      </c>
      <c r="FL341" s="12">
        <v>2599</v>
      </c>
      <c r="FM341" s="31">
        <v>2114</v>
      </c>
      <c r="FP341" s="12" t="s">
        <v>414</v>
      </c>
      <c r="FQ341" s="12">
        <v>116562</v>
      </c>
      <c r="FR341" s="12">
        <v>11229</v>
      </c>
      <c r="FS341" s="12">
        <v>10977</v>
      </c>
      <c r="FT341" s="12">
        <v>11062</v>
      </c>
      <c r="FU341" s="12">
        <v>10881</v>
      </c>
      <c r="FV341" s="12">
        <v>9872</v>
      </c>
      <c r="FW341" s="12">
        <v>8752</v>
      </c>
      <c r="FX341" s="12">
        <v>9309</v>
      </c>
      <c r="FY341" s="12">
        <v>8716</v>
      </c>
      <c r="FZ341" s="12">
        <v>7744</v>
      </c>
      <c r="GA341" s="12">
        <v>7202</v>
      </c>
      <c r="GB341" s="12">
        <v>6077</v>
      </c>
      <c r="GC341" s="12">
        <v>4814</v>
      </c>
      <c r="GD341" s="12">
        <v>3442</v>
      </c>
      <c r="GE341" s="12">
        <v>2574</v>
      </c>
      <c r="GF341" s="12">
        <v>1909</v>
      </c>
      <c r="GG341" s="12">
        <v>1162</v>
      </c>
      <c r="GH341" s="31">
        <v>840</v>
      </c>
      <c r="GK341" s="12" t="s">
        <v>414</v>
      </c>
      <c r="GL341" s="12">
        <v>113443</v>
      </c>
      <c r="GM341" s="12">
        <v>10837</v>
      </c>
      <c r="GN341" s="12">
        <v>10528</v>
      </c>
      <c r="GO341" s="12">
        <v>10765</v>
      </c>
      <c r="GP341" s="12">
        <v>10662</v>
      </c>
      <c r="GQ341" s="12">
        <v>9403</v>
      </c>
      <c r="GR341" s="12">
        <v>8078</v>
      </c>
      <c r="GS341" s="12">
        <v>8918</v>
      </c>
      <c r="GT341" s="12">
        <v>8746</v>
      </c>
      <c r="GU341" s="12">
        <v>7624</v>
      </c>
      <c r="GV341" s="12">
        <v>6758</v>
      </c>
      <c r="GW341" s="12">
        <v>5710</v>
      </c>
      <c r="GX341" s="12">
        <v>4579</v>
      </c>
      <c r="GY341" s="12">
        <v>3359</v>
      </c>
      <c r="GZ341" s="12">
        <v>2669</v>
      </c>
      <c r="HA341" s="12">
        <v>2096</v>
      </c>
      <c r="HB341" s="12">
        <v>1437</v>
      </c>
      <c r="HC341" s="31">
        <v>1274</v>
      </c>
      <c r="HF341" s="42" t="s">
        <v>415</v>
      </c>
      <c r="HG341" s="43" t="s">
        <v>56</v>
      </c>
      <c r="HH341" s="43">
        <v>1</v>
      </c>
      <c r="HI341" s="44">
        <f>FM321*IH331</f>
        <v>276746.97914128809</v>
      </c>
      <c r="HJ341" s="44">
        <f>AS321*IH330</f>
        <v>39023.052485272092</v>
      </c>
      <c r="HK341" s="45">
        <f t="shared" si="136"/>
        <v>0.14100624551117355</v>
      </c>
      <c r="HL341" s="46">
        <f t="shared" si="133"/>
        <v>0.13171960222610912</v>
      </c>
      <c r="HN341" s="42" t="s">
        <v>415</v>
      </c>
      <c r="HO341" s="43" t="s">
        <v>56</v>
      </c>
      <c r="HP341" s="43">
        <v>1</v>
      </c>
      <c r="HQ341" s="44">
        <f>GH321*IO331</f>
        <v>86044.682059475337</v>
      </c>
      <c r="HR341" s="44">
        <f>BX321*II340</f>
        <v>15301.927017482672</v>
      </c>
      <c r="HS341" s="45">
        <f t="shared" si="137"/>
        <v>0.17783698714704713</v>
      </c>
      <c r="HT341" s="46">
        <f t="shared" si="134"/>
        <v>0.16331524186299404</v>
      </c>
      <c r="HV341" s="42" t="s">
        <v>415</v>
      </c>
      <c r="HW341" s="47" t="s">
        <v>56</v>
      </c>
      <c r="HX341" s="47">
        <v>1</v>
      </c>
      <c r="HY341" s="44">
        <f>HC321*IQ331</f>
        <v>190753.32559714973</v>
      </c>
      <c r="HZ341" s="48">
        <f>DC321*IJ340</f>
        <v>24983.637087290819</v>
      </c>
      <c r="IA341" s="45">
        <f t="shared" si="138"/>
        <v>0.13097353353646657</v>
      </c>
      <c r="IB341" s="46">
        <f t="shared" si="135"/>
        <v>0.12292366045401687</v>
      </c>
      <c r="IE341" s="50">
        <f t="shared" si="139"/>
        <v>51.028515336976852</v>
      </c>
      <c r="IF341" s="50">
        <f t="shared" si="139"/>
        <v>1262.5116195013979</v>
      </c>
      <c r="IH341">
        <v>0.29368494721324701</v>
      </c>
      <c r="II341">
        <v>0.26232724419060899</v>
      </c>
      <c r="IJ341">
        <v>0.30995024875621902</v>
      </c>
    </row>
    <row r="342" spans="1:244" ht="15.6" x14ac:dyDescent="0.3">
      <c r="A342" s="12" t="s">
        <v>414</v>
      </c>
      <c r="B342" s="12">
        <v>5806</v>
      </c>
      <c r="C342" s="12"/>
      <c r="D342" s="12"/>
      <c r="E342" s="12"/>
      <c r="F342" s="12">
        <v>31</v>
      </c>
      <c r="G342" s="12">
        <v>916</v>
      </c>
      <c r="H342" s="12">
        <v>1588</v>
      </c>
      <c r="I342" s="12">
        <v>1471</v>
      </c>
      <c r="J342" s="12">
        <v>1095</v>
      </c>
      <c r="K342" s="12">
        <v>517</v>
      </c>
      <c r="L342" s="12">
        <v>113</v>
      </c>
      <c r="M342" s="12">
        <v>4</v>
      </c>
      <c r="N342" s="12">
        <v>0</v>
      </c>
      <c r="O342" s="31">
        <v>71</v>
      </c>
      <c r="Q342" s="12" t="s">
        <v>414</v>
      </c>
      <c r="R342" s="12">
        <v>1236</v>
      </c>
      <c r="S342" s="12">
        <v>35</v>
      </c>
      <c r="T342" s="12">
        <v>11</v>
      </c>
      <c r="U342" s="12">
        <v>14</v>
      </c>
      <c r="V342" s="12">
        <v>60</v>
      </c>
      <c r="W342" s="12">
        <v>11</v>
      </c>
      <c r="X342" s="12">
        <v>1</v>
      </c>
      <c r="Y342" s="12">
        <v>1</v>
      </c>
      <c r="Z342" s="12">
        <v>2</v>
      </c>
      <c r="AA342" s="12">
        <v>6</v>
      </c>
      <c r="AB342" s="12">
        <v>7</v>
      </c>
      <c r="AC342" s="12">
        <v>11</v>
      </c>
      <c r="AD342" s="31">
        <v>27</v>
      </c>
      <c r="AE342" s="12"/>
      <c r="AF342" s="12" t="s">
        <v>414</v>
      </c>
      <c r="AG342" s="12">
        <v>29</v>
      </c>
      <c r="AH342" s="12">
        <v>27</v>
      </c>
      <c r="AI342" s="12">
        <v>27</v>
      </c>
      <c r="AJ342" s="12">
        <v>40</v>
      </c>
      <c r="AK342" s="12">
        <v>46</v>
      </c>
      <c r="AL342" s="12">
        <v>87</v>
      </c>
      <c r="AM342" s="12">
        <v>95</v>
      </c>
      <c r="AN342" s="12">
        <v>103</v>
      </c>
      <c r="AO342" s="12">
        <v>133</v>
      </c>
      <c r="AP342" s="12">
        <v>128</v>
      </c>
      <c r="AQ342" s="12">
        <v>135</v>
      </c>
      <c r="AR342" s="12">
        <v>114</v>
      </c>
      <c r="AS342" s="12">
        <v>145</v>
      </c>
      <c r="AT342" s="31">
        <v>1</v>
      </c>
      <c r="AV342" s="12" t="s">
        <v>414</v>
      </c>
      <c r="AW342" s="12">
        <v>765</v>
      </c>
      <c r="AX342" s="12">
        <v>21</v>
      </c>
      <c r="AY342" s="12">
        <v>7</v>
      </c>
      <c r="AZ342" s="12">
        <v>11</v>
      </c>
      <c r="BA342" s="12">
        <v>39</v>
      </c>
      <c r="BB342" s="12">
        <v>6</v>
      </c>
      <c r="BC342" s="12">
        <v>0</v>
      </c>
      <c r="BD342" s="12">
        <v>1</v>
      </c>
      <c r="BE342" s="12">
        <v>2</v>
      </c>
      <c r="BF342" s="12">
        <v>2</v>
      </c>
      <c r="BG342" s="12">
        <v>3</v>
      </c>
      <c r="BH342" s="12">
        <v>8</v>
      </c>
      <c r="BI342" s="31">
        <v>24</v>
      </c>
      <c r="BJ342" s="12"/>
      <c r="BK342" s="12" t="s">
        <v>414</v>
      </c>
      <c r="BL342" s="12">
        <v>19</v>
      </c>
      <c r="BM342" s="12">
        <v>20</v>
      </c>
      <c r="BN342" s="12">
        <v>19</v>
      </c>
      <c r="BO342" s="12">
        <v>25</v>
      </c>
      <c r="BP342" s="12">
        <v>27</v>
      </c>
      <c r="BQ342" s="12">
        <v>51</v>
      </c>
      <c r="BR342" s="12">
        <v>59</v>
      </c>
      <c r="BS342" s="12">
        <v>77</v>
      </c>
      <c r="BT342" s="12">
        <v>91</v>
      </c>
      <c r="BU342" s="12">
        <v>84</v>
      </c>
      <c r="BV342" s="12">
        <v>78</v>
      </c>
      <c r="BW342" s="12">
        <v>67</v>
      </c>
      <c r="BX342" s="12">
        <v>62</v>
      </c>
      <c r="BY342" s="31">
        <v>1</v>
      </c>
      <c r="CA342" s="12" t="s">
        <v>414</v>
      </c>
      <c r="CB342" s="12">
        <v>471</v>
      </c>
      <c r="CC342" s="12">
        <v>14</v>
      </c>
      <c r="CD342" s="12">
        <v>4</v>
      </c>
      <c r="CE342" s="12">
        <v>3</v>
      </c>
      <c r="CF342" s="12">
        <v>21</v>
      </c>
      <c r="CG342" s="12">
        <v>5</v>
      </c>
      <c r="CH342" s="12">
        <v>1</v>
      </c>
      <c r="CI342" s="12">
        <v>0</v>
      </c>
      <c r="CJ342" s="12">
        <v>0</v>
      </c>
      <c r="CK342" s="12">
        <v>4</v>
      </c>
      <c r="CL342" s="12">
        <v>4</v>
      </c>
      <c r="CM342" s="12">
        <v>3</v>
      </c>
      <c r="CN342" s="31">
        <v>3</v>
      </c>
      <c r="CO342" s="12"/>
      <c r="CP342" s="12" t="s">
        <v>414</v>
      </c>
      <c r="CQ342" s="12">
        <v>10</v>
      </c>
      <c r="CR342" s="12">
        <v>7</v>
      </c>
      <c r="CS342" s="12">
        <v>8</v>
      </c>
      <c r="CT342" s="12">
        <v>15</v>
      </c>
      <c r="CU342" s="12">
        <v>19</v>
      </c>
      <c r="CV342" s="12">
        <v>36</v>
      </c>
      <c r="CW342" s="12">
        <v>36</v>
      </c>
      <c r="CX342" s="12">
        <v>26</v>
      </c>
      <c r="CY342" s="12">
        <v>42</v>
      </c>
      <c r="CZ342" s="12">
        <v>44</v>
      </c>
      <c r="DA342" s="12">
        <v>57</v>
      </c>
      <c r="DB342" s="12">
        <v>47</v>
      </c>
      <c r="DC342" s="12">
        <v>83</v>
      </c>
      <c r="DD342" s="31">
        <v>0</v>
      </c>
      <c r="DG342" s="12" t="s">
        <v>422</v>
      </c>
      <c r="DH342" s="12">
        <v>8.5</v>
      </c>
      <c r="DI342" s="12">
        <v>11.1</v>
      </c>
      <c r="DJ342" s="12">
        <v>0.5</v>
      </c>
      <c r="DK342" s="12">
        <v>0.3</v>
      </c>
      <c r="DL342" s="12">
        <v>1</v>
      </c>
      <c r="DM342" s="12">
        <v>1.1000000000000001</v>
      </c>
      <c r="DN342" s="12">
        <v>1.9</v>
      </c>
      <c r="DO342" s="12">
        <v>5</v>
      </c>
      <c r="DP342" s="12">
        <v>11.4</v>
      </c>
      <c r="DQ342" s="12">
        <v>24</v>
      </c>
      <c r="DR342" s="31">
        <v>86.2</v>
      </c>
      <c r="DT342" s="12" t="s">
        <v>422</v>
      </c>
      <c r="DU342" s="12">
        <v>9</v>
      </c>
      <c r="DV342" s="12">
        <v>12.7</v>
      </c>
      <c r="DW342" s="12">
        <v>0.5</v>
      </c>
      <c r="DX342" s="12">
        <v>0.4</v>
      </c>
      <c r="DY342" s="12">
        <v>1.5</v>
      </c>
      <c r="DZ342" s="12">
        <v>1.5</v>
      </c>
      <c r="EA342" s="12">
        <v>2.2999999999999998</v>
      </c>
      <c r="EB342" s="12">
        <v>6.5</v>
      </c>
      <c r="EC342" s="12">
        <v>15.5</v>
      </c>
      <c r="ED342" s="12">
        <v>34.299999999999997</v>
      </c>
      <c r="EE342" s="31">
        <v>106.1</v>
      </c>
      <c r="EG342" s="12" t="s">
        <v>422</v>
      </c>
      <c r="EH342" s="12">
        <v>7.9</v>
      </c>
      <c r="EI342" s="12">
        <v>9.1999999999999993</v>
      </c>
      <c r="EJ342" s="12">
        <v>0.5</v>
      </c>
      <c r="EK342" s="12">
        <v>0.2</v>
      </c>
      <c r="EL342" s="12">
        <v>0.5</v>
      </c>
      <c r="EM342" s="12">
        <v>0.7</v>
      </c>
      <c r="EN342" s="12">
        <v>1.5</v>
      </c>
      <c r="EO342" s="12">
        <v>3.5</v>
      </c>
      <c r="EP342" s="12">
        <v>7.6</v>
      </c>
      <c r="EQ342" s="12">
        <v>16</v>
      </c>
      <c r="ER342" s="31">
        <v>76.099999999999994</v>
      </c>
      <c r="EU342" s="12" t="s">
        <v>422</v>
      </c>
      <c r="EV342" s="12">
        <v>3264095</v>
      </c>
      <c r="EW342" s="12">
        <v>252309</v>
      </c>
      <c r="EX342" s="12">
        <v>247810</v>
      </c>
      <c r="EY342" s="12">
        <v>258062</v>
      </c>
      <c r="EZ342" s="12">
        <v>269951</v>
      </c>
      <c r="FA342" s="12">
        <v>274411</v>
      </c>
      <c r="FB342" s="12">
        <v>272776</v>
      </c>
      <c r="FC342" s="12">
        <v>259584</v>
      </c>
      <c r="FD342" s="12">
        <v>203416</v>
      </c>
      <c r="FE342" s="12">
        <v>186126</v>
      </c>
      <c r="FF342" s="12">
        <v>183350</v>
      </c>
      <c r="FG342" s="12">
        <v>172639</v>
      </c>
      <c r="FH342" s="12">
        <v>159947</v>
      </c>
      <c r="FI342" s="12">
        <v>138117</v>
      </c>
      <c r="FJ342" s="12">
        <v>117343</v>
      </c>
      <c r="FK342" s="12">
        <v>99431</v>
      </c>
      <c r="FL342" s="12">
        <v>79402</v>
      </c>
      <c r="FM342" s="31">
        <v>89421</v>
      </c>
      <c r="FP342" s="12" t="s">
        <v>422</v>
      </c>
      <c r="FQ342" s="12">
        <v>1592159</v>
      </c>
      <c r="FR342" s="12">
        <v>128449</v>
      </c>
      <c r="FS342" s="12">
        <v>126005</v>
      </c>
      <c r="FT342" s="12">
        <v>130988</v>
      </c>
      <c r="FU342" s="12">
        <v>136928</v>
      </c>
      <c r="FV342" s="12">
        <v>139293</v>
      </c>
      <c r="FW342" s="12">
        <v>138421</v>
      </c>
      <c r="FX342" s="12">
        <v>130958</v>
      </c>
      <c r="FY342" s="12">
        <v>101992</v>
      </c>
      <c r="FZ342" s="12">
        <v>92895</v>
      </c>
      <c r="GA342" s="12">
        <v>90272</v>
      </c>
      <c r="GB342" s="12">
        <v>83062</v>
      </c>
      <c r="GC342" s="12">
        <v>76764</v>
      </c>
      <c r="GD342" s="12">
        <v>64409</v>
      </c>
      <c r="GE342" s="12">
        <v>52843</v>
      </c>
      <c r="GF342" s="12">
        <v>41751</v>
      </c>
      <c r="GG342" s="12">
        <v>29922</v>
      </c>
      <c r="GH342" s="31">
        <v>27207</v>
      </c>
      <c r="GK342" s="12" t="s">
        <v>422</v>
      </c>
      <c r="GL342" s="12">
        <v>1671936</v>
      </c>
      <c r="GM342" s="12">
        <v>123860</v>
      </c>
      <c r="GN342" s="12">
        <v>121805</v>
      </c>
      <c r="GO342" s="12">
        <v>127074</v>
      </c>
      <c r="GP342" s="12">
        <v>133023</v>
      </c>
      <c r="GQ342" s="12">
        <v>135118</v>
      </c>
      <c r="GR342" s="12">
        <v>134355</v>
      </c>
      <c r="GS342" s="12">
        <v>128626</v>
      </c>
      <c r="GT342" s="12">
        <v>101424</v>
      </c>
      <c r="GU342" s="12">
        <v>93231</v>
      </c>
      <c r="GV342" s="12">
        <v>93078</v>
      </c>
      <c r="GW342" s="12">
        <v>89577</v>
      </c>
      <c r="GX342" s="12">
        <v>83183</v>
      </c>
      <c r="GY342" s="12">
        <v>73708</v>
      </c>
      <c r="GZ342" s="12">
        <v>64500</v>
      </c>
      <c r="HA342" s="12">
        <v>57680</v>
      </c>
      <c r="HB342" s="12">
        <v>49480</v>
      </c>
      <c r="HC342" s="31">
        <v>62214</v>
      </c>
      <c r="HF342" s="54">
        <v>90</v>
      </c>
      <c r="HG342" s="55" t="s">
        <v>77</v>
      </c>
      <c r="HH342" s="55">
        <v>1</v>
      </c>
      <c r="HI342" s="56">
        <f>FM321*IH332</f>
        <v>96537.526753869199</v>
      </c>
      <c r="HJ342" s="56">
        <f>AS321*IH331</f>
        <v>20696.929276085873</v>
      </c>
      <c r="HK342" s="57">
        <f t="shared" si="136"/>
        <v>0.21439257843071213</v>
      </c>
      <c r="HL342" s="58">
        <f t="shared" si="133"/>
        <v>0.19363556446043284</v>
      </c>
      <c r="HN342" s="54">
        <v>90</v>
      </c>
      <c r="HO342" s="55" t="s">
        <v>77</v>
      </c>
      <c r="HP342" s="55">
        <v>1</v>
      </c>
      <c r="HQ342" s="56">
        <f>GH321*IO332</f>
        <v>25070.930595935741</v>
      </c>
      <c r="HR342" s="56">
        <f>BX321*II341</f>
        <v>6109.6015171992831</v>
      </c>
      <c r="HS342" s="57">
        <f t="shared" si="137"/>
        <v>0.24369265009212354</v>
      </c>
      <c r="HT342" s="58">
        <f t="shared" si="134"/>
        <v>0.21722462751938668</v>
      </c>
      <c r="HV342" s="54" t="s">
        <v>423</v>
      </c>
      <c r="HW342" s="59" t="s">
        <v>77</v>
      </c>
      <c r="HX342" s="59">
        <v>1</v>
      </c>
      <c r="HY342" s="56">
        <f>HC321*IQ332</f>
        <v>71541.727574968478</v>
      </c>
      <c r="HZ342" s="60">
        <f>DC321*IJ341</f>
        <v>14110.175124378115</v>
      </c>
      <c r="IA342" s="57">
        <f t="shared" si="138"/>
        <v>0.1972300027224263</v>
      </c>
      <c r="IB342" s="58">
        <f t="shared" si="135"/>
        <v>0.1795260418600266</v>
      </c>
      <c r="IE342" s="50">
        <f t="shared" si="139"/>
        <v>75.131417035023333</v>
      </c>
      <c r="IF342" s="50">
        <f t="shared" si="139"/>
        <v>-477.15263450847488</v>
      </c>
      <c r="IH342">
        <v>0.102372053546168</v>
      </c>
      <c r="II342">
        <v>6.7837991018877802E-2</v>
      </c>
      <c r="IJ342">
        <v>0.120284938941655</v>
      </c>
    </row>
    <row r="343" spans="1:244" ht="15.6" x14ac:dyDescent="0.3">
      <c r="A343" s="12" t="s">
        <v>422</v>
      </c>
      <c r="B343" s="12">
        <v>53830</v>
      </c>
      <c r="C343" s="12"/>
      <c r="D343" s="12"/>
      <c r="E343" s="12"/>
      <c r="F343" s="12">
        <v>374</v>
      </c>
      <c r="G343" s="12">
        <v>9374</v>
      </c>
      <c r="H343" s="12">
        <v>12280</v>
      </c>
      <c r="I343" s="12">
        <v>13131</v>
      </c>
      <c r="J343" s="12">
        <v>11710</v>
      </c>
      <c r="K343" s="12">
        <v>5632</v>
      </c>
      <c r="L343" s="12">
        <v>1188</v>
      </c>
      <c r="M343" s="12">
        <v>69</v>
      </c>
      <c r="N343" s="12">
        <v>2</v>
      </c>
      <c r="O343" s="31">
        <v>70</v>
      </c>
      <c r="Q343" s="12" t="s">
        <v>422</v>
      </c>
      <c r="R343" s="12">
        <v>27666</v>
      </c>
      <c r="S343" s="12">
        <v>261</v>
      </c>
      <c r="T343" s="12">
        <v>127</v>
      </c>
      <c r="U343" s="12">
        <v>207</v>
      </c>
      <c r="V343" s="12">
        <v>595</v>
      </c>
      <c r="W343" s="12">
        <v>51</v>
      </c>
      <c r="X343" s="12">
        <v>23</v>
      </c>
      <c r="Y343" s="12">
        <v>16</v>
      </c>
      <c r="Z343" s="12">
        <v>8</v>
      </c>
      <c r="AA343" s="12">
        <v>66</v>
      </c>
      <c r="AB343" s="12">
        <v>89</v>
      </c>
      <c r="AC343" s="12">
        <v>260</v>
      </c>
      <c r="AD343" s="31">
        <v>290</v>
      </c>
      <c r="AE343" s="12"/>
      <c r="AF343" s="12" t="s">
        <v>422</v>
      </c>
      <c r="AG343" s="12">
        <v>280</v>
      </c>
      <c r="AH343" s="12">
        <v>306</v>
      </c>
      <c r="AI343" s="12">
        <v>333</v>
      </c>
      <c r="AJ343" s="12">
        <v>411</v>
      </c>
      <c r="AK343" s="12">
        <v>672</v>
      </c>
      <c r="AL343" s="12">
        <v>1101</v>
      </c>
      <c r="AM343" s="12">
        <v>1479</v>
      </c>
      <c r="AN343" s="12">
        <v>1912</v>
      </c>
      <c r="AO343" s="12">
        <v>2396</v>
      </c>
      <c r="AP343" s="12">
        <v>2809</v>
      </c>
      <c r="AQ343" s="12">
        <v>3614</v>
      </c>
      <c r="AR343" s="12">
        <v>4261</v>
      </c>
      <c r="AS343" s="12">
        <v>6683</v>
      </c>
      <c r="AT343" s="31">
        <v>11</v>
      </c>
      <c r="AV343" s="12" t="s">
        <v>422</v>
      </c>
      <c r="AW343" s="12">
        <v>14399</v>
      </c>
      <c r="AX343" s="12">
        <v>159</v>
      </c>
      <c r="AY343" s="12">
        <v>72</v>
      </c>
      <c r="AZ343" s="12">
        <v>123</v>
      </c>
      <c r="BA343" s="12">
        <v>354</v>
      </c>
      <c r="BB343" s="12">
        <v>27</v>
      </c>
      <c r="BC343" s="12">
        <v>15</v>
      </c>
      <c r="BD343" s="12">
        <v>9</v>
      </c>
      <c r="BE343" s="12">
        <v>2</v>
      </c>
      <c r="BF343" s="12">
        <v>36</v>
      </c>
      <c r="BG343" s="12">
        <v>62</v>
      </c>
      <c r="BH343" s="12">
        <v>195</v>
      </c>
      <c r="BI343" s="31">
        <v>215</v>
      </c>
      <c r="BJ343" s="12"/>
      <c r="BK343" s="12" t="s">
        <v>422</v>
      </c>
      <c r="BL343" s="12">
        <v>202</v>
      </c>
      <c r="BM343" s="12">
        <v>195</v>
      </c>
      <c r="BN343" s="12">
        <v>203</v>
      </c>
      <c r="BO343" s="12">
        <v>247</v>
      </c>
      <c r="BP343" s="12">
        <v>426</v>
      </c>
      <c r="BQ343" s="12">
        <v>703</v>
      </c>
      <c r="BR343" s="12">
        <v>984</v>
      </c>
      <c r="BS343" s="12">
        <v>1209</v>
      </c>
      <c r="BT343" s="12">
        <v>1556</v>
      </c>
      <c r="BU343" s="12">
        <v>1689</v>
      </c>
      <c r="BV343" s="12">
        <v>1957</v>
      </c>
      <c r="BW343" s="12">
        <v>1943</v>
      </c>
      <c r="BX343" s="12">
        <v>2161</v>
      </c>
      <c r="BY343" s="31">
        <v>9</v>
      </c>
      <c r="CA343" s="12" t="s">
        <v>422</v>
      </c>
      <c r="CB343" s="12">
        <v>13263</v>
      </c>
      <c r="CC343" s="12">
        <v>101</v>
      </c>
      <c r="CD343" s="12">
        <v>55</v>
      </c>
      <c r="CE343" s="12">
        <v>84</v>
      </c>
      <c r="CF343" s="12">
        <v>240</v>
      </c>
      <c r="CG343" s="12">
        <v>24</v>
      </c>
      <c r="CH343" s="12">
        <v>8</v>
      </c>
      <c r="CI343" s="12">
        <v>7</v>
      </c>
      <c r="CJ343" s="12">
        <v>6</v>
      </c>
      <c r="CK343" s="12">
        <v>30</v>
      </c>
      <c r="CL343" s="12">
        <v>27</v>
      </c>
      <c r="CM343" s="12">
        <v>65</v>
      </c>
      <c r="CN343" s="31">
        <v>75</v>
      </c>
      <c r="CO343" s="12"/>
      <c r="CP343" s="12" t="s">
        <v>422</v>
      </c>
      <c r="CQ343" s="12">
        <v>78</v>
      </c>
      <c r="CR343" s="12">
        <v>111</v>
      </c>
      <c r="CS343" s="12">
        <v>130</v>
      </c>
      <c r="CT343" s="12">
        <v>164</v>
      </c>
      <c r="CU343" s="12">
        <v>246</v>
      </c>
      <c r="CV343" s="12">
        <v>398</v>
      </c>
      <c r="CW343" s="12">
        <v>495</v>
      </c>
      <c r="CX343" s="12">
        <v>703</v>
      </c>
      <c r="CY343" s="12">
        <v>839</v>
      </c>
      <c r="CZ343" s="12">
        <v>1120</v>
      </c>
      <c r="DA343" s="12">
        <v>1657</v>
      </c>
      <c r="DB343" s="12">
        <v>2318</v>
      </c>
      <c r="DC343" s="12">
        <v>4520</v>
      </c>
      <c r="DD343" s="31">
        <v>2</v>
      </c>
      <c r="DG343" s="12" t="s">
        <v>434</v>
      </c>
      <c r="DH343" s="12">
        <v>6.3</v>
      </c>
      <c r="DI343" s="12">
        <v>12.1</v>
      </c>
      <c r="DJ343" s="12">
        <v>0.9</v>
      </c>
      <c r="DK343" s="12">
        <v>0.4</v>
      </c>
      <c r="DL343" s="12">
        <v>0.9</v>
      </c>
      <c r="DM343" s="12">
        <v>1.3</v>
      </c>
      <c r="DN343" s="12">
        <v>1.8</v>
      </c>
      <c r="DO343" s="12">
        <v>5.0999999999999996</v>
      </c>
      <c r="DP343" s="12">
        <v>12.4</v>
      </c>
      <c r="DQ343" s="12">
        <v>26.7</v>
      </c>
      <c r="DR343" s="31">
        <v>96.2</v>
      </c>
      <c r="DT343" s="12" t="s">
        <v>434</v>
      </c>
      <c r="DU343" s="12">
        <v>7.1</v>
      </c>
      <c r="DV343" s="12">
        <v>13.2</v>
      </c>
      <c r="DW343" s="12">
        <v>0.9</v>
      </c>
      <c r="DX343" s="12">
        <v>0.4</v>
      </c>
      <c r="DY343" s="12">
        <v>1.1000000000000001</v>
      </c>
      <c r="DZ343" s="12">
        <v>1.6</v>
      </c>
      <c r="EA343" s="12">
        <v>2.2000000000000002</v>
      </c>
      <c r="EB343" s="12">
        <v>6.6</v>
      </c>
      <c r="EC343" s="12">
        <v>16.3</v>
      </c>
      <c r="ED343" s="12">
        <v>35.9</v>
      </c>
      <c r="EE343" s="31">
        <v>108.9</v>
      </c>
      <c r="EG343" s="12" t="s">
        <v>434</v>
      </c>
      <c r="EH343" s="12">
        <v>5.4</v>
      </c>
      <c r="EI343" s="12">
        <v>11</v>
      </c>
      <c r="EJ343" s="12">
        <v>0.9</v>
      </c>
      <c r="EK343" s="12">
        <v>0.4</v>
      </c>
      <c r="EL343" s="12">
        <v>0.7</v>
      </c>
      <c r="EM343" s="12">
        <v>1</v>
      </c>
      <c r="EN343" s="12">
        <v>1.3</v>
      </c>
      <c r="EO343" s="12">
        <v>3.6</v>
      </c>
      <c r="EP343" s="12">
        <v>8.3000000000000007</v>
      </c>
      <c r="EQ343" s="12">
        <v>18.5</v>
      </c>
      <c r="ER343" s="31">
        <v>87</v>
      </c>
      <c r="EU343" s="12" t="s">
        <v>497</v>
      </c>
      <c r="EV343" s="12">
        <v>874519</v>
      </c>
      <c r="EW343" s="12">
        <v>78953</v>
      </c>
      <c r="EX343" s="12">
        <v>80514</v>
      </c>
      <c r="EY343" s="12">
        <v>97125</v>
      </c>
      <c r="EZ343" s="12">
        <v>93979</v>
      </c>
      <c r="FA343" s="12">
        <v>80725</v>
      </c>
      <c r="FB343" s="12">
        <v>71786</v>
      </c>
      <c r="FC343" s="12">
        <v>66488</v>
      </c>
      <c r="FD343" s="12">
        <v>53475</v>
      </c>
      <c r="FE343" s="12">
        <v>45761</v>
      </c>
      <c r="FF343" s="12">
        <v>42137</v>
      </c>
      <c r="FG343" s="12">
        <v>38970</v>
      </c>
      <c r="FH343" s="12">
        <v>34481</v>
      </c>
      <c r="FI343" s="12">
        <v>27365</v>
      </c>
      <c r="FJ343" s="12">
        <v>21744</v>
      </c>
      <c r="FK343" s="12">
        <v>17523</v>
      </c>
      <c r="FL343" s="12">
        <v>12316</v>
      </c>
      <c r="FM343" s="31">
        <v>11177</v>
      </c>
      <c r="FP343" s="12" t="s">
        <v>497</v>
      </c>
      <c r="FQ343" s="12">
        <v>441872</v>
      </c>
      <c r="FR343" s="12">
        <v>39969</v>
      </c>
      <c r="FS343" s="12">
        <v>40716</v>
      </c>
      <c r="FT343" s="12">
        <v>49289</v>
      </c>
      <c r="FU343" s="12">
        <v>47922</v>
      </c>
      <c r="FV343" s="12">
        <v>41604</v>
      </c>
      <c r="FW343" s="12">
        <v>37018</v>
      </c>
      <c r="FX343" s="12">
        <v>33610</v>
      </c>
      <c r="FY343" s="12">
        <v>27173</v>
      </c>
      <c r="FZ343" s="12">
        <v>23494</v>
      </c>
      <c r="GA343" s="12">
        <v>21338</v>
      </c>
      <c r="GB343" s="12">
        <v>19625</v>
      </c>
      <c r="GC343" s="12">
        <v>17779</v>
      </c>
      <c r="GD343" s="12">
        <v>13862</v>
      </c>
      <c r="GE343" s="12">
        <v>10512</v>
      </c>
      <c r="GF343" s="12">
        <v>8082</v>
      </c>
      <c r="GG343" s="12">
        <v>5408</v>
      </c>
      <c r="GH343" s="31">
        <v>4471</v>
      </c>
      <c r="GK343" s="12" t="s">
        <v>497</v>
      </c>
      <c r="GL343" s="12">
        <v>432647</v>
      </c>
      <c r="GM343" s="12">
        <v>38984</v>
      </c>
      <c r="GN343" s="12">
        <v>39798</v>
      </c>
      <c r="GO343" s="12">
        <v>47836</v>
      </c>
      <c r="GP343" s="12">
        <v>46057</v>
      </c>
      <c r="GQ343" s="12">
        <v>39121</v>
      </c>
      <c r="GR343" s="12">
        <v>34768</v>
      </c>
      <c r="GS343" s="12">
        <v>32878</v>
      </c>
      <c r="GT343" s="12">
        <v>26302</v>
      </c>
      <c r="GU343" s="12">
        <v>22267</v>
      </c>
      <c r="GV343" s="12">
        <v>20799</v>
      </c>
      <c r="GW343" s="12">
        <v>19345</v>
      </c>
      <c r="GX343" s="12">
        <v>16702</v>
      </c>
      <c r="GY343" s="12">
        <v>13503</v>
      </c>
      <c r="GZ343" s="12">
        <v>11232</v>
      </c>
      <c r="HA343" s="12">
        <v>9441</v>
      </c>
      <c r="HB343" s="12">
        <v>6908</v>
      </c>
      <c r="HC343" s="31">
        <v>6706</v>
      </c>
      <c r="HF343" s="42">
        <v>95</v>
      </c>
      <c r="HG343" s="43" t="s">
        <v>121</v>
      </c>
      <c r="HH343" s="43">
        <v>1</v>
      </c>
      <c r="HI343" s="44">
        <f>FM321*IH333</f>
        <v>22649.747780329504</v>
      </c>
      <c r="HJ343" s="44">
        <f>AS321*IH332</f>
        <v>7219.7007169246135</v>
      </c>
      <c r="HK343" s="45">
        <f t="shared" si="136"/>
        <v>0.31875413302370925</v>
      </c>
      <c r="HL343" s="46">
        <f t="shared" si="133"/>
        <v>0.27493568937215995</v>
      </c>
      <c r="HN343" s="42">
        <v>95</v>
      </c>
      <c r="HO343" s="43" t="s">
        <v>121</v>
      </c>
      <c r="HP343" s="43">
        <v>1</v>
      </c>
      <c r="HQ343" s="44">
        <f>GH321*IO333</f>
        <v>4580.5820203667718</v>
      </c>
      <c r="HR343" s="44">
        <f>BX321*II342</f>
        <v>1579.9468108296639</v>
      </c>
      <c r="HS343" s="45">
        <f t="shared" si="137"/>
        <v>0.34492272025797194</v>
      </c>
      <c r="HT343" s="46">
        <f t="shared" si="134"/>
        <v>0.29418685509603998</v>
      </c>
      <c r="HV343" s="42" t="s">
        <v>433</v>
      </c>
      <c r="HW343" s="47" t="s">
        <v>121</v>
      </c>
      <c r="HX343" s="47">
        <v>1</v>
      </c>
      <c r="HY343" s="44">
        <f>HC321*IQ333</f>
        <v>18101.886556817622</v>
      </c>
      <c r="HZ343" s="48">
        <f>DC321*IJ342</f>
        <v>5475.8515603799024</v>
      </c>
      <c r="IA343" s="45">
        <f t="shared" si="138"/>
        <v>0.30250170573064167</v>
      </c>
      <c r="IB343" s="46">
        <f t="shared" si="135"/>
        <v>0.26275915885556339</v>
      </c>
      <c r="IE343" s="50">
        <f t="shared" si="139"/>
        <v>32.720796854890068</v>
      </c>
      <c r="IF343" s="50">
        <f t="shared" si="139"/>
        <v>-163.90234571504698</v>
      </c>
      <c r="IH343" s="90">
        <v>1.8181276709799399E-2</v>
      </c>
      <c r="II343" s="91">
        <v>1.28177180973972E-2</v>
      </c>
      <c r="IJ343">
        <v>2.0963364993215699E-2</v>
      </c>
    </row>
    <row r="344" spans="1:244" ht="15.6" x14ac:dyDescent="0.3">
      <c r="A344" s="12" t="s">
        <v>434</v>
      </c>
      <c r="B344" s="12">
        <v>19129</v>
      </c>
      <c r="C344" s="12"/>
      <c r="D344" s="12"/>
      <c r="E344" s="12"/>
      <c r="F344" s="12">
        <v>134</v>
      </c>
      <c r="G344" s="12">
        <v>3733</v>
      </c>
      <c r="H344" s="12">
        <v>4933</v>
      </c>
      <c r="I344" s="12">
        <v>4474</v>
      </c>
      <c r="J344" s="12">
        <v>3432</v>
      </c>
      <c r="K344" s="12">
        <v>1658</v>
      </c>
      <c r="L344" s="12">
        <v>434</v>
      </c>
      <c r="M344" s="12">
        <v>33</v>
      </c>
      <c r="N344" s="12">
        <v>4</v>
      </c>
      <c r="O344" s="31">
        <v>294</v>
      </c>
      <c r="Q344" s="12" t="s">
        <v>434</v>
      </c>
      <c r="R344" s="12">
        <v>5467</v>
      </c>
      <c r="S344" s="12">
        <v>99</v>
      </c>
      <c r="T344" s="12">
        <v>40</v>
      </c>
      <c r="U344" s="12">
        <v>93</v>
      </c>
      <c r="V344" s="12">
        <v>232</v>
      </c>
      <c r="W344" s="12">
        <v>20</v>
      </c>
      <c r="X344" s="12">
        <v>20</v>
      </c>
      <c r="Y344" s="12">
        <v>11</v>
      </c>
      <c r="Z344" s="12">
        <v>6</v>
      </c>
      <c r="AA344" s="12">
        <v>29</v>
      </c>
      <c r="AB344" s="12">
        <v>41</v>
      </c>
      <c r="AC344" s="12">
        <v>65</v>
      </c>
      <c r="AD344" s="31">
        <v>86</v>
      </c>
      <c r="AE344" s="12"/>
      <c r="AF344" s="12" t="s">
        <v>434</v>
      </c>
      <c r="AG344" s="12">
        <v>85</v>
      </c>
      <c r="AH344" s="12">
        <v>92</v>
      </c>
      <c r="AI344" s="12">
        <v>80</v>
      </c>
      <c r="AJ344" s="12">
        <v>96</v>
      </c>
      <c r="AK344" s="12">
        <v>180</v>
      </c>
      <c r="AL344" s="12">
        <v>235</v>
      </c>
      <c r="AM344" s="12">
        <v>342</v>
      </c>
      <c r="AN344" s="12">
        <v>425</v>
      </c>
      <c r="AO344" s="12">
        <v>529</v>
      </c>
      <c r="AP344" s="12">
        <v>521</v>
      </c>
      <c r="AQ344" s="12">
        <v>647</v>
      </c>
      <c r="AR344" s="12">
        <v>661</v>
      </c>
      <c r="AS344" s="12">
        <v>953</v>
      </c>
      <c r="AT344" s="31">
        <v>111</v>
      </c>
      <c r="AV344" s="12" t="s">
        <v>434</v>
      </c>
      <c r="AW344" s="12">
        <v>3128</v>
      </c>
      <c r="AX344" s="12">
        <v>55</v>
      </c>
      <c r="AY344" s="12">
        <v>23</v>
      </c>
      <c r="AZ344" s="12">
        <v>50</v>
      </c>
      <c r="BA344" s="12">
        <v>128</v>
      </c>
      <c r="BB344" s="12">
        <v>11</v>
      </c>
      <c r="BC344" s="12">
        <v>8</v>
      </c>
      <c r="BD344" s="12">
        <v>4</v>
      </c>
      <c r="BE344" s="12">
        <v>5</v>
      </c>
      <c r="BF344" s="12">
        <v>14</v>
      </c>
      <c r="BG344" s="12">
        <v>21</v>
      </c>
      <c r="BH344" s="12">
        <v>34</v>
      </c>
      <c r="BI344" s="31">
        <v>61</v>
      </c>
      <c r="BJ344" s="12"/>
      <c r="BK344" s="12" t="s">
        <v>434</v>
      </c>
      <c r="BL344" s="12">
        <v>53</v>
      </c>
      <c r="BM344" s="12">
        <v>59</v>
      </c>
      <c r="BN344" s="12">
        <v>48</v>
      </c>
      <c r="BO344" s="12">
        <v>63</v>
      </c>
      <c r="BP344" s="12">
        <v>108</v>
      </c>
      <c r="BQ344" s="12">
        <v>161</v>
      </c>
      <c r="BR344" s="12">
        <v>233</v>
      </c>
      <c r="BS344" s="12">
        <v>282</v>
      </c>
      <c r="BT344" s="12">
        <v>355</v>
      </c>
      <c r="BU344" s="12">
        <v>313</v>
      </c>
      <c r="BV344" s="12">
        <v>354</v>
      </c>
      <c r="BW344" s="12">
        <v>341</v>
      </c>
      <c r="BX344" s="12">
        <v>381</v>
      </c>
      <c r="BY344" s="31">
        <v>91</v>
      </c>
      <c r="CA344" s="12" t="s">
        <v>434</v>
      </c>
      <c r="CB344" s="12">
        <v>2338</v>
      </c>
      <c r="CC344" s="12">
        <v>44</v>
      </c>
      <c r="CD344" s="12">
        <v>17</v>
      </c>
      <c r="CE344" s="12">
        <v>43</v>
      </c>
      <c r="CF344" s="12">
        <v>104</v>
      </c>
      <c r="CG344" s="12">
        <v>9</v>
      </c>
      <c r="CH344" s="12">
        <v>12</v>
      </c>
      <c r="CI344" s="12">
        <v>7</v>
      </c>
      <c r="CJ344" s="12">
        <v>1</v>
      </c>
      <c r="CK344" s="12">
        <v>15</v>
      </c>
      <c r="CL344" s="12">
        <v>20</v>
      </c>
      <c r="CM344" s="12">
        <v>31</v>
      </c>
      <c r="CN344" s="31">
        <v>25</v>
      </c>
      <c r="CO344" s="12"/>
      <c r="CP344" s="12" t="s">
        <v>434</v>
      </c>
      <c r="CQ344" s="12">
        <v>32</v>
      </c>
      <c r="CR344" s="12">
        <v>33</v>
      </c>
      <c r="CS344" s="12">
        <v>32</v>
      </c>
      <c r="CT344" s="12">
        <v>33</v>
      </c>
      <c r="CU344" s="12">
        <v>72</v>
      </c>
      <c r="CV344" s="12">
        <v>74</v>
      </c>
      <c r="CW344" s="12">
        <v>109</v>
      </c>
      <c r="CX344" s="12">
        <v>143</v>
      </c>
      <c r="CY344" s="12">
        <v>174</v>
      </c>
      <c r="CZ344" s="12">
        <v>208</v>
      </c>
      <c r="DA344" s="12">
        <v>293</v>
      </c>
      <c r="DB344" s="12">
        <v>320</v>
      </c>
      <c r="DC344" s="12">
        <v>571</v>
      </c>
      <c r="DD344" s="31">
        <v>20</v>
      </c>
      <c r="DG344" s="12" t="s">
        <v>441</v>
      </c>
      <c r="DH344" s="12">
        <v>6.3</v>
      </c>
      <c r="DI344" s="12">
        <v>13.1</v>
      </c>
      <c r="DJ344" s="12">
        <v>0.4</v>
      </c>
      <c r="DK344" s="12">
        <v>0.2</v>
      </c>
      <c r="DL344" s="12">
        <v>1</v>
      </c>
      <c r="DM344" s="12">
        <v>1.1000000000000001</v>
      </c>
      <c r="DN344" s="12">
        <v>1.6</v>
      </c>
      <c r="DO344" s="12">
        <v>4.9000000000000004</v>
      </c>
      <c r="DP344" s="12">
        <v>10.8</v>
      </c>
      <c r="DQ344" s="12">
        <v>27.6</v>
      </c>
      <c r="DR344" s="31">
        <v>89.9</v>
      </c>
      <c r="DT344" s="12" t="s">
        <v>441</v>
      </c>
      <c r="DU344" s="12">
        <v>6.9</v>
      </c>
      <c r="DV344" s="12">
        <v>14.6</v>
      </c>
      <c r="DW344" s="12">
        <v>0.4</v>
      </c>
      <c r="DX344" s="12">
        <v>0.2</v>
      </c>
      <c r="DY344" s="12">
        <v>1.4</v>
      </c>
      <c r="DZ344" s="12">
        <v>1.5</v>
      </c>
      <c r="EA344" s="12">
        <v>2.1</v>
      </c>
      <c r="EB344" s="12">
        <v>6.3</v>
      </c>
      <c r="EC344" s="12">
        <v>13.7</v>
      </c>
      <c r="ED344" s="12">
        <v>36.1</v>
      </c>
      <c r="EE344" s="31">
        <v>103.8</v>
      </c>
      <c r="EG344" s="12" t="s">
        <v>441</v>
      </c>
      <c r="EH344" s="12">
        <v>5.8</v>
      </c>
      <c r="EI344" s="12">
        <v>11.6</v>
      </c>
      <c r="EJ344" s="12">
        <v>0.3</v>
      </c>
      <c r="EK344" s="12">
        <v>0.3</v>
      </c>
      <c r="EL344" s="12">
        <v>0.6</v>
      </c>
      <c r="EM344" s="12">
        <v>0.8</v>
      </c>
      <c r="EN344" s="12">
        <v>1.2</v>
      </c>
      <c r="EO344" s="12">
        <v>3.5</v>
      </c>
      <c r="EP344" s="12">
        <v>8.1</v>
      </c>
      <c r="EQ344" s="12">
        <v>20.5</v>
      </c>
      <c r="ER344" s="31">
        <v>81.3</v>
      </c>
      <c r="EU344" s="12" t="s">
        <v>441</v>
      </c>
      <c r="EV344" s="12">
        <v>1493488</v>
      </c>
      <c r="EW344" s="12">
        <v>138821</v>
      </c>
      <c r="EX344" s="12">
        <v>136852</v>
      </c>
      <c r="EY344" s="12">
        <v>145160</v>
      </c>
      <c r="EZ344" s="12">
        <v>139626</v>
      </c>
      <c r="FA344" s="12">
        <v>128222</v>
      </c>
      <c r="FB344" s="12">
        <v>129468</v>
      </c>
      <c r="FC344" s="12">
        <v>124386</v>
      </c>
      <c r="FD344" s="12">
        <v>88775</v>
      </c>
      <c r="FE344" s="12">
        <v>78124</v>
      </c>
      <c r="FF344" s="12">
        <v>75595</v>
      </c>
      <c r="FG344" s="12">
        <v>74047</v>
      </c>
      <c r="FH344" s="12">
        <v>67632</v>
      </c>
      <c r="FI344" s="12">
        <v>51213</v>
      </c>
      <c r="FJ344" s="12">
        <v>37869</v>
      </c>
      <c r="FK344" s="12">
        <v>30881</v>
      </c>
      <c r="FL344" s="12">
        <v>24133</v>
      </c>
      <c r="FM344" s="31">
        <v>22684</v>
      </c>
      <c r="FP344" s="12" t="s">
        <v>441</v>
      </c>
      <c r="FQ344" s="12">
        <v>739415</v>
      </c>
      <c r="FR344" s="12">
        <v>70279</v>
      </c>
      <c r="FS344" s="12">
        <v>69350</v>
      </c>
      <c r="FT344" s="12">
        <v>73447</v>
      </c>
      <c r="FU344" s="12">
        <v>70871</v>
      </c>
      <c r="FV344" s="12">
        <v>64952</v>
      </c>
      <c r="FW344" s="12">
        <v>65098</v>
      </c>
      <c r="FX344" s="12">
        <v>62541</v>
      </c>
      <c r="FY344" s="12">
        <v>44566</v>
      </c>
      <c r="FZ344" s="12">
        <v>38953</v>
      </c>
      <c r="GA344" s="12">
        <v>36986</v>
      </c>
      <c r="GB344" s="12">
        <v>35567</v>
      </c>
      <c r="GC344" s="12">
        <v>33044</v>
      </c>
      <c r="GD344" s="12">
        <v>24782</v>
      </c>
      <c r="GE344" s="12">
        <v>17637</v>
      </c>
      <c r="GF344" s="12">
        <v>13452</v>
      </c>
      <c r="GG344" s="12">
        <v>9747</v>
      </c>
      <c r="GH344" s="31">
        <v>8143</v>
      </c>
      <c r="GK344" s="12" t="s">
        <v>441</v>
      </c>
      <c r="GL344" s="12">
        <v>754073</v>
      </c>
      <c r="GM344" s="12">
        <v>68542</v>
      </c>
      <c r="GN344" s="12">
        <v>67502</v>
      </c>
      <c r="GO344" s="12">
        <v>71713</v>
      </c>
      <c r="GP344" s="12">
        <v>68755</v>
      </c>
      <c r="GQ344" s="12">
        <v>63270</v>
      </c>
      <c r="GR344" s="12">
        <v>64370</v>
      </c>
      <c r="GS344" s="12">
        <v>61845</v>
      </c>
      <c r="GT344" s="12">
        <v>44209</v>
      </c>
      <c r="GU344" s="12">
        <v>39171</v>
      </c>
      <c r="GV344" s="12">
        <v>38609</v>
      </c>
      <c r="GW344" s="12">
        <v>38480</v>
      </c>
      <c r="GX344" s="12">
        <v>34588</v>
      </c>
      <c r="GY344" s="12">
        <v>26431</v>
      </c>
      <c r="GZ344" s="12">
        <v>20232</v>
      </c>
      <c r="HA344" s="12">
        <v>17429</v>
      </c>
      <c r="HB344" s="12">
        <v>14386</v>
      </c>
      <c r="HC344" s="31">
        <v>14541</v>
      </c>
      <c r="HF344" s="65" t="s">
        <v>442</v>
      </c>
      <c r="HG344" s="66" t="s">
        <v>443</v>
      </c>
      <c r="HH344" s="66">
        <v>1</v>
      </c>
      <c r="HI344" s="67">
        <f>FM321*IH334</f>
        <v>3214.7910454318521</v>
      </c>
      <c r="HJ344" s="67">
        <f>AS321*IH333</f>
        <v>1693.894652021967</v>
      </c>
      <c r="HK344" s="68">
        <f t="shared" si="136"/>
        <v>0.52690661012912621</v>
      </c>
      <c r="HL344" s="69">
        <f t="shared" si="133"/>
        <v>0.41703686872875845</v>
      </c>
      <c r="HN344" s="65" t="s">
        <v>442</v>
      </c>
      <c r="HO344" s="66" t="s">
        <v>443</v>
      </c>
      <c r="HP344" s="66">
        <v>1</v>
      </c>
      <c r="HQ344" s="67">
        <f>GH321*IO334</f>
        <v>718.11116534435234</v>
      </c>
      <c r="HR344" s="67">
        <f>BX321*II343</f>
        <v>298.5246544883808</v>
      </c>
      <c r="HS344" s="68">
        <f t="shared" si="137"/>
        <v>0.41570813669946316</v>
      </c>
      <c r="HT344" s="69">
        <f t="shared" si="134"/>
        <v>0.34417082956671857</v>
      </c>
      <c r="HV344" s="65" t="s">
        <v>442</v>
      </c>
      <c r="HW344" s="66" t="s">
        <v>443</v>
      </c>
      <c r="HX344" s="66">
        <v>1</v>
      </c>
      <c r="HY344" s="67">
        <f>HC321*IQ334</f>
        <v>2500.5359585140454</v>
      </c>
      <c r="HZ344" s="70">
        <f>DC321*IJ343</f>
        <v>954.3362279511515</v>
      </c>
      <c r="IA344" s="68">
        <f t="shared" si="138"/>
        <v>0.38165267118104951</v>
      </c>
      <c r="IB344" s="69">
        <f t="shared" si="135"/>
        <v>0.32049397949516284</v>
      </c>
      <c r="IE344" s="50">
        <f t="shared" si="139"/>
        <v>3.8560784265455368</v>
      </c>
      <c r="IF344" s="50">
        <f t="shared" si="139"/>
        <v>-441.03376958243462</v>
      </c>
      <c r="IH344">
        <v>1</v>
      </c>
      <c r="II344">
        <v>1</v>
      </c>
      <c r="IJ344">
        <v>1</v>
      </c>
    </row>
    <row r="345" spans="1:244" x14ac:dyDescent="0.3">
      <c r="A345" s="12" t="s">
        <v>441</v>
      </c>
      <c r="B345" s="12">
        <v>28546</v>
      </c>
      <c r="C345" s="12"/>
      <c r="D345" s="12"/>
      <c r="E345" s="12"/>
      <c r="F345" s="12">
        <v>119</v>
      </c>
      <c r="G345" s="12">
        <v>4507</v>
      </c>
      <c r="H345" s="12">
        <v>7079</v>
      </c>
      <c r="I345" s="12">
        <v>7225</v>
      </c>
      <c r="J345" s="12">
        <v>6064</v>
      </c>
      <c r="K345" s="12">
        <v>2753</v>
      </c>
      <c r="L345" s="12">
        <v>648</v>
      </c>
      <c r="M345" s="12">
        <v>48</v>
      </c>
      <c r="N345" s="12">
        <v>8</v>
      </c>
      <c r="O345" s="31">
        <v>95</v>
      </c>
      <c r="Q345" s="12" t="s">
        <v>441</v>
      </c>
      <c r="R345" s="12">
        <v>9480</v>
      </c>
      <c r="S345" s="12">
        <v>205</v>
      </c>
      <c r="T345" s="12">
        <v>58</v>
      </c>
      <c r="U345" s="12">
        <v>112</v>
      </c>
      <c r="V345" s="12">
        <v>375</v>
      </c>
      <c r="W345" s="12">
        <v>23</v>
      </c>
      <c r="X345" s="12">
        <v>8</v>
      </c>
      <c r="Y345" s="12">
        <v>6</v>
      </c>
      <c r="Z345" s="12">
        <v>3</v>
      </c>
      <c r="AA345" s="12">
        <v>28</v>
      </c>
      <c r="AB345" s="12">
        <v>40</v>
      </c>
      <c r="AC345" s="12">
        <v>129</v>
      </c>
      <c r="AD345" s="31">
        <v>138</v>
      </c>
      <c r="AE345" s="12"/>
      <c r="AF345" s="12" t="s">
        <v>441</v>
      </c>
      <c r="AG345" s="12">
        <v>141</v>
      </c>
      <c r="AH345" s="12">
        <v>143</v>
      </c>
      <c r="AI345" s="12">
        <v>135</v>
      </c>
      <c r="AJ345" s="12">
        <v>139</v>
      </c>
      <c r="AK345" s="12">
        <v>271</v>
      </c>
      <c r="AL345" s="12">
        <v>455</v>
      </c>
      <c r="AM345" s="12">
        <v>578</v>
      </c>
      <c r="AN345" s="12">
        <v>710</v>
      </c>
      <c r="AO345" s="12">
        <v>860</v>
      </c>
      <c r="AP345" s="12">
        <v>1035</v>
      </c>
      <c r="AQ345" s="12">
        <v>1271</v>
      </c>
      <c r="AR345" s="12">
        <v>1272</v>
      </c>
      <c r="AS345" s="12">
        <v>1667</v>
      </c>
      <c r="AT345" s="31">
        <v>53</v>
      </c>
      <c r="AV345" s="12" t="s">
        <v>441</v>
      </c>
      <c r="AW345" s="12">
        <v>5085</v>
      </c>
      <c r="AX345" s="12">
        <v>112</v>
      </c>
      <c r="AY345" s="12">
        <v>38</v>
      </c>
      <c r="AZ345" s="12">
        <v>62</v>
      </c>
      <c r="BA345" s="12">
        <v>212</v>
      </c>
      <c r="BB345" s="12">
        <v>16</v>
      </c>
      <c r="BC345" s="12">
        <v>1</v>
      </c>
      <c r="BD345" s="12">
        <v>5</v>
      </c>
      <c r="BE345" s="12">
        <v>2</v>
      </c>
      <c r="BF345" s="12">
        <v>14</v>
      </c>
      <c r="BG345" s="12">
        <v>19</v>
      </c>
      <c r="BH345" s="12">
        <v>91</v>
      </c>
      <c r="BI345" s="31">
        <v>102</v>
      </c>
      <c r="BJ345" s="12"/>
      <c r="BK345" s="12" t="s">
        <v>441</v>
      </c>
      <c r="BL345" s="12">
        <v>98</v>
      </c>
      <c r="BM345" s="12">
        <v>90</v>
      </c>
      <c r="BN345" s="12">
        <v>82</v>
      </c>
      <c r="BO345" s="12">
        <v>92</v>
      </c>
      <c r="BP345" s="12">
        <v>172</v>
      </c>
      <c r="BQ345" s="12">
        <v>287</v>
      </c>
      <c r="BR345" s="12">
        <v>345</v>
      </c>
      <c r="BS345" s="12">
        <v>449</v>
      </c>
      <c r="BT345" s="12">
        <v>528</v>
      </c>
      <c r="BU345" s="12">
        <v>593</v>
      </c>
      <c r="BV345" s="12">
        <v>682</v>
      </c>
      <c r="BW345" s="12">
        <v>594</v>
      </c>
      <c r="BX345" s="12">
        <v>581</v>
      </c>
      <c r="BY345" s="31">
        <v>30</v>
      </c>
      <c r="CA345" s="12" t="s">
        <v>441</v>
      </c>
      <c r="CB345" s="12">
        <v>4382</v>
      </c>
      <c r="CC345" s="12">
        <v>93</v>
      </c>
      <c r="CD345" s="12">
        <v>20</v>
      </c>
      <c r="CE345" s="12">
        <v>50</v>
      </c>
      <c r="CF345" s="12">
        <v>163</v>
      </c>
      <c r="CG345" s="12">
        <v>7</v>
      </c>
      <c r="CH345" s="12">
        <v>7</v>
      </c>
      <c r="CI345" s="12">
        <v>1</v>
      </c>
      <c r="CJ345" s="12">
        <v>1</v>
      </c>
      <c r="CK345" s="12">
        <v>14</v>
      </c>
      <c r="CL345" s="12">
        <v>21</v>
      </c>
      <c r="CM345" s="12">
        <v>38</v>
      </c>
      <c r="CN345" s="31">
        <v>36</v>
      </c>
      <c r="CO345" s="12"/>
      <c r="CP345" s="12" t="s">
        <v>441</v>
      </c>
      <c r="CQ345" s="12">
        <v>42</v>
      </c>
      <c r="CR345" s="12">
        <v>53</v>
      </c>
      <c r="CS345" s="12">
        <v>53</v>
      </c>
      <c r="CT345" s="12">
        <v>47</v>
      </c>
      <c r="CU345" s="12">
        <v>99</v>
      </c>
      <c r="CV345" s="12">
        <v>167</v>
      </c>
      <c r="CW345" s="12">
        <v>232</v>
      </c>
      <c r="CX345" s="12">
        <v>261</v>
      </c>
      <c r="CY345" s="12">
        <v>331</v>
      </c>
      <c r="CZ345" s="12">
        <v>442</v>
      </c>
      <c r="DA345" s="12">
        <v>589</v>
      </c>
      <c r="DB345" s="12">
        <v>678</v>
      </c>
      <c r="DC345" s="12">
        <v>1086</v>
      </c>
      <c r="DD345" s="31">
        <v>14</v>
      </c>
      <c r="DG345" s="13" t="s">
        <v>454</v>
      </c>
      <c r="DH345" s="13">
        <v>3.1</v>
      </c>
      <c r="DI345" s="13">
        <v>4.5999999999999996</v>
      </c>
      <c r="DJ345" s="13">
        <v>0.6</v>
      </c>
      <c r="DK345" s="13">
        <v>0.2</v>
      </c>
      <c r="DL345" s="13">
        <v>0.9</v>
      </c>
      <c r="DM345" s="13">
        <v>1</v>
      </c>
      <c r="DN345" s="13">
        <v>1.2</v>
      </c>
      <c r="DO345" s="13">
        <v>3.1</v>
      </c>
      <c r="DP345" s="13">
        <v>10.7</v>
      </c>
      <c r="DQ345" s="13">
        <v>23.6</v>
      </c>
      <c r="DR345" s="14">
        <v>63.5</v>
      </c>
      <c r="DT345" s="13" t="s">
        <v>454</v>
      </c>
      <c r="DU345" s="13">
        <v>3.8</v>
      </c>
      <c r="DV345" s="13">
        <v>7.5</v>
      </c>
      <c r="DW345" s="13">
        <v>0.6</v>
      </c>
      <c r="DX345" s="13">
        <v>0.3</v>
      </c>
      <c r="DY345" s="13">
        <v>1.3</v>
      </c>
      <c r="DZ345" s="13">
        <v>1.4</v>
      </c>
      <c r="EA345" s="13">
        <v>1.4</v>
      </c>
      <c r="EB345" s="13">
        <v>3.6</v>
      </c>
      <c r="EC345" s="13">
        <v>14.1</v>
      </c>
      <c r="ED345" s="13">
        <v>31.1</v>
      </c>
      <c r="EE345" s="14">
        <v>69.900000000000006</v>
      </c>
      <c r="EG345" s="13" t="s">
        <v>454</v>
      </c>
      <c r="EH345" s="13">
        <v>2.5</v>
      </c>
      <c r="EI345" s="13">
        <v>1.5</v>
      </c>
      <c r="EJ345" s="13">
        <v>0.6</v>
      </c>
      <c r="EK345" s="13">
        <v>0</v>
      </c>
      <c r="EL345" s="13">
        <v>0.4</v>
      </c>
      <c r="EM345" s="13">
        <v>0.6</v>
      </c>
      <c r="EN345" s="13">
        <v>0.9</v>
      </c>
      <c r="EO345" s="13">
        <v>2.6</v>
      </c>
      <c r="EP345" s="13">
        <v>7</v>
      </c>
      <c r="EQ345" s="13">
        <v>17</v>
      </c>
      <c r="ER345" s="14">
        <v>59</v>
      </c>
      <c r="EU345" s="13" t="s">
        <v>454</v>
      </c>
      <c r="EV345" s="13">
        <v>129929</v>
      </c>
      <c r="EW345" s="13">
        <v>12562</v>
      </c>
      <c r="EX345" s="13">
        <v>12137</v>
      </c>
      <c r="EY345" s="13">
        <v>12537</v>
      </c>
      <c r="EZ345" s="13">
        <v>12691</v>
      </c>
      <c r="FA345" s="13">
        <v>11255</v>
      </c>
      <c r="FB345" s="13">
        <v>9154</v>
      </c>
      <c r="FC345" s="13">
        <v>10150</v>
      </c>
      <c r="FD345" s="13">
        <v>9872</v>
      </c>
      <c r="FE345" s="13">
        <v>9481</v>
      </c>
      <c r="FF345" s="13">
        <v>9548</v>
      </c>
      <c r="FG345" s="13">
        <v>7362</v>
      </c>
      <c r="FH345" s="13">
        <v>4925</v>
      </c>
      <c r="FI345" s="13">
        <v>3213</v>
      </c>
      <c r="FJ345" s="13">
        <v>2070</v>
      </c>
      <c r="FK345" s="13">
        <v>1398</v>
      </c>
      <c r="FL345" s="13">
        <v>882</v>
      </c>
      <c r="FM345" s="14">
        <v>692</v>
      </c>
      <c r="FP345" s="13" t="s">
        <v>454</v>
      </c>
      <c r="FQ345" s="13">
        <v>66029</v>
      </c>
      <c r="FR345" s="13">
        <v>6346</v>
      </c>
      <c r="FS345" s="13">
        <v>6169</v>
      </c>
      <c r="FT345" s="13">
        <v>6352</v>
      </c>
      <c r="FU345" s="13">
        <v>6413</v>
      </c>
      <c r="FV345" s="13">
        <v>5820</v>
      </c>
      <c r="FW345" s="13">
        <v>4741</v>
      </c>
      <c r="FX345" s="13">
        <v>5027</v>
      </c>
      <c r="FY345" s="13">
        <v>4843</v>
      </c>
      <c r="FZ345" s="13">
        <v>4814</v>
      </c>
      <c r="GA345" s="13">
        <v>5042</v>
      </c>
      <c r="GB345" s="13">
        <v>3901</v>
      </c>
      <c r="GC345" s="13">
        <v>2577</v>
      </c>
      <c r="GD345" s="13">
        <v>1686</v>
      </c>
      <c r="GE345" s="13">
        <v>1000</v>
      </c>
      <c r="GF345" s="13">
        <v>640</v>
      </c>
      <c r="GG345" s="13">
        <v>384</v>
      </c>
      <c r="GH345" s="14">
        <v>274</v>
      </c>
      <c r="GK345" s="13" t="s">
        <v>454</v>
      </c>
      <c r="GL345" s="13">
        <v>63900</v>
      </c>
      <c r="GM345" s="13">
        <v>6216</v>
      </c>
      <c r="GN345" s="13">
        <v>5968</v>
      </c>
      <c r="GO345" s="13">
        <v>6185</v>
      </c>
      <c r="GP345" s="13">
        <v>6278</v>
      </c>
      <c r="GQ345" s="13">
        <v>5435</v>
      </c>
      <c r="GR345" s="13">
        <v>4413</v>
      </c>
      <c r="GS345" s="13">
        <v>5123</v>
      </c>
      <c r="GT345" s="13">
        <v>5029</v>
      </c>
      <c r="GU345" s="13">
        <v>4667</v>
      </c>
      <c r="GV345" s="13">
        <v>4506</v>
      </c>
      <c r="GW345" s="13">
        <v>3461</v>
      </c>
      <c r="GX345" s="13">
        <v>2348</v>
      </c>
      <c r="GY345" s="13">
        <v>1527</v>
      </c>
      <c r="GZ345" s="13">
        <v>1070</v>
      </c>
      <c r="HA345" s="13">
        <v>758</v>
      </c>
      <c r="HB345" s="13">
        <v>498</v>
      </c>
      <c r="HC345" s="14">
        <v>418</v>
      </c>
    </row>
    <row r="346" spans="1:244" x14ac:dyDescent="0.3">
      <c r="A346" s="12" t="s">
        <v>454</v>
      </c>
      <c r="B346" s="12">
        <v>2619</v>
      </c>
      <c r="C346" s="12"/>
      <c r="D346" s="12"/>
      <c r="E346" s="12"/>
      <c r="F346" s="12">
        <v>8</v>
      </c>
      <c r="G346" s="12">
        <v>343</v>
      </c>
      <c r="H346" s="12">
        <v>702</v>
      </c>
      <c r="I346" s="12">
        <v>699</v>
      </c>
      <c r="J346" s="12">
        <v>525</v>
      </c>
      <c r="K346" s="12">
        <v>265</v>
      </c>
      <c r="L346" s="12">
        <v>70</v>
      </c>
      <c r="M346" s="12">
        <v>4</v>
      </c>
      <c r="N346" s="12">
        <v>0</v>
      </c>
      <c r="O346" s="31">
        <v>3</v>
      </c>
      <c r="Q346" s="12" t="s">
        <v>454</v>
      </c>
      <c r="R346" s="12">
        <v>408</v>
      </c>
      <c r="S346" s="12">
        <v>7</v>
      </c>
      <c r="T346" s="12">
        <v>1</v>
      </c>
      <c r="U346" s="12">
        <v>4</v>
      </c>
      <c r="V346" s="12">
        <v>12</v>
      </c>
      <c r="W346" s="12">
        <v>1</v>
      </c>
      <c r="X346" s="12">
        <v>2</v>
      </c>
      <c r="Y346" s="12">
        <v>2</v>
      </c>
      <c r="Z346" s="12">
        <v>1</v>
      </c>
      <c r="AA346" s="12">
        <v>3</v>
      </c>
      <c r="AB346" s="12">
        <v>1</v>
      </c>
      <c r="AC346" s="12">
        <v>6</v>
      </c>
      <c r="AD346" s="31">
        <v>15</v>
      </c>
      <c r="AE346" s="12"/>
      <c r="AF346" s="12" t="s">
        <v>454</v>
      </c>
      <c r="AG346" s="12">
        <v>13</v>
      </c>
      <c r="AH346" s="12">
        <v>7</v>
      </c>
      <c r="AI346" s="12">
        <v>12</v>
      </c>
      <c r="AJ346" s="12">
        <v>11</v>
      </c>
      <c r="AK346" s="12">
        <v>19</v>
      </c>
      <c r="AL346" s="12">
        <v>34</v>
      </c>
      <c r="AM346" s="12">
        <v>45</v>
      </c>
      <c r="AN346" s="12">
        <v>42</v>
      </c>
      <c r="AO346" s="12">
        <v>43</v>
      </c>
      <c r="AP346" s="12">
        <v>39</v>
      </c>
      <c r="AQ346" s="12">
        <v>40</v>
      </c>
      <c r="AR346" s="12">
        <v>32</v>
      </c>
      <c r="AS346" s="12">
        <v>28</v>
      </c>
      <c r="AT346" s="31">
        <v>0</v>
      </c>
      <c r="AV346" s="12" t="s">
        <v>454</v>
      </c>
      <c r="AW346" s="12">
        <v>250</v>
      </c>
      <c r="AX346" s="12">
        <v>6</v>
      </c>
      <c r="AY346" s="12">
        <v>1</v>
      </c>
      <c r="AZ346" s="12">
        <v>3</v>
      </c>
      <c r="BA346" s="12">
        <v>10</v>
      </c>
      <c r="BB346" s="12">
        <v>1</v>
      </c>
      <c r="BC346" s="12">
        <v>0</v>
      </c>
      <c r="BD346" s="12">
        <v>2</v>
      </c>
      <c r="BE346" s="12">
        <v>0</v>
      </c>
      <c r="BF346" s="12">
        <v>3</v>
      </c>
      <c r="BG346" s="12">
        <v>1</v>
      </c>
      <c r="BH346" s="12">
        <v>4</v>
      </c>
      <c r="BI346" s="31">
        <v>12</v>
      </c>
      <c r="BJ346" s="12"/>
      <c r="BK346" s="12" t="s">
        <v>454</v>
      </c>
      <c r="BL346" s="12">
        <v>9</v>
      </c>
      <c r="BM346" s="12">
        <v>5</v>
      </c>
      <c r="BN346" s="12">
        <v>6</v>
      </c>
      <c r="BO346" s="12">
        <v>8</v>
      </c>
      <c r="BP346" s="12">
        <v>12</v>
      </c>
      <c r="BQ346" s="12">
        <v>20</v>
      </c>
      <c r="BR346" s="12">
        <v>29</v>
      </c>
      <c r="BS346" s="12">
        <v>31</v>
      </c>
      <c r="BT346" s="12">
        <v>26</v>
      </c>
      <c r="BU346" s="12">
        <v>25</v>
      </c>
      <c r="BV346" s="12">
        <v>17</v>
      </c>
      <c r="BW346" s="12">
        <v>17</v>
      </c>
      <c r="BX346" s="12">
        <v>12</v>
      </c>
      <c r="BY346" s="31">
        <v>0</v>
      </c>
      <c r="CA346" s="12" t="s">
        <v>454</v>
      </c>
      <c r="CB346" s="12">
        <v>158</v>
      </c>
      <c r="CC346" s="12">
        <v>1</v>
      </c>
      <c r="CD346" s="12">
        <v>0</v>
      </c>
      <c r="CE346" s="12">
        <v>1</v>
      </c>
      <c r="CF346" s="12">
        <v>2</v>
      </c>
      <c r="CG346" s="12">
        <v>0</v>
      </c>
      <c r="CH346" s="12">
        <v>2</v>
      </c>
      <c r="CI346" s="12">
        <v>0</v>
      </c>
      <c r="CJ346" s="12">
        <v>1</v>
      </c>
      <c r="CK346" s="12">
        <v>0</v>
      </c>
      <c r="CL346" s="12">
        <v>0</v>
      </c>
      <c r="CM346" s="12">
        <v>2</v>
      </c>
      <c r="CN346" s="31">
        <v>3</v>
      </c>
      <c r="CO346" s="12"/>
      <c r="CP346" s="12" t="s">
        <v>454</v>
      </c>
      <c r="CQ346" s="12">
        <v>4</v>
      </c>
      <c r="CR346" s="12">
        <v>2</v>
      </c>
      <c r="CS346" s="12">
        <v>6</v>
      </c>
      <c r="CT346" s="12">
        <v>3</v>
      </c>
      <c r="CU346" s="12">
        <v>7</v>
      </c>
      <c r="CV346" s="12">
        <v>14</v>
      </c>
      <c r="CW346" s="12">
        <v>16</v>
      </c>
      <c r="CX346" s="12">
        <v>11</v>
      </c>
      <c r="CY346" s="12">
        <v>17</v>
      </c>
      <c r="CZ346" s="12">
        <v>14</v>
      </c>
      <c r="DA346" s="12">
        <v>23</v>
      </c>
      <c r="DB346" s="12">
        <v>15</v>
      </c>
      <c r="DC346" s="12">
        <v>16</v>
      </c>
      <c r="DD346" s="31">
        <v>0</v>
      </c>
      <c r="DG346" s="6" t="s">
        <v>522</v>
      </c>
      <c r="DT346" s="6" t="s">
        <v>504</v>
      </c>
      <c r="EG346" s="6" t="s">
        <v>504</v>
      </c>
    </row>
    <row r="347" spans="1:244" x14ac:dyDescent="0.3">
      <c r="A347" s="12" t="s">
        <v>460</v>
      </c>
      <c r="B347" s="12">
        <v>341</v>
      </c>
      <c r="C347" s="12"/>
      <c r="D347" s="12"/>
      <c r="E347" s="12"/>
      <c r="F347" s="12">
        <v>4</v>
      </c>
      <c r="G347" s="12">
        <v>78</v>
      </c>
      <c r="H347" s="12">
        <v>83</v>
      </c>
      <c r="I347" s="12">
        <v>67</v>
      </c>
      <c r="J347" s="12">
        <v>54</v>
      </c>
      <c r="K347" s="12">
        <v>31</v>
      </c>
      <c r="L347" s="12">
        <v>16</v>
      </c>
      <c r="M347" s="12">
        <v>0</v>
      </c>
      <c r="N347" s="12">
        <v>0</v>
      </c>
      <c r="O347" s="31">
        <v>8</v>
      </c>
      <c r="Q347" s="12" t="s">
        <v>515</v>
      </c>
      <c r="R347" s="12">
        <v>293</v>
      </c>
      <c r="S347" s="12">
        <v>1</v>
      </c>
      <c r="T347" s="12">
        <v>1</v>
      </c>
      <c r="U347" s="12">
        <v>1</v>
      </c>
      <c r="V347" s="12">
        <v>3</v>
      </c>
      <c r="W347" s="12">
        <v>3</v>
      </c>
      <c r="X347" s="12">
        <v>0</v>
      </c>
      <c r="Y347" s="12">
        <v>0</v>
      </c>
      <c r="Z347" s="12">
        <v>1</v>
      </c>
      <c r="AA347" s="12">
        <v>6</v>
      </c>
      <c r="AB347" s="12">
        <v>2</v>
      </c>
      <c r="AC347" s="12">
        <v>4</v>
      </c>
      <c r="AD347" s="31">
        <v>8</v>
      </c>
      <c r="AE347" s="12"/>
      <c r="AF347" s="12" t="s">
        <v>515</v>
      </c>
      <c r="AG347" s="12">
        <v>17</v>
      </c>
      <c r="AH347" s="12">
        <v>12</v>
      </c>
      <c r="AI347" s="12">
        <v>10</v>
      </c>
      <c r="AJ347" s="12">
        <v>10</v>
      </c>
      <c r="AK347" s="12">
        <v>12</v>
      </c>
      <c r="AL347" s="12">
        <v>20</v>
      </c>
      <c r="AM347" s="12">
        <v>33</v>
      </c>
      <c r="AN347" s="12">
        <v>28</v>
      </c>
      <c r="AO347" s="12">
        <v>40</v>
      </c>
      <c r="AP347" s="12">
        <v>21</v>
      </c>
      <c r="AQ347" s="12">
        <v>29</v>
      </c>
      <c r="AR347" s="12">
        <v>17</v>
      </c>
      <c r="AS347" s="12">
        <v>17</v>
      </c>
      <c r="AT347" s="31">
        <v>0</v>
      </c>
      <c r="AV347" s="12" t="s">
        <v>515</v>
      </c>
      <c r="AW347" s="12">
        <v>182</v>
      </c>
      <c r="AX347" s="12">
        <v>1</v>
      </c>
      <c r="AY347" s="12">
        <v>1</v>
      </c>
      <c r="AZ347" s="12">
        <v>1</v>
      </c>
      <c r="BA347" s="12">
        <v>3</v>
      </c>
      <c r="BB347" s="12">
        <v>0</v>
      </c>
      <c r="BC347" s="12">
        <v>0</v>
      </c>
      <c r="BD347" s="12">
        <v>0</v>
      </c>
      <c r="BE347" s="12">
        <v>1</v>
      </c>
      <c r="BF347" s="12">
        <v>3</v>
      </c>
      <c r="BG347" s="12">
        <v>1</v>
      </c>
      <c r="BH347" s="12">
        <v>2</v>
      </c>
      <c r="BI347" s="31">
        <v>6</v>
      </c>
      <c r="BJ347" s="12"/>
      <c r="BK347" s="12" t="s">
        <v>515</v>
      </c>
      <c r="BL347" s="12">
        <v>14</v>
      </c>
      <c r="BM347" s="12">
        <v>8</v>
      </c>
      <c r="BN347" s="12">
        <v>7</v>
      </c>
      <c r="BO347" s="12">
        <v>7</v>
      </c>
      <c r="BP347" s="12">
        <v>7</v>
      </c>
      <c r="BQ347" s="12">
        <v>13</v>
      </c>
      <c r="BR347" s="12">
        <v>24</v>
      </c>
      <c r="BS347" s="12">
        <v>15</v>
      </c>
      <c r="BT347" s="12">
        <v>22</v>
      </c>
      <c r="BU347" s="12">
        <v>16</v>
      </c>
      <c r="BV347" s="12">
        <v>16</v>
      </c>
      <c r="BW347" s="12">
        <v>11</v>
      </c>
      <c r="BX347" s="12">
        <v>6</v>
      </c>
      <c r="BY347" s="31">
        <v>0</v>
      </c>
      <c r="CA347" s="12" t="s">
        <v>515</v>
      </c>
      <c r="CB347" s="12">
        <v>111</v>
      </c>
      <c r="CC347" s="12">
        <v>0</v>
      </c>
      <c r="CD347" s="12">
        <v>0</v>
      </c>
      <c r="CE347" s="12">
        <v>0</v>
      </c>
      <c r="CF347" s="12">
        <v>0</v>
      </c>
      <c r="CG347" s="12">
        <v>3</v>
      </c>
      <c r="CH347" s="12">
        <v>0</v>
      </c>
      <c r="CI347" s="12">
        <v>0</v>
      </c>
      <c r="CJ347" s="12">
        <v>0</v>
      </c>
      <c r="CK347" s="12">
        <v>3</v>
      </c>
      <c r="CL347" s="12">
        <v>1</v>
      </c>
      <c r="CM347" s="12">
        <v>2</v>
      </c>
      <c r="CN347" s="31">
        <v>2</v>
      </c>
      <c r="CO347" s="12"/>
      <c r="CP347" s="12" t="s">
        <v>515</v>
      </c>
      <c r="CQ347" s="12">
        <v>3</v>
      </c>
      <c r="CR347" s="12">
        <v>4</v>
      </c>
      <c r="CS347" s="12">
        <v>3</v>
      </c>
      <c r="CT347" s="12">
        <v>3</v>
      </c>
      <c r="CU347" s="12">
        <v>5</v>
      </c>
      <c r="CV347" s="12">
        <v>7</v>
      </c>
      <c r="CW347" s="12">
        <v>9</v>
      </c>
      <c r="CX347" s="12">
        <v>13</v>
      </c>
      <c r="CY347" s="12">
        <v>18</v>
      </c>
      <c r="CZ347" s="12">
        <v>5</v>
      </c>
      <c r="DA347" s="12">
        <v>13</v>
      </c>
      <c r="DB347" s="12">
        <v>6</v>
      </c>
      <c r="DC347" s="12">
        <v>11</v>
      </c>
      <c r="DD347" s="31">
        <v>0</v>
      </c>
      <c r="DG347" s="6" t="s">
        <v>464</v>
      </c>
      <c r="DT347" s="6" t="s">
        <v>464</v>
      </c>
      <c r="EG347" s="6" t="s">
        <v>464</v>
      </c>
      <c r="IC347" s="96">
        <f>(IC326+IC290+IC254+IC220+IC184+IC150+IC116+IC81+IC45+IC10)/10</f>
        <v>0.81364988238980751</v>
      </c>
    </row>
    <row r="348" spans="1:244" x14ac:dyDescent="0.3">
      <c r="A348" s="13" t="s">
        <v>462</v>
      </c>
      <c r="B348" s="13">
        <v>1336</v>
      </c>
      <c r="C348" s="13"/>
      <c r="D348" s="13"/>
      <c r="E348" s="13"/>
      <c r="F348" s="13">
        <v>1</v>
      </c>
      <c r="G348" s="13">
        <v>178</v>
      </c>
      <c r="H348" s="13">
        <v>250</v>
      </c>
      <c r="I348" s="13">
        <v>221</v>
      </c>
      <c r="J348" s="13">
        <v>171</v>
      </c>
      <c r="K348" s="13">
        <v>86</v>
      </c>
      <c r="L348" s="13">
        <v>18</v>
      </c>
      <c r="M348" s="13">
        <v>2</v>
      </c>
      <c r="N348" s="13">
        <v>0</v>
      </c>
      <c r="O348" s="14">
        <v>409</v>
      </c>
      <c r="Q348" s="13" t="s">
        <v>462</v>
      </c>
      <c r="R348" s="13">
        <v>885</v>
      </c>
      <c r="S348" s="13">
        <v>24</v>
      </c>
      <c r="T348" s="13">
        <v>6</v>
      </c>
      <c r="U348" s="13">
        <v>7</v>
      </c>
      <c r="V348" s="13">
        <v>37</v>
      </c>
      <c r="W348" s="13">
        <v>1</v>
      </c>
      <c r="X348" s="13">
        <v>3</v>
      </c>
      <c r="Y348" s="13">
        <v>2</v>
      </c>
      <c r="Z348" s="13">
        <v>0</v>
      </c>
      <c r="AA348" s="13">
        <v>3</v>
      </c>
      <c r="AB348" s="13">
        <v>6</v>
      </c>
      <c r="AC348" s="13">
        <v>13</v>
      </c>
      <c r="AD348" s="14">
        <v>24</v>
      </c>
      <c r="AE348" s="13"/>
      <c r="AF348" s="13" t="s">
        <v>462</v>
      </c>
      <c r="AG348" s="13">
        <v>34</v>
      </c>
      <c r="AH348" s="13">
        <v>34</v>
      </c>
      <c r="AI348" s="13">
        <v>32</v>
      </c>
      <c r="AJ348" s="13">
        <v>43</v>
      </c>
      <c r="AK348" s="13">
        <v>40</v>
      </c>
      <c r="AL348" s="13">
        <v>66</v>
      </c>
      <c r="AM348" s="13">
        <v>64</v>
      </c>
      <c r="AN348" s="13">
        <v>108</v>
      </c>
      <c r="AO348" s="13">
        <v>66</v>
      </c>
      <c r="AP348" s="13">
        <v>70</v>
      </c>
      <c r="AQ348" s="13">
        <v>61</v>
      </c>
      <c r="AR348" s="13">
        <v>62</v>
      </c>
      <c r="AS348" s="13">
        <v>80</v>
      </c>
      <c r="AT348" s="14">
        <v>36</v>
      </c>
      <c r="AV348" s="13" t="s">
        <v>462</v>
      </c>
      <c r="AW348" s="13">
        <v>627</v>
      </c>
      <c r="AX348" s="13">
        <v>13</v>
      </c>
      <c r="AY348" s="13">
        <v>2</v>
      </c>
      <c r="AZ348" s="13">
        <v>4</v>
      </c>
      <c r="BA348" s="13">
        <v>19</v>
      </c>
      <c r="BB348" s="13">
        <v>1</v>
      </c>
      <c r="BC348" s="13">
        <v>2</v>
      </c>
      <c r="BD348" s="13">
        <v>1</v>
      </c>
      <c r="BE348" s="13">
        <v>0</v>
      </c>
      <c r="BF348" s="13">
        <v>3</v>
      </c>
      <c r="BG348" s="13">
        <v>3</v>
      </c>
      <c r="BH348" s="13">
        <v>12</v>
      </c>
      <c r="BI348" s="14">
        <v>21</v>
      </c>
      <c r="BJ348" s="13"/>
      <c r="BK348" s="13" t="s">
        <v>462</v>
      </c>
      <c r="BL348" s="13">
        <v>30</v>
      </c>
      <c r="BM348" s="13">
        <v>27</v>
      </c>
      <c r="BN348" s="13">
        <v>26</v>
      </c>
      <c r="BO348" s="13">
        <v>36</v>
      </c>
      <c r="BP348" s="13">
        <v>29</v>
      </c>
      <c r="BQ348" s="13">
        <v>56</v>
      </c>
      <c r="BR348" s="13">
        <v>52</v>
      </c>
      <c r="BS348" s="13">
        <v>82</v>
      </c>
      <c r="BT348" s="13">
        <v>55</v>
      </c>
      <c r="BU348" s="13">
        <v>45</v>
      </c>
      <c r="BV348" s="13">
        <v>39</v>
      </c>
      <c r="BW348" s="13">
        <v>32</v>
      </c>
      <c r="BX348" s="13">
        <v>32</v>
      </c>
      <c r="BY348" s="14">
        <v>24</v>
      </c>
      <c r="CA348" s="13" t="s">
        <v>462</v>
      </c>
      <c r="CB348" s="13">
        <v>246</v>
      </c>
      <c r="CC348" s="13">
        <v>11</v>
      </c>
      <c r="CD348" s="13">
        <v>4</v>
      </c>
      <c r="CE348" s="13">
        <v>3</v>
      </c>
      <c r="CF348" s="13">
        <v>18</v>
      </c>
      <c r="CG348" s="13">
        <v>0</v>
      </c>
      <c r="CH348" s="13">
        <v>1</v>
      </c>
      <c r="CI348" s="13">
        <v>1</v>
      </c>
      <c r="CJ348" s="13">
        <v>0</v>
      </c>
      <c r="CK348" s="13">
        <v>0</v>
      </c>
      <c r="CL348" s="13">
        <v>3</v>
      </c>
      <c r="CM348" s="13">
        <v>1</v>
      </c>
      <c r="CN348" s="14">
        <v>3</v>
      </c>
      <c r="CO348" s="13"/>
      <c r="CP348" s="13" t="s">
        <v>462</v>
      </c>
      <c r="CQ348" s="13">
        <v>4</v>
      </c>
      <c r="CR348" s="13">
        <v>7</v>
      </c>
      <c r="CS348" s="13">
        <v>6</v>
      </c>
      <c r="CT348" s="13">
        <v>7</v>
      </c>
      <c r="CU348" s="13">
        <v>10</v>
      </c>
      <c r="CV348" s="13">
        <v>10</v>
      </c>
      <c r="CW348" s="13">
        <v>10</v>
      </c>
      <c r="CX348" s="13">
        <v>25</v>
      </c>
      <c r="CY348" s="13">
        <v>11</v>
      </c>
      <c r="CZ348" s="13">
        <v>23</v>
      </c>
      <c r="DA348" s="13">
        <v>22</v>
      </c>
      <c r="DB348" s="13">
        <v>30</v>
      </c>
      <c r="DC348" s="13">
        <v>48</v>
      </c>
      <c r="DD348" s="14">
        <v>6</v>
      </c>
      <c r="DG348" s="6" t="s">
        <v>498</v>
      </c>
      <c r="DT348" s="6" t="s">
        <v>463</v>
      </c>
      <c r="EG348" s="6" t="s">
        <v>463</v>
      </c>
    </row>
    <row r="349" spans="1:244" x14ac:dyDescent="0.3">
      <c r="DG349" s="6" t="s">
        <v>516</v>
      </c>
    </row>
  </sheetData>
  <mergeCells count="10">
    <mergeCell ref="JE167:JE170"/>
    <mergeCell ref="JF167:KJ168"/>
    <mergeCell ref="JF169:JF170"/>
    <mergeCell ref="IU107:IU110"/>
    <mergeCell ref="IV107:JC108"/>
    <mergeCell ref="JE107:JE110"/>
    <mergeCell ref="IV109:JC109"/>
    <mergeCell ref="JF109:JF110"/>
    <mergeCell ref="JE137:JE140"/>
    <mergeCell ref="JF139:JF1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P20"/>
  <sheetViews>
    <sheetView workbookViewId="0">
      <selection activeCell="F8" sqref="F8"/>
    </sheetView>
  </sheetViews>
  <sheetFormatPr baseColWidth="10" defaultRowHeight="14.4" x14ac:dyDescent="0.3"/>
  <sheetData>
    <row r="1" spans="3:42" x14ac:dyDescent="0.3">
      <c r="D1">
        <v>2000</v>
      </c>
      <c r="H1">
        <v>2001</v>
      </c>
      <c r="L1">
        <v>2002</v>
      </c>
      <c r="Q1">
        <v>2003</v>
      </c>
      <c r="U1">
        <v>2004</v>
      </c>
      <c r="Y1">
        <v>2005</v>
      </c>
      <c r="AC1">
        <v>2006</v>
      </c>
      <c r="AG1">
        <v>2007</v>
      </c>
      <c r="AK1">
        <v>2008</v>
      </c>
      <c r="AO1">
        <v>2009</v>
      </c>
    </row>
    <row r="2" spans="3:42" ht="15.6" x14ac:dyDescent="0.3">
      <c r="C2" s="3"/>
      <c r="D2" s="27" t="s">
        <v>11</v>
      </c>
      <c r="E2" t="s">
        <v>12</v>
      </c>
      <c r="F2" t="s">
        <v>470</v>
      </c>
      <c r="H2" s="27" t="s">
        <v>11</v>
      </c>
      <c r="I2" t="s">
        <v>12</v>
      </c>
      <c r="J2" t="s">
        <v>470</v>
      </c>
      <c r="L2" s="27" t="s">
        <v>11</v>
      </c>
      <c r="M2" t="s">
        <v>12</v>
      </c>
      <c r="N2" t="s">
        <v>470</v>
      </c>
      <c r="P2" s="27" t="s">
        <v>11</v>
      </c>
      <c r="Q2" t="s">
        <v>12</v>
      </c>
      <c r="R2" t="s">
        <v>470</v>
      </c>
      <c r="T2" s="27" t="s">
        <v>11</v>
      </c>
      <c r="U2" t="s">
        <v>12</v>
      </c>
      <c r="V2" t="s">
        <v>470</v>
      </c>
      <c r="X2" s="27" t="s">
        <v>11</v>
      </c>
      <c r="Y2" t="s">
        <v>12</v>
      </c>
      <c r="Z2" t="s">
        <v>470</v>
      </c>
      <c r="AB2" s="27" t="s">
        <v>11</v>
      </c>
      <c r="AC2" t="s">
        <v>12</v>
      </c>
      <c r="AD2" t="s">
        <v>470</v>
      </c>
      <c r="AF2" s="27" t="s">
        <v>11</v>
      </c>
      <c r="AG2" t="s">
        <v>12</v>
      </c>
      <c r="AH2" t="s">
        <v>470</v>
      </c>
      <c r="AJ2" s="27" t="s">
        <v>11</v>
      </c>
      <c r="AK2" t="s">
        <v>12</v>
      </c>
      <c r="AL2" t="s">
        <v>470</v>
      </c>
      <c r="AN2" s="27" t="s">
        <v>11</v>
      </c>
      <c r="AO2" t="s">
        <v>12</v>
      </c>
      <c r="AP2" t="s">
        <v>470</v>
      </c>
    </row>
    <row r="3" spans="3:42" ht="15.6" x14ac:dyDescent="0.3">
      <c r="C3" s="3" t="s">
        <v>5</v>
      </c>
      <c r="D3" s="27">
        <v>18163300</v>
      </c>
      <c r="E3" s="27">
        <v>18868700</v>
      </c>
      <c r="F3">
        <f>D3+E3</f>
        <v>37032000</v>
      </c>
      <c r="H3" s="27">
        <v>18387000</v>
      </c>
      <c r="I3" s="27">
        <v>19099900</v>
      </c>
      <c r="J3">
        <f t="shared" ref="J3:J20" si="0">H3+I3</f>
        <v>37486900</v>
      </c>
      <c r="L3" s="27">
        <v>18611835</v>
      </c>
      <c r="M3" s="27">
        <v>19332179</v>
      </c>
      <c r="N3">
        <f t="shared" ref="N3:N20" si="1">L3+M3</f>
        <v>37944014</v>
      </c>
      <c r="P3" s="27">
        <v>18546559</v>
      </c>
      <c r="Q3" s="27">
        <v>19323164</v>
      </c>
      <c r="R3">
        <f>P3+Q3</f>
        <v>37869723</v>
      </c>
      <c r="T3" s="3">
        <v>18719869</v>
      </c>
      <c r="U3" s="3">
        <v>19506182</v>
      </c>
      <c r="V3">
        <f>T3+U3</f>
        <v>38226051</v>
      </c>
      <c r="X3" s="97">
        <v>18898472</v>
      </c>
      <c r="Y3" s="97">
        <v>19693678</v>
      </c>
      <c r="Z3">
        <f>X3+Y3</f>
        <v>38592150</v>
      </c>
      <c r="AB3" s="97">
        <v>19083828</v>
      </c>
      <c r="AC3" s="97">
        <v>19886783</v>
      </c>
      <c r="AD3">
        <f>AB3+AC3</f>
        <v>38970611</v>
      </c>
      <c r="AF3" s="97">
        <v>19273494</v>
      </c>
      <c r="AG3" s="97">
        <v>20082889</v>
      </c>
      <c r="AH3">
        <f>AF3+AG3</f>
        <v>39356383</v>
      </c>
      <c r="AJ3" s="3">
        <v>19465305</v>
      </c>
      <c r="AK3" s="3">
        <v>20280308</v>
      </c>
      <c r="AL3">
        <f>AJ3+AK3</f>
        <v>39745613</v>
      </c>
      <c r="AN3" s="27">
        <v>19657086</v>
      </c>
      <c r="AO3" s="27">
        <v>20477339</v>
      </c>
    </row>
    <row r="4" spans="3:42" ht="15.6" x14ac:dyDescent="0.3">
      <c r="C4" s="3" t="s">
        <v>54</v>
      </c>
      <c r="D4" s="27">
        <v>1778300</v>
      </c>
      <c r="E4" s="27">
        <v>1720300</v>
      </c>
      <c r="F4">
        <f t="shared" ref="F4:F20" si="2">D4+E4</f>
        <v>3498600</v>
      </c>
      <c r="H4" s="27">
        <v>1801700</v>
      </c>
      <c r="I4" s="27">
        <v>1743000</v>
      </c>
      <c r="J4">
        <f t="shared" si="0"/>
        <v>3544700</v>
      </c>
      <c r="L4" s="27">
        <v>1825014</v>
      </c>
      <c r="M4" s="27">
        <v>1765773</v>
      </c>
      <c r="N4">
        <f t="shared" si="1"/>
        <v>3590787</v>
      </c>
      <c r="P4" s="27">
        <v>1711365</v>
      </c>
      <c r="Q4" s="27">
        <v>1653351</v>
      </c>
      <c r="R4">
        <f t="shared" ref="R4:R20" si="3">P4+Q4</f>
        <v>3364716</v>
      </c>
      <c r="T4" s="3">
        <v>1699138</v>
      </c>
      <c r="U4" s="3">
        <v>1641399</v>
      </c>
      <c r="V4">
        <f t="shared" ref="V4:V20" si="4">T4+U4</f>
        <v>3340537</v>
      </c>
      <c r="X4" s="97">
        <v>1693479</v>
      </c>
      <c r="Y4" s="97">
        <v>1635719</v>
      </c>
      <c r="Z4">
        <f t="shared" ref="Z4:Z20" si="5">X4+Y4</f>
        <v>3329198</v>
      </c>
      <c r="AB4" s="97">
        <v>1696718</v>
      </c>
      <c r="AC4" s="97">
        <v>1638522</v>
      </c>
      <c r="AD4">
        <f t="shared" ref="AD4:AD20" si="6">AB4+AC4</f>
        <v>3335240</v>
      </c>
      <c r="AF4" s="97">
        <v>1706530</v>
      </c>
      <c r="AG4" s="97">
        <v>1647588</v>
      </c>
      <c r="AH4">
        <f t="shared" ref="AH4:AH20" si="7">AF4+AG4</f>
        <v>3354118</v>
      </c>
      <c r="AJ4" s="3">
        <v>1719424</v>
      </c>
      <c r="AK4" s="3">
        <v>1659599</v>
      </c>
      <c r="AL4">
        <f t="shared" ref="AL4:AL20" si="8">AJ4+AK4</f>
        <v>3379023</v>
      </c>
      <c r="AN4" s="27">
        <v>1731906</v>
      </c>
      <c r="AO4" s="27">
        <v>1671239</v>
      </c>
    </row>
    <row r="5" spans="3:42" ht="15.6" x14ac:dyDescent="0.3">
      <c r="C5" s="3" t="s">
        <v>33</v>
      </c>
      <c r="D5" s="27">
        <v>1738300</v>
      </c>
      <c r="E5" s="27">
        <v>1683500</v>
      </c>
      <c r="F5">
        <f t="shared" si="2"/>
        <v>3421800</v>
      </c>
      <c r="H5" s="27">
        <v>1760800</v>
      </c>
      <c r="I5" s="27">
        <v>1705400</v>
      </c>
      <c r="J5">
        <f t="shared" si="0"/>
        <v>3466200</v>
      </c>
      <c r="L5" s="27">
        <v>1783444</v>
      </c>
      <c r="M5" s="27">
        <v>1727547</v>
      </c>
      <c r="N5">
        <f t="shared" si="1"/>
        <v>3510991</v>
      </c>
      <c r="P5" s="27">
        <v>1754822</v>
      </c>
      <c r="Q5" s="27">
        <v>1697521</v>
      </c>
      <c r="R5">
        <f t="shared" si="3"/>
        <v>3452343</v>
      </c>
      <c r="T5" s="3">
        <v>1746348</v>
      </c>
      <c r="U5" s="3">
        <v>1689265</v>
      </c>
      <c r="V5">
        <f t="shared" si="4"/>
        <v>3435613</v>
      </c>
      <c r="X5" s="97">
        <v>1738020</v>
      </c>
      <c r="Y5" s="97">
        <v>1681084</v>
      </c>
      <c r="Z5">
        <f t="shared" si="5"/>
        <v>3419104</v>
      </c>
      <c r="AB5" s="97">
        <v>1727996</v>
      </c>
      <c r="AC5" s="97">
        <v>1671186</v>
      </c>
      <c r="AD5">
        <f t="shared" si="6"/>
        <v>3399182</v>
      </c>
      <c r="AF5" s="97">
        <v>1715351</v>
      </c>
      <c r="AG5" s="97">
        <v>1658704</v>
      </c>
      <c r="AH5">
        <f t="shared" si="7"/>
        <v>3374055</v>
      </c>
      <c r="AJ5" s="3">
        <v>1702852</v>
      </c>
      <c r="AK5" s="3">
        <v>1646325</v>
      </c>
      <c r="AL5">
        <f t="shared" si="8"/>
        <v>3349177</v>
      </c>
      <c r="AN5" s="27">
        <v>1693267</v>
      </c>
      <c r="AO5" s="27">
        <v>1636738</v>
      </c>
    </row>
    <row r="6" spans="3:42" ht="15.6" x14ac:dyDescent="0.3">
      <c r="C6" s="3" t="s">
        <v>34</v>
      </c>
      <c r="D6" s="27">
        <v>1697800</v>
      </c>
      <c r="E6" s="27">
        <v>1646800</v>
      </c>
      <c r="F6">
        <f t="shared" si="2"/>
        <v>3344600</v>
      </c>
      <c r="H6" s="27">
        <v>1719500</v>
      </c>
      <c r="I6" s="27">
        <v>1668000</v>
      </c>
      <c r="J6">
        <f t="shared" si="0"/>
        <v>3387500</v>
      </c>
      <c r="L6" s="27">
        <v>1741445</v>
      </c>
      <c r="M6" s="27">
        <v>1689462</v>
      </c>
      <c r="N6">
        <f t="shared" si="1"/>
        <v>3430907</v>
      </c>
      <c r="P6" s="27">
        <v>1745039</v>
      </c>
      <c r="Q6" s="27">
        <v>1690031</v>
      </c>
      <c r="R6">
        <f t="shared" si="3"/>
        <v>3435070</v>
      </c>
      <c r="T6" s="3">
        <v>1752043</v>
      </c>
      <c r="U6" s="3">
        <v>1696785</v>
      </c>
      <c r="V6">
        <f t="shared" si="4"/>
        <v>3448828</v>
      </c>
      <c r="X6" s="97">
        <v>1755899</v>
      </c>
      <c r="Y6" s="97">
        <v>1700418</v>
      </c>
      <c r="Z6">
        <f t="shared" si="5"/>
        <v>3456317</v>
      </c>
      <c r="AB6" s="97">
        <v>1756088</v>
      </c>
      <c r="AC6" s="97">
        <v>1700416</v>
      </c>
      <c r="AD6">
        <f t="shared" si="6"/>
        <v>3456504</v>
      </c>
      <c r="AF6" s="97">
        <v>1753350</v>
      </c>
      <c r="AG6" s="97">
        <v>1697534</v>
      </c>
      <c r="AH6">
        <f t="shared" si="7"/>
        <v>3450884</v>
      </c>
      <c r="AJ6" s="3">
        <v>1748461</v>
      </c>
      <c r="AK6" s="3">
        <v>1692542</v>
      </c>
      <c r="AL6">
        <f t="shared" si="8"/>
        <v>3441003</v>
      </c>
      <c r="AN6" s="27">
        <v>1742200</v>
      </c>
      <c r="AO6" s="27">
        <v>1686208</v>
      </c>
    </row>
    <row r="7" spans="3:42" ht="15.6" x14ac:dyDescent="0.3">
      <c r="C7" s="3" t="s">
        <v>35</v>
      </c>
      <c r="D7" s="27">
        <v>1671400</v>
      </c>
      <c r="E7" s="27">
        <v>1625600</v>
      </c>
      <c r="F7">
        <f t="shared" si="2"/>
        <v>3297000</v>
      </c>
      <c r="H7" s="27">
        <v>1692400</v>
      </c>
      <c r="I7" s="27">
        <v>1646300</v>
      </c>
      <c r="J7">
        <f t="shared" si="0"/>
        <v>3338700</v>
      </c>
      <c r="L7" s="27">
        <v>1713522</v>
      </c>
      <c r="M7" s="27">
        <v>1667017</v>
      </c>
      <c r="N7">
        <f t="shared" si="1"/>
        <v>3380539</v>
      </c>
      <c r="P7" s="27">
        <v>1677971</v>
      </c>
      <c r="Q7" s="27">
        <v>1630973</v>
      </c>
      <c r="R7">
        <f t="shared" si="3"/>
        <v>3308944</v>
      </c>
      <c r="T7" s="3">
        <v>1693201</v>
      </c>
      <c r="U7" s="3">
        <v>1644187</v>
      </c>
      <c r="V7">
        <f t="shared" si="4"/>
        <v>3337388</v>
      </c>
      <c r="X7" s="97">
        <v>1705978</v>
      </c>
      <c r="Y7" s="97">
        <v>1655417</v>
      </c>
      <c r="Z7">
        <f t="shared" si="5"/>
        <v>3361395</v>
      </c>
      <c r="AB7" s="97">
        <v>1717102</v>
      </c>
      <c r="AC7" s="97">
        <v>1665541</v>
      </c>
      <c r="AD7">
        <f t="shared" si="6"/>
        <v>3382643</v>
      </c>
      <c r="AF7" s="97">
        <v>1728405</v>
      </c>
      <c r="AG7" s="97">
        <v>1676197</v>
      </c>
      <c r="AH7">
        <f t="shared" si="7"/>
        <v>3404602</v>
      </c>
      <c r="AJ7" s="3">
        <v>1738687</v>
      </c>
      <c r="AK7" s="3">
        <v>1686067</v>
      </c>
      <c r="AL7">
        <f t="shared" si="8"/>
        <v>3424754</v>
      </c>
      <c r="AN7" s="27">
        <v>1746747</v>
      </c>
      <c r="AO7" s="27">
        <v>1693831</v>
      </c>
    </row>
    <row r="8" spans="3:42" ht="15.6" x14ac:dyDescent="0.3">
      <c r="C8" s="3" t="s">
        <v>36</v>
      </c>
      <c r="D8" s="27">
        <v>1695900</v>
      </c>
      <c r="E8" s="27">
        <v>1665200</v>
      </c>
      <c r="F8">
        <f t="shared" si="2"/>
        <v>3361100</v>
      </c>
      <c r="H8" s="27">
        <v>1716900</v>
      </c>
      <c r="I8" s="27">
        <v>1686300</v>
      </c>
      <c r="J8">
        <f t="shared" si="0"/>
        <v>3403200</v>
      </c>
      <c r="L8" s="27">
        <v>1737941</v>
      </c>
      <c r="M8" s="27">
        <v>1707234</v>
      </c>
      <c r="N8">
        <f t="shared" si="1"/>
        <v>3445175</v>
      </c>
      <c r="P8" s="27">
        <v>1648280</v>
      </c>
      <c r="Q8" s="27">
        <v>1618598</v>
      </c>
      <c r="R8">
        <f t="shared" si="3"/>
        <v>3266878</v>
      </c>
      <c r="T8" s="3">
        <v>1634163</v>
      </c>
      <c r="U8" s="3">
        <v>1601934</v>
      </c>
      <c r="V8">
        <f t="shared" si="4"/>
        <v>3236097</v>
      </c>
      <c r="X8" s="97">
        <v>1629984</v>
      </c>
      <c r="Y8" s="97">
        <v>1595394</v>
      </c>
      <c r="Z8">
        <f t="shared" si="5"/>
        <v>3225378</v>
      </c>
      <c r="AB8" s="97">
        <v>1637640</v>
      </c>
      <c r="AC8" s="97">
        <v>1600751</v>
      </c>
      <c r="AD8">
        <f t="shared" si="6"/>
        <v>3238391</v>
      </c>
      <c r="AF8" s="97">
        <v>1651069</v>
      </c>
      <c r="AG8" s="97">
        <v>1611770</v>
      </c>
      <c r="AH8">
        <f t="shared" si="7"/>
        <v>3262839</v>
      </c>
      <c r="AJ8" s="3">
        <v>1667426</v>
      </c>
      <c r="AK8" s="3">
        <v>1625789</v>
      </c>
      <c r="AL8">
        <f t="shared" si="8"/>
        <v>3293215</v>
      </c>
      <c r="AN8" s="27">
        <v>1683868</v>
      </c>
      <c r="AO8" s="27">
        <v>1640145</v>
      </c>
    </row>
    <row r="9" spans="3:42" ht="15.6" x14ac:dyDescent="0.3">
      <c r="C9" s="3" t="s">
        <v>37</v>
      </c>
      <c r="D9" s="27">
        <v>1417400</v>
      </c>
      <c r="E9" s="27">
        <v>1399900</v>
      </c>
      <c r="F9">
        <f t="shared" si="2"/>
        <v>2817300</v>
      </c>
      <c r="H9" s="27">
        <v>1435000</v>
      </c>
      <c r="I9" s="27">
        <v>1417400</v>
      </c>
      <c r="J9">
        <f t="shared" si="0"/>
        <v>2852400</v>
      </c>
      <c r="L9" s="27">
        <v>1452455</v>
      </c>
      <c r="M9" s="27">
        <v>1434881</v>
      </c>
      <c r="N9">
        <f t="shared" si="1"/>
        <v>2887336</v>
      </c>
      <c r="P9" s="27">
        <v>1554031</v>
      </c>
      <c r="Q9" s="27">
        <v>1541084</v>
      </c>
      <c r="R9">
        <f t="shared" si="3"/>
        <v>3095115</v>
      </c>
      <c r="T9" s="3">
        <v>1606690</v>
      </c>
      <c r="U9" s="3">
        <v>1592566</v>
      </c>
      <c r="V9">
        <f t="shared" si="4"/>
        <v>3199256</v>
      </c>
      <c r="X9" s="97">
        <v>1641925</v>
      </c>
      <c r="Y9" s="97">
        <v>1626318</v>
      </c>
      <c r="Z9">
        <f t="shared" si="5"/>
        <v>3268243</v>
      </c>
      <c r="AB9" s="97">
        <v>1653784</v>
      </c>
      <c r="AC9" s="97">
        <v>1636257</v>
      </c>
      <c r="AD9">
        <f t="shared" si="6"/>
        <v>3290041</v>
      </c>
      <c r="AF9" s="97">
        <v>1648462</v>
      </c>
      <c r="AG9" s="97">
        <v>1628588</v>
      </c>
      <c r="AH9">
        <f t="shared" si="7"/>
        <v>3277050</v>
      </c>
      <c r="AJ9" s="3">
        <v>1634889</v>
      </c>
      <c r="AK9" s="3">
        <v>1612438</v>
      </c>
      <c r="AL9">
        <f t="shared" si="8"/>
        <v>3247327</v>
      </c>
      <c r="AN9" s="27">
        <v>1621994</v>
      </c>
      <c r="AO9" s="27">
        <v>1596933</v>
      </c>
    </row>
    <row r="10" spans="3:42" ht="15.6" x14ac:dyDescent="0.3">
      <c r="C10" s="3" t="s">
        <v>38</v>
      </c>
      <c r="D10" s="27">
        <v>1237100</v>
      </c>
      <c r="E10" s="27">
        <v>1228300</v>
      </c>
      <c r="F10">
        <f t="shared" si="2"/>
        <v>2465400</v>
      </c>
      <c r="H10" s="27">
        <v>1252400</v>
      </c>
      <c r="I10" s="27">
        <v>1243500</v>
      </c>
      <c r="J10">
        <f t="shared" si="0"/>
        <v>2495900</v>
      </c>
      <c r="L10" s="27">
        <v>1267631</v>
      </c>
      <c r="M10" s="27">
        <v>1258804</v>
      </c>
      <c r="N10">
        <f t="shared" si="1"/>
        <v>2526435</v>
      </c>
      <c r="P10" s="27">
        <v>1293434</v>
      </c>
      <c r="Q10" s="27">
        <v>1291119</v>
      </c>
      <c r="R10">
        <f t="shared" si="3"/>
        <v>2584553</v>
      </c>
      <c r="T10" s="3">
        <v>1328527</v>
      </c>
      <c r="U10" s="3">
        <v>1326100</v>
      </c>
      <c r="V10">
        <f t="shared" si="4"/>
        <v>2654627</v>
      </c>
      <c r="X10" s="97">
        <v>1367895</v>
      </c>
      <c r="Y10" s="97">
        <v>1365079</v>
      </c>
      <c r="Z10">
        <f t="shared" si="5"/>
        <v>2732974</v>
      </c>
      <c r="AB10" s="97">
        <v>1417740</v>
      </c>
      <c r="AC10" s="97">
        <v>1414326</v>
      </c>
      <c r="AD10">
        <f t="shared" si="6"/>
        <v>2832066</v>
      </c>
      <c r="AF10" s="97">
        <v>1477980</v>
      </c>
      <c r="AG10" s="97">
        <v>1473910</v>
      </c>
      <c r="AH10">
        <f t="shared" si="7"/>
        <v>2951890</v>
      </c>
      <c r="AJ10" s="3">
        <v>1539324</v>
      </c>
      <c r="AK10" s="3">
        <v>1534430</v>
      </c>
      <c r="AL10">
        <f t="shared" si="8"/>
        <v>3073754</v>
      </c>
      <c r="AN10" s="27">
        <v>1592477</v>
      </c>
      <c r="AO10" s="27">
        <v>1586480</v>
      </c>
    </row>
    <row r="11" spans="3:42" ht="15.6" x14ac:dyDescent="0.3">
      <c r="C11" s="3" t="s">
        <v>39</v>
      </c>
      <c r="D11" s="27">
        <v>1154200</v>
      </c>
      <c r="E11" s="27">
        <v>1164900</v>
      </c>
      <c r="F11">
        <f t="shared" si="2"/>
        <v>2319100</v>
      </c>
      <c r="H11" s="27">
        <v>1168400</v>
      </c>
      <c r="I11" s="27">
        <v>1179300</v>
      </c>
      <c r="J11">
        <f t="shared" si="0"/>
        <v>2347700</v>
      </c>
      <c r="L11" s="27">
        <v>1182709</v>
      </c>
      <c r="M11" s="27">
        <v>1193852</v>
      </c>
      <c r="N11">
        <f t="shared" si="1"/>
        <v>2376561</v>
      </c>
      <c r="P11" s="27">
        <v>1165501</v>
      </c>
      <c r="Q11" s="27">
        <v>1175048</v>
      </c>
      <c r="R11">
        <f t="shared" si="3"/>
        <v>2340549</v>
      </c>
      <c r="T11" s="3">
        <v>1177920</v>
      </c>
      <c r="U11" s="3">
        <v>1185995</v>
      </c>
      <c r="V11">
        <f t="shared" si="4"/>
        <v>2363915</v>
      </c>
      <c r="X11" s="97">
        <v>1195951</v>
      </c>
      <c r="Y11" s="97">
        <v>1202744</v>
      </c>
      <c r="Z11">
        <f t="shared" si="5"/>
        <v>2398695</v>
      </c>
      <c r="AB11" s="97">
        <v>1219550</v>
      </c>
      <c r="AC11" s="97">
        <v>1225422</v>
      </c>
      <c r="AD11">
        <f t="shared" si="6"/>
        <v>2444972</v>
      </c>
      <c r="AF11" s="97">
        <v>1247052</v>
      </c>
      <c r="AG11" s="97">
        <v>1252522</v>
      </c>
      <c r="AH11">
        <f t="shared" si="7"/>
        <v>2499574</v>
      </c>
      <c r="AJ11" s="3">
        <v>1278518</v>
      </c>
      <c r="AK11" s="3">
        <v>1283852</v>
      </c>
      <c r="AL11">
        <f t="shared" si="8"/>
        <v>2562370</v>
      </c>
      <c r="AN11" s="27">
        <v>1314010</v>
      </c>
      <c r="AO11" s="27">
        <v>1319219</v>
      </c>
    </row>
    <row r="12" spans="3:42" ht="15.6" x14ac:dyDescent="0.3">
      <c r="C12" s="3" t="s">
        <v>40</v>
      </c>
      <c r="D12" s="27">
        <v>1062700</v>
      </c>
      <c r="E12" s="27">
        <v>1115400</v>
      </c>
      <c r="F12">
        <f t="shared" si="2"/>
        <v>2178100</v>
      </c>
      <c r="H12" s="27">
        <v>1075600</v>
      </c>
      <c r="I12" s="27">
        <v>1129100</v>
      </c>
      <c r="J12">
        <f t="shared" si="0"/>
        <v>2204700</v>
      </c>
      <c r="L12" s="27">
        <v>1088601</v>
      </c>
      <c r="M12" s="27">
        <v>1142728</v>
      </c>
      <c r="N12">
        <f t="shared" si="1"/>
        <v>2231329</v>
      </c>
      <c r="P12" s="27">
        <v>1088836</v>
      </c>
      <c r="Q12" s="27">
        <v>1129756</v>
      </c>
      <c r="R12">
        <f t="shared" si="3"/>
        <v>2218592</v>
      </c>
      <c r="T12" s="3">
        <v>1103394</v>
      </c>
      <c r="U12" s="3">
        <v>1136432</v>
      </c>
      <c r="V12">
        <f t="shared" si="4"/>
        <v>2239826</v>
      </c>
      <c r="X12" s="97">
        <v>1117097</v>
      </c>
      <c r="Y12" s="97">
        <v>1144194</v>
      </c>
      <c r="Z12">
        <f t="shared" si="5"/>
        <v>2261291</v>
      </c>
      <c r="AB12" s="97">
        <v>1128336</v>
      </c>
      <c r="AC12" s="97">
        <v>1151589</v>
      </c>
      <c r="AD12">
        <f t="shared" si="6"/>
        <v>2279925</v>
      </c>
      <c r="AF12" s="97">
        <v>1137747</v>
      </c>
      <c r="AG12" s="97">
        <v>1158098</v>
      </c>
      <c r="AH12">
        <f t="shared" si="7"/>
        <v>2295845</v>
      </c>
      <c r="AJ12" s="3">
        <v>1147736</v>
      </c>
      <c r="AK12" s="3">
        <v>1165910</v>
      </c>
      <c r="AL12">
        <f t="shared" si="8"/>
        <v>2313646</v>
      </c>
      <c r="AN12" s="27">
        <v>1160710</v>
      </c>
      <c r="AO12" s="27">
        <v>1177209</v>
      </c>
    </row>
    <row r="13" spans="3:42" ht="15.6" x14ac:dyDescent="0.3">
      <c r="C13" s="3" t="s">
        <v>41</v>
      </c>
      <c r="D13" s="27">
        <v>996900</v>
      </c>
      <c r="E13" s="27">
        <v>1046200</v>
      </c>
      <c r="F13">
        <f t="shared" si="2"/>
        <v>2043100</v>
      </c>
      <c r="H13" s="27">
        <v>1009000</v>
      </c>
      <c r="I13" s="27">
        <v>1058800</v>
      </c>
      <c r="J13">
        <f t="shared" si="0"/>
        <v>2067800</v>
      </c>
      <c r="L13" s="27">
        <v>1021048</v>
      </c>
      <c r="M13" s="27">
        <v>1071295</v>
      </c>
      <c r="N13">
        <f t="shared" si="1"/>
        <v>2092343</v>
      </c>
      <c r="P13" s="27">
        <v>1010099</v>
      </c>
      <c r="Q13" s="27">
        <v>1076282</v>
      </c>
      <c r="R13">
        <f t="shared" si="3"/>
        <v>2086381</v>
      </c>
      <c r="T13" s="3">
        <v>1015946</v>
      </c>
      <c r="U13" s="3">
        <v>1085528</v>
      </c>
      <c r="V13">
        <f t="shared" si="4"/>
        <v>2101474</v>
      </c>
      <c r="X13" s="97">
        <v>1024468</v>
      </c>
      <c r="Y13" s="97">
        <v>1094554</v>
      </c>
      <c r="Z13">
        <f t="shared" si="5"/>
        <v>2119022</v>
      </c>
      <c r="AB13" s="97">
        <v>1036319</v>
      </c>
      <c r="AC13" s="97">
        <v>1102882</v>
      </c>
      <c r="AD13">
        <f t="shared" si="6"/>
        <v>2139201</v>
      </c>
      <c r="AF13" s="97">
        <v>1050175</v>
      </c>
      <c r="AG13" s="97">
        <v>1110075</v>
      </c>
      <c r="AH13">
        <f t="shared" si="7"/>
        <v>2160250</v>
      </c>
      <c r="AJ13" s="3">
        <v>1065054</v>
      </c>
      <c r="AK13" s="3">
        <v>1116842</v>
      </c>
      <c r="AL13">
        <f t="shared" si="8"/>
        <v>2181896</v>
      </c>
      <c r="AN13" s="27">
        <v>1079970</v>
      </c>
      <c r="AO13" s="27">
        <v>1123897</v>
      </c>
    </row>
    <row r="14" spans="3:42" ht="15.6" x14ac:dyDescent="0.3">
      <c r="C14" s="3" t="s">
        <v>42</v>
      </c>
      <c r="D14" s="27">
        <v>873700</v>
      </c>
      <c r="E14" s="27">
        <v>929100</v>
      </c>
      <c r="F14">
        <f t="shared" si="2"/>
        <v>1802800</v>
      </c>
      <c r="H14" s="27">
        <v>883900</v>
      </c>
      <c r="I14" s="27">
        <v>939900</v>
      </c>
      <c r="J14">
        <f t="shared" si="0"/>
        <v>1823800</v>
      </c>
      <c r="L14" s="27">
        <v>894319</v>
      </c>
      <c r="M14" s="27">
        <v>950692</v>
      </c>
      <c r="N14">
        <f t="shared" si="1"/>
        <v>1845011</v>
      </c>
      <c r="P14" s="27">
        <v>923421</v>
      </c>
      <c r="Q14" s="27">
        <v>986033</v>
      </c>
      <c r="R14">
        <f t="shared" si="3"/>
        <v>1909454</v>
      </c>
      <c r="T14" s="3">
        <v>939933</v>
      </c>
      <c r="U14" s="3">
        <v>1005001</v>
      </c>
      <c r="V14">
        <f t="shared" si="4"/>
        <v>1944934</v>
      </c>
      <c r="X14" s="97">
        <v>953838</v>
      </c>
      <c r="Y14" s="97">
        <v>1021683</v>
      </c>
      <c r="Z14">
        <f t="shared" si="5"/>
        <v>1975521</v>
      </c>
      <c r="AB14" s="97">
        <v>963891</v>
      </c>
      <c r="AC14" s="97">
        <v>1035677</v>
      </c>
      <c r="AD14">
        <f t="shared" si="6"/>
        <v>1999568</v>
      </c>
      <c r="AF14" s="97">
        <v>970839</v>
      </c>
      <c r="AG14" s="97">
        <v>1047598</v>
      </c>
      <c r="AH14">
        <f t="shared" si="7"/>
        <v>2018437</v>
      </c>
      <c r="AJ14" s="3">
        <v>976553</v>
      </c>
      <c r="AK14" s="3">
        <v>1058043</v>
      </c>
      <c r="AL14">
        <f t="shared" si="8"/>
        <v>2034596</v>
      </c>
      <c r="AN14" s="27">
        <v>982902</v>
      </c>
      <c r="AO14" s="27">
        <v>1067611</v>
      </c>
    </row>
    <row r="15" spans="3:42" ht="15.6" x14ac:dyDescent="0.3">
      <c r="C15" s="3" t="s">
        <v>43</v>
      </c>
      <c r="D15" s="27">
        <v>741500</v>
      </c>
      <c r="E15" s="27">
        <v>804600</v>
      </c>
      <c r="F15">
        <f t="shared" si="2"/>
        <v>1546100</v>
      </c>
      <c r="H15" s="27">
        <v>750300</v>
      </c>
      <c r="I15" s="27">
        <v>813700</v>
      </c>
      <c r="J15">
        <f t="shared" si="0"/>
        <v>1564000</v>
      </c>
      <c r="L15" s="27">
        <v>758939</v>
      </c>
      <c r="M15" s="27">
        <v>822921</v>
      </c>
      <c r="N15">
        <f t="shared" si="1"/>
        <v>1581860</v>
      </c>
      <c r="P15" s="27">
        <v>788707</v>
      </c>
      <c r="Q15" s="27">
        <v>858216</v>
      </c>
      <c r="R15">
        <f t="shared" si="3"/>
        <v>1646923</v>
      </c>
      <c r="T15" s="3">
        <v>805839</v>
      </c>
      <c r="U15" s="3">
        <v>879401</v>
      </c>
      <c r="V15">
        <f t="shared" si="4"/>
        <v>1685240</v>
      </c>
      <c r="X15" s="97">
        <v>822699</v>
      </c>
      <c r="Y15" s="97">
        <v>899777</v>
      </c>
      <c r="Z15">
        <f t="shared" si="5"/>
        <v>1722476</v>
      </c>
      <c r="AB15" s="97">
        <v>840039</v>
      </c>
      <c r="AC15" s="97">
        <v>919978</v>
      </c>
      <c r="AD15">
        <f t="shared" si="6"/>
        <v>1760017</v>
      </c>
      <c r="AF15" s="97">
        <v>858209</v>
      </c>
      <c r="AG15" s="97">
        <v>940741</v>
      </c>
      <c r="AH15">
        <f t="shared" si="7"/>
        <v>1798950</v>
      </c>
      <c r="AJ15" s="3">
        <v>876087</v>
      </c>
      <c r="AK15" s="3">
        <v>961119</v>
      </c>
      <c r="AL15">
        <f t="shared" si="8"/>
        <v>1837206</v>
      </c>
      <c r="AN15" s="27">
        <v>892548</v>
      </c>
      <c r="AO15" s="27">
        <v>980163</v>
      </c>
    </row>
    <row r="16" spans="3:42" ht="15.6" x14ac:dyDescent="0.3">
      <c r="C16" s="3" t="s">
        <v>44</v>
      </c>
      <c r="D16" s="27">
        <v>625100</v>
      </c>
      <c r="E16" s="27">
        <v>718800</v>
      </c>
      <c r="F16">
        <f t="shared" si="2"/>
        <v>1343900</v>
      </c>
      <c r="H16" s="27">
        <v>632200</v>
      </c>
      <c r="I16" s="27">
        <v>727000</v>
      </c>
      <c r="J16">
        <f t="shared" si="0"/>
        <v>1359200</v>
      </c>
      <c r="L16" s="27">
        <v>639448</v>
      </c>
      <c r="M16" s="27">
        <v>735184</v>
      </c>
      <c r="N16">
        <f t="shared" si="1"/>
        <v>1374632</v>
      </c>
      <c r="P16" s="27">
        <v>654615</v>
      </c>
      <c r="Q16" s="27">
        <v>742370</v>
      </c>
      <c r="R16">
        <f t="shared" si="3"/>
        <v>1396985</v>
      </c>
      <c r="T16" s="3">
        <v>667183</v>
      </c>
      <c r="U16" s="3">
        <v>754708</v>
      </c>
      <c r="V16">
        <f t="shared" si="4"/>
        <v>1421891</v>
      </c>
      <c r="X16" s="97">
        <v>680458</v>
      </c>
      <c r="Y16" s="97">
        <v>768908</v>
      </c>
      <c r="Z16">
        <f t="shared" si="5"/>
        <v>1449366</v>
      </c>
      <c r="AB16" s="97">
        <v>694800</v>
      </c>
      <c r="AC16" s="97">
        <v>785707</v>
      </c>
      <c r="AD16">
        <f t="shared" si="6"/>
        <v>1480507</v>
      </c>
      <c r="AF16" s="97">
        <v>710473</v>
      </c>
      <c r="AG16" s="97">
        <v>805033</v>
      </c>
      <c r="AH16">
        <f t="shared" si="7"/>
        <v>1515506</v>
      </c>
      <c r="AJ16" s="3">
        <v>726939</v>
      </c>
      <c r="AK16" s="3">
        <v>825773</v>
      </c>
      <c r="AL16">
        <f t="shared" si="8"/>
        <v>1552712</v>
      </c>
      <c r="AN16" s="27">
        <v>743658</v>
      </c>
      <c r="AO16" s="27">
        <v>846815</v>
      </c>
    </row>
    <row r="17" spans="3:41" ht="15.6" x14ac:dyDescent="0.3">
      <c r="C17" s="3" t="s">
        <v>45</v>
      </c>
      <c r="D17" s="27">
        <v>535400</v>
      </c>
      <c r="E17" s="27">
        <v>662200</v>
      </c>
      <c r="F17">
        <f t="shared" si="2"/>
        <v>1197600</v>
      </c>
      <c r="H17" s="27">
        <v>541400</v>
      </c>
      <c r="I17" s="27">
        <v>669300</v>
      </c>
      <c r="J17">
        <f t="shared" si="0"/>
        <v>1210700</v>
      </c>
      <c r="L17" s="27">
        <v>547451</v>
      </c>
      <c r="M17" s="27">
        <v>676659</v>
      </c>
      <c r="N17">
        <f t="shared" si="1"/>
        <v>1224110</v>
      </c>
      <c r="P17" s="27">
        <v>539752</v>
      </c>
      <c r="Q17" s="27">
        <v>663580</v>
      </c>
      <c r="R17">
        <f t="shared" si="3"/>
        <v>1203332</v>
      </c>
      <c r="T17" s="3">
        <v>543376</v>
      </c>
      <c r="U17" s="3">
        <v>666795</v>
      </c>
      <c r="V17">
        <f t="shared" si="4"/>
        <v>1210171</v>
      </c>
      <c r="X17" s="97">
        <v>549019</v>
      </c>
      <c r="Y17" s="97">
        <v>672215</v>
      </c>
      <c r="Z17">
        <f t="shared" si="5"/>
        <v>1221234</v>
      </c>
      <c r="AB17" s="97">
        <v>556954</v>
      </c>
      <c r="AC17" s="97">
        <v>679811</v>
      </c>
      <c r="AD17">
        <f t="shared" si="6"/>
        <v>1236765</v>
      </c>
      <c r="AF17" s="97">
        <v>566698</v>
      </c>
      <c r="AG17" s="97">
        <v>688963</v>
      </c>
      <c r="AH17">
        <f t="shared" si="7"/>
        <v>1255661</v>
      </c>
      <c r="AJ17" s="3">
        <v>577847</v>
      </c>
      <c r="AK17" s="3">
        <v>699728</v>
      </c>
      <c r="AL17">
        <f t="shared" si="8"/>
        <v>1277575</v>
      </c>
      <c r="AN17" s="27">
        <v>590001</v>
      </c>
      <c r="AO17" s="27">
        <v>712161</v>
      </c>
    </row>
    <row r="18" spans="3:41" ht="15.6" x14ac:dyDescent="0.3">
      <c r="C18" s="3" t="s">
        <v>46</v>
      </c>
      <c r="D18" s="27">
        <v>433700</v>
      </c>
      <c r="E18" s="27">
        <v>585800</v>
      </c>
      <c r="F18">
        <f t="shared" si="2"/>
        <v>1019500</v>
      </c>
      <c r="H18" s="27">
        <v>438400</v>
      </c>
      <c r="I18" s="27">
        <v>591900</v>
      </c>
      <c r="J18">
        <f t="shared" si="0"/>
        <v>1030300</v>
      </c>
      <c r="L18" s="27">
        <v>443248</v>
      </c>
      <c r="M18" s="27">
        <v>598163</v>
      </c>
      <c r="N18">
        <f t="shared" si="1"/>
        <v>1041411</v>
      </c>
      <c r="P18" s="27">
        <v>436214</v>
      </c>
      <c r="Q18" s="27">
        <v>592511</v>
      </c>
      <c r="R18">
        <f t="shared" si="3"/>
        <v>1028725</v>
      </c>
      <c r="T18" s="3">
        <v>437005</v>
      </c>
      <c r="U18" s="3">
        <v>594126</v>
      </c>
      <c r="V18">
        <f t="shared" si="4"/>
        <v>1031131</v>
      </c>
      <c r="X18" s="97">
        <v>438837</v>
      </c>
      <c r="Y18" s="97">
        <v>596579</v>
      </c>
      <c r="Z18">
        <f t="shared" si="5"/>
        <v>1035416</v>
      </c>
      <c r="AB18" s="97">
        <v>441346</v>
      </c>
      <c r="AC18" s="97">
        <v>599344</v>
      </c>
      <c r="AD18">
        <f t="shared" si="6"/>
        <v>1040690</v>
      </c>
      <c r="AF18" s="97">
        <v>443870</v>
      </c>
      <c r="AG18" s="97">
        <v>601718</v>
      </c>
      <c r="AH18">
        <f t="shared" si="7"/>
        <v>1045588</v>
      </c>
      <c r="AJ18" s="3">
        <v>446952</v>
      </c>
      <c r="AK18" s="3">
        <v>604490</v>
      </c>
      <c r="AL18">
        <f t="shared" si="8"/>
        <v>1051442</v>
      </c>
      <c r="AN18" s="27">
        <v>451135</v>
      </c>
      <c r="AO18" s="27">
        <v>608445</v>
      </c>
    </row>
    <row r="19" spans="3:41" ht="15.6" x14ac:dyDescent="0.3">
      <c r="C19" s="3" t="s">
        <v>47</v>
      </c>
      <c r="D19" s="27">
        <v>290900</v>
      </c>
      <c r="E19" s="27">
        <v>446300</v>
      </c>
      <c r="F19">
        <f t="shared" si="2"/>
        <v>737200</v>
      </c>
      <c r="H19" s="27">
        <v>294100</v>
      </c>
      <c r="I19" s="27">
        <v>451000</v>
      </c>
      <c r="J19">
        <f t="shared" si="0"/>
        <v>745100</v>
      </c>
      <c r="L19" s="27">
        <v>297249</v>
      </c>
      <c r="M19" s="27">
        <v>455632</v>
      </c>
      <c r="N19">
        <f t="shared" si="1"/>
        <v>752881</v>
      </c>
      <c r="P19" s="27">
        <v>307545</v>
      </c>
      <c r="Q19" s="27">
        <v>477498</v>
      </c>
      <c r="R19">
        <f t="shared" si="3"/>
        <v>785043</v>
      </c>
      <c r="T19" s="3">
        <v>313741</v>
      </c>
      <c r="U19" s="3">
        <v>486956</v>
      </c>
      <c r="V19">
        <f t="shared" si="4"/>
        <v>800697</v>
      </c>
      <c r="X19" s="97">
        <v>318893</v>
      </c>
      <c r="Y19" s="97">
        <v>494819</v>
      </c>
      <c r="Z19">
        <f t="shared" si="5"/>
        <v>813712</v>
      </c>
      <c r="AB19" s="97">
        <v>322568</v>
      </c>
      <c r="AC19" s="97">
        <v>500554</v>
      </c>
      <c r="AD19">
        <f t="shared" si="6"/>
        <v>823122</v>
      </c>
      <c r="AF19" s="97">
        <v>324995</v>
      </c>
      <c r="AG19" s="97">
        <v>504505</v>
      </c>
      <c r="AH19">
        <f t="shared" si="7"/>
        <v>829500</v>
      </c>
      <c r="AJ19" s="3">
        <v>326827</v>
      </c>
      <c r="AK19" s="3">
        <v>507479</v>
      </c>
      <c r="AL19">
        <f t="shared" si="8"/>
        <v>834306</v>
      </c>
      <c r="AN19" s="27">
        <v>328715</v>
      </c>
      <c r="AO19" s="27">
        <v>510281</v>
      </c>
    </row>
    <row r="20" spans="3:41" ht="15.6" x14ac:dyDescent="0.3">
      <c r="C20" s="15" t="s">
        <v>55</v>
      </c>
      <c r="D20" s="28">
        <v>213000</v>
      </c>
      <c r="E20" s="28">
        <v>425800</v>
      </c>
      <c r="F20">
        <f t="shared" si="2"/>
        <v>638800</v>
      </c>
      <c r="H20" s="28">
        <v>215100</v>
      </c>
      <c r="I20" s="28">
        <v>430100</v>
      </c>
      <c r="J20">
        <f t="shared" si="0"/>
        <v>645200</v>
      </c>
      <c r="L20" s="28">
        <v>217371</v>
      </c>
      <c r="M20" s="28">
        <v>434335</v>
      </c>
      <c r="N20">
        <f t="shared" si="1"/>
        <v>651706</v>
      </c>
      <c r="P20" s="28">
        <v>246927</v>
      </c>
      <c r="Q20" s="28">
        <v>499193</v>
      </c>
      <c r="R20">
        <f t="shared" si="3"/>
        <v>746120</v>
      </c>
      <c r="T20" s="15">
        <v>255422</v>
      </c>
      <c r="U20" s="15">
        <v>519004</v>
      </c>
      <c r="V20">
        <f t="shared" si="4"/>
        <v>774426</v>
      </c>
      <c r="X20" s="98">
        <v>264032</v>
      </c>
      <c r="Y20" s="98">
        <v>538776</v>
      </c>
      <c r="Z20">
        <f t="shared" si="5"/>
        <v>802808</v>
      </c>
      <c r="AB20" s="98">
        <v>272957</v>
      </c>
      <c r="AC20" s="98">
        <v>558820</v>
      </c>
      <c r="AD20">
        <f t="shared" si="6"/>
        <v>831777</v>
      </c>
      <c r="AF20" s="98">
        <v>282289</v>
      </c>
      <c r="AG20" s="98">
        <v>579345</v>
      </c>
      <c r="AH20">
        <f t="shared" si="7"/>
        <v>861634</v>
      </c>
      <c r="AJ20" s="15">
        <v>291729</v>
      </c>
      <c r="AK20" s="15">
        <v>599882</v>
      </c>
      <c r="AL20">
        <f t="shared" si="8"/>
        <v>891611</v>
      </c>
      <c r="AN20" s="28">
        <v>300978</v>
      </c>
      <c r="AO20" s="28">
        <v>619964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59"/>
  <sheetViews>
    <sheetView topLeftCell="Z55" workbookViewId="0">
      <selection activeCell="AO61" sqref="AO61"/>
    </sheetView>
  </sheetViews>
  <sheetFormatPr baseColWidth="10" defaultRowHeight="14.4" x14ac:dyDescent="0.3"/>
  <cols>
    <col min="2" max="3" width="12.33203125" customWidth="1"/>
  </cols>
  <sheetData>
    <row r="1" spans="1:42" x14ac:dyDescent="0.3">
      <c r="A1" s="92" t="s">
        <v>11</v>
      </c>
      <c r="B1" s="92"/>
      <c r="C1" s="92"/>
      <c r="D1" s="92"/>
      <c r="E1" s="92"/>
      <c r="F1" s="92"/>
      <c r="G1" s="92"/>
      <c r="H1" s="92"/>
      <c r="I1" s="92"/>
      <c r="J1" s="92"/>
      <c r="K1" s="92"/>
      <c r="AP1" s="62">
        <f>AP7+AP37</f>
        <v>52778477</v>
      </c>
    </row>
    <row r="2" spans="1:42" x14ac:dyDescent="0.3">
      <c r="A2" s="209" t="s">
        <v>468</v>
      </c>
      <c r="B2" s="213"/>
      <c r="C2" s="213"/>
      <c r="D2" s="213"/>
      <c r="E2" s="213"/>
      <c r="F2" s="213"/>
      <c r="G2" s="213"/>
      <c r="H2" s="213"/>
      <c r="I2" s="213"/>
      <c r="J2" s="213"/>
      <c r="K2" s="213"/>
      <c r="L2" s="209" t="s">
        <v>466</v>
      </c>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09"/>
    </row>
    <row r="3" spans="1:42" x14ac:dyDescent="0.3">
      <c r="A3" s="209"/>
      <c r="B3" s="214"/>
      <c r="C3" s="214"/>
      <c r="D3" s="214"/>
      <c r="E3" s="214"/>
      <c r="F3" s="214"/>
      <c r="G3" s="214"/>
      <c r="H3" s="214"/>
      <c r="I3" s="214"/>
      <c r="J3" s="214"/>
      <c r="K3" s="214"/>
      <c r="L3" s="209"/>
      <c r="M3" s="209"/>
      <c r="N3" s="209"/>
      <c r="O3" s="209"/>
      <c r="P3" s="209"/>
      <c r="Q3" s="209"/>
      <c r="R3" s="209"/>
      <c r="S3" s="209"/>
      <c r="T3" s="209"/>
      <c r="U3" s="209"/>
      <c r="V3" s="209"/>
      <c r="W3" s="209"/>
      <c r="X3" s="209"/>
      <c r="Y3" s="209"/>
      <c r="Z3" s="209"/>
      <c r="AA3" s="209"/>
      <c r="AB3" s="209"/>
      <c r="AC3" s="209"/>
      <c r="AD3" s="209"/>
      <c r="AE3" s="209"/>
      <c r="AF3" s="209"/>
      <c r="AG3" s="209"/>
      <c r="AH3" s="209"/>
      <c r="AI3" s="209"/>
      <c r="AJ3" s="209"/>
      <c r="AK3" s="209"/>
      <c r="AL3" s="209"/>
      <c r="AM3" s="209"/>
      <c r="AN3" s="209"/>
      <c r="AO3" s="209"/>
      <c r="AP3" s="209"/>
    </row>
    <row r="4" spans="1:42" x14ac:dyDescent="0.3">
      <c r="A4" s="209"/>
      <c r="B4" s="210">
        <v>2000</v>
      </c>
      <c r="C4" s="210">
        <v>2001</v>
      </c>
      <c r="D4" s="210">
        <v>2002</v>
      </c>
      <c r="E4" s="210">
        <v>2003</v>
      </c>
      <c r="F4" s="210">
        <v>2004</v>
      </c>
      <c r="G4" s="210">
        <v>2005</v>
      </c>
      <c r="H4" s="210">
        <v>2006</v>
      </c>
      <c r="I4" s="210">
        <v>2007</v>
      </c>
      <c r="J4" s="210">
        <v>2008</v>
      </c>
      <c r="K4" s="210">
        <v>2009</v>
      </c>
      <c r="L4" s="210">
        <v>2010</v>
      </c>
      <c r="M4" s="210">
        <v>2011</v>
      </c>
      <c r="N4" s="210">
        <v>2012</v>
      </c>
      <c r="O4" s="210">
        <v>2013</v>
      </c>
      <c r="P4" s="210">
        <v>2014</v>
      </c>
      <c r="Q4" s="210">
        <v>2015</v>
      </c>
      <c r="R4" s="210">
        <v>2016</v>
      </c>
      <c r="S4" s="210">
        <v>2017</v>
      </c>
      <c r="T4" s="210">
        <v>2018</v>
      </c>
      <c r="U4" s="210">
        <v>2019</v>
      </c>
      <c r="V4" s="210">
        <v>2020</v>
      </c>
      <c r="W4" s="210">
        <v>2021</v>
      </c>
      <c r="X4" s="210">
        <v>2022</v>
      </c>
      <c r="Y4" s="210">
        <v>2023</v>
      </c>
      <c r="Z4" s="210">
        <v>2024</v>
      </c>
      <c r="AA4" s="210">
        <v>2025</v>
      </c>
      <c r="AB4" s="210">
        <v>2026</v>
      </c>
      <c r="AC4" s="210">
        <v>2027</v>
      </c>
      <c r="AD4" s="210">
        <v>2028</v>
      </c>
      <c r="AE4" s="210">
        <v>2029</v>
      </c>
      <c r="AF4" s="210">
        <v>2030</v>
      </c>
      <c r="AG4" s="210">
        <v>2031</v>
      </c>
      <c r="AH4" s="210">
        <v>2032</v>
      </c>
      <c r="AI4" s="210">
        <v>2033</v>
      </c>
      <c r="AJ4" s="210">
        <v>2034</v>
      </c>
      <c r="AK4" s="210">
        <v>2035</v>
      </c>
      <c r="AL4" s="210">
        <v>2036</v>
      </c>
      <c r="AM4" s="210">
        <v>2037</v>
      </c>
      <c r="AN4" s="210">
        <v>2038</v>
      </c>
      <c r="AO4" s="210">
        <v>2039</v>
      </c>
      <c r="AP4" s="210">
        <v>2040</v>
      </c>
    </row>
    <row r="5" spans="1:42" x14ac:dyDescent="0.3">
      <c r="A5" s="209"/>
      <c r="B5" s="210"/>
      <c r="C5" s="210"/>
      <c r="D5" s="210"/>
      <c r="E5" s="210"/>
      <c r="F5" s="210"/>
      <c r="G5" s="210"/>
      <c r="H5" s="210"/>
      <c r="I5" s="210"/>
      <c r="J5" s="210"/>
      <c r="K5" s="210"/>
      <c r="L5" s="210"/>
      <c r="M5" s="210"/>
      <c r="N5" s="210"/>
      <c r="O5" s="210"/>
      <c r="P5" s="210"/>
      <c r="Q5" s="210"/>
      <c r="R5" s="210"/>
      <c r="S5" s="210"/>
      <c r="T5" s="210"/>
      <c r="U5" s="210"/>
      <c r="V5" s="210"/>
      <c r="W5" s="210"/>
      <c r="X5" s="210"/>
      <c r="Y5" s="210"/>
      <c r="Z5" s="210"/>
      <c r="AA5" s="210"/>
      <c r="AB5" s="210"/>
      <c r="AC5" s="210"/>
      <c r="AD5" s="210"/>
      <c r="AE5" s="210"/>
      <c r="AF5" s="210"/>
      <c r="AG5" s="210"/>
      <c r="AH5" s="210"/>
      <c r="AI5" s="210"/>
      <c r="AJ5" s="210"/>
      <c r="AK5" s="210"/>
      <c r="AL5" s="210"/>
      <c r="AM5" s="210"/>
      <c r="AN5" s="210"/>
      <c r="AO5" s="210"/>
      <c r="AP5" s="210"/>
    </row>
    <row r="6" spans="1:42" x14ac:dyDescent="0.3">
      <c r="M6" s="93"/>
    </row>
    <row r="7" spans="1:42" x14ac:dyDescent="0.3">
      <c r="A7" s="87" t="s">
        <v>470</v>
      </c>
      <c r="B7" s="103">
        <f t="shared" ref="B7:K7" si="0">SUM(B9:B29)</f>
        <v>18163300</v>
      </c>
      <c r="C7" s="103">
        <f t="shared" si="0"/>
        <v>18387100</v>
      </c>
      <c r="D7" s="103">
        <f t="shared" si="0"/>
        <v>18611835</v>
      </c>
      <c r="E7" s="103">
        <f t="shared" si="0"/>
        <v>18546559</v>
      </c>
      <c r="F7" s="103">
        <f t="shared" si="0"/>
        <v>18719869</v>
      </c>
      <c r="G7" s="103">
        <f t="shared" si="0"/>
        <v>18898472</v>
      </c>
      <c r="H7" s="103">
        <f t="shared" si="0"/>
        <v>19083828</v>
      </c>
      <c r="I7" s="103">
        <f t="shared" si="0"/>
        <v>19273494</v>
      </c>
      <c r="J7" s="103">
        <f t="shared" si="0"/>
        <v>19465305</v>
      </c>
      <c r="K7" s="103">
        <f t="shared" si="0"/>
        <v>19657086</v>
      </c>
      <c r="L7" s="88">
        <v>19940704</v>
      </c>
      <c r="M7" s="88">
        <v>20180791</v>
      </c>
      <c r="N7" s="88">
        <v>20420391</v>
      </c>
      <c r="O7" s="88">
        <v>20659037</v>
      </c>
      <c r="P7" s="88">
        <v>20896203</v>
      </c>
      <c r="Q7" s="88">
        <v>21131346</v>
      </c>
      <c r="R7" s="88">
        <v>21364470</v>
      </c>
      <c r="S7" s="88">
        <v>21595623</v>
      </c>
      <c r="T7" s="88">
        <v>21824372</v>
      </c>
      <c r="U7" s="88">
        <v>22050332</v>
      </c>
      <c r="V7" s="88">
        <v>22273132</v>
      </c>
      <c r="W7" s="88">
        <v>22492818</v>
      </c>
      <c r="X7" s="88">
        <v>22709478</v>
      </c>
      <c r="Y7" s="88">
        <v>22922881</v>
      </c>
      <c r="Z7" s="88">
        <v>23132846</v>
      </c>
      <c r="AA7" s="88">
        <v>23339242</v>
      </c>
      <c r="AB7" s="88">
        <v>23542251</v>
      </c>
      <c r="AC7" s="88">
        <v>23742075</v>
      </c>
      <c r="AD7" s="88">
        <v>23938645</v>
      </c>
      <c r="AE7" s="88">
        <v>24131883</v>
      </c>
      <c r="AF7" s="88">
        <v>24321729</v>
      </c>
      <c r="AG7" s="88">
        <v>24508267</v>
      </c>
      <c r="AH7" s="88">
        <v>24691585</v>
      </c>
      <c r="AI7" s="88">
        <v>24871645</v>
      </c>
      <c r="AJ7" s="88">
        <v>25048401</v>
      </c>
      <c r="AK7" s="88">
        <v>25221806</v>
      </c>
      <c r="AL7" s="88">
        <v>25391854</v>
      </c>
      <c r="AM7" s="88">
        <v>25558552</v>
      </c>
      <c r="AN7" s="88">
        <v>25721856</v>
      </c>
      <c r="AO7" s="88">
        <v>25881722</v>
      </c>
      <c r="AP7" s="88">
        <v>26038093</v>
      </c>
    </row>
    <row r="9" spans="1:42" x14ac:dyDescent="0.3">
      <c r="A9" s="10" t="s">
        <v>471</v>
      </c>
      <c r="B9" s="102">
        <f>'Población 2000-2009 (2)'!D4</f>
        <v>1778300</v>
      </c>
      <c r="C9" s="102">
        <f>'Población 2000-2009 (2)'!H4</f>
        <v>1801700</v>
      </c>
      <c r="D9" s="102">
        <f>'Población 2000-2009 (2)'!L4</f>
        <v>1825014</v>
      </c>
      <c r="E9" s="102">
        <f>'Población 2000-2009 (2)'!P4</f>
        <v>1711365</v>
      </c>
      <c r="F9" s="102">
        <f>'Población 2000-2009 (2)'!T4</f>
        <v>1699138</v>
      </c>
      <c r="G9" s="102">
        <f>'Población 2000-2009 (2)'!X4</f>
        <v>1693479</v>
      </c>
      <c r="H9" s="102">
        <f>'Población 2000-2009 (2)'!AB4</f>
        <v>1696718</v>
      </c>
      <c r="I9" s="102">
        <f>'Población 2000-2009 (2)'!AF4</f>
        <v>1706530</v>
      </c>
      <c r="J9" s="102">
        <f>'Población 2000-2009 (2)'!AJ4</f>
        <v>1719424</v>
      </c>
      <c r="K9" s="102">
        <f>'Población 2000-2009 (2)'!AN4</f>
        <v>1731906</v>
      </c>
      <c r="L9" s="11">
        <v>1838771</v>
      </c>
      <c r="M9" s="11">
        <v>1865789</v>
      </c>
      <c r="N9" s="11">
        <v>1890649</v>
      </c>
      <c r="O9" s="11">
        <v>1911781</v>
      </c>
      <c r="P9" s="11">
        <v>1927925</v>
      </c>
      <c r="Q9" s="11">
        <v>1936908</v>
      </c>
      <c r="R9" s="11">
        <v>1933361</v>
      </c>
      <c r="S9" s="11">
        <v>1928846</v>
      </c>
      <c r="T9" s="11">
        <v>1923444</v>
      </c>
      <c r="U9" s="11">
        <v>1917283</v>
      </c>
      <c r="V9" s="11">
        <v>1910563</v>
      </c>
      <c r="W9" s="11">
        <v>1903318</v>
      </c>
      <c r="X9" s="11">
        <v>1895625</v>
      </c>
      <c r="Y9" s="11">
        <v>1887692</v>
      </c>
      <c r="Z9" s="11">
        <v>1879711</v>
      </c>
      <c r="AA9" s="11">
        <v>1871911</v>
      </c>
      <c r="AB9" s="11">
        <v>1864421</v>
      </c>
      <c r="AC9" s="11">
        <v>1857332</v>
      </c>
      <c r="AD9" s="11">
        <v>1850786</v>
      </c>
      <c r="AE9" s="11">
        <v>1844840</v>
      </c>
      <c r="AF9" s="11">
        <v>1839562</v>
      </c>
      <c r="AG9" s="11">
        <v>1834817</v>
      </c>
      <c r="AH9" s="11">
        <v>1830454</v>
      </c>
      <c r="AI9" s="11">
        <v>1826477</v>
      </c>
      <c r="AJ9" s="11">
        <v>1822892</v>
      </c>
      <c r="AK9" s="11">
        <v>1819680</v>
      </c>
      <c r="AL9" s="11">
        <v>1816731</v>
      </c>
      <c r="AM9" s="11">
        <v>1813943</v>
      </c>
      <c r="AN9" s="11">
        <v>1811288</v>
      </c>
      <c r="AO9" s="11">
        <v>1808764</v>
      </c>
      <c r="AP9" s="11">
        <v>1806336</v>
      </c>
    </row>
    <row r="10" spans="1:42" x14ac:dyDescent="0.3">
      <c r="A10" s="89" t="s">
        <v>186</v>
      </c>
      <c r="B10" s="102">
        <f>'Población 2000-2009 (2)'!D5</f>
        <v>1738300</v>
      </c>
      <c r="C10" s="102">
        <f>'Población 2000-2009 (2)'!H5</f>
        <v>1760800</v>
      </c>
      <c r="D10" s="102">
        <f>'Población 2000-2009 (2)'!L5</f>
        <v>1783444</v>
      </c>
      <c r="E10" s="102">
        <f>'Población 2000-2009 (2)'!P5</f>
        <v>1754822</v>
      </c>
      <c r="F10" s="102">
        <f>'Población 2000-2009 (2)'!T5</f>
        <v>1746348</v>
      </c>
      <c r="G10" s="102">
        <f>'Población 2000-2009 (2)'!X5</f>
        <v>1738020</v>
      </c>
      <c r="H10" s="102">
        <f>'Población 2000-2009 (2)'!AB5</f>
        <v>1727996</v>
      </c>
      <c r="I10" s="102">
        <f>'Población 2000-2009 (2)'!AF5</f>
        <v>1715351</v>
      </c>
      <c r="J10" s="102">
        <f>'Población 2000-2009 (2)'!AJ5</f>
        <v>1702852</v>
      </c>
      <c r="K10" s="102">
        <f>'Población 2000-2009 (2)'!AN5</f>
        <v>1693267</v>
      </c>
      <c r="L10" s="11">
        <v>1794531</v>
      </c>
      <c r="M10" s="11">
        <v>1796735</v>
      </c>
      <c r="N10" s="11">
        <v>1801192</v>
      </c>
      <c r="O10" s="11">
        <v>1808975</v>
      </c>
      <c r="P10" s="11">
        <v>1820695</v>
      </c>
      <c r="Q10" s="11">
        <v>1837604</v>
      </c>
      <c r="R10" s="11">
        <v>1864612</v>
      </c>
      <c r="S10" s="11">
        <v>1889493</v>
      </c>
      <c r="T10" s="11">
        <v>1910645</v>
      </c>
      <c r="U10" s="11">
        <v>1926816</v>
      </c>
      <c r="V10" s="11">
        <v>1935823</v>
      </c>
      <c r="W10" s="11">
        <v>1932305</v>
      </c>
      <c r="X10" s="11">
        <v>1927829</v>
      </c>
      <c r="Y10" s="11">
        <v>1922442</v>
      </c>
      <c r="Z10" s="11">
        <v>1916301</v>
      </c>
      <c r="AA10" s="11">
        <v>1909590</v>
      </c>
      <c r="AB10" s="11">
        <v>1902354</v>
      </c>
      <c r="AC10" s="11">
        <v>1894674</v>
      </c>
      <c r="AD10" s="11">
        <v>1886740</v>
      </c>
      <c r="AE10" s="11">
        <v>1878765</v>
      </c>
      <c r="AF10" s="11">
        <v>1870956</v>
      </c>
      <c r="AG10" s="11">
        <v>1863441</v>
      </c>
      <c r="AH10" s="11">
        <v>1856330</v>
      </c>
      <c r="AI10" s="11">
        <v>1849773</v>
      </c>
      <c r="AJ10" s="11">
        <v>1843794</v>
      </c>
      <c r="AK10" s="11">
        <v>1838495</v>
      </c>
      <c r="AL10" s="11">
        <v>1833711</v>
      </c>
      <c r="AM10" s="11">
        <v>1829320</v>
      </c>
      <c r="AN10" s="11">
        <v>1825307</v>
      </c>
      <c r="AO10" s="11">
        <v>1821679</v>
      </c>
      <c r="AP10" s="11">
        <v>1818425</v>
      </c>
    </row>
    <row r="11" spans="1:42" x14ac:dyDescent="0.3">
      <c r="A11" s="89" t="s">
        <v>202</v>
      </c>
      <c r="B11" s="102">
        <f>'Población 2000-2009 (2)'!D6</f>
        <v>1697800</v>
      </c>
      <c r="C11" s="102">
        <f>'Población 2000-2009 (2)'!H6</f>
        <v>1719500</v>
      </c>
      <c r="D11" s="102">
        <f>'Población 2000-2009 (2)'!L6</f>
        <v>1741445</v>
      </c>
      <c r="E11" s="102">
        <f>'Población 2000-2009 (2)'!P6</f>
        <v>1745039</v>
      </c>
      <c r="F11" s="102">
        <f>'Población 2000-2009 (2)'!T6</f>
        <v>1752043</v>
      </c>
      <c r="G11" s="102">
        <f>'Población 2000-2009 (2)'!X6</f>
        <v>1755899</v>
      </c>
      <c r="H11" s="102">
        <f>'Población 2000-2009 (2)'!AB6</f>
        <v>1756088</v>
      </c>
      <c r="I11" s="102">
        <f>'Población 2000-2009 (2)'!AF6</f>
        <v>1753350</v>
      </c>
      <c r="J11" s="102">
        <f>'Población 2000-2009 (2)'!AJ6</f>
        <v>1748461</v>
      </c>
      <c r="K11" s="102">
        <f>'Población 2000-2009 (2)'!AN6</f>
        <v>1742200</v>
      </c>
      <c r="L11" s="11">
        <v>1801750</v>
      </c>
      <c r="M11" s="11">
        <v>1797932</v>
      </c>
      <c r="N11" s="11">
        <v>1795551</v>
      </c>
      <c r="O11" s="11">
        <v>1794434</v>
      </c>
      <c r="P11" s="11">
        <v>1794189</v>
      </c>
      <c r="Q11" s="11">
        <v>1794948</v>
      </c>
      <c r="R11" s="11">
        <v>1797146</v>
      </c>
      <c r="S11" s="11">
        <v>1801584</v>
      </c>
      <c r="T11" s="11">
        <v>1809332</v>
      </c>
      <c r="U11" s="11">
        <v>1821015</v>
      </c>
      <c r="V11" s="11">
        <v>1837895</v>
      </c>
      <c r="W11" s="11">
        <v>1864856</v>
      </c>
      <c r="X11" s="11">
        <v>1889665</v>
      </c>
      <c r="Y11" s="11">
        <v>1910781</v>
      </c>
      <c r="Z11" s="11">
        <v>1926898</v>
      </c>
      <c r="AA11" s="11">
        <v>1935874</v>
      </c>
      <c r="AB11" s="11">
        <v>1932316</v>
      </c>
      <c r="AC11" s="11">
        <v>1927789</v>
      </c>
      <c r="AD11" s="11">
        <v>1922363</v>
      </c>
      <c r="AE11" s="11">
        <v>1916185</v>
      </c>
      <c r="AF11" s="11">
        <v>1909433</v>
      </c>
      <c r="AG11" s="11">
        <v>1902159</v>
      </c>
      <c r="AH11" s="11">
        <v>1894432</v>
      </c>
      <c r="AI11" s="11">
        <v>1886437</v>
      </c>
      <c r="AJ11" s="11">
        <v>1878422</v>
      </c>
      <c r="AK11" s="11">
        <v>1870555</v>
      </c>
      <c r="AL11" s="11">
        <v>1862987</v>
      </c>
      <c r="AM11" s="11">
        <v>1855806</v>
      </c>
      <c r="AN11" s="11">
        <v>1849190</v>
      </c>
      <c r="AO11" s="11">
        <v>1843147</v>
      </c>
      <c r="AP11" s="11">
        <v>1837799</v>
      </c>
    </row>
    <row r="12" spans="1:42" x14ac:dyDescent="0.3">
      <c r="A12" s="10" t="s">
        <v>220</v>
      </c>
      <c r="B12" s="102">
        <f>'Población 2000-2009 (2)'!D7</f>
        <v>1671400</v>
      </c>
      <c r="C12" s="102">
        <f>'Población 2000-2009 (2)'!H7</f>
        <v>1692400</v>
      </c>
      <c r="D12" s="102">
        <f>'Población 2000-2009 (2)'!L7</f>
        <v>1713522</v>
      </c>
      <c r="E12" s="102">
        <f>'Población 2000-2009 (2)'!P7</f>
        <v>1677971</v>
      </c>
      <c r="F12" s="102">
        <f>'Población 2000-2009 (2)'!T7</f>
        <v>1693201</v>
      </c>
      <c r="G12" s="102">
        <f>'Población 2000-2009 (2)'!X7</f>
        <v>1705978</v>
      </c>
      <c r="H12" s="102">
        <f>'Población 2000-2009 (2)'!AB7</f>
        <v>1717102</v>
      </c>
      <c r="I12" s="102">
        <f>'Población 2000-2009 (2)'!AF7</f>
        <v>1728405</v>
      </c>
      <c r="J12" s="102">
        <f>'Población 2000-2009 (2)'!AJ7</f>
        <v>1738687</v>
      </c>
      <c r="K12" s="102">
        <f>'Población 2000-2009 (2)'!AN7</f>
        <v>1746747</v>
      </c>
      <c r="L12" s="11">
        <v>1797164</v>
      </c>
      <c r="M12" s="11">
        <v>1806648</v>
      </c>
      <c r="N12" s="11">
        <v>1809575</v>
      </c>
      <c r="O12" s="11">
        <v>1807807</v>
      </c>
      <c r="P12" s="11">
        <v>1803726</v>
      </c>
      <c r="Q12" s="11">
        <v>1799127</v>
      </c>
      <c r="R12" s="11">
        <v>1795390</v>
      </c>
      <c r="S12" s="11">
        <v>1793078</v>
      </c>
      <c r="T12" s="11">
        <v>1792030</v>
      </c>
      <c r="U12" s="11">
        <v>1791833</v>
      </c>
      <c r="V12" s="11">
        <v>1792617</v>
      </c>
      <c r="W12" s="11">
        <v>1794858</v>
      </c>
      <c r="X12" s="11">
        <v>1799318</v>
      </c>
      <c r="Y12" s="11">
        <v>1807060</v>
      </c>
      <c r="Z12" s="11">
        <v>1818746</v>
      </c>
      <c r="AA12" s="11">
        <v>1835598</v>
      </c>
      <c r="AB12" s="11">
        <v>1862511</v>
      </c>
      <c r="AC12" s="11">
        <v>1887280</v>
      </c>
      <c r="AD12" s="11">
        <v>1908349</v>
      </c>
      <c r="AE12" s="11">
        <v>1924412</v>
      </c>
      <c r="AF12" s="11">
        <v>1933338</v>
      </c>
      <c r="AG12" s="11">
        <v>1929768</v>
      </c>
      <c r="AH12" s="11">
        <v>1925245</v>
      </c>
      <c r="AI12" s="11">
        <v>1919806</v>
      </c>
      <c r="AJ12" s="11">
        <v>1913610</v>
      </c>
      <c r="AK12" s="11">
        <v>1906838</v>
      </c>
      <c r="AL12" s="11">
        <v>1899569</v>
      </c>
      <c r="AM12" s="11">
        <v>1891816</v>
      </c>
      <c r="AN12" s="11">
        <v>1883797</v>
      </c>
      <c r="AO12" s="11">
        <v>1875763</v>
      </c>
      <c r="AP12" s="11">
        <v>1867863</v>
      </c>
    </row>
    <row r="13" spans="1:42" x14ac:dyDescent="0.3">
      <c r="A13" s="10" t="s">
        <v>238</v>
      </c>
      <c r="B13" s="102">
        <f>'Población 2000-2009 (2)'!D8</f>
        <v>1695900</v>
      </c>
      <c r="C13" s="102">
        <f>'Población 2000-2009 (2)'!H8</f>
        <v>1716900</v>
      </c>
      <c r="D13" s="102">
        <f>'Población 2000-2009 (2)'!L8</f>
        <v>1737941</v>
      </c>
      <c r="E13" s="102">
        <f>'Población 2000-2009 (2)'!P8</f>
        <v>1648280</v>
      </c>
      <c r="F13" s="102">
        <f>'Población 2000-2009 (2)'!T8</f>
        <v>1634163</v>
      </c>
      <c r="G13" s="102">
        <f>'Población 2000-2009 (2)'!X8</f>
        <v>1629984</v>
      </c>
      <c r="H13" s="102">
        <f>'Población 2000-2009 (2)'!AB8</f>
        <v>1637640</v>
      </c>
      <c r="I13" s="102">
        <f>'Población 2000-2009 (2)'!AF8</f>
        <v>1651069</v>
      </c>
      <c r="J13" s="102">
        <f>'Población 2000-2009 (2)'!AJ8</f>
        <v>1667426</v>
      </c>
      <c r="K13" s="102">
        <f>'Población 2000-2009 (2)'!AN8</f>
        <v>1683868</v>
      </c>
      <c r="L13" s="11">
        <v>1674870</v>
      </c>
      <c r="M13" s="11">
        <v>1701340</v>
      </c>
      <c r="N13" s="11">
        <v>1728135</v>
      </c>
      <c r="O13" s="11">
        <v>1753346</v>
      </c>
      <c r="P13" s="11">
        <v>1774923</v>
      </c>
      <c r="Q13" s="11">
        <v>1791102</v>
      </c>
      <c r="R13" s="11">
        <v>1800611</v>
      </c>
      <c r="S13" s="11">
        <v>1803625</v>
      </c>
      <c r="T13" s="11">
        <v>1801939</v>
      </c>
      <c r="U13" s="11">
        <v>1797945</v>
      </c>
      <c r="V13" s="11">
        <v>1793445</v>
      </c>
      <c r="W13" s="11">
        <v>1789776</v>
      </c>
      <c r="X13" s="11">
        <v>1787527</v>
      </c>
      <c r="Y13" s="11">
        <v>1786530</v>
      </c>
      <c r="Z13" s="11">
        <v>1786362</v>
      </c>
      <c r="AA13" s="11">
        <v>1787171</v>
      </c>
      <c r="AB13" s="11">
        <v>1789425</v>
      </c>
      <c r="AC13" s="11">
        <v>1793875</v>
      </c>
      <c r="AD13" s="11">
        <v>1801565</v>
      </c>
      <c r="AE13" s="11">
        <v>1813216</v>
      </c>
      <c r="AF13" s="11">
        <v>1829977</v>
      </c>
      <c r="AG13" s="11">
        <v>1856763</v>
      </c>
      <c r="AH13" s="11">
        <v>1881401</v>
      </c>
      <c r="AI13" s="11">
        <v>1902364</v>
      </c>
      <c r="AJ13" s="11">
        <v>1918330</v>
      </c>
      <c r="AK13" s="11">
        <v>1927175</v>
      </c>
      <c r="AL13" s="11">
        <v>1923564</v>
      </c>
      <c r="AM13" s="11">
        <v>1919008</v>
      </c>
      <c r="AN13" s="11">
        <v>1913546</v>
      </c>
      <c r="AO13" s="11">
        <v>1907312</v>
      </c>
      <c r="AP13" s="11">
        <v>1900506</v>
      </c>
    </row>
    <row r="14" spans="1:42" x14ac:dyDescent="0.3">
      <c r="A14" s="10" t="s">
        <v>256</v>
      </c>
      <c r="B14" s="102">
        <f>'Población 2000-2009 (2)'!D9</f>
        <v>1417400</v>
      </c>
      <c r="C14" s="102">
        <f>'Población 2000-2009 (2)'!H9</f>
        <v>1435000</v>
      </c>
      <c r="D14" s="102">
        <f>'Población 2000-2009 (2)'!L9</f>
        <v>1452455</v>
      </c>
      <c r="E14" s="102">
        <f>'Población 2000-2009 (2)'!P9</f>
        <v>1554031</v>
      </c>
      <c r="F14" s="102">
        <f>'Población 2000-2009 (2)'!T9</f>
        <v>1606690</v>
      </c>
      <c r="G14" s="102">
        <f>'Población 2000-2009 (2)'!X9</f>
        <v>1641925</v>
      </c>
      <c r="H14" s="102">
        <f>'Población 2000-2009 (2)'!AB9</f>
        <v>1653784</v>
      </c>
      <c r="I14" s="102">
        <f>'Población 2000-2009 (2)'!AF9</f>
        <v>1648462</v>
      </c>
      <c r="J14" s="102">
        <f>'Población 2000-2009 (2)'!AJ9</f>
        <v>1634889</v>
      </c>
      <c r="K14" s="102">
        <f>'Población 2000-2009 (2)'!AN9</f>
        <v>1621994</v>
      </c>
      <c r="L14" s="11">
        <v>1575889</v>
      </c>
      <c r="M14" s="11">
        <v>1585381</v>
      </c>
      <c r="N14" s="11">
        <v>1600602</v>
      </c>
      <c r="O14" s="11">
        <v>1620530</v>
      </c>
      <c r="P14" s="11">
        <v>1643562</v>
      </c>
      <c r="Q14" s="11">
        <v>1668640</v>
      </c>
      <c r="R14" s="11">
        <v>1695030</v>
      </c>
      <c r="S14" s="11">
        <v>1721706</v>
      </c>
      <c r="T14" s="11">
        <v>1746826</v>
      </c>
      <c r="U14" s="11">
        <v>1768349</v>
      </c>
      <c r="V14" s="11">
        <v>1784486</v>
      </c>
      <c r="W14" s="11">
        <v>1794010</v>
      </c>
      <c r="X14" s="11">
        <v>1797074</v>
      </c>
      <c r="Y14" s="11">
        <v>1795440</v>
      </c>
      <c r="Z14" s="11">
        <v>1791510</v>
      </c>
      <c r="AA14" s="11">
        <v>1787061</v>
      </c>
      <c r="AB14" s="11">
        <v>1783436</v>
      </c>
      <c r="AC14" s="11">
        <v>1781206</v>
      </c>
      <c r="AD14" s="11">
        <v>1780238</v>
      </c>
      <c r="AE14" s="11">
        <v>1780048</v>
      </c>
      <c r="AF14" s="11">
        <v>1780865</v>
      </c>
      <c r="AG14" s="11">
        <v>1783093</v>
      </c>
      <c r="AH14" s="11">
        <v>1787506</v>
      </c>
      <c r="AI14" s="11">
        <v>1795098</v>
      </c>
      <c r="AJ14" s="11">
        <v>1806656</v>
      </c>
      <c r="AK14" s="11">
        <v>1823295</v>
      </c>
      <c r="AL14" s="11">
        <v>1849903</v>
      </c>
      <c r="AM14" s="11">
        <v>1874386</v>
      </c>
      <c r="AN14" s="11">
        <v>1895204</v>
      </c>
      <c r="AO14" s="11">
        <v>1911033</v>
      </c>
      <c r="AP14" s="11">
        <v>1919765</v>
      </c>
    </row>
    <row r="15" spans="1:42" x14ac:dyDescent="0.3">
      <c r="A15" s="10" t="s">
        <v>270</v>
      </c>
      <c r="B15" s="102">
        <f>'Población 2000-2009 (2)'!D10</f>
        <v>1237100</v>
      </c>
      <c r="C15" s="102">
        <f>'Población 2000-2009 (2)'!H10</f>
        <v>1252400</v>
      </c>
      <c r="D15" s="102">
        <f>'Población 2000-2009 (2)'!L10</f>
        <v>1267631</v>
      </c>
      <c r="E15" s="102">
        <f>'Población 2000-2009 (2)'!P10</f>
        <v>1293434</v>
      </c>
      <c r="F15" s="102">
        <f>'Población 2000-2009 (2)'!T10</f>
        <v>1328527</v>
      </c>
      <c r="G15" s="102">
        <f>'Población 2000-2009 (2)'!X10</f>
        <v>1367895</v>
      </c>
      <c r="H15" s="102">
        <f>'Población 2000-2009 (2)'!AB10</f>
        <v>1417740</v>
      </c>
      <c r="I15" s="102">
        <f>'Población 2000-2009 (2)'!AF10</f>
        <v>1477980</v>
      </c>
      <c r="J15" s="102">
        <f>'Población 2000-2009 (2)'!AJ10</f>
        <v>1539324</v>
      </c>
      <c r="K15" s="102">
        <f>'Población 2000-2009 (2)'!AN10</f>
        <v>1592477</v>
      </c>
      <c r="L15" s="11">
        <v>1540513</v>
      </c>
      <c r="M15" s="11">
        <v>1556663</v>
      </c>
      <c r="N15" s="11">
        <v>1563298</v>
      </c>
      <c r="O15" s="11">
        <v>1564398</v>
      </c>
      <c r="P15" s="11">
        <v>1565008</v>
      </c>
      <c r="Q15" s="11">
        <v>1568993</v>
      </c>
      <c r="R15" s="11">
        <v>1578587</v>
      </c>
      <c r="S15" s="11">
        <v>1593874</v>
      </c>
      <c r="T15" s="11">
        <v>1613810</v>
      </c>
      <c r="U15" s="11">
        <v>1636833</v>
      </c>
      <c r="V15" s="11">
        <v>1661873</v>
      </c>
      <c r="W15" s="11">
        <v>1688207</v>
      </c>
      <c r="X15" s="11">
        <v>1714814</v>
      </c>
      <c r="Y15" s="11">
        <v>1739884</v>
      </c>
      <c r="Z15" s="11">
        <v>1761368</v>
      </c>
      <c r="AA15" s="11">
        <v>1777507</v>
      </c>
      <c r="AB15" s="11">
        <v>1787051</v>
      </c>
      <c r="AC15" s="11">
        <v>1790168</v>
      </c>
      <c r="AD15" s="11">
        <v>1788608</v>
      </c>
      <c r="AE15" s="11">
        <v>1784758</v>
      </c>
      <c r="AF15" s="11">
        <v>1780365</v>
      </c>
      <c r="AG15" s="11">
        <v>1776796</v>
      </c>
      <c r="AH15" s="11">
        <v>1774595</v>
      </c>
      <c r="AI15" s="11">
        <v>1773682</v>
      </c>
      <c r="AJ15" s="11">
        <v>1773503</v>
      </c>
      <c r="AK15" s="11">
        <v>1774317</v>
      </c>
      <c r="AL15" s="11">
        <v>1776532</v>
      </c>
      <c r="AM15" s="11">
        <v>1780925</v>
      </c>
      <c r="AN15" s="11">
        <v>1788463</v>
      </c>
      <c r="AO15" s="11">
        <v>1799948</v>
      </c>
      <c r="AP15" s="11">
        <v>1816505</v>
      </c>
    </row>
    <row r="16" spans="1:42" x14ac:dyDescent="0.3">
      <c r="A16" s="10" t="s">
        <v>287</v>
      </c>
      <c r="B16" s="102">
        <f>'Población 2000-2009 (2)'!D11</f>
        <v>1154200</v>
      </c>
      <c r="C16" s="102">
        <f>'Población 2000-2009 (2)'!H11</f>
        <v>1168400</v>
      </c>
      <c r="D16" s="102">
        <f>'Población 2000-2009 (2)'!L11</f>
        <v>1182709</v>
      </c>
      <c r="E16" s="102">
        <f>'Población 2000-2009 (2)'!P11</f>
        <v>1165501</v>
      </c>
      <c r="F16" s="102">
        <f>'Población 2000-2009 (2)'!T11</f>
        <v>1177920</v>
      </c>
      <c r="G16" s="102">
        <f>'Población 2000-2009 (2)'!X11</f>
        <v>1195951</v>
      </c>
      <c r="H16" s="102">
        <f>'Población 2000-2009 (2)'!AB11</f>
        <v>1219550</v>
      </c>
      <c r="I16" s="102">
        <f>'Población 2000-2009 (2)'!AF11</f>
        <v>1247052</v>
      </c>
      <c r="J16" s="102">
        <f>'Población 2000-2009 (2)'!AJ11</f>
        <v>1278518</v>
      </c>
      <c r="K16" s="102">
        <f>'Población 2000-2009 (2)'!AN11</f>
        <v>1314010</v>
      </c>
      <c r="L16" s="11">
        <v>1334655</v>
      </c>
      <c r="M16" s="11">
        <v>1379507</v>
      </c>
      <c r="N16" s="11">
        <v>1424979</v>
      </c>
      <c r="O16" s="11">
        <v>1467827</v>
      </c>
      <c r="P16" s="11">
        <v>1504230</v>
      </c>
      <c r="Q16" s="11">
        <v>1531313</v>
      </c>
      <c r="R16" s="11">
        <v>1547524</v>
      </c>
      <c r="S16" s="11">
        <v>1554318</v>
      </c>
      <c r="T16" s="11">
        <v>1555594</v>
      </c>
      <c r="U16" s="11">
        <v>1556369</v>
      </c>
      <c r="V16" s="11">
        <v>1560497</v>
      </c>
      <c r="W16" s="11">
        <v>1570184</v>
      </c>
      <c r="X16" s="11">
        <v>1585523</v>
      </c>
      <c r="Y16" s="11">
        <v>1605466</v>
      </c>
      <c r="Z16" s="11">
        <v>1628483</v>
      </c>
      <c r="AA16" s="11">
        <v>1653466</v>
      </c>
      <c r="AB16" s="11">
        <v>1679754</v>
      </c>
      <c r="AC16" s="11">
        <v>1706312</v>
      </c>
      <c r="AD16" s="11">
        <v>1731330</v>
      </c>
      <c r="AE16" s="11">
        <v>1752786</v>
      </c>
      <c r="AF16" s="11">
        <v>1768927</v>
      </c>
      <c r="AG16" s="11">
        <v>1778502</v>
      </c>
      <c r="AH16" s="11">
        <v>1781679</v>
      </c>
      <c r="AI16" s="11">
        <v>1780194</v>
      </c>
      <c r="AJ16" s="11">
        <v>1776424</v>
      </c>
      <c r="AK16" s="11">
        <v>1772119</v>
      </c>
      <c r="AL16" s="11">
        <v>1768650</v>
      </c>
      <c r="AM16" s="11">
        <v>1766487</v>
      </c>
      <c r="AN16" s="11">
        <v>1765615</v>
      </c>
      <c r="AO16" s="11">
        <v>1765479</v>
      </c>
      <c r="AP16" s="11">
        <v>1766308</v>
      </c>
    </row>
    <row r="17" spans="1:42" x14ac:dyDescent="0.3">
      <c r="A17" s="10" t="s">
        <v>301</v>
      </c>
      <c r="B17" s="102">
        <f>'Población 2000-2009 (2)'!D12</f>
        <v>1062700</v>
      </c>
      <c r="C17" s="102">
        <f>'Población 2000-2009 (2)'!H12</f>
        <v>1075600</v>
      </c>
      <c r="D17" s="102">
        <f>'Población 2000-2009 (2)'!L12</f>
        <v>1088601</v>
      </c>
      <c r="E17" s="102">
        <f>'Población 2000-2009 (2)'!P12</f>
        <v>1088836</v>
      </c>
      <c r="F17" s="102">
        <f>'Población 2000-2009 (2)'!T12</f>
        <v>1103394</v>
      </c>
      <c r="G17" s="102">
        <f>'Población 2000-2009 (2)'!X12</f>
        <v>1117097</v>
      </c>
      <c r="H17" s="102">
        <f>'Población 2000-2009 (2)'!AB12</f>
        <v>1128336</v>
      </c>
      <c r="I17" s="102">
        <f>'Población 2000-2009 (2)'!AF12</f>
        <v>1137747</v>
      </c>
      <c r="J17" s="102">
        <f>'Población 2000-2009 (2)'!AJ12</f>
        <v>1147736</v>
      </c>
      <c r="K17" s="102">
        <f>'Población 2000-2009 (2)'!AN12</f>
        <v>1160710</v>
      </c>
      <c r="L17" s="11">
        <v>1149610</v>
      </c>
      <c r="M17" s="11">
        <v>1174136</v>
      </c>
      <c r="N17" s="11">
        <v>1204662</v>
      </c>
      <c r="O17" s="11">
        <v>1240281</v>
      </c>
      <c r="P17" s="11">
        <v>1279832</v>
      </c>
      <c r="Q17" s="11">
        <v>1322258</v>
      </c>
      <c r="R17" s="11">
        <v>1366919</v>
      </c>
      <c r="S17" s="11">
        <v>1412178</v>
      </c>
      <c r="T17" s="11">
        <v>1454862</v>
      </c>
      <c r="U17" s="11">
        <v>1491146</v>
      </c>
      <c r="V17" s="11">
        <v>1518223</v>
      </c>
      <c r="W17" s="11">
        <v>1534504</v>
      </c>
      <c r="X17" s="11">
        <v>1541466</v>
      </c>
      <c r="Y17" s="11">
        <v>1542954</v>
      </c>
      <c r="Z17" s="11">
        <v>1543937</v>
      </c>
      <c r="AA17" s="11">
        <v>1548254</v>
      </c>
      <c r="AB17" s="11">
        <v>1558067</v>
      </c>
      <c r="AC17" s="11">
        <v>1573467</v>
      </c>
      <c r="AD17" s="11">
        <v>1593433</v>
      </c>
      <c r="AE17" s="11">
        <v>1616434</v>
      </c>
      <c r="AF17" s="11">
        <v>1641383</v>
      </c>
      <c r="AG17" s="11">
        <v>1667624</v>
      </c>
      <c r="AH17" s="11">
        <v>1694131</v>
      </c>
      <c r="AI17" s="11">
        <v>1719102</v>
      </c>
      <c r="AJ17" s="11">
        <v>1740522</v>
      </c>
      <c r="AK17" s="11">
        <v>1756679</v>
      </c>
      <c r="AL17" s="11">
        <v>1766288</v>
      </c>
      <c r="AM17" s="11">
        <v>1769568</v>
      </c>
      <c r="AN17" s="11">
        <v>1768197</v>
      </c>
      <c r="AO17" s="11">
        <v>1764564</v>
      </c>
      <c r="AP17" s="11">
        <v>1760389</v>
      </c>
    </row>
    <row r="18" spans="1:42" x14ac:dyDescent="0.3">
      <c r="A18" s="10" t="s">
        <v>314</v>
      </c>
      <c r="B18" s="102">
        <f>'Población 2000-2009 (2)'!D13</f>
        <v>996900</v>
      </c>
      <c r="C18" s="102">
        <f>'Población 2000-2009 (2)'!H13</f>
        <v>1009000</v>
      </c>
      <c r="D18" s="102">
        <f>'Población 2000-2009 (2)'!L13</f>
        <v>1021048</v>
      </c>
      <c r="E18" s="102">
        <f>'Población 2000-2009 (2)'!P13</f>
        <v>1010099</v>
      </c>
      <c r="F18" s="102">
        <f>'Población 2000-2009 (2)'!T13</f>
        <v>1015946</v>
      </c>
      <c r="G18" s="102">
        <f>'Población 2000-2009 (2)'!X13</f>
        <v>1024468</v>
      </c>
      <c r="H18" s="102">
        <f>'Población 2000-2009 (2)'!AB13</f>
        <v>1036319</v>
      </c>
      <c r="I18" s="102">
        <f>'Población 2000-2009 (2)'!AF13</f>
        <v>1050175</v>
      </c>
      <c r="J18" s="102">
        <f>'Población 2000-2009 (2)'!AJ13</f>
        <v>1065054</v>
      </c>
      <c r="K18" s="102">
        <f>'Población 2000-2009 (2)'!AN13</f>
        <v>1079970</v>
      </c>
      <c r="L18" s="11">
        <v>1076990</v>
      </c>
      <c r="M18" s="11">
        <v>1084695</v>
      </c>
      <c r="N18" s="11">
        <v>1092116</v>
      </c>
      <c r="O18" s="11">
        <v>1101131</v>
      </c>
      <c r="P18" s="11">
        <v>1113955</v>
      </c>
      <c r="Q18" s="11">
        <v>1132249</v>
      </c>
      <c r="R18" s="11">
        <v>1156735</v>
      </c>
      <c r="S18" s="11">
        <v>1187120</v>
      </c>
      <c r="T18" s="11">
        <v>1222518</v>
      </c>
      <c r="U18" s="11">
        <v>1261819</v>
      </c>
      <c r="V18" s="11">
        <v>1303929</v>
      </c>
      <c r="W18" s="11">
        <v>1348259</v>
      </c>
      <c r="X18" s="11">
        <v>1393195</v>
      </c>
      <c r="Y18" s="11">
        <v>1435581</v>
      </c>
      <c r="Z18" s="11">
        <v>1471659</v>
      </c>
      <c r="AA18" s="11">
        <v>1498635</v>
      </c>
      <c r="AB18" s="11">
        <v>1514973</v>
      </c>
      <c r="AC18" s="11">
        <v>1522118</v>
      </c>
      <c r="AD18" s="11">
        <v>1523853</v>
      </c>
      <c r="AE18" s="11">
        <v>1525096</v>
      </c>
      <c r="AF18" s="11">
        <v>1529635</v>
      </c>
      <c r="AG18" s="11">
        <v>1539590</v>
      </c>
      <c r="AH18" s="11">
        <v>1555051</v>
      </c>
      <c r="AI18" s="11">
        <v>1575023</v>
      </c>
      <c r="AJ18" s="11">
        <v>1597974</v>
      </c>
      <c r="AK18" s="11">
        <v>1622867</v>
      </c>
      <c r="AL18" s="11">
        <v>1649002</v>
      </c>
      <c r="AM18" s="11">
        <v>1675405</v>
      </c>
      <c r="AN18" s="11">
        <v>1700291</v>
      </c>
      <c r="AO18" s="11">
        <v>1721639</v>
      </c>
      <c r="AP18" s="11">
        <v>1737775</v>
      </c>
    </row>
    <row r="19" spans="1:42" x14ac:dyDescent="0.3">
      <c r="A19" s="10" t="s">
        <v>329</v>
      </c>
      <c r="B19" s="102">
        <f>'Población 2000-2009 (2)'!D14</f>
        <v>873700</v>
      </c>
      <c r="C19" s="102">
        <f>'Población 2000-2009 (2)'!H14</f>
        <v>883900</v>
      </c>
      <c r="D19" s="102">
        <f>'Población 2000-2009 (2)'!L14</f>
        <v>894319</v>
      </c>
      <c r="E19" s="102">
        <f>'Población 2000-2009 (2)'!P14</f>
        <v>923421</v>
      </c>
      <c r="F19" s="102">
        <f>'Población 2000-2009 (2)'!T14</f>
        <v>939933</v>
      </c>
      <c r="G19" s="102">
        <f>'Población 2000-2009 (2)'!X14</f>
        <v>953838</v>
      </c>
      <c r="H19" s="102">
        <f>'Población 2000-2009 (2)'!AB14</f>
        <v>963891</v>
      </c>
      <c r="I19" s="102">
        <f>'Población 2000-2009 (2)'!AF14</f>
        <v>970839</v>
      </c>
      <c r="J19" s="102">
        <f>'Población 2000-2009 (2)'!AJ14</f>
        <v>976553</v>
      </c>
      <c r="K19" s="102">
        <f>'Población 2000-2009 (2)'!AN14</f>
        <v>982902</v>
      </c>
      <c r="L19" s="11">
        <v>997584</v>
      </c>
      <c r="M19" s="11">
        <v>1008281</v>
      </c>
      <c r="N19" s="11">
        <v>1019205</v>
      </c>
      <c r="O19" s="11">
        <v>1029958</v>
      </c>
      <c r="P19" s="11">
        <v>1040062</v>
      </c>
      <c r="Q19" s="11">
        <v>1049173</v>
      </c>
      <c r="R19" s="11">
        <v>1057225</v>
      </c>
      <c r="S19" s="11">
        <v>1064970</v>
      </c>
      <c r="T19" s="11">
        <v>1074291</v>
      </c>
      <c r="U19" s="11">
        <v>1087301</v>
      </c>
      <c r="V19" s="11">
        <v>1105664</v>
      </c>
      <c r="W19" s="11">
        <v>1130091</v>
      </c>
      <c r="X19" s="11">
        <v>1160244</v>
      </c>
      <c r="Y19" s="11">
        <v>1195310</v>
      </c>
      <c r="Z19" s="11">
        <v>1234189</v>
      </c>
      <c r="AA19" s="11">
        <v>1275832</v>
      </c>
      <c r="AB19" s="11">
        <v>1319652</v>
      </c>
      <c r="AC19" s="11">
        <v>1364066</v>
      </c>
      <c r="AD19" s="11">
        <v>1405982</v>
      </c>
      <c r="AE19" s="11">
        <v>1441718</v>
      </c>
      <c r="AF19" s="11">
        <v>1468530</v>
      </c>
      <c r="AG19" s="11">
        <v>1484917</v>
      </c>
      <c r="AH19" s="11">
        <v>1492307</v>
      </c>
      <c r="AI19" s="11">
        <v>1494377</v>
      </c>
      <c r="AJ19" s="11">
        <v>1496011</v>
      </c>
      <c r="AK19" s="11">
        <v>1500839</v>
      </c>
      <c r="AL19" s="11">
        <v>1511005</v>
      </c>
      <c r="AM19" s="11">
        <v>1526561</v>
      </c>
      <c r="AN19" s="11">
        <v>1546507</v>
      </c>
      <c r="AO19" s="11">
        <v>1569383</v>
      </c>
      <c r="AP19" s="11">
        <v>1594143</v>
      </c>
    </row>
    <row r="20" spans="1:42" x14ac:dyDescent="0.3">
      <c r="A20" s="10" t="s">
        <v>343</v>
      </c>
      <c r="B20" s="102">
        <f>'Población 2000-2009 (2)'!D15</f>
        <v>741500</v>
      </c>
      <c r="C20" s="102">
        <f>'Población 2000-2009 (2)'!H15</f>
        <v>750300</v>
      </c>
      <c r="D20" s="102">
        <f>'Población 2000-2009 (2)'!L15</f>
        <v>758939</v>
      </c>
      <c r="E20" s="102">
        <f>'Población 2000-2009 (2)'!P15</f>
        <v>788707</v>
      </c>
      <c r="F20" s="102">
        <f>'Población 2000-2009 (2)'!T15</f>
        <v>805839</v>
      </c>
      <c r="G20" s="102">
        <f>'Población 2000-2009 (2)'!X15</f>
        <v>822699</v>
      </c>
      <c r="H20" s="102">
        <f>'Población 2000-2009 (2)'!AB15</f>
        <v>840039</v>
      </c>
      <c r="I20" s="102">
        <f>'Población 2000-2009 (2)'!AF15</f>
        <v>858209</v>
      </c>
      <c r="J20" s="102">
        <f>'Población 2000-2009 (2)'!AJ15</f>
        <v>876087</v>
      </c>
      <c r="K20" s="102">
        <f>'Población 2000-2009 (2)'!AN15</f>
        <v>892548</v>
      </c>
      <c r="L20" s="11">
        <v>898643</v>
      </c>
      <c r="M20" s="11">
        <v>910396</v>
      </c>
      <c r="N20" s="11">
        <v>921679</v>
      </c>
      <c r="O20" s="11">
        <v>932661</v>
      </c>
      <c r="P20" s="11">
        <v>943466</v>
      </c>
      <c r="Q20" s="11">
        <v>954332</v>
      </c>
      <c r="R20" s="11">
        <v>965405</v>
      </c>
      <c r="S20" s="11">
        <v>976710</v>
      </c>
      <c r="T20" s="11">
        <v>987817</v>
      </c>
      <c r="U20" s="11">
        <v>998296</v>
      </c>
      <c r="V20" s="11">
        <v>1007802</v>
      </c>
      <c r="W20" s="11">
        <v>1016281</v>
      </c>
      <c r="X20" s="11">
        <v>1024448</v>
      </c>
      <c r="Y20" s="11">
        <v>1034140</v>
      </c>
      <c r="Z20" s="11">
        <v>1047404</v>
      </c>
      <c r="AA20" s="11">
        <v>1065823</v>
      </c>
      <c r="AB20" s="11">
        <v>1090070</v>
      </c>
      <c r="AC20" s="11">
        <v>1119854</v>
      </c>
      <c r="AD20" s="11">
        <v>1154377</v>
      </c>
      <c r="AE20" s="11">
        <v>1192579</v>
      </c>
      <c r="AF20" s="11">
        <v>1233484</v>
      </c>
      <c r="AG20" s="11">
        <v>1276485</v>
      </c>
      <c r="AH20" s="11">
        <v>1320078</v>
      </c>
      <c r="AI20" s="11">
        <v>1361266</v>
      </c>
      <c r="AJ20" s="11">
        <v>1396428</v>
      </c>
      <c r="AK20" s="11">
        <v>1422961</v>
      </c>
      <c r="AL20" s="11">
        <v>1439354</v>
      </c>
      <c r="AM20" s="11">
        <v>1447053</v>
      </c>
      <c r="AN20" s="11">
        <v>1449599</v>
      </c>
      <c r="AO20" s="11">
        <v>1451754</v>
      </c>
      <c r="AP20" s="11">
        <v>1457021</v>
      </c>
    </row>
    <row r="21" spans="1:42" x14ac:dyDescent="0.3">
      <c r="A21" s="10" t="s">
        <v>358</v>
      </c>
      <c r="B21" s="102">
        <f>'Población 2000-2009 (2)'!D16</f>
        <v>625100</v>
      </c>
      <c r="C21" s="102">
        <f>'Población 2000-2009 (2)'!H16</f>
        <v>632200</v>
      </c>
      <c r="D21" s="102">
        <f>'Población 2000-2009 (2)'!L16</f>
        <v>639448</v>
      </c>
      <c r="E21" s="102">
        <f>'Población 2000-2009 (2)'!P16</f>
        <v>654615</v>
      </c>
      <c r="F21" s="102">
        <f>'Población 2000-2009 (2)'!T16</f>
        <v>667183</v>
      </c>
      <c r="G21" s="102">
        <f>'Población 2000-2009 (2)'!X16</f>
        <v>680458</v>
      </c>
      <c r="H21" s="102">
        <f>'Población 2000-2009 (2)'!AB16</f>
        <v>694800</v>
      </c>
      <c r="I21" s="102">
        <f>'Población 2000-2009 (2)'!AF16</f>
        <v>710473</v>
      </c>
      <c r="J21" s="102">
        <f>'Población 2000-2009 (2)'!AJ16</f>
        <v>726939</v>
      </c>
      <c r="K21" s="102">
        <f>'Población 2000-2009 (2)'!AN16</f>
        <v>743658</v>
      </c>
      <c r="L21" s="11">
        <v>765679</v>
      </c>
      <c r="M21" s="11">
        <v>782593</v>
      </c>
      <c r="N21" s="11">
        <v>797936</v>
      </c>
      <c r="O21" s="11">
        <v>811960</v>
      </c>
      <c r="P21" s="11">
        <v>825113</v>
      </c>
      <c r="Q21" s="11">
        <v>837634</v>
      </c>
      <c r="R21" s="11">
        <v>849667</v>
      </c>
      <c r="S21" s="11">
        <v>861250</v>
      </c>
      <c r="T21" s="11">
        <v>872557</v>
      </c>
      <c r="U21" s="11">
        <v>883685</v>
      </c>
      <c r="V21" s="11">
        <v>894882</v>
      </c>
      <c r="W21" s="11">
        <v>906232</v>
      </c>
      <c r="X21" s="11">
        <v>917812</v>
      </c>
      <c r="Y21" s="11">
        <v>929171</v>
      </c>
      <c r="Z21" s="11">
        <v>939917</v>
      </c>
      <c r="AA21" s="11">
        <v>949753</v>
      </c>
      <c r="AB21" s="11">
        <v>958606</v>
      </c>
      <c r="AC21" s="11">
        <v>967154</v>
      </c>
      <c r="AD21" s="11">
        <v>977147</v>
      </c>
      <c r="AE21" s="11">
        <v>990550</v>
      </c>
      <c r="AF21" s="11">
        <v>1008817</v>
      </c>
      <c r="AG21" s="11">
        <v>1032637</v>
      </c>
      <c r="AH21" s="11">
        <v>1061662</v>
      </c>
      <c r="AI21" s="11">
        <v>1095187</v>
      </c>
      <c r="AJ21" s="11">
        <v>1132229</v>
      </c>
      <c r="AK21" s="11">
        <v>1171834</v>
      </c>
      <c r="AL21" s="11">
        <v>1213472</v>
      </c>
      <c r="AM21" s="11">
        <v>1255653</v>
      </c>
      <c r="AN21" s="11">
        <v>1295566</v>
      </c>
      <c r="AO21" s="11">
        <v>1329699</v>
      </c>
      <c r="AP21" s="11">
        <v>1355589</v>
      </c>
    </row>
    <row r="22" spans="1:42" x14ac:dyDescent="0.3">
      <c r="A22" s="10" t="s">
        <v>368</v>
      </c>
      <c r="B22" s="102">
        <f>'Población 2000-2009 (2)'!D17</f>
        <v>535400</v>
      </c>
      <c r="C22" s="102">
        <f>'Población 2000-2009 (2)'!H17</f>
        <v>541400</v>
      </c>
      <c r="D22" s="102">
        <f>'Población 2000-2009 (2)'!L17</f>
        <v>547451</v>
      </c>
      <c r="E22" s="102">
        <f>'Población 2000-2009 (2)'!P17</f>
        <v>539752</v>
      </c>
      <c r="F22" s="102">
        <f>'Población 2000-2009 (2)'!T17</f>
        <v>543376</v>
      </c>
      <c r="G22" s="102">
        <f>'Población 2000-2009 (2)'!X17</f>
        <v>549019</v>
      </c>
      <c r="H22" s="102">
        <f>'Población 2000-2009 (2)'!AB17</f>
        <v>556954</v>
      </c>
      <c r="I22" s="102">
        <f>'Población 2000-2009 (2)'!AF17</f>
        <v>566698</v>
      </c>
      <c r="J22" s="102">
        <f>'Población 2000-2009 (2)'!AJ17</f>
        <v>577847</v>
      </c>
      <c r="K22" s="102">
        <f>'Población 2000-2009 (2)'!AN17</f>
        <v>590001</v>
      </c>
      <c r="L22" s="11">
        <v>594668</v>
      </c>
      <c r="M22" s="11">
        <v>612286</v>
      </c>
      <c r="N22" s="11">
        <v>631151</v>
      </c>
      <c r="O22" s="11">
        <v>650505</v>
      </c>
      <c r="P22" s="11">
        <v>669445</v>
      </c>
      <c r="Q22" s="11">
        <v>687330</v>
      </c>
      <c r="R22" s="11">
        <v>703822</v>
      </c>
      <c r="S22" s="11">
        <v>718924</v>
      </c>
      <c r="T22" s="11">
        <v>732831</v>
      </c>
      <c r="U22" s="11">
        <v>745973</v>
      </c>
      <c r="V22" s="11">
        <v>758547</v>
      </c>
      <c r="W22" s="11">
        <v>770680</v>
      </c>
      <c r="X22" s="11">
        <v>782388</v>
      </c>
      <c r="Y22" s="11">
        <v>793873</v>
      </c>
      <c r="Z22" s="11">
        <v>805169</v>
      </c>
      <c r="AA22" s="11">
        <v>816528</v>
      </c>
      <c r="AB22" s="11">
        <v>828028</v>
      </c>
      <c r="AC22" s="11">
        <v>839715</v>
      </c>
      <c r="AD22" s="11">
        <v>851196</v>
      </c>
      <c r="AE22" s="11">
        <v>862094</v>
      </c>
      <c r="AF22" s="11">
        <v>872137</v>
      </c>
      <c r="AG22" s="11">
        <v>881264</v>
      </c>
      <c r="AH22" s="11">
        <v>890118</v>
      </c>
      <c r="AI22" s="11">
        <v>900323</v>
      </c>
      <c r="AJ22" s="11">
        <v>913681</v>
      </c>
      <c r="AK22" s="11">
        <v>931555</v>
      </c>
      <c r="AL22" s="11">
        <v>954541</v>
      </c>
      <c r="AM22" s="11">
        <v>982355</v>
      </c>
      <c r="AN22" s="11">
        <v>1014322</v>
      </c>
      <c r="AO22" s="11">
        <v>1049554</v>
      </c>
      <c r="AP22" s="11">
        <v>1087201</v>
      </c>
    </row>
    <row r="23" spans="1:42" x14ac:dyDescent="0.3">
      <c r="A23" s="10" t="s">
        <v>381</v>
      </c>
      <c r="B23" s="102">
        <f>'Población 2000-2009 (2)'!D18</f>
        <v>433700</v>
      </c>
      <c r="C23" s="102">
        <f>'Población 2000-2009 (2)'!H18</f>
        <v>438400</v>
      </c>
      <c r="D23" s="102">
        <f>'Población 2000-2009 (2)'!L18</f>
        <v>443248</v>
      </c>
      <c r="E23" s="102">
        <f>'Población 2000-2009 (2)'!P18</f>
        <v>436214</v>
      </c>
      <c r="F23" s="102">
        <f>'Población 2000-2009 (2)'!T18</f>
        <v>437005</v>
      </c>
      <c r="G23" s="102">
        <f>'Población 2000-2009 (2)'!X18</f>
        <v>438837</v>
      </c>
      <c r="H23" s="102">
        <f>'Población 2000-2009 (2)'!AB18</f>
        <v>441346</v>
      </c>
      <c r="I23" s="102">
        <f>'Población 2000-2009 (2)'!AF18</f>
        <v>443870</v>
      </c>
      <c r="J23" s="102">
        <f>'Población 2000-2009 (2)'!AJ18</f>
        <v>446952</v>
      </c>
      <c r="K23" s="102">
        <f>'Población 2000-2009 (2)'!AN18</f>
        <v>451135</v>
      </c>
      <c r="L23" s="11">
        <v>444901</v>
      </c>
      <c r="M23" s="11">
        <v>453580</v>
      </c>
      <c r="N23" s="11">
        <v>464039</v>
      </c>
      <c r="O23" s="11">
        <v>476136</v>
      </c>
      <c r="P23" s="11">
        <v>489752</v>
      </c>
      <c r="Q23" s="11">
        <v>504795</v>
      </c>
      <c r="R23" s="11">
        <v>521180</v>
      </c>
      <c r="S23" s="11">
        <v>538648</v>
      </c>
      <c r="T23" s="11">
        <v>556566</v>
      </c>
      <c r="U23" s="11">
        <v>574148</v>
      </c>
      <c r="V23" s="11">
        <v>590824</v>
      </c>
      <c r="W23" s="11">
        <v>606352</v>
      </c>
      <c r="X23" s="11">
        <v>620705</v>
      </c>
      <c r="Y23" s="11">
        <v>634027</v>
      </c>
      <c r="Z23" s="11">
        <v>646725</v>
      </c>
      <c r="AA23" s="11">
        <v>658920</v>
      </c>
      <c r="AB23" s="11">
        <v>670755</v>
      </c>
      <c r="AC23" s="11">
        <v>682207</v>
      </c>
      <c r="AD23" s="11">
        <v>693489</v>
      </c>
      <c r="AE23" s="11">
        <v>704602</v>
      </c>
      <c r="AF23" s="11">
        <v>715777</v>
      </c>
      <c r="AG23" s="11">
        <v>727061</v>
      </c>
      <c r="AH23" s="11">
        <v>738515</v>
      </c>
      <c r="AI23" s="11">
        <v>749753</v>
      </c>
      <c r="AJ23" s="11">
        <v>760474</v>
      </c>
      <c r="AK23" s="11">
        <v>770395</v>
      </c>
      <c r="AL23" s="11">
        <v>779544</v>
      </c>
      <c r="AM23" s="11">
        <v>788428</v>
      </c>
      <c r="AN23" s="11">
        <v>798540</v>
      </c>
      <c r="AO23" s="11">
        <v>811488</v>
      </c>
      <c r="AP23" s="11">
        <v>828492</v>
      </c>
    </row>
    <row r="24" spans="1:42" x14ac:dyDescent="0.3">
      <c r="A24" s="10" t="s">
        <v>394</v>
      </c>
      <c r="B24" s="102">
        <f>'Población 2000-2009 (2)'!D19</f>
        <v>290900</v>
      </c>
      <c r="C24" s="102">
        <f>'Población 2000-2009 (2)'!H19</f>
        <v>294100</v>
      </c>
      <c r="D24" s="102">
        <f>'Población 2000-2009 (2)'!L19</f>
        <v>297249</v>
      </c>
      <c r="E24" s="102">
        <f>'Población 2000-2009 (2)'!P19</f>
        <v>307545</v>
      </c>
      <c r="F24" s="102">
        <f>'Población 2000-2009 (2)'!T19</f>
        <v>313741</v>
      </c>
      <c r="G24" s="102">
        <f>'Población 2000-2009 (2)'!X19</f>
        <v>318893</v>
      </c>
      <c r="H24" s="102">
        <f>'Población 2000-2009 (2)'!AB19</f>
        <v>322568</v>
      </c>
      <c r="I24" s="102">
        <f>'Población 2000-2009 (2)'!AF19</f>
        <v>324995</v>
      </c>
      <c r="J24" s="102">
        <f>'Población 2000-2009 (2)'!AJ19</f>
        <v>326827</v>
      </c>
      <c r="K24" s="102">
        <f>'Población 2000-2009 (2)'!AN19</f>
        <v>328715</v>
      </c>
      <c r="L24" s="11">
        <v>324635</v>
      </c>
      <c r="M24" s="11">
        <v>327143</v>
      </c>
      <c r="N24" s="11">
        <v>330001</v>
      </c>
      <c r="O24" s="11">
        <v>333682</v>
      </c>
      <c r="P24" s="11">
        <v>338698</v>
      </c>
      <c r="Q24" s="11">
        <v>345283</v>
      </c>
      <c r="R24" s="11">
        <v>353449</v>
      </c>
      <c r="S24" s="11">
        <v>362996</v>
      </c>
      <c r="T24" s="11">
        <v>373831</v>
      </c>
      <c r="U24" s="11">
        <v>385901</v>
      </c>
      <c r="V24" s="11">
        <v>399139</v>
      </c>
      <c r="W24" s="11">
        <v>413472</v>
      </c>
      <c r="X24" s="11">
        <v>428705</v>
      </c>
      <c r="Y24" s="11">
        <v>444303</v>
      </c>
      <c r="Z24" s="11">
        <v>459642</v>
      </c>
      <c r="AA24" s="11">
        <v>474305</v>
      </c>
      <c r="AB24" s="11">
        <v>488032</v>
      </c>
      <c r="AC24" s="11">
        <v>500899</v>
      </c>
      <c r="AD24" s="11">
        <v>512936</v>
      </c>
      <c r="AE24" s="11">
        <v>524489</v>
      </c>
      <c r="AF24" s="11">
        <v>535672</v>
      </c>
      <c r="AG24" s="11">
        <v>546565</v>
      </c>
      <c r="AH24" s="11">
        <v>557152</v>
      </c>
      <c r="AI24" s="11">
        <v>567615</v>
      </c>
      <c r="AJ24" s="11">
        <v>577943</v>
      </c>
      <c r="AK24" s="11">
        <v>588344</v>
      </c>
      <c r="AL24" s="11">
        <v>598812</v>
      </c>
      <c r="AM24" s="11">
        <v>609442</v>
      </c>
      <c r="AN24" s="11">
        <v>619873</v>
      </c>
      <c r="AO24" s="11">
        <v>629869</v>
      </c>
      <c r="AP24" s="11">
        <v>639156</v>
      </c>
    </row>
    <row r="25" spans="1:42" x14ac:dyDescent="0.3">
      <c r="A25" s="10" t="s">
        <v>17</v>
      </c>
      <c r="B25" s="102">
        <f>'Población 2000-2009 (2)'!D20</f>
        <v>213000</v>
      </c>
      <c r="C25" s="102">
        <f>'Población 2000-2009 (2)'!H20</f>
        <v>215100</v>
      </c>
      <c r="D25" s="102">
        <f>'Población 2000-2009 (2)'!L20</f>
        <v>217371</v>
      </c>
      <c r="E25" s="102">
        <f>'Población 2000-2009 (2)'!P20</f>
        <v>246927</v>
      </c>
      <c r="F25" s="102">
        <f>'Población 2000-2009 (2)'!T20</f>
        <v>255422</v>
      </c>
      <c r="G25" s="102">
        <f>'Población 2000-2009 (2)'!X20</f>
        <v>264032</v>
      </c>
      <c r="H25" s="102">
        <f>'Población 2000-2009 (2)'!AB20</f>
        <v>272957</v>
      </c>
      <c r="I25" s="102">
        <f>'Población 2000-2009 (2)'!AF20</f>
        <v>282289</v>
      </c>
      <c r="J25" s="102">
        <f>'Población 2000-2009 (2)'!AJ20</f>
        <v>291729</v>
      </c>
      <c r="K25" s="102">
        <f>'Población 2000-2009 (2)'!AN20</f>
        <v>300978</v>
      </c>
      <c r="L25" s="11">
        <v>202269</v>
      </c>
      <c r="M25" s="11">
        <v>204429</v>
      </c>
      <c r="N25" s="11">
        <v>206862</v>
      </c>
      <c r="O25" s="11">
        <v>209555</v>
      </c>
      <c r="P25" s="11">
        <v>212432</v>
      </c>
      <c r="Q25" s="11">
        <v>215439</v>
      </c>
      <c r="R25" s="11">
        <v>218529</v>
      </c>
      <c r="S25" s="11">
        <v>221851</v>
      </c>
      <c r="T25" s="11">
        <v>225783</v>
      </c>
      <c r="U25" s="11">
        <v>230624</v>
      </c>
      <c r="V25" s="11">
        <v>236567</v>
      </c>
      <c r="W25" s="11">
        <v>243602</v>
      </c>
      <c r="X25" s="11">
        <v>251592</v>
      </c>
      <c r="Y25" s="11">
        <v>260490</v>
      </c>
      <c r="Z25" s="11">
        <v>270309</v>
      </c>
      <c r="AA25" s="11">
        <v>280985</v>
      </c>
      <c r="AB25" s="11">
        <v>292507</v>
      </c>
      <c r="AC25" s="11">
        <v>304677</v>
      </c>
      <c r="AD25" s="11">
        <v>317140</v>
      </c>
      <c r="AE25" s="11">
        <v>329461</v>
      </c>
      <c r="AF25" s="11">
        <v>341314</v>
      </c>
      <c r="AG25" s="11">
        <v>352552</v>
      </c>
      <c r="AH25" s="11">
        <v>363197</v>
      </c>
      <c r="AI25" s="11">
        <v>373296</v>
      </c>
      <c r="AJ25" s="11">
        <v>383058</v>
      </c>
      <c r="AK25" s="11">
        <v>392584</v>
      </c>
      <c r="AL25" s="11">
        <v>401908</v>
      </c>
      <c r="AM25" s="11">
        <v>411026</v>
      </c>
      <c r="AN25" s="11">
        <v>420048</v>
      </c>
      <c r="AO25" s="11">
        <v>428989</v>
      </c>
      <c r="AP25" s="11">
        <v>438018</v>
      </c>
    </row>
    <row r="26" spans="1:42" x14ac:dyDescent="0.3">
      <c r="A26" s="10" t="s">
        <v>56</v>
      </c>
      <c r="B26" s="102"/>
      <c r="C26" s="10"/>
      <c r="D26" s="10"/>
      <c r="E26" s="10"/>
      <c r="F26" s="10"/>
      <c r="G26" s="10"/>
      <c r="H26" s="10"/>
      <c r="I26" s="10"/>
      <c r="J26" s="10"/>
      <c r="K26" s="10"/>
      <c r="L26" s="11">
        <v>94299</v>
      </c>
      <c r="M26" s="11">
        <v>97160</v>
      </c>
      <c r="N26" s="11">
        <v>99878</v>
      </c>
      <c r="O26" s="11">
        <v>102449</v>
      </c>
      <c r="P26" s="11">
        <v>104823</v>
      </c>
      <c r="Q26" s="11">
        <v>107103</v>
      </c>
      <c r="R26" s="11">
        <v>109415</v>
      </c>
      <c r="S26" s="11">
        <v>111904</v>
      </c>
      <c r="T26" s="11">
        <v>114506</v>
      </c>
      <c r="U26" s="11">
        <v>117216</v>
      </c>
      <c r="V26" s="11">
        <v>119991</v>
      </c>
      <c r="W26" s="11">
        <v>122829</v>
      </c>
      <c r="X26" s="11">
        <v>125828</v>
      </c>
      <c r="Y26" s="11">
        <v>129213</v>
      </c>
      <c r="Z26" s="11">
        <v>133142</v>
      </c>
      <c r="AA26" s="11">
        <v>137737</v>
      </c>
      <c r="AB26" s="11">
        <v>142996</v>
      </c>
      <c r="AC26" s="11">
        <v>148823</v>
      </c>
      <c r="AD26" s="11">
        <v>155234</v>
      </c>
      <c r="AE26" s="11">
        <v>162247</v>
      </c>
      <c r="AF26" s="11">
        <v>169825</v>
      </c>
      <c r="AG26" s="11">
        <v>177978</v>
      </c>
      <c r="AH26" s="11">
        <v>186585</v>
      </c>
      <c r="AI26" s="11">
        <v>195373</v>
      </c>
      <c r="AJ26" s="11">
        <v>204129</v>
      </c>
      <c r="AK26" s="11">
        <v>212632</v>
      </c>
      <c r="AL26" s="11">
        <v>220813</v>
      </c>
      <c r="AM26" s="11">
        <v>228646</v>
      </c>
      <c r="AN26" s="11">
        <v>236202</v>
      </c>
      <c r="AO26" s="11">
        <v>243561</v>
      </c>
      <c r="AP26" s="11">
        <v>250801</v>
      </c>
    </row>
    <row r="27" spans="1:42" x14ac:dyDescent="0.3">
      <c r="A27" s="10" t="s">
        <v>77</v>
      </c>
      <c r="B27" s="102"/>
      <c r="C27" s="10"/>
      <c r="D27" s="10"/>
      <c r="E27" s="10"/>
      <c r="F27" s="10"/>
      <c r="G27" s="10"/>
      <c r="H27" s="10"/>
      <c r="I27" s="10"/>
      <c r="J27" s="10"/>
      <c r="K27" s="10"/>
      <c r="L27" s="11">
        <v>27476</v>
      </c>
      <c r="M27" s="11">
        <v>30245</v>
      </c>
      <c r="N27" s="11">
        <v>32570</v>
      </c>
      <c r="O27" s="11">
        <v>34570</v>
      </c>
      <c r="P27" s="11">
        <v>36398</v>
      </c>
      <c r="Q27" s="11">
        <v>38173</v>
      </c>
      <c r="R27" s="11">
        <v>39951</v>
      </c>
      <c r="S27" s="11">
        <v>41676</v>
      </c>
      <c r="T27" s="11">
        <v>43354</v>
      </c>
      <c r="U27" s="11">
        <v>44963</v>
      </c>
      <c r="V27" s="11">
        <v>46560</v>
      </c>
      <c r="W27" s="11">
        <v>48175</v>
      </c>
      <c r="X27" s="11">
        <v>49884</v>
      </c>
      <c r="Y27" s="11">
        <v>51661</v>
      </c>
      <c r="Z27" s="11">
        <v>53495</v>
      </c>
      <c r="AA27" s="11">
        <v>55369</v>
      </c>
      <c r="AB27" s="11">
        <v>57296</v>
      </c>
      <c r="AC27" s="11">
        <v>59339</v>
      </c>
      <c r="AD27" s="11">
        <v>61591</v>
      </c>
      <c r="AE27" s="11">
        <v>64120</v>
      </c>
      <c r="AF27" s="11">
        <v>67007</v>
      </c>
      <c r="AG27" s="11">
        <v>70234</v>
      </c>
      <c r="AH27" s="11">
        <v>73758</v>
      </c>
      <c r="AI27" s="11">
        <v>77619</v>
      </c>
      <c r="AJ27" s="11">
        <v>81829</v>
      </c>
      <c r="AK27" s="11">
        <v>86356</v>
      </c>
      <c r="AL27" s="11">
        <v>91218</v>
      </c>
      <c r="AM27" s="11">
        <v>96353</v>
      </c>
      <c r="AN27" s="11">
        <v>101614</v>
      </c>
      <c r="AO27" s="11">
        <v>106891</v>
      </c>
      <c r="AP27" s="11">
        <v>112071</v>
      </c>
    </row>
    <row r="28" spans="1:42" x14ac:dyDescent="0.3">
      <c r="A28" s="38" t="s">
        <v>121</v>
      </c>
      <c r="B28" s="102"/>
      <c r="C28" s="38"/>
      <c r="D28" s="38"/>
      <c r="E28" s="38"/>
      <c r="F28" s="38"/>
      <c r="G28" s="38"/>
      <c r="H28" s="38"/>
      <c r="I28" s="38"/>
      <c r="J28" s="38"/>
      <c r="K28" s="38"/>
      <c r="L28" s="39">
        <v>5020</v>
      </c>
      <c r="M28" s="39">
        <v>4851</v>
      </c>
      <c r="N28" s="39">
        <v>5240</v>
      </c>
      <c r="O28" s="39">
        <v>5970</v>
      </c>
      <c r="P28" s="39">
        <v>6896</v>
      </c>
      <c r="Q28" s="39">
        <v>7867</v>
      </c>
      <c r="R28" s="39">
        <v>8800</v>
      </c>
      <c r="S28" s="39">
        <v>9634</v>
      </c>
      <c r="T28" s="39">
        <v>10408</v>
      </c>
      <c r="U28" s="39">
        <v>11155</v>
      </c>
      <c r="V28" s="39">
        <v>11906</v>
      </c>
      <c r="W28" s="39">
        <v>12686</v>
      </c>
      <c r="X28" s="39">
        <v>13448</v>
      </c>
      <c r="Y28" s="39">
        <v>14216</v>
      </c>
      <c r="Z28" s="39">
        <v>14974</v>
      </c>
      <c r="AA28" s="39">
        <v>15741</v>
      </c>
      <c r="AB28" s="39">
        <v>16521</v>
      </c>
      <c r="AC28" s="39">
        <v>17355</v>
      </c>
      <c r="AD28" s="39">
        <v>18221</v>
      </c>
      <c r="AE28" s="39">
        <v>19117</v>
      </c>
      <c r="AF28" s="39">
        <v>20035</v>
      </c>
      <c r="AG28" s="39">
        <v>20997</v>
      </c>
      <c r="AH28" s="39">
        <v>22009</v>
      </c>
      <c r="AI28" s="39">
        <v>23135</v>
      </c>
      <c r="AJ28" s="39">
        <v>24363</v>
      </c>
      <c r="AK28" s="39">
        <v>25753</v>
      </c>
      <c r="AL28" s="39">
        <v>27293</v>
      </c>
      <c r="AM28" s="39">
        <v>28965</v>
      </c>
      <c r="AN28" s="39">
        <v>30791</v>
      </c>
      <c r="AO28" s="39">
        <v>32781</v>
      </c>
      <c r="AP28" s="39">
        <v>34909</v>
      </c>
    </row>
    <row r="29" spans="1:42" x14ac:dyDescent="0.3">
      <c r="A29" s="51" t="s">
        <v>144</v>
      </c>
      <c r="B29" s="51"/>
      <c r="C29" s="51"/>
      <c r="D29" s="51"/>
      <c r="E29" s="51"/>
      <c r="F29" s="51"/>
      <c r="G29" s="51"/>
      <c r="H29" s="51"/>
      <c r="I29" s="51"/>
      <c r="J29" s="51"/>
      <c r="K29" s="51"/>
      <c r="L29" s="52">
        <v>787</v>
      </c>
      <c r="M29" s="52">
        <v>1001</v>
      </c>
      <c r="N29" s="52">
        <v>1071</v>
      </c>
      <c r="O29" s="52">
        <v>1081</v>
      </c>
      <c r="P29" s="52">
        <v>1073</v>
      </c>
      <c r="Q29" s="52">
        <v>1075</v>
      </c>
      <c r="R29" s="52">
        <v>1112</v>
      </c>
      <c r="S29" s="52">
        <v>1238</v>
      </c>
      <c r="T29" s="52">
        <v>1428</v>
      </c>
      <c r="U29" s="52">
        <v>1662</v>
      </c>
      <c r="V29" s="52">
        <v>1899</v>
      </c>
      <c r="W29" s="52">
        <v>2141</v>
      </c>
      <c r="X29" s="52">
        <v>2388</v>
      </c>
      <c r="Y29" s="52">
        <v>2647</v>
      </c>
      <c r="Z29" s="52">
        <v>2905</v>
      </c>
      <c r="AA29" s="52">
        <v>3182</v>
      </c>
      <c r="AB29" s="52">
        <v>3480</v>
      </c>
      <c r="AC29" s="52">
        <v>3765</v>
      </c>
      <c r="AD29" s="52">
        <v>4067</v>
      </c>
      <c r="AE29" s="52">
        <v>4366</v>
      </c>
      <c r="AF29" s="52">
        <v>4690</v>
      </c>
      <c r="AG29" s="52">
        <v>5024</v>
      </c>
      <c r="AH29" s="52">
        <v>5380</v>
      </c>
      <c r="AI29" s="52">
        <v>5745</v>
      </c>
      <c r="AJ29" s="52">
        <v>6129</v>
      </c>
      <c r="AK29" s="52">
        <v>6533</v>
      </c>
      <c r="AL29" s="52">
        <v>6957</v>
      </c>
      <c r="AM29" s="52">
        <v>7406</v>
      </c>
      <c r="AN29" s="52">
        <v>7896</v>
      </c>
      <c r="AO29" s="52">
        <v>8425</v>
      </c>
      <c r="AP29" s="52">
        <v>9021</v>
      </c>
    </row>
    <row r="30" spans="1:42" x14ac:dyDescent="0.3">
      <c r="A30" s="93"/>
      <c r="B30" s="93"/>
      <c r="C30" s="93"/>
      <c r="D30" s="93"/>
      <c r="E30" s="93"/>
      <c r="F30" s="93"/>
      <c r="G30" s="93"/>
      <c r="H30" s="93"/>
      <c r="I30" s="93"/>
      <c r="J30" s="93"/>
      <c r="K30" s="93"/>
      <c r="L30" s="39"/>
      <c r="M30" s="39"/>
      <c r="AA30" s="99"/>
      <c r="AB30" s="99"/>
      <c r="AC30" s="99"/>
      <c r="AD30" s="99"/>
      <c r="AE30" s="99"/>
      <c r="AF30" s="99"/>
      <c r="AG30" s="99"/>
      <c r="AH30" s="99"/>
      <c r="AI30" s="99"/>
      <c r="AJ30" s="99"/>
      <c r="AK30" s="99"/>
      <c r="AL30" s="99"/>
      <c r="AM30" s="99"/>
      <c r="AN30" s="99"/>
      <c r="AO30" s="99"/>
      <c r="AP30" s="99"/>
    </row>
    <row r="31" spans="1:42" x14ac:dyDescent="0.3">
      <c r="A31" s="93" t="s">
        <v>12</v>
      </c>
      <c r="B31" s="93"/>
      <c r="C31" s="93"/>
      <c r="D31" s="93"/>
      <c r="E31" s="93"/>
      <c r="F31" s="93"/>
      <c r="G31" s="93"/>
      <c r="H31" s="93"/>
      <c r="I31" s="93"/>
      <c r="J31" s="93"/>
      <c r="K31" s="93"/>
      <c r="L31" s="39"/>
      <c r="M31" s="39"/>
      <c r="AA31" s="100"/>
      <c r="AB31" s="100"/>
      <c r="AC31" s="100"/>
      <c r="AD31" s="100"/>
      <c r="AE31" s="100"/>
      <c r="AF31" s="100"/>
      <c r="AG31" s="100"/>
      <c r="AH31" s="100"/>
      <c r="AI31" s="100"/>
      <c r="AJ31" s="100"/>
      <c r="AK31" s="100"/>
      <c r="AL31" s="100"/>
      <c r="AM31" s="100"/>
      <c r="AN31" s="100"/>
      <c r="AO31" s="100"/>
      <c r="AP31" s="100"/>
    </row>
    <row r="32" spans="1:42" x14ac:dyDescent="0.3">
      <c r="A32" s="209" t="s">
        <v>468</v>
      </c>
      <c r="B32" s="213"/>
      <c r="C32" s="213"/>
      <c r="D32" s="213"/>
      <c r="E32" s="213"/>
      <c r="F32" s="213"/>
      <c r="G32" s="213"/>
      <c r="H32" s="213"/>
      <c r="I32" s="213"/>
      <c r="J32" s="213"/>
      <c r="K32" s="213"/>
      <c r="L32" s="209" t="s">
        <v>466</v>
      </c>
      <c r="M32" s="209"/>
      <c r="N32" s="209"/>
      <c r="O32" s="209"/>
      <c r="P32" s="209"/>
      <c r="Q32" s="209"/>
      <c r="R32" s="209"/>
      <c r="S32" s="209"/>
      <c r="T32" s="209"/>
      <c r="U32" s="209"/>
      <c r="V32" s="209"/>
      <c r="W32" s="209"/>
      <c r="X32" s="209"/>
      <c r="Y32" s="209"/>
      <c r="Z32" s="209"/>
      <c r="AA32" s="209"/>
      <c r="AB32" s="209"/>
      <c r="AC32" s="209"/>
      <c r="AD32" s="209"/>
      <c r="AE32" s="209"/>
      <c r="AF32" s="209"/>
      <c r="AG32" s="209"/>
      <c r="AH32" s="209"/>
      <c r="AI32" s="209"/>
      <c r="AJ32" s="209"/>
      <c r="AK32" s="209"/>
      <c r="AL32" s="209"/>
      <c r="AM32" s="209"/>
      <c r="AN32" s="209"/>
      <c r="AO32" s="209"/>
      <c r="AP32" s="209"/>
    </row>
    <row r="33" spans="1:42" x14ac:dyDescent="0.3">
      <c r="A33" s="209"/>
      <c r="B33" s="214"/>
      <c r="C33" s="214"/>
      <c r="D33" s="214"/>
      <c r="E33" s="214"/>
      <c r="F33" s="214"/>
      <c r="G33" s="214"/>
      <c r="H33" s="214"/>
      <c r="I33" s="214"/>
      <c r="J33" s="214"/>
      <c r="K33" s="214"/>
      <c r="L33" s="209"/>
      <c r="M33" s="209"/>
      <c r="N33" s="209"/>
      <c r="O33" s="209"/>
      <c r="P33" s="209"/>
      <c r="Q33" s="209"/>
      <c r="R33" s="209"/>
      <c r="S33" s="209"/>
      <c r="T33" s="209"/>
      <c r="U33" s="209"/>
      <c r="V33" s="209"/>
      <c r="W33" s="209"/>
      <c r="X33" s="209"/>
      <c r="Y33" s="209"/>
      <c r="Z33" s="209"/>
      <c r="AA33" s="209"/>
      <c r="AB33" s="209"/>
      <c r="AC33" s="209"/>
      <c r="AD33" s="209"/>
      <c r="AE33" s="209"/>
      <c r="AF33" s="209"/>
      <c r="AG33" s="209"/>
      <c r="AH33" s="209"/>
      <c r="AI33" s="209"/>
      <c r="AJ33" s="209"/>
      <c r="AK33" s="209"/>
      <c r="AL33" s="209"/>
      <c r="AM33" s="209"/>
      <c r="AN33" s="209"/>
      <c r="AO33" s="209"/>
      <c r="AP33" s="209"/>
    </row>
    <row r="34" spans="1:42" x14ac:dyDescent="0.3">
      <c r="A34" s="209"/>
      <c r="B34" s="210">
        <v>2000</v>
      </c>
      <c r="C34" s="210">
        <v>2001</v>
      </c>
      <c r="D34" s="210">
        <v>2002</v>
      </c>
      <c r="E34" s="210">
        <v>2003</v>
      </c>
      <c r="F34" s="210">
        <v>2004</v>
      </c>
      <c r="G34" s="210">
        <v>2005</v>
      </c>
      <c r="H34" s="210">
        <v>2006</v>
      </c>
      <c r="I34" s="210">
        <v>2007</v>
      </c>
      <c r="J34" s="210">
        <v>2008</v>
      </c>
      <c r="K34" s="210">
        <v>2009</v>
      </c>
      <c r="L34" s="210">
        <v>2010</v>
      </c>
      <c r="M34" s="210">
        <v>2011</v>
      </c>
      <c r="N34" s="210">
        <v>2012</v>
      </c>
      <c r="O34" s="210">
        <v>2013</v>
      </c>
      <c r="P34" s="210">
        <v>2014</v>
      </c>
      <c r="Q34" s="210">
        <v>2015</v>
      </c>
      <c r="R34" s="210">
        <v>2016</v>
      </c>
      <c r="S34" s="210">
        <v>2017</v>
      </c>
      <c r="T34" s="210">
        <v>2018</v>
      </c>
      <c r="U34" s="210">
        <v>2019</v>
      </c>
      <c r="V34" s="210">
        <v>2020</v>
      </c>
      <c r="W34" s="210">
        <v>2021</v>
      </c>
      <c r="X34" s="210">
        <v>2022</v>
      </c>
      <c r="Y34" s="210">
        <v>2023</v>
      </c>
      <c r="Z34" s="210">
        <v>2024</v>
      </c>
      <c r="AA34" s="210">
        <v>2025</v>
      </c>
      <c r="AB34" s="210">
        <v>2026</v>
      </c>
      <c r="AC34" s="210">
        <v>2027</v>
      </c>
      <c r="AD34" s="210">
        <v>2028</v>
      </c>
      <c r="AE34" s="210">
        <v>2029</v>
      </c>
      <c r="AF34" s="210">
        <v>2030</v>
      </c>
      <c r="AG34" s="210">
        <v>2031</v>
      </c>
      <c r="AH34" s="210">
        <v>2032</v>
      </c>
      <c r="AI34" s="210">
        <v>2033</v>
      </c>
      <c r="AJ34" s="210">
        <v>2034</v>
      </c>
      <c r="AK34" s="210">
        <v>2035</v>
      </c>
      <c r="AL34" s="210">
        <v>2036</v>
      </c>
      <c r="AM34" s="210">
        <v>2037</v>
      </c>
      <c r="AN34" s="210">
        <v>2038</v>
      </c>
      <c r="AO34" s="210">
        <v>2039</v>
      </c>
      <c r="AP34" s="210">
        <v>2040</v>
      </c>
    </row>
    <row r="35" spans="1:42" x14ac:dyDescent="0.3">
      <c r="A35" s="209"/>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10"/>
      <c r="AN35" s="210"/>
      <c r="AO35" s="210"/>
      <c r="AP35" s="210"/>
    </row>
    <row r="36" spans="1:42" x14ac:dyDescent="0.3">
      <c r="M36" s="101"/>
    </row>
    <row r="37" spans="1:42" x14ac:dyDescent="0.3">
      <c r="A37" s="87" t="s">
        <v>470</v>
      </c>
      <c r="B37" s="103">
        <f t="shared" ref="B37:J37" si="1">SUM(B39:B59)</f>
        <v>18868700</v>
      </c>
      <c r="C37" s="103">
        <f t="shared" si="1"/>
        <v>19100000</v>
      </c>
      <c r="D37" s="103">
        <f t="shared" si="1"/>
        <v>19332179</v>
      </c>
      <c r="E37" s="103">
        <f t="shared" si="1"/>
        <v>19323164</v>
      </c>
      <c r="F37" s="103">
        <f t="shared" si="1"/>
        <v>19506182</v>
      </c>
      <c r="G37" s="103">
        <f t="shared" si="1"/>
        <v>19693678</v>
      </c>
      <c r="H37" s="103">
        <f t="shared" si="1"/>
        <v>19886783</v>
      </c>
      <c r="I37" s="103">
        <f t="shared" si="1"/>
        <v>20082889</v>
      </c>
      <c r="J37" s="103">
        <f t="shared" si="1"/>
        <v>20280308</v>
      </c>
      <c r="K37" s="103">
        <f>SUM(K39:K59)</f>
        <v>20477339</v>
      </c>
      <c r="L37" s="88">
        <v>20847749</v>
      </c>
      <c r="M37" s="88">
        <v>21080699</v>
      </c>
      <c r="N37" s="88">
        <v>21312880</v>
      </c>
      <c r="O37" s="88">
        <v>21543898</v>
      </c>
      <c r="P37" s="88">
        <v>21773297</v>
      </c>
      <c r="Q37" s="88">
        <v>22000620</v>
      </c>
      <c r="R37" s="88">
        <v>22225898</v>
      </c>
      <c r="S37" s="88">
        <v>22449188</v>
      </c>
      <c r="T37" s="88">
        <v>22670130</v>
      </c>
      <c r="U37" s="88">
        <v>22888380</v>
      </c>
      <c r="V37" s="88">
        <v>23103631</v>
      </c>
      <c r="W37" s="88">
        <v>23315929</v>
      </c>
      <c r="X37" s="88">
        <v>23525352</v>
      </c>
      <c r="Y37" s="88">
        <v>23731700</v>
      </c>
      <c r="Z37" s="88">
        <v>23934795</v>
      </c>
      <c r="AA37" s="88">
        <v>24134518</v>
      </c>
      <c r="AB37" s="88">
        <v>24331017</v>
      </c>
      <c r="AC37" s="88">
        <v>24524449</v>
      </c>
      <c r="AD37" s="88">
        <v>24714740</v>
      </c>
      <c r="AE37" s="88">
        <v>24901795</v>
      </c>
      <c r="AF37" s="88">
        <v>25085536</v>
      </c>
      <c r="AG37" s="88">
        <v>25266009</v>
      </c>
      <c r="AH37" s="88">
        <v>25443276</v>
      </c>
      <c r="AI37" s="88">
        <v>25617285</v>
      </c>
      <c r="AJ37" s="88">
        <v>25787972</v>
      </c>
      <c r="AK37" s="88">
        <v>25955281</v>
      </c>
      <c r="AL37" s="88">
        <v>26119188</v>
      </c>
      <c r="AM37" s="88">
        <v>26279693</v>
      </c>
      <c r="AN37" s="88">
        <v>26436754</v>
      </c>
      <c r="AO37" s="88">
        <v>26590332</v>
      </c>
      <c r="AP37" s="88">
        <v>26740384</v>
      </c>
    </row>
    <row r="38" spans="1:42" x14ac:dyDescent="0.3">
      <c r="B38" s="104"/>
      <c r="C38" s="104"/>
      <c r="D38" s="104"/>
      <c r="E38" s="104"/>
      <c r="F38" s="104"/>
      <c r="G38" s="104"/>
      <c r="H38" s="104"/>
      <c r="I38" s="104"/>
      <c r="J38" s="104"/>
      <c r="K38" s="104"/>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row>
    <row r="39" spans="1:42" x14ac:dyDescent="0.3">
      <c r="A39" s="10" t="s">
        <v>489</v>
      </c>
      <c r="B39" s="102">
        <f>'Población 2000-2009 (2)'!E4</f>
        <v>1720300</v>
      </c>
      <c r="C39" s="102">
        <f>'Población 2000-2009 (2)'!I4</f>
        <v>1743000</v>
      </c>
      <c r="D39" s="102">
        <f>'Población 2000-2009 (2)'!M4</f>
        <v>1765773</v>
      </c>
      <c r="E39" s="102">
        <f>'Población 2000-2009 (2)'!Q4</f>
        <v>1653351</v>
      </c>
      <c r="F39" s="102">
        <f>'Población 2000-2009 (2)'!U4</f>
        <v>1641399</v>
      </c>
      <c r="G39" s="102">
        <f>'Población 2000-2009 (2)'!Y4</f>
        <v>1635719</v>
      </c>
      <c r="H39" s="102">
        <f>'Población 2000-2009 (2)'!AC4</f>
        <v>1638522</v>
      </c>
      <c r="I39" s="102">
        <f>'Población 2000-2009 (2)'!AG4</f>
        <v>1647588</v>
      </c>
      <c r="J39" s="102">
        <f>'Población 2000-2009 (2)'!AK4</f>
        <v>1659599</v>
      </c>
      <c r="K39" s="102">
        <f>'Población 2000-2009 (2)'!AO4</f>
        <v>1671239</v>
      </c>
      <c r="L39" s="11">
        <v>1732769</v>
      </c>
      <c r="M39" s="11">
        <v>1757173</v>
      </c>
      <c r="N39" s="11">
        <v>1780362</v>
      </c>
      <c r="O39" s="11">
        <v>1800830</v>
      </c>
      <c r="P39" s="11">
        <v>1817374</v>
      </c>
      <c r="Q39" s="11">
        <v>1827828</v>
      </c>
      <c r="R39" s="11">
        <v>1824348</v>
      </c>
      <c r="S39" s="11">
        <v>1820000</v>
      </c>
      <c r="T39" s="11">
        <v>1814785</v>
      </c>
      <c r="U39" s="11">
        <v>1808879</v>
      </c>
      <c r="V39" s="11">
        <v>1802426</v>
      </c>
      <c r="W39" s="11">
        <v>1795495</v>
      </c>
      <c r="X39" s="11">
        <v>1788154</v>
      </c>
      <c r="Y39" s="11">
        <v>1780559</v>
      </c>
      <c r="Z39" s="11">
        <v>1772962</v>
      </c>
      <c r="AA39" s="11">
        <v>1765522</v>
      </c>
      <c r="AB39" s="11">
        <v>1758369</v>
      </c>
      <c r="AC39" s="11">
        <v>1751610</v>
      </c>
      <c r="AD39" s="11">
        <v>1745353</v>
      </c>
      <c r="AE39" s="11">
        <v>1739688</v>
      </c>
      <c r="AF39" s="11">
        <v>1734633</v>
      </c>
      <c r="AG39" s="11">
        <v>1730082</v>
      </c>
      <c r="AH39" s="11">
        <v>1725920</v>
      </c>
      <c r="AI39" s="11">
        <v>1722108</v>
      </c>
      <c r="AJ39" s="11">
        <v>1718665</v>
      </c>
      <c r="AK39" s="11">
        <v>1715594</v>
      </c>
      <c r="AL39" s="11">
        <v>1712755</v>
      </c>
      <c r="AM39" s="11">
        <v>1710075</v>
      </c>
      <c r="AN39" s="11">
        <v>1707525</v>
      </c>
      <c r="AO39" s="11">
        <v>1705099</v>
      </c>
      <c r="AP39" s="11">
        <v>1702773</v>
      </c>
    </row>
    <row r="40" spans="1:42" x14ac:dyDescent="0.3">
      <c r="A40" s="89" t="s">
        <v>186</v>
      </c>
      <c r="B40" s="102">
        <f>'Población 2000-2009 (2)'!E5</f>
        <v>1683500</v>
      </c>
      <c r="C40" s="102">
        <f>'Población 2000-2009 (2)'!I5</f>
        <v>1705400</v>
      </c>
      <c r="D40" s="102">
        <f>'Población 2000-2009 (2)'!M5</f>
        <v>1727547</v>
      </c>
      <c r="E40" s="102">
        <f>'Población 2000-2009 (2)'!Q5</f>
        <v>1697521</v>
      </c>
      <c r="F40" s="102">
        <f>'Población 2000-2009 (2)'!U5</f>
        <v>1689265</v>
      </c>
      <c r="G40" s="102">
        <f>'Población 2000-2009 (2)'!Y5</f>
        <v>1681084</v>
      </c>
      <c r="H40" s="102">
        <f>'Población 2000-2009 (2)'!AC5</f>
        <v>1671186</v>
      </c>
      <c r="I40" s="102">
        <f>'Población 2000-2009 (2)'!AG5</f>
        <v>1658704</v>
      </c>
      <c r="J40" s="102">
        <f>'Población 2000-2009 (2)'!AK5</f>
        <v>1646325</v>
      </c>
      <c r="K40" s="102">
        <f>'Población 2000-2009 (2)'!AO5</f>
        <v>1636738</v>
      </c>
      <c r="L40" s="11">
        <v>1712604</v>
      </c>
      <c r="M40" s="11">
        <v>1710605</v>
      </c>
      <c r="N40" s="11">
        <v>1710631</v>
      </c>
      <c r="O40" s="11">
        <v>1713746</v>
      </c>
      <c r="P40" s="11">
        <v>1720580</v>
      </c>
      <c r="Q40" s="11">
        <v>1732481</v>
      </c>
      <c r="R40" s="11">
        <v>1756909</v>
      </c>
      <c r="S40" s="11">
        <v>1780082</v>
      </c>
      <c r="T40" s="11">
        <v>1800560</v>
      </c>
      <c r="U40" s="11">
        <v>1817115</v>
      </c>
      <c r="V40" s="11">
        <v>1827582</v>
      </c>
      <c r="W40" s="11">
        <v>1824132</v>
      </c>
      <c r="X40" s="11">
        <v>1819781</v>
      </c>
      <c r="Y40" s="11">
        <v>1814579</v>
      </c>
      <c r="Z40" s="11">
        <v>1808667</v>
      </c>
      <c r="AA40" s="11">
        <v>1802211</v>
      </c>
      <c r="AB40" s="11">
        <v>1795276</v>
      </c>
      <c r="AC40" s="11">
        <v>1787919</v>
      </c>
      <c r="AD40" s="11">
        <v>1780309</v>
      </c>
      <c r="AE40" s="11">
        <v>1772695</v>
      </c>
      <c r="AF40" s="11">
        <v>1765235</v>
      </c>
      <c r="AG40" s="11">
        <v>1758054</v>
      </c>
      <c r="AH40" s="11">
        <v>1751251</v>
      </c>
      <c r="AI40" s="11">
        <v>1744962</v>
      </c>
      <c r="AJ40" s="11">
        <v>1739258</v>
      </c>
      <c r="AK40" s="11">
        <v>1734159</v>
      </c>
      <c r="AL40" s="11">
        <v>1729557</v>
      </c>
      <c r="AM40" s="11">
        <v>1725348</v>
      </c>
      <c r="AN40" s="11">
        <v>1721489</v>
      </c>
      <c r="AO40" s="11">
        <v>1717982</v>
      </c>
      <c r="AP40" s="11">
        <v>1714863</v>
      </c>
    </row>
    <row r="41" spans="1:42" x14ac:dyDescent="0.3">
      <c r="A41" s="89" t="s">
        <v>202</v>
      </c>
      <c r="B41" s="102">
        <f>'Población 2000-2009 (2)'!E6</f>
        <v>1646800</v>
      </c>
      <c r="C41" s="102">
        <f>'Población 2000-2009 (2)'!I6</f>
        <v>1668000</v>
      </c>
      <c r="D41" s="102">
        <f>'Población 2000-2009 (2)'!M6</f>
        <v>1689462</v>
      </c>
      <c r="E41" s="102">
        <f>'Población 2000-2009 (2)'!Q6</f>
        <v>1690031</v>
      </c>
      <c r="F41" s="102">
        <f>'Población 2000-2009 (2)'!U6</f>
        <v>1696785</v>
      </c>
      <c r="G41" s="102">
        <f>'Población 2000-2009 (2)'!Y6</f>
        <v>1700418</v>
      </c>
      <c r="H41" s="102">
        <f>'Población 2000-2009 (2)'!AC6</f>
        <v>1700416</v>
      </c>
      <c r="I41" s="102">
        <f>'Población 2000-2009 (2)'!AG6</f>
        <v>1697534</v>
      </c>
      <c r="J41" s="102">
        <f>'Población 2000-2009 (2)'!AK6</f>
        <v>1692542</v>
      </c>
      <c r="K41" s="102">
        <f>'Población 2000-2009 (2)'!AO6</f>
        <v>1686208</v>
      </c>
      <c r="L41" s="11">
        <v>1740204</v>
      </c>
      <c r="M41" s="11">
        <v>1732199</v>
      </c>
      <c r="N41" s="11">
        <v>1725838</v>
      </c>
      <c r="O41" s="11">
        <v>1720867</v>
      </c>
      <c r="P41" s="11">
        <v>1716783</v>
      </c>
      <c r="Q41" s="11">
        <v>1713583</v>
      </c>
      <c r="R41" s="11">
        <v>1711561</v>
      </c>
      <c r="S41" s="11">
        <v>1711583</v>
      </c>
      <c r="T41" s="11">
        <v>1714704</v>
      </c>
      <c r="U41" s="11">
        <v>1721498</v>
      </c>
      <c r="V41" s="11">
        <v>1733376</v>
      </c>
      <c r="W41" s="11">
        <v>1757750</v>
      </c>
      <c r="X41" s="11">
        <v>1780891</v>
      </c>
      <c r="Y41" s="11">
        <v>1801321</v>
      </c>
      <c r="Z41" s="11">
        <v>1817832</v>
      </c>
      <c r="AA41" s="11">
        <v>1828245</v>
      </c>
      <c r="AB41" s="11">
        <v>1824753</v>
      </c>
      <c r="AC41" s="11">
        <v>1820359</v>
      </c>
      <c r="AD41" s="11">
        <v>1815110</v>
      </c>
      <c r="AE41" s="11">
        <v>1809155</v>
      </c>
      <c r="AF41" s="11">
        <v>1802640</v>
      </c>
      <c r="AG41" s="11">
        <v>1795653</v>
      </c>
      <c r="AH41" s="11">
        <v>1788232</v>
      </c>
      <c r="AI41" s="11">
        <v>1780561</v>
      </c>
      <c r="AJ41" s="11">
        <v>1772890</v>
      </c>
      <c r="AK41" s="11">
        <v>1765362</v>
      </c>
      <c r="AL41" s="11">
        <v>1758120</v>
      </c>
      <c r="AM41" s="11">
        <v>1751250</v>
      </c>
      <c r="AN41" s="11">
        <v>1744881</v>
      </c>
      <c r="AO41" s="11">
        <v>1739110</v>
      </c>
      <c r="AP41" s="11">
        <v>1733941</v>
      </c>
    </row>
    <row r="42" spans="1:42" x14ac:dyDescent="0.3">
      <c r="A42" s="10" t="s">
        <v>220</v>
      </c>
      <c r="B42" s="102">
        <f>'Población 2000-2009 (2)'!E7</f>
        <v>1625600</v>
      </c>
      <c r="C42" s="102">
        <f>'Población 2000-2009 (2)'!I7</f>
        <v>1646300</v>
      </c>
      <c r="D42" s="102">
        <f>'Población 2000-2009 (2)'!M7</f>
        <v>1667017</v>
      </c>
      <c r="E42" s="102">
        <f>'Población 2000-2009 (2)'!Q7</f>
        <v>1630973</v>
      </c>
      <c r="F42" s="102">
        <f>'Población 2000-2009 (2)'!U7</f>
        <v>1644187</v>
      </c>
      <c r="G42" s="102">
        <f>'Población 2000-2009 (2)'!Y7</f>
        <v>1655417</v>
      </c>
      <c r="H42" s="102">
        <f>'Población 2000-2009 (2)'!AC7</f>
        <v>1665541</v>
      </c>
      <c r="I42" s="102">
        <f>'Población 2000-2009 (2)'!AG7</f>
        <v>1676197</v>
      </c>
      <c r="J42" s="102">
        <f>'Población 2000-2009 (2)'!AK7</f>
        <v>1686067</v>
      </c>
      <c r="K42" s="102">
        <f>'Población 2000-2009 (2)'!AO7</f>
        <v>1693831</v>
      </c>
      <c r="L42" s="11">
        <v>1762649</v>
      </c>
      <c r="M42" s="11">
        <v>1766990</v>
      </c>
      <c r="N42" s="11">
        <v>1764945</v>
      </c>
      <c r="O42" s="11">
        <v>1758347</v>
      </c>
      <c r="P42" s="11">
        <v>1749599</v>
      </c>
      <c r="Q42" s="11">
        <v>1740503</v>
      </c>
      <c r="R42" s="11">
        <v>1732539</v>
      </c>
      <c r="S42" s="11">
        <v>1726202</v>
      </c>
      <c r="T42" s="11">
        <v>1721209</v>
      </c>
      <c r="U42" s="11">
        <v>1717132</v>
      </c>
      <c r="V42" s="11">
        <v>1713908</v>
      </c>
      <c r="W42" s="11">
        <v>1711879</v>
      </c>
      <c r="X42" s="11">
        <v>1711871</v>
      </c>
      <c r="Y42" s="11">
        <v>1714977</v>
      </c>
      <c r="Z42" s="11">
        <v>1721712</v>
      </c>
      <c r="AA42" s="11">
        <v>1733547</v>
      </c>
      <c r="AB42" s="11">
        <v>1757860</v>
      </c>
      <c r="AC42" s="11">
        <v>1780938</v>
      </c>
      <c r="AD42" s="11">
        <v>1801310</v>
      </c>
      <c r="AE42" s="11">
        <v>1817736</v>
      </c>
      <c r="AF42" s="11">
        <v>1828095</v>
      </c>
      <c r="AG42" s="11">
        <v>1824532</v>
      </c>
      <c r="AH42" s="11">
        <v>1820097</v>
      </c>
      <c r="AI42" s="11">
        <v>1814790</v>
      </c>
      <c r="AJ42" s="11">
        <v>1808782</v>
      </c>
      <c r="AK42" s="11">
        <v>1802187</v>
      </c>
      <c r="AL42" s="11">
        <v>1795155</v>
      </c>
      <c r="AM42" s="11">
        <v>1787666</v>
      </c>
      <c r="AN42" s="11">
        <v>1779935</v>
      </c>
      <c r="AO42" s="11">
        <v>1772199</v>
      </c>
      <c r="AP42" s="11">
        <v>1764595</v>
      </c>
    </row>
    <row r="43" spans="1:42" x14ac:dyDescent="0.3">
      <c r="A43" s="10" t="s">
        <v>238</v>
      </c>
      <c r="B43" s="102">
        <f>'Población 2000-2009 (2)'!E8</f>
        <v>1665200</v>
      </c>
      <c r="C43" s="102">
        <f>'Población 2000-2009 (2)'!I8</f>
        <v>1686300</v>
      </c>
      <c r="D43" s="102">
        <f>'Población 2000-2009 (2)'!M8</f>
        <v>1707234</v>
      </c>
      <c r="E43" s="102">
        <f>'Población 2000-2009 (2)'!Q8</f>
        <v>1618598</v>
      </c>
      <c r="F43" s="102">
        <f>'Población 2000-2009 (2)'!U8</f>
        <v>1601934</v>
      </c>
      <c r="G43" s="102">
        <f>'Población 2000-2009 (2)'!Y8</f>
        <v>1595394</v>
      </c>
      <c r="H43" s="102">
        <f>'Población 2000-2009 (2)'!AC8</f>
        <v>1600751</v>
      </c>
      <c r="I43" s="102">
        <f>'Población 2000-2009 (2)'!AG8</f>
        <v>1611770</v>
      </c>
      <c r="J43" s="102">
        <f>'Población 2000-2009 (2)'!AK8</f>
        <v>1625789</v>
      </c>
      <c r="K43" s="102">
        <f>'Población 2000-2009 (2)'!AO8</f>
        <v>1640145</v>
      </c>
      <c r="L43" s="11">
        <v>1671613</v>
      </c>
      <c r="M43" s="11">
        <v>1694250</v>
      </c>
      <c r="N43" s="11">
        <v>1716459</v>
      </c>
      <c r="O43" s="11">
        <v>1736590</v>
      </c>
      <c r="P43" s="11">
        <v>1752831</v>
      </c>
      <c r="Q43" s="11">
        <v>1763709</v>
      </c>
      <c r="R43" s="11">
        <v>1767969</v>
      </c>
      <c r="S43" s="11">
        <v>1765877</v>
      </c>
      <c r="T43" s="11">
        <v>1759248</v>
      </c>
      <c r="U43" s="11">
        <v>1750444</v>
      </c>
      <c r="V43" s="11">
        <v>1741317</v>
      </c>
      <c r="W43" s="11">
        <v>1733273</v>
      </c>
      <c r="X43" s="11">
        <v>1726877</v>
      </c>
      <c r="Y43" s="11">
        <v>1721807</v>
      </c>
      <c r="Z43" s="11">
        <v>1717660</v>
      </c>
      <c r="AA43" s="11">
        <v>1714352</v>
      </c>
      <c r="AB43" s="11">
        <v>1712227</v>
      </c>
      <c r="AC43" s="11">
        <v>1712119</v>
      </c>
      <c r="AD43" s="11">
        <v>1715106</v>
      </c>
      <c r="AE43" s="11">
        <v>1721733</v>
      </c>
      <c r="AF43" s="11">
        <v>1733433</v>
      </c>
      <c r="AG43" s="11">
        <v>1757615</v>
      </c>
      <c r="AH43" s="11">
        <v>1780524</v>
      </c>
      <c r="AI43" s="11">
        <v>1800779</v>
      </c>
      <c r="AJ43" s="11">
        <v>1817044</v>
      </c>
      <c r="AK43" s="11">
        <v>1827285</v>
      </c>
      <c r="AL43" s="11">
        <v>1823586</v>
      </c>
      <c r="AM43" s="11">
        <v>1819027</v>
      </c>
      <c r="AN43" s="11">
        <v>1813599</v>
      </c>
      <c r="AO43" s="11">
        <v>1807463</v>
      </c>
      <c r="AP43" s="11">
        <v>1800741</v>
      </c>
    </row>
    <row r="44" spans="1:42" x14ac:dyDescent="0.3">
      <c r="A44" s="10" t="s">
        <v>256</v>
      </c>
      <c r="B44" s="102">
        <f>'Población 2000-2009 (2)'!E9</f>
        <v>1399900</v>
      </c>
      <c r="C44" s="102">
        <f>'Población 2000-2009 (2)'!I9</f>
        <v>1417400</v>
      </c>
      <c r="D44" s="102">
        <f>'Población 2000-2009 (2)'!M9</f>
        <v>1434881</v>
      </c>
      <c r="E44" s="102">
        <f>'Población 2000-2009 (2)'!Q9</f>
        <v>1541084</v>
      </c>
      <c r="F44" s="102">
        <f>'Población 2000-2009 (2)'!U9</f>
        <v>1592566</v>
      </c>
      <c r="G44" s="102">
        <f>'Población 2000-2009 (2)'!Y9</f>
        <v>1626318</v>
      </c>
      <c r="H44" s="102">
        <f>'Población 2000-2009 (2)'!AC9</f>
        <v>1636257</v>
      </c>
      <c r="I44" s="102">
        <f>'Población 2000-2009 (2)'!AG9</f>
        <v>1628588</v>
      </c>
      <c r="J44" s="102">
        <f>'Población 2000-2009 (2)'!AK9</f>
        <v>1612438</v>
      </c>
      <c r="K44" s="102">
        <f>'Población 2000-2009 (2)'!AO9</f>
        <v>1596933</v>
      </c>
      <c r="L44" s="11">
        <v>1590985</v>
      </c>
      <c r="M44" s="11">
        <v>1598787</v>
      </c>
      <c r="N44" s="11">
        <v>1612356</v>
      </c>
      <c r="O44" s="11">
        <v>1630453</v>
      </c>
      <c r="P44" s="11">
        <v>1651186</v>
      </c>
      <c r="Q44" s="11">
        <v>1673206</v>
      </c>
      <c r="R44" s="11">
        <v>1695751</v>
      </c>
      <c r="S44" s="11">
        <v>1717836</v>
      </c>
      <c r="T44" s="11">
        <v>1737845</v>
      </c>
      <c r="U44" s="11">
        <v>1753984</v>
      </c>
      <c r="V44" s="11">
        <v>1764757</v>
      </c>
      <c r="W44" s="11">
        <v>1768941</v>
      </c>
      <c r="X44" s="11">
        <v>1766751</v>
      </c>
      <c r="Y44" s="11">
        <v>1760050</v>
      </c>
      <c r="Z44" s="11">
        <v>1751160</v>
      </c>
      <c r="AA44" s="11">
        <v>1741935</v>
      </c>
      <c r="AB44" s="11">
        <v>1733812</v>
      </c>
      <c r="AC44" s="11">
        <v>1727307</v>
      </c>
      <c r="AD44" s="11">
        <v>1722130</v>
      </c>
      <c r="AE44" s="11">
        <v>1717868</v>
      </c>
      <c r="AF44" s="11">
        <v>1714447</v>
      </c>
      <c r="AG44" s="11">
        <v>1712188</v>
      </c>
      <c r="AH44" s="11">
        <v>1711950</v>
      </c>
      <c r="AI44" s="11">
        <v>1714781</v>
      </c>
      <c r="AJ44" s="11">
        <v>1721268</v>
      </c>
      <c r="AK44" s="11">
        <v>1732793</v>
      </c>
      <c r="AL44" s="11">
        <v>1756793</v>
      </c>
      <c r="AM44" s="11">
        <v>1779529</v>
      </c>
      <c r="AN44" s="11">
        <v>1799615</v>
      </c>
      <c r="AO44" s="11">
        <v>1815707</v>
      </c>
      <c r="AP44" s="11">
        <v>1825760</v>
      </c>
    </row>
    <row r="45" spans="1:42" x14ac:dyDescent="0.3">
      <c r="A45" s="10" t="s">
        <v>270</v>
      </c>
      <c r="B45" s="102">
        <f>'Población 2000-2009 (2)'!E10</f>
        <v>1228300</v>
      </c>
      <c r="C45" s="102">
        <f>'Población 2000-2009 (2)'!I10</f>
        <v>1243500</v>
      </c>
      <c r="D45" s="102">
        <f>'Población 2000-2009 (2)'!M10</f>
        <v>1258804</v>
      </c>
      <c r="E45" s="102">
        <f>'Población 2000-2009 (2)'!Q10</f>
        <v>1291119</v>
      </c>
      <c r="F45" s="102">
        <f>'Población 2000-2009 (2)'!U10</f>
        <v>1326100</v>
      </c>
      <c r="G45" s="102">
        <f>'Población 2000-2009 (2)'!Y10</f>
        <v>1365079</v>
      </c>
      <c r="H45" s="102">
        <f>'Población 2000-2009 (2)'!AC10</f>
        <v>1414326</v>
      </c>
      <c r="I45" s="102">
        <f>'Población 2000-2009 (2)'!AG10</f>
        <v>1473910</v>
      </c>
      <c r="J45" s="102">
        <f>'Población 2000-2009 (2)'!AK10</f>
        <v>1534430</v>
      </c>
      <c r="K45" s="102">
        <f>'Población 2000-2009 (2)'!AO10</f>
        <v>1586480</v>
      </c>
      <c r="L45" s="11">
        <v>1571862</v>
      </c>
      <c r="M45" s="11">
        <v>1586319</v>
      </c>
      <c r="N45" s="11">
        <v>1591036</v>
      </c>
      <c r="O45" s="11">
        <v>1590032</v>
      </c>
      <c r="P45" s="11">
        <v>1588553</v>
      </c>
      <c r="Q45" s="11">
        <v>1590602</v>
      </c>
      <c r="R45" s="11">
        <v>1598421</v>
      </c>
      <c r="S45" s="11">
        <v>1611962</v>
      </c>
      <c r="T45" s="11">
        <v>1630031</v>
      </c>
      <c r="U45" s="11">
        <v>1650720</v>
      </c>
      <c r="V45" s="11">
        <v>1672670</v>
      </c>
      <c r="W45" s="11">
        <v>1695145</v>
      </c>
      <c r="X45" s="11">
        <v>1717162</v>
      </c>
      <c r="Y45" s="11">
        <v>1737087</v>
      </c>
      <c r="Z45" s="11">
        <v>1753158</v>
      </c>
      <c r="AA45" s="11">
        <v>1763866</v>
      </c>
      <c r="AB45" s="11">
        <v>1767997</v>
      </c>
      <c r="AC45" s="11">
        <v>1765768</v>
      </c>
      <c r="AD45" s="11">
        <v>1759036</v>
      </c>
      <c r="AE45" s="11">
        <v>1750111</v>
      </c>
      <c r="AF45" s="11">
        <v>1740835</v>
      </c>
      <c r="AG45" s="11">
        <v>1732666</v>
      </c>
      <c r="AH45" s="11">
        <v>1726108</v>
      </c>
      <c r="AI45" s="11">
        <v>1720853</v>
      </c>
      <c r="AJ45" s="11">
        <v>1716530</v>
      </c>
      <c r="AK45" s="11">
        <v>1713034</v>
      </c>
      <c r="AL45" s="11">
        <v>1710697</v>
      </c>
      <c r="AM45" s="11">
        <v>1710365</v>
      </c>
      <c r="AN45" s="11">
        <v>1713090</v>
      </c>
      <c r="AO45" s="11">
        <v>1719461</v>
      </c>
      <c r="AP45" s="11">
        <v>1730876</v>
      </c>
    </row>
    <row r="46" spans="1:42" x14ac:dyDescent="0.3">
      <c r="A46" s="10" t="s">
        <v>287</v>
      </c>
      <c r="B46" s="102">
        <f>'Población 2000-2009 (2)'!E11</f>
        <v>1164900</v>
      </c>
      <c r="C46" s="102">
        <f>'Población 2000-2009 (2)'!I11</f>
        <v>1179300</v>
      </c>
      <c r="D46" s="102">
        <f>'Población 2000-2009 (2)'!M11</f>
        <v>1193852</v>
      </c>
      <c r="E46" s="102">
        <f>'Población 2000-2009 (2)'!Q11</f>
        <v>1175048</v>
      </c>
      <c r="F46" s="102">
        <f>'Población 2000-2009 (2)'!U11</f>
        <v>1185995</v>
      </c>
      <c r="G46" s="102">
        <f>'Población 2000-2009 (2)'!Y11</f>
        <v>1202744</v>
      </c>
      <c r="H46" s="102">
        <f>'Población 2000-2009 (2)'!AC11</f>
        <v>1225422</v>
      </c>
      <c r="I46" s="102">
        <f>'Población 2000-2009 (2)'!AG11</f>
        <v>1252522</v>
      </c>
      <c r="J46" s="102">
        <f>'Población 2000-2009 (2)'!AK11</f>
        <v>1283852</v>
      </c>
      <c r="K46" s="102">
        <f>'Población 2000-2009 (2)'!AO11</f>
        <v>1319219</v>
      </c>
      <c r="L46" s="11">
        <v>1376489</v>
      </c>
      <c r="M46" s="11">
        <v>1420822</v>
      </c>
      <c r="N46" s="11">
        <v>1465595</v>
      </c>
      <c r="O46" s="11">
        <v>1507564</v>
      </c>
      <c r="P46" s="11">
        <v>1542857</v>
      </c>
      <c r="Q46" s="11">
        <v>1568522</v>
      </c>
      <c r="R46" s="11">
        <v>1583000</v>
      </c>
      <c r="S46" s="11">
        <v>1587812</v>
      </c>
      <c r="T46" s="11">
        <v>1586891</v>
      </c>
      <c r="U46" s="11">
        <v>1585502</v>
      </c>
      <c r="V46" s="11">
        <v>1587623</v>
      </c>
      <c r="W46" s="11">
        <v>1595472</v>
      </c>
      <c r="X46" s="11">
        <v>1609026</v>
      </c>
      <c r="Y46" s="11">
        <v>1627091</v>
      </c>
      <c r="Z46" s="11">
        <v>1647740</v>
      </c>
      <c r="AA46" s="11">
        <v>1669679</v>
      </c>
      <c r="AB46" s="11">
        <v>1692096</v>
      </c>
      <c r="AC46" s="11">
        <v>1714068</v>
      </c>
      <c r="AD46" s="11">
        <v>1733951</v>
      </c>
      <c r="AE46" s="11">
        <v>1749976</v>
      </c>
      <c r="AF46" s="11">
        <v>1760660</v>
      </c>
      <c r="AG46" s="11">
        <v>1764785</v>
      </c>
      <c r="AH46" s="11">
        <v>1762558</v>
      </c>
      <c r="AI46" s="11">
        <v>1755835</v>
      </c>
      <c r="AJ46" s="11">
        <v>1746897</v>
      </c>
      <c r="AK46" s="11">
        <v>1737635</v>
      </c>
      <c r="AL46" s="11">
        <v>1729466</v>
      </c>
      <c r="AM46" s="11">
        <v>1722892</v>
      </c>
      <c r="AN46" s="11">
        <v>1717621</v>
      </c>
      <c r="AO46" s="11">
        <v>1713287</v>
      </c>
      <c r="AP46" s="11">
        <v>1709759</v>
      </c>
    </row>
    <row r="47" spans="1:42" x14ac:dyDescent="0.3">
      <c r="A47" s="10" t="s">
        <v>301</v>
      </c>
      <c r="B47" s="102">
        <f>'Población 2000-2009 (2)'!E12</f>
        <v>1115400</v>
      </c>
      <c r="C47" s="102">
        <f>'Población 2000-2009 (2)'!I12</f>
        <v>1129100</v>
      </c>
      <c r="D47" s="102">
        <f>'Población 2000-2009 (2)'!M12</f>
        <v>1142728</v>
      </c>
      <c r="E47" s="102">
        <f>'Población 2000-2009 (2)'!Q12</f>
        <v>1129756</v>
      </c>
      <c r="F47" s="102">
        <f>'Población 2000-2009 (2)'!U12</f>
        <v>1136432</v>
      </c>
      <c r="G47" s="102">
        <f>'Población 2000-2009 (2)'!Y12</f>
        <v>1144194</v>
      </c>
      <c r="H47" s="102">
        <f>'Población 2000-2009 (2)'!AC12</f>
        <v>1151589</v>
      </c>
      <c r="I47" s="102">
        <f>'Población 2000-2009 (2)'!AG12</f>
        <v>1158098</v>
      </c>
      <c r="J47" s="102">
        <f>'Población 2000-2009 (2)'!AK12</f>
        <v>1165910</v>
      </c>
      <c r="K47" s="102">
        <f>'Población 2000-2009 (2)'!AO12</f>
        <v>1177209</v>
      </c>
      <c r="L47" s="11">
        <v>1198199</v>
      </c>
      <c r="M47" s="11">
        <v>1222566</v>
      </c>
      <c r="N47" s="11">
        <v>1253022</v>
      </c>
      <c r="O47" s="11">
        <v>1288614</v>
      </c>
      <c r="P47" s="11">
        <v>1328055</v>
      </c>
      <c r="Q47" s="11">
        <v>1370228</v>
      </c>
      <c r="R47" s="11">
        <v>1414469</v>
      </c>
      <c r="S47" s="11">
        <v>1459104</v>
      </c>
      <c r="T47" s="11">
        <v>1500972</v>
      </c>
      <c r="U47" s="11">
        <v>1536188</v>
      </c>
      <c r="V47" s="11">
        <v>1561851</v>
      </c>
      <c r="W47" s="11">
        <v>1576380</v>
      </c>
      <c r="X47" s="11">
        <v>1581282</v>
      </c>
      <c r="Y47" s="11">
        <v>1580461</v>
      </c>
      <c r="Z47" s="11">
        <v>1579214</v>
      </c>
      <c r="AA47" s="11">
        <v>1581415</v>
      </c>
      <c r="AB47" s="11">
        <v>1589333</v>
      </c>
      <c r="AC47" s="11">
        <v>1602916</v>
      </c>
      <c r="AD47" s="11">
        <v>1620978</v>
      </c>
      <c r="AE47" s="11">
        <v>1641608</v>
      </c>
      <c r="AF47" s="11">
        <v>1663528</v>
      </c>
      <c r="AG47" s="11">
        <v>1685899</v>
      </c>
      <c r="AH47" s="11">
        <v>1707843</v>
      </c>
      <c r="AI47" s="11">
        <v>1727688</v>
      </c>
      <c r="AJ47" s="11">
        <v>1743705</v>
      </c>
      <c r="AK47" s="11">
        <v>1754377</v>
      </c>
      <c r="AL47" s="11">
        <v>1758528</v>
      </c>
      <c r="AM47" s="11">
        <v>1756348</v>
      </c>
      <c r="AN47" s="11">
        <v>1749668</v>
      </c>
      <c r="AO47" s="11">
        <v>1740794</v>
      </c>
      <c r="AP47" s="11">
        <v>1731602</v>
      </c>
    </row>
    <row r="48" spans="1:42" x14ac:dyDescent="0.3">
      <c r="A48" s="10" t="s">
        <v>314</v>
      </c>
      <c r="B48" s="102">
        <f>'Población 2000-2009 (2)'!E13</f>
        <v>1046200</v>
      </c>
      <c r="C48" s="102">
        <f>'Población 2000-2009 (2)'!I13</f>
        <v>1058800</v>
      </c>
      <c r="D48" s="102">
        <f>'Población 2000-2009 (2)'!M13</f>
        <v>1071295</v>
      </c>
      <c r="E48" s="102">
        <f>'Población 2000-2009 (2)'!Q13</f>
        <v>1076282</v>
      </c>
      <c r="F48" s="102">
        <f>'Población 2000-2009 (2)'!U13</f>
        <v>1085528</v>
      </c>
      <c r="G48" s="102">
        <f>'Población 2000-2009 (2)'!Y13</f>
        <v>1094554</v>
      </c>
      <c r="H48" s="102">
        <f>'Población 2000-2009 (2)'!AC13</f>
        <v>1102882</v>
      </c>
      <c r="I48" s="102">
        <f>'Población 2000-2009 (2)'!AG13</f>
        <v>1110075</v>
      </c>
      <c r="J48" s="102">
        <f>'Población 2000-2009 (2)'!AK13</f>
        <v>1116842</v>
      </c>
      <c r="K48" s="102">
        <f>'Población 2000-2009 (2)'!AO13</f>
        <v>1123897</v>
      </c>
      <c r="L48" s="11">
        <v>1135147</v>
      </c>
      <c r="M48" s="11">
        <v>1142539</v>
      </c>
      <c r="N48" s="11">
        <v>1149467</v>
      </c>
      <c r="O48" s="11">
        <v>1157884</v>
      </c>
      <c r="P48" s="11">
        <v>1170187</v>
      </c>
      <c r="Q48" s="11">
        <v>1188129</v>
      </c>
      <c r="R48" s="11">
        <v>1212478</v>
      </c>
      <c r="S48" s="11">
        <v>1242869</v>
      </c>
      <c r="T48" s="11">
        <v>1278344</v>
      </c>
      <c r="U48" s="11">
        <v>1317642</v>
      </c>
      <c r="V48" s="11">
        <v>1359623</v>
      </c>
      <c r="W48" s="11">
        <v>1403688</v>
      </c>
      <c r="X48" s="11">
        <v>1448119</v>
      </c>
      <c r="Y48" s="11">
        <v>1489841</v>
      </c>
      <c r="Z48" s="11">
        <v>1524932</v>
      </c>
      <c r="AA48" s="11">
        <v>1550541</v>
      </c>
      <c r="AB48" s="11">
        <v>1565116</v>
      </c>
      <c r="AC48" s="11">
        <v>1570128</v>
      </c>
      <c r="AD48" s="11">
        <v>1569478</v>
      </c>
      <c r="AE48" s="11">
        <v>1568405</v>
      </c>
      <c r="AF48" s="11">
        <v>1570718</v>
      </c>
      <c r="AG48" s="11">
        <v>1578744</v>
      </c>
      <c r="AH48" s="11">
        <v>1592364</v>
      </c>
      <c r="AI48" s="11">
        <v>1610437</v>
      </c>
      <c r="AJ48" s="11">
        <v>1631048</v>
      </c>
      <c r="AK48" s="11">
        <v>1652935</v>
      </c>
      <c r="AL48" s="11">
        <v>1675269</v>
      </c>
      <c r="AM48" s="11">
        <v>1697160</v>
      </c>
      <c r="AN48" s="11">
        <v>1716978</v>
      </c>
      <c r="AO48" s="11">
        <v>1732970</v>
      </c>
      <c r="AP48" s="11">
        <v>1743665</v>
      </c>
    </row>
    <row r="49" spans="1:42" x14ac:dyDescent="0.3">
      <c r="A49" s="10" t="s">
        <v>329</v>
      </c>
      <c r="B49" s="102">
        <f>'Población 2000-2009 (2)'!E14</f>
        <v>929100</v>
      </c>
      <c r="C49" s="102">
        <f>'Población 2000-2009 (2)'!I14</f>
        <v>939900</v>
      </c>
      <c r="D49" s="102">
        <f>'Población 2000-2009 (2)'!M14</f>
        <v>950692</v>
      </c>
      <c r="E49" s="102">
        <f>'Población 2000-2009 (2)'!Q14</f>
        <v>986033</v>
      </c>
      <c r="F49" s="102">
        <f>'Población 2000-2009 (2)'!U14</f>
        <v>1005001</v>
      </c>
      <c r="G49" s="102">
        <f>'Población 2000-2009 (2)'!Y14</f>
        <v>1021683</v>
      </c>
      <c r="H49" s="102">
        <f>'Población 2000-2009 (2)'!AC14</f>
        <v>1035677</v>
      </c>
      <c r="I49" s="102">
        <f>'Población 2000-2009 (2)'!AG14</f>
        <v>1047598</v>
      </c>
      <c r="J49" s="102">
        <f>'Población 2000-2009 (2)'!AK14</f>
        <v>1058043</v>
      </c>
      <c r="K49" s="102">
        <f>'Población 2000-2009 (2)'!AO14</f>
        <v>1067611</v>
      </c>
      <c r="L49" s="11">
        <v>1064838</v>
      </c>
      <c r="M49" s="11">
        <v>1076575</v>
      </c>
      <c r="N49" s="11">
        <v>1088298</v>
      </c>
      <c r="O49" s="11">
        <v>1099614</v>
      </c>
      <c r="P49" s="11">
        <v>1109938</v>
      </c>
      <c r="Q49" s="11">
        <v>1118932</v>
      </c>
      <c r="R49" s="11">
        <v>1126516</v>
      </c>
      <c r="S49" s="11">
        <v>1133649</v>
      </c>
      <c r="T49" s="11">
        <v>1142244</v>
      </c>
      <c r="U49" s="11">
        <v>1154658</v>
      </c>
      <c r="V49" s="11">
        <v>1172654</v>
      </c>
      <c r="W49" s="11">
        <v>1196946</v>
      </c>
      <c r="X49" s="11">
        <v>1227215</v>
      </c>
      <c r="Y49" s="11">
        <v>1262490</v>
      </c>
      <c r="Z49" s="11">
        <v>1301542</v>
      </c>
      <c r="AA49" s="11">
        <v>1343261</v>
      </c>
      <c r="AB49" s="11">
        <v>1387040</v>
      </c>
      <c r="AC49" s="11">
        <v>1431166</v>
      </c>
      <c r="AD49" s="11">
        <v>1472618</v>
      </c>
      <c r="AE49" s="11">
        <v>1507520</v>
      </c>
      <c r="AF49" s="11">
        <v>1533063</v>
      </c>
      <c r="AG49" s="11">
        <v>1547665</v>
      </c>
      <c r="AH49" s="11">
        <v>1552838</v>
      </c>
      <c r="AI49" s="11">
        <v>1552408</v>
      </c>
      <c r="AJ49" s="11">
        <v>1551564</v>
      </c>
      <c r="AK49" s="11">
        <v>1554073</v>
      </c>
      <c r="AL49" s="11">
        <v>1562209</v>
      </c>
      <c r="AM49" s="11">
        <v>1575889</v>
      </c>
      <c r="AN49" s="11">
        <v>1593966</v>
      </c>
      <c r="AO49" s="11">
        <v>1614528</v>
      </c>
      <c r="AP49" s="11">
        <v>1636344</v>
      </c>
    </row>
    <row r="50" spans="1:42" x14ac:dyDescent="0.3">
      <c r="A50" s="10" t="s">
        <v>343</v>
      </c>
      <c r="B50" s="102">
        <f>'Población 2000-2009 (2)'!E15</f>
        <v>804600</v>
      </c>
      <c r="C50" s="102">
        <f>'Población 2000-2009 (2)'!I15</f>
        <v>813700</v>
      </c>
      <c r="D50" s="102">
        <f>'Población 2000-2009 (2)'!M15</f>
        <v>822921</v>
      </c>
      <c r="E50" s="102">
        <f>'Población 2000-2009 (2)'!Q15</f>
        <v>858216</v>
      </c>
      <c r="F50" s="102">
        <f>'Población 2000-2009 (2)'!U15</f>
        <v>879401</v>
      </c>
      <c r="G50" s="102">
        <f>'Población 2000-2009 (2)'!Y15</f>
        <v>899777</v>
      </c>
      <c r="H50" s="102">
        <f>'Población 2000-2009 (2)'!AC15</f>
        <v>919978</v>
      </c>
      <c r="I50" s="102">
        <f>'Población 2000-2009 (2)'!AG15</f>
        <v>940741</v>
      </c>
      <c r="J50" s="102">
        <f>'Población 2000-2009 (2)'!AK15</f>
        <v>961119</v>
      </c>
      <c r="K50" s="102">
        <f>'Población 2000-2009 (2)'!AO15</f>
        <v>980163</v>
      </c>
      <c r="L50" s="11">
        <v>978428</v>
      </c>
      <c r="M50" s="11">
        <v>991791</v>
      </c>
      <c r="N50" s="11">
        <v>1004551</v>
      </c>
      <c r="O50" s="11">
        <v>1016836</v>
      </c>
      <c r="P50" s="11">
        <v>1028808</v>
      </c>
      <c r="Q50" s="11">
        <v>1040676</v>
      </c>
      <c r="R50" s="11">
        <v>1052602</v>
      </c>
      <c r="S50" s="11">
        <v>1064526</v>
      </c>
      <c r="T50" s="11">
        <v>1076028</v>
      </c>
      <c r="U50" s="11">
        <v>1086568</v>
      </c>
      <c r="V50" s="11">
        <v>1095777</v>
      </c>
      <c r="W50" s="11">
        <v>1103603</v>
      </c>
      <c r="X50" s="11">
        <v>1111001</v>
      </c>
      <c r="Y50" s="11">
        <v>1119802</v>
      </c>
      <c r="Z50" s="11">
        <v>1132358</v>
      </c>
      <c r="AA50" s="11">
        <v>1150395</v>
      </c>
      <c r="AB50" s="11">
        <v>1174581</v>
      </c>
      <c r="AC50" s="11">
        <v>1204668</v>
      </c>
      <c r="AD50" s="11">
        <v>1239646</v>
      </c>
      <c r="AE50" s="11">
        <v>1278316</v>
      </c>
      <c r="AF50" s="11">
        <v>1319629</v>
      </c>
      <c r="AG50" s="11">
        <v>1362983</v>
      </c>
      <c r="AH50" s="11">
        <v>1406665</v>
      </c>
      <c r="AI50" s="11">
        <v>1447712</v>
      </c>
      <c r="AJ50" s="11">
        <v>1482327</v>
      </c>
      <c r="AK50" s="11">
        <v>1507729</v>
      </c>
      <c r="AL50" s="11">
        <v>1522386</v>
      </c>
      <c r="AM50" s="11">
        <v>1527754</v>
      </c>
      <c r="AN50" s="11">
        <v>1527602</v>
      </c>
      <c r="AO50" s="11">
        <v>1527082</v>
      </c>
      <c r="AP50" s="11">
        <v>1529841</v>
      </c>
    </row>
    <row r="51" spans="1:42" x14ac:dyDescent="0.3">
      <c r="A51" s="10" t="s">
        <v>358</v>
      </c>
      <c r="B51" s="102">
        <f>'Población 2000-2009 (2)'!E16</f>
        <v>718800</v>
      </c>
      <c r="C51" s="102">
        <f>'Población 2000-2009 (2)'!I16</f>
        <v>727000</v>
      </c>
      <c r="D51" s="102">
        <f>'Población 2000-2009 (2)'!M16</f>
        <v>735184</v>
      </c>
      <c r="E51" s="102">
        <f>'Población 2000-2009 (2)'!Q16</f>
        <v>742370</v>
      </c>
      <c r="F51" s="102">
        <f>'Población 2000-2009 (2)'!U16</f>
        <v>754708</v>
      </c>
      <c r="G51" s="102">
        <f>'Población 2000-2009 (2)'!Y16</f>
        <v>768908</v>
      </c>
      <c r="H51" s="102">
        <f>'Población 2000-2009 (2)'!AC16</f>
        <v>785707</v>
      </c>
      <c r="I51" s="102">
        <f>'Población 2000-2009 (2)'!AG16</f>
        <v>805033</v>
      </c>
      <c r="J51" s="102">
        <f>'Población 2000-2009 (2)'!AK16</f>
        <v>825773</v>
      </c>
      <c r="K51" s="102">
        <f>'Población 2000-2009 (2)'!AO16</f>
        <v>846815</v>
      </c>
      <c r="L51" s="11">
        <v>862890</v>
      </c>
      <c r="M51" s="11">
        <v>882230</v>
      </c>
      <c r="N51" s="11">
        <v>899708</v>
      </c>
      <c r="O51" s="11">
        <v>915644</v>
      </c>
      <c r="P51" s="11">
        <v>930510</v>
      </c>
      <c r="Q51" s="11">
        <v>944632</v>
      </c>
      <c r="R51" s="11">
        <v>958161</v>
      </c>
      <c r="S51" s="11">
        <v>971078</v>
      </c>
      <c r="T51" s="11">
        <v>983551</v>
      </c>
      <c r="U51" s="11">
        <v>995724</v>
      </c>
      <c r="V51" s="11">
        <v>1007778</v>
      </c>
      <c r="W51" s="11">
        <v>1019890</v>
      </c>
      <c r="X51" s="11">
        <v>1031977</v>
      </c>
      <c r="Y51" s="11">
        <v>1043663</v>
      </c>
      <c r="Z51" s="11">
        <v>1054401</v>
      </c>
      <c r="AA51" s="11">
        <v>1063820</v>
      </c>
      <c r="AB51" s="11">
        <v>1071925</v>
      </c>
      <c r="AC51" s="11">
        <v>1079571</v>
      </c>
      <c r="AD51" s="11">
        <v>1088593</v>
      </c>
      <c r="AE51" s="11">
        <v>1101286</v>
      </c>
      <c r="AF51" s="11">
        <v>1119299</v>
      </c>
      <c r="AG51" s="11">
        <v>1143294</v>
      </c>
      <c r="AH51" s="11">
        <v>1173033</v>
      </c>
      <c r="AI51" s="11">
        <v>1207542</v>
      </c>
      <c r="AJ51" s="11">
        <v>1245629</v>
      </c>
      <c r="AK51" s="11">
        <v>1286323</v>
      </c>
      <c r="AL51" s="11">
        <v>1328984</v>
      </c>
      <c r="AM51" s="11">
        <v>1371987</v>
      </c>
      <c r="AN51" s="11">
        <v>1412412</v>
      </c>
      <c r="AO51" s="11">
        <v>1446541</v>
      </c>
      <c r="AP51" s="11">
        <v>1471683</v>
      </c>
    </row>
    <row r="52" spans="1:42" x14ac:dyDescent="0.3">
      <c r="A52" s="10" t="s">
        <v>368</v>
      </c>
      <c r="B52" s="102">
        <f>'Población 2000-2009 (2)'!E17</f>
        <v>662200</v>
      </c>
      <c r="C52" s="102">
        <f>'Población 2000-2009 (2)'!I17</f>
        <v>669300</v>
      </c>
      <c r="D52" s="102">
        <f>'Población 2000-2009 (2)'!M17</f>
        <v>676659</v>
      </c>
      <c r="E52" s="102">
        <f>'Población 2000-2009 (2)'!Q17</f>
        <v>663580</v>
      </c>
      <c r="F52" s="102">
        <f>'Población 2000-2009 (2)'!U17</f>
        <v>666795</v>
      </c>
      <c r="G52" s="102">
        <f>'Población 2000-2009 (2)'!Y17</f>
        <v>672215</v>
      </c>
      <c r="H52" s="102">
        <f>'Población 2000-2009 (2)'!AC17</f>
        <v>679811</v>
      </c>
      <c r="I52" s="102">
        <f>'Población 2000-2009 (2)'!AG17</f>
        <v>688963</v>
      </c>
      <c r="J52" s="102">
        <f>'Población 2000-2009 (2)'!AK17</f>
        <v>699728</v>
      </c>
      <c r="K52" s="102">
        <f>'Población 2000-2009 (2)'!AO17</f>
        <v>712161</v>
      </c>
      <c r="L52" s="11">
        <v>709898</v>
      </c>
      <c r="M52" s="11">
        <v>730331</v>
      </c>
      <c r="N52" s="11">
        <v>752391</v>
      </c>
      <c r="O52" s="11">
        <v>775093</v>
      </c>
      <c r="P52" s="11">
        <v>797308</v>
      </c>
      <c r="Q52" s="11">
        <v>818174</v>
      </c>
      <c r="R52" s="11">
        <v>837218</v>
      </c>
      <c r="S52" s="11">
        <v>854525</v>
      </c>
      <c r="T52" s="11">
        <v>870372</v>
      </c>
      <c r="U52" s="11">
        <v>885197</v>
      </c>
      <c r="V52" s="11">
        <v>899331</v>
      </c>
      <c r="W52" s="11">
        <v>912903</v>
      </c>
      <c r="X52" s="11">
        <v>925866</v>
      </c>
      <c r="Y52" s="11">
        <v>938435</v>
      </c>
      <c r="Z52" s="11">
        <v>950710</v>
      </c>
      <c r="AA52" s="11">
        <v>962862</v>
      </c>
      <c r="AB52" s="11">
        <v>975052</v>
      </c>
      <c r="AC52" s="11">
        <v>987228</v>
      </c>
      <c r="AD52" s="11">
        <v>999009</v>
      </c>
      <c r="AE52" s="11">
        <v>1009868</v>
      </c>
      <c r="AF52" s="11">
        <v>1019469</v>
      </c>
      <c r="AG52" s="11">
        <v>1027776</v>
      </c>
      <c r="AH52" s="11">
        <v>1035653</v>
      </c>
      <c r="AI52" s="11">
        <v>1044857</v>
      </c>
      <c r="AJ52" s="11">
        <v>1057594</v>
      </c>
      <c r="AK52" s="11">
        <v>1075441</v>
      </c>
      <c r="AL52" s="11">
        <v>1099055</v>
      </c>
      <c r="AM52" s="11">
        <v>1128185</v>
      </c>
      <c r="AN52" s="11">
        <v>1161898</v>
      </c>
      <c r="AO52" s="11">
        <v>1199045</v>
      </c>
      <c r="AP52" s="11">
        <v>1238719</v>
      </c>
    </row>
    <row r="53" spans="1:42" x14ac:dyDescent="0.3">
      <c r="A53" s="10" t="s">
        <v>381</v>
      </c>
      <c r="B53" s="102">
        <f>'Población 2000-2009 (2)'!E18</f>
        <v>585800</v>
      </c>
      <c r="C53" s="102">
        <f>'Población 2000-2009 (2)'!I18</f>
        <v>591900</v>
      </c>
      <c r="D53" s="102">
        <f>'Población 2000-2009 (2)'!M18</f>
        <v>598163</v>
      </c>
      <c r="E53" s="102">
        <f>'Población 2000-2009 (2)'!Q18</f>
        <v>592511</v>
      </c>
      <c r="F53" s="102">
        <f>'Población 2000-2009 (2)'!U18</f>
        <v>594126</v>
      </c>
      <c r="G53" s="102">
        <f>'Población 2000-2009 (2)'!Y18</f>
        <v>596579</v>
      </c>
      <c r="H53" s="102">
        <f>'Población 2000-2009 (2)'!AC18</f>
        <v>599344</v>
      </c>
      <c r="I53" s="102">
        <f>'Población 2000-2009 (2)'!AG18</f>
        <v>601718</v>
      </c>
      <c r="J53" s="102">
        <f>'Población 2000-2009 (2)'!AK18</f>
        <v>604490</v>
      </c>
      <c r="K53" s="102">
        <f>'Población 2000-2009 (2)'!AO18</f>
        <v>608445</v>
      </c>
      <c r="L53" s="11">
        <v>584129</v>
      </c>
      <c r="M53" s="11">
        <v>594038</v>
      </c>
      <c r="N53" s="11">
        <v>605897</v>
      </c>
      <c r="O53" s="11">
        <v>619734</v>
      </c>
      <c r="P53" s="11">
        <v>635567</v>
      </c>
      <c r="Q53" s="11">
        <v>653336</v>
      </c>
      <c r="R53" s="11">
        <v>673033</v>
      </c>
      <c r="S53" s="11">
        <v>694230</v>
      </c>
      <c r="T53" s="11">
        <v>716011</v>
      </c>
      <c r="U53" s="11">
        <v>737347</v>
      </c>
      <c r="V53" s="11">
        <v>757455</v>
      </c>
      <c r="W53" s="11">
        <v>775868</v>
      </c>
      <c r="X53" s="11">
        <v>792710</v>
      </c>
      <c r="Y53" s="11">
        <v>808178</v>
      </c>
      <c r="Z53" s="11">
        <v>822723</v>
      </c>
      <c r="AA53" s="11">
        <v>836656</v>
      </c>
      <c r="AB53" s="11">
        <v>850042</v>
      </c>
      <c r="AC53" s="11">
        <v>862874</v>
      </c>
      <c r="AD53" s="11">
        <v>875337</v>
      </c>
      <c r="AE53" s="11">
        <v>887533</v>
      </c>
      <c r="AF53" s="11">
        <v>899613</v>
      </c>
      <c r="AG53" s="11">
        <v>911730</v>
      </c>
      <c r="AH53" s="11">
        <v>923817</v>
      </c>
      <c r="AI53" s="11">
        <v>935515</v>
      </c>
      <c r="AJ53" s="11">
        <v>946350</v>
      </c>
      <c r="AK53" s="11">
        <v>955985</v>
      </c>
      <c r="AL53" s="11">
        <v>964417</v>
      </c>
      <c r="AM53" s="11">
        <v>972429</v>
      </c>
      <c r="AN53" s="11">
        <v>981716</v>
      </c>
      <c r="AO53" s="11">
        <v>994340</v>
      </c>
      <c r="AP53" s="11">
        <v>1011782</v>
      </c>
    </row>
    <row r="54" spans="1:42" x14ac:dyDescent="0.3">
      <c r="A54" s="10" t="s">
        <v>394</v>
      </c>
      <c r="B54" s="102">
        <f>'Población 2000-2009 (2)'!E19</f>
        <v>446300</v>
      </c>
      <c r="C54" s="102">
        <f>'Población 2000-2009 (2)'!I19</f>
        <v>451000</v>
      </c>
      <c r="D54" s="102">
        <f>'Población 2000-2009 (2)'!M19</f>
        <v>455632</v>
      </c>
      <c r="E54" s="102">
        <f>'Población 2000-2009 (2)'!Q19</f>
        <v>477498</v>
      </c>
      <c r="F54" s="102">
        <f>'Población 2000-2009 (2)'!U19</f>
        <v>486956</v>
      </c>
      <c r="G54" s="102">
        <f>'Población 2000-2009 (2)'!Y19</f>
        <v>494819</v>
      </c>
      <c r="H54" s="102">
        <f>'Población 2000-2009 (2)'!AC19</f>
        <v>500554</v>
      </c>
      <c r="I54" s="102">
        <f>'Población 2000-2009 (2)'!AG19</f>
        <v>504505</v>
      </c>
      <c r="J54" s="102">
        <f>'Población 2000-2009 (2)'!AK19</f>
        <v>507479</v>
      </c>
      <c r="K54" s="102">
        <f>'Población 2000-2009 (2)'!AO19</f>
        <v>510281</v>
      </c>
      <c r="L54" s="11">
        <v>483396</v>
      </c>
      <c r="M54" s="11">
        <v>486376</v>
      </c>
      <c r="N54" s="11">
        <v>490244</v>
      </c>
      <c r="O54" s="11">
        <v>495228</v>
      </c>
      <c r="P54" s="11">
        <v>501634</v>
      </c>
      <c r="Q54" s="11">
        <v>509702</v>
      </c>
      <c r="R54" s="11">
        <v>519497</v>
      </c>
      <c r="S54" s="11">
        <v>530992</v>
      </c>
      <c r="T54" s="11">
        <v>544232</v>
      </c>
      <c r="U54" s="11">
        <v>559228</v>
      </c>
      <c r="V54" s="11">
        <v>575975</v>
      </c>
      <c r="W54" s="11">
        <v>594442</v>
      </c>
      <c r="X54" s="11">
        <v>614243</v>
      </c>
      <c r="Y54" s="11">
        <v>634556</v>
      </c>
      <c r="Z54" s="11">
        <v>654478</v>
      </c>
      <c r="AA54" s="11">
        <v>673300</v>
      </c>
      <c r="AB54" s="11">
        <v>690650</v>
      </c>
      <c r="AC54" s="11">
        <v>706619</v>
      </c>
      <c r="AD54" s="11">
        <v>721390</v>
      </c>
      <c r="AE54" s="11">
        <v>735359</v>
      </c>
      <c r="AF54" s="11">
        <v>748774</v>
      </c>
      <c r="AG54" s="11">
        <v>761723</v>
      </c>
      <c r="AH54" s="11">
        <v>774166</v>
      </c>
      <c r="AI54" s="11">
        <v>786294</v>
      </c>
      <c r="AJ54" s="11">
        <v>798187</v>
      </c>
      <c r="AK54" s="11">
        <v>809967</v>
      </c>
      <c r="AL54" s="11">
        <v>821778</v>
      </c>
      <c r="AM54" s="11">
        <v>833551</v>
      </c>
      <c r="AN54" s="11">
        <v>844958</v>
      </c>
      <c r="AO54" s="11">
        <v>855575</v>
      </c>
      <c r="AP54" s="11">
        <v>865081</v>
      </c>
    </row>
    <row r="55" spans="1:42" x14ac:dyDescent="0.3">
      <c r="A55" s="10" t="s">
        <v>17</v>
      </c>
      <c r="B55" s="102">
        <f>'Población 2000-2009 (2)'!E20</f>
        <v>425800</v>
      </c>
      <c r="C55" s="102">
        <f>'Población 2000-2009 (2)'!I20</f>
        <v>430100</v>
      </c>
      <c r="D55" s="102">
        <f>'Población 2000-2009 (2)'!M20</f>
        <v>434335</v>
      </c>
      <c r="E55" s="102">
        <f>'Población 2000-2009 (2)'!Q20</f>
        <v>499193</v>
      </c>
      <c r="F55" s="102">
        <f>'Población 2000-2009 (2)'!U20</f>
        <v>519004</v>
      </c>
      <c r="G55" s="102">
        <f>'Población 2000-2009 (2)'!Y20</f>
        <v>538776</v>
      </c>
      <c r="H55" s="102">
        <f>'Población 2000-2009 (2)'!AC20</f>
        <v>558820</v>
      </c>
      <c r="I55" s="102">
        <f>'Población 2000-2009 (2)'!AG20</f>
        <v>579345</v>
      </c>
      <c r="J55" s="102">
        <f>'Población 2000-2009 (2)'!AK20</f>
        <v>599882</v>
      </c>
      <c r="K55" s="102">
        <f>'Población 2000-2009 (2)'!AO20</f>
        <v>619964</v>
      </c>
      <c r="L55" s="11">
        <v>365167</v>
      </c>
      <c r="M55" s="11">
        <v>367253</v>
      </c>
      <c r="N55" s="11">
        <v>368784</v>
      </c>
      <c r="O55" s="11">
        <v>370427</v>
      </c>
      <c r="P55" s="11">
        <v>372752</v>
      </c>
      <c r="Q55" s="11">
        <v>376016</v>
      </c>
      <c r="R55" s="11">
        <v>380061</v>
      </c>
      <c r="S55" s="11">
        <v>384782</v>
      </c>
      <c r="T55" s="11">
        <v>390360</v>
      </c>
      <c r="U55" s="11">
        <v>397084</v>
      </c>
      <c r="V55" s="11">
        <v>405126</v>
      </c>
      <c r="W55" s="11">
        <v>414554</v>
      </c>
      <c r="X55" s="11">
        <v>425309</v>
      </c>
      <c r="Y55" s="11">
        <v>437492</v>
      </c>
      <c r="Z55" s="11">
        <v>451109</v>
      </c>
      <c r="AA55" s="11">
        <v>466205</v>
      </c>
      <c r="AB55" s="11">
        <v>482717</v>
      </c>
      <c r="AC55" s="11">
        <v>500325</v>
      </c>
      <c r="AD55" s="11">
        <v>518351</v>
      </c>
      <c r="AE55" s="11">
        <v>536063</v>
      </c>
      <c r="AF55" s="11">
        <v>552880</v>
      </c>
      <c r="AG55" s="11">
        <v>568520</v>
      </c>
      <c r="AH55" s="11">
        <v>583074</v>
      </c>
      <c r="AI55" s="11">
        <v>596676</v>
      </c>
      <c r="AJ55" s="11">
        <v>609631</v>
      </c>
      <c r="AK55" s="11">
        <v>622160</v>
      </c>
      <c r="AL55" s="11">
        <v>634279</v>
      </c>
      <c r="AM55" s="11">
        <v>645998</v>
      </c>
      <c r="AN55" s="11">
        <v>657441</v>
      </c>
      <c r="AO55" s="11">
        <v>668707</v>
      </c>
      <c r="AP55" s="11">
        <v>679883</v>
      </c>
    </row>
    <row r="56" spans="1:42" x14ac:dyDescent="0.3">
      <c r="A56" s="10" t="s">
        <v>56</v>
      </c>
      <c r="B56" s="102"/>
      <c r="C56" s="102"/>
      <c r="D56" s="102"/>
      <c r="E56" s="102"/>
      <c r="F56" s="102"/>
      <c r="G56" s="102"/>
      <c r="H56" s="102"/>
      <c r="I56" s="102"/>
      <c r="J56" s="102"/>
      <c r="K56" s="102"/>
      <c r="L56" s="11">
        <v>206656</v>
      </c>
      <c r="M56" s="11">
        <v>213207</v>
      </c>
      <c r="N56" s="11">
        <v>219640</v>
      </c>
      <c r="O56" s="11">
        <v>225581</v>
      </c>
      <c r="P56" s="11">
        <v>230626</v>
      </c>
      <c r="Q56" s="11">
        <v>234703</v>
      </c>
      <c r="R56" s="11">
        <v>238001</v>
      </c>
      <c r="S56" s="11">
        <v>240957</v>
      </c>
      <c r="T56" s="11">
        <v>244021</v>
      </c>
      <c r="U56" s="11">
        <v>247512</v>
      </c>
      <c r="V56" s="11">
        <v>251592</v>
      </c>
      <c r="W56" s="11">
        <v>256161</v>
      </c>
      <c r="X56" s="11">
        <v>261181</v>
      </c>
      <c r="Y56" s="11">
        <v>266788</v>
      </c>
      <c r="Z56" s="11">
        <v>273195</v>
      </c>
      <c r="AA56" s="11">
        <v>280531</v>
      </c>
      <c r="AB56" s="11">
        <v>288835</v>
      </c>
      <c r="AC56" s="11">
        <v>298088</v>
      </c>
      <c r="AD56" s="11">
        <v>308368</v>
      </c>
      <c r="AE56" s="11">
        <v>319691</v>
      </c>
      <c r="AF56" s="11">
        <v>332159</v>
      </c>
      <c r="AG56" s="11">
        <v>345682</v>
      </c>
      <c r="AH56" s="11">
        <v>360018</v>
      </c>
      <c r="AI56" s="11">
        <v>374665</v>
      </c>
      <c r="AJ56" s="11">
        <v>389111</v>
      </c>
      <c r="AK56" s="11">
        <v>402956</v>
      </c>
      <c r="AL56" s="11">
        <v>415995</v>
      </c>
      <c r="AM56" s="11">
        <v>428278</v>
      </c>
      <c r="AN56" s="11">
        <v>439907</v>
      </c>
      <c r="AO56" s="11">
        <v>451070</v>
      </c>
      <c r="AP56" s="11">
        <v>461967</v>
      </c>
    </row>
    <row r="57" spans="1:42" x14ac:dyDescent="0.3">
      <c r="A57" s="10" t="s">
        <v>77</v>
      </c>
      <c r="B57" s="102"/>
      <c r="C57" s="102"/>
      <c r="D57" s="102"/>
      <c r="E57" s="102"/>
      <c r="F57" s="102"/>
      <c r="G57" s="102"/>
      <c r="H57" s="102"/>
      <c r="I57" s="102"/>
      <c r="J57" s="102"/>
      <c r="K57" s="102"/>
      <c r="L57" s="11">
        <v>77506</v>
      </c>
      <c r="M57" s="11">
        <v>83589</v>
      </c>
      <c r="N57" s="11">
        <v>89089</v>
      </c>
      <c r="O57" s="11">
        <v>94105</v>
      </c>
      <c r="P57" s="11">
        <v>98876</v>
      </c>
      <c r="Q57" s="11">
        <v>103573</v>
      </c>
      <c r="R57" s="11">
        <v>108322</v>
      </c>
      <c r="S57" s="11">
        <v>113062</v>
      </c>
      <c r="T57" s="11">
        <v>117558</v>
      </c>
      <c r="U57" s="11">
        <v>121598</v>
      </c>
      <c r="V57" s="11">
        <v>125138</v>
      </c>
      <c r="W57" s="11">
        <v>128302</v>
      </c>
      <c r="X57" s="11">
        <v>131324</v>
      </c>
      <c r="Y57" s="11">
        <v>134418</v>
      </c>
      <c r="Z57" s="11">
        <v>137774</v>
      </c>
      <c r="AA57" s="11">
        <v>141458</v>
      </c>
      <c r="AB57" s="11">
        <v>145427</v>
      </c>
      <c r="AC57" s="11">
        <v>149640</v>
      </c>
      <c r="AD57" s="11">
        <v>154229</v>
      </c>
      <c r="AE57" s="11">
        <v>159331</v>
      </c>
      <c r="AF57" s="11">
        <v>164994</v>
      </c>
      <c r="AG57" s="11">
        <v>171255</v>
      </c>
      <c r="AH57" s="11">
        <v>178113</v>
      </c>
      <c r="AI57" s="11">
        <v>185627</v>
      </c>
      <c r="AJ57" s="11">
        <v>193830</v>
      </c>
      <c r="AK57" s="11">
        <v>202788</v>
      </c>
      <c r="AL57" s="11">
        <v>212445</v>
      </c>
      <c r="AM57" s="11">
        <v>222644</v>
      </c>
      <c r="AN57" s="11">
        <v>233089</v>
      </c>
      <c r="AO57" s="11">
        <v>243430</v>
      </c>
      <c r="AP57" s="11">
        <v>253429</v>
      </c>
    </row>
    <row r="58" spans="1:42" x14ac:dyDescent="0.3">
      <c r="A58" s="38" t="s">
        <v>121</v>
      </c>
      <c r="B58" s="102"/>
      <c r="C58" s="105"/>
      <c r="D58" s="105"/>
      <c r="E58" s="105"/>
      <c r="F58" s="105"/>
      <c r="G58" s="105"/>
      <c r="H58" s="105"/>
      <c r="I58" s="105"/>
      <c r="J58" s="105"/>
      <c r="K58" s="105"/>
      <c r="L58" s="39">
        <v>19611</v>
      </c>
      <c r="M58" s="39">
        <v>19415</v>
      </c>
      <c r="N58" s="39">
        <v>20407</v>
      </c>
      <c r="O58" s="39">
        <v>22275</v>
      </c>
      <c r="P58" s="39">
        <v>24616</v>
      </c>
      <c r="Q58" s="39">
        <v>27227</v>
      </c>
      <c r="R58" s="39">
        <v>29891</v>
      </c>
      <c r="S58" s="39">
        <v>32423</v>
      </c>
      <c r="T58" s="39">
        <v>34866</v>
      </c>
      <c r="U58" s="39">
        <v>37285</v>
      </c>
      <c r="V58" s="39">
        <v>39738</v>
      </c>
      <c r="W58" s="39">
        <v>42270</v>
      </c>
      <c r="X58" s="39">
        <v>44842</v>
      </c>
      <c r="Y58" s="39">
        <v>47338</v>
      </c>
      <c r="Z58" s="39">
        <v>49671</v>
      </c>
      <c r="AA58" s="39">
        <v>51829</v>
      </c>
      <c r="AB58" s="39">
        <v>53860</v>
      </c>
      <c r="AC58" s="39">
        <v>55892</v>
      </c>
      <c r="AD58" s="39">
        <v>57971</v>
      </c>
      <c r="AE58" s="39">
        <v>60188</v>
      </c>
      <c r="AF58" s="39">
        <v>62578</v>
      </c>
      <c r="AG58" s="39">
        <v>65113</v>
      </c>
      <c r="AH58" s="39">
        <v>67778</v>
      </c>
      <c r="AI58" s="39">
        <v>70642</v>
      </c>
      <c r="AJ58" s="39">
        <v>73776</v>
      </c>
      <c r="AK58" s="39">
        <v>77211</v>
      </c>
      <c r="AL58" s="39">
        <v>80956</v>
      </c>
      <c r="AM58" s="39">
        <v>85005</v>
      </c>
      <c r="AN58" s="39">
        <v>89408</v>
      </c>
      <c r="AO58" s="39">
        <v>94207</v>
      </c>
      <c r="AP58" s="39">
        <v>99416</v>
      </c>
    </row>
    <row r="59" spans="1:42" x14ac:dyDescent="0.3">
      <c r="A59" s="51" t="s">
        <v>144</v>
      </c>
      <c r="B59" s="106"/>
      <c r="C59" s="106"/>
      <c r="D59" s="106"/>
      <c r="E59" s="106"/>
      <c r="F59" s="106"/>
      <c r="G59" s="106"/>
      <c r="H59" s="106"/>
      <c r="I59" s="106"/>
      <c r="J59" s="106"/>
      <c r="K59" s="106"/>
      <c r="L59" s="52">
        <v>2709</v>
      </c>
      <c r="M59" s="52">
        <v>3644</v>
      </c>
      <c r="N59" s="52">
        <v>4160</v>
      </c>
      <c r="O59" s="52">
        <v>4434</v>
      </c>
      <c r="P59" s="52">
        <v>4657</v>
      </c>
      <c r="Q59" s="52">
        <v>4858</v>
      </c>
      <c r="R59" s="52">
        <v>5151</v>
      </c>
      <c r="S59" s="52">
        <v>5637</v>
      </c>
      <c r="T59" s="52">
        <v>6298</v>
      </c>
      <c r="U59" s="52">
        <v>7075</v>
      </c>
      <c r="V59" s="52">
        <v>7934</v>
      </c>
      <c r="W59" s="52">
        <v>8835</v>
      </c>
      <c r="X59" s="52">
        <v>9770</v>
      </c>
      <c r="Y59" s="52">
        <v>10767</v>
      </c>
      <c r="Z59" s="52">
        <v>11797</v>
      </c>
      <c r="AA59" s="52">
        <v>12888</v>
      </c>
      <c r="AB59" s="52">
        <v>14049</v>
      </c>
      <c r="AC59" s="52">
        <v>15246</v>
      </c>
      <c r="AD59" s="52">
        <v>16467</v>
      </c>
      <c r="AE59" s="52">
        <v>17665</v>
      </c>
      <c r="AF59" s="52">
        <v>18854</v>
      </c>
      <c r="AG59" s="52">
        <v>20050</v>
      </c>
      <c r="AH59" s="52">
        <v>21274</v>
      </c>
      <c r="AI59" s="52">
        <v>22553</v>
      </c>
      <c r="AJ59" s="52">
        <v>23886</v>
      </c>
      <c r="AK59" s="52">
        <v>25287</v>
      </c>
      <c r="AL59" s="52">
        <v>26758</v>
      </c>
      <c r="AM59" s="52">
        <v>28313</v>
      </c>
      <c r="AN59" s="52">
        <v>29956</v>
      </c>
      <c r="AO59" s="52">
        <v>31735</v>
      </c>
      <c r="AP59" s="52">
        <v>33664</v>
      </c>
    </row>
  </sheetData>
  <mergeCells count="88">
    <mergeCell ref="B2:K3"/>
    <mergeCell ref="B32:K33"/>
    <mergeCell ref="G34:G35"/>
    <mergeCell ref="H34:H35"/>
    <mergeCell ref="I34:I35"/>
    <mergeCell ref="J34:J35"/>
    <mergeCell ref="K34:K35"/>
    <mergeCell ref="B34:B35"/>
    <mergeCell ref="C34:C35"/>
    <mergeCell ref="D34:D35"/>
    <mergeCell ref="E34:E35"/>
    <mergeCell ref="F34:F35"/>
    <mergeCell ref="G4:G5"/>
    <mergeCell ref="H4:H5"/>
    <mergeCell ref="I4:I5"/>
    <mergeCell ref="J4:J5"/>
    <mergeCell ref="K4:K5"/>
    <mergeCell ref="A2:A5"/>
    <mergeCell ref="L2:AP3"/>
    <mergeCell ref="L4:L5"/>
    <mergeCell ref="M4:M5"/>
    <mergeCell ref="N4:N5"/>
    <mergeCell ref="O4:O5"/>
    <mergeCell ref="P4:P5"/>
    <mergeCell ref="Q4:Q5"/>
    <mergeCell ref="R4:R5"/>
    <mergeCell ref="S4:S5"/>
    <mergeCell ref="B4:B5"/>
    <mergeCell ref="C4:C5"/>
    <mergeCell ref="D4:D5"/>
    <mergeCell ref="E4:E5"/>
    <mergeCell ref="F4:F5"/>
    <mergeCell ref="AP4:AP5"/>
    <mergeCell ref="A32:A35"/>
    <mergeCell ref="L32:AP33"/>
    <mergeCell ref="L34:L35"/>
    <mergeCell ref="M34:M35"/>
    <mergeCell ref="N34:N35"/>
    <mergeCell ref="AF4:AF5"/>
    <mergeCell ref="AG4:AG5"/>
    <mergeCell ref="AH4:AH5"/>
    <mergeCell ref="AI4:AI5"/>
    <mergeCell ref="AJ4:AJ5"/>
    <mergeCell ref="AK4:AK5"/>
    <mergeCell ref="Z4:Z5"/>
    <mergeCell ref="AA4:AA5"/>
    <mergeCell ref="AB4:AB5"/>
    <mergeCell ref="AC4:AC5"/>
    <mergeCell ref="T34:T35"/>
    <mergeCell ref="AL4:AL5"/>
    <mergeCell ref="AM4:AM5"/>
    <mergeCell ref="AN4:AN5"/>
    <mergeCell ref="AO4:AO5"/>
    <mergeCell ref="AD4:AD5"/>
    <mergeCell ref="AE4:AE5"/>
    <mergeCell ref="T4:T5"/>
    <mergeCell ref="U4:U5"/>
    <mergeCell ref="V4:V5"/>
    <mergeCell ref="W4:W5"/>
    <mergeCell ref="X4:X5"/>
    <mergeCell ref="Y4:Y5"/>
    <mergeCell ref="AF34:AF35"/>
    <mergeCell ref="U34:U35"/>
    <mergeCell ref="V34:V35"/>
    <mergeCell ref="O34:O35"/>
    <mergeCell ref="P34:P35"/>
    <mergeCell ref="Q34:Q35"/>
    <mergeCell ref="R34:R35"/>
    <mergeCell ref="S34:S35"/>
    <mergeCell ref="W34:W35"/>
    <mergeCell ref="X34:X35"/>
    <mergeCell ref="Y34:Y35"/>
    <mergeCell ref="Z34:Z35"/>
    <mergeCell ref="AA34:AA35"/>
    <mergeCell ref="AB34:AB35"/>
    <mergeCell ref="AC34:AC35"/>
    <mergeCell ref="AD34:AD35"/>
    <mergeCell ref="AE34:AE35"/>
    <mergeCell ref="AM34:AM35"/>
    <mergeCell ref="AN34:AN35"/>
    <mergeCell ref="AO34:AO35"/>
    <mergeCell ref="AP34:AP35"/>
    <mergeCell ref="AG34:AG35"/>
    <mergeCell ref="AH34:AH35"/>
    <mergeCell ref="AI34:AI35"/>
    <mergeCell ref="AJ34:AJ35"/>
    <mergeCell ref="AK34:AK35"/>
    <mergeCell ref="AL34:AL3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1143"/>
  <sheetViews>
    <sheetView topLeftCell="A16" workbookViewId="0">
      <selection activeCell="AR83" sqref="AR83"/>
    </sheetView>
  </sheetViews>
  <sheetFormatPr baseColWidth="10" defaultColWidth="9.109375" defaultRowHeight="14.1" customHeight="1" x14ac:dyDescent="0.2"/>
  <cols>
    <col min="1" max="1" width="19.6640625" style="119" customWidth="1"/>
    <col min="2" max="22" width="11.6640625" style="119" customWidth="1"/>
    <col min="23" max="45" width="9.6640625" style="119" customWidth="1"/>
    <col min="46" max="46" width="11.33203125" style="119" customWidth="1"/>
    <col min="47" max="70" width="11.109375" style="119" customWidth="1"/>
    <col min="71" max="16384" width="9.109375" style="119"/>
  </cols>
  <sheetData>
    <row r="1" spans="1:152" s="107" customFormat="1" ht="76.5" customHeight="1" x14ac:dyDescent="0.3">
      <c r="A1" t="s">
        <v>556</v>
      </c>
    </row>
    <row r="2" spans="1:152" s="108" customFormat="1" ht="14.1" customHeight="1" x14ac:dyDescent="0.25">
      <c r="A2" s="108" t="s">
        <v>523</v>
      </c>
    </row>
    <row r="3" spans="1:152" s="108" customFormat="1" ht="14.1" customHeight="1" x14ac:dyDescent="0.25">
      <c r="A3" s="108" t="s">
        <v>524</v>
      </c>
    </row>
    <row r="4" spans="1:152" s="108" customFormat="1" ht="14.1" customHeight="1" x14ac:dyDescent="0.25">
      <c r="A4" s="109" t="s">
        <v>525</v>
      </c>
      <c r="C4" s="109"/>
      <c r="D4" s="109"/>
      <c r="E4" s="109"/>
    </row>
    <row r="5" spans="1:152" s="108" customFormat="1" ht="14.1" customHeight="1" x14ac:dyDescent="0.25">
      <c r="A5" s="109" t="s">
        <v>526</v>
      </c>
      <c r="C5" s="109"/>
      <c r="D5" s="109"/>
      <c r="E5" s="109"/>
    </row>
    <row r="6" spans="1:152" s="110" customFormat="1" ht="13.5" customHeight="1" x14ac:dyDescent="0.25">
      <c r="A6" s="110" t="s">
        <v>527</v>
      </c>
    </row>
    <row r="7" spans="1:152" s="111" customFormat="1" ht="15" customHeight="1" x14ac:dyDescent="0.2">
      <c r="A7" s="215" t="s">
        <v>528</v>
      </c>
      <c r="B7" s="217" t="s">
        <v>529</v>
      </c>
      <c r="C7" s="217"/>
      <c r="D7" s="217"/>
      <c r="E7" s="217"/>
      <c r="F7" s="217"/>
      <c r="G7" s="217"/>
      <c r="H7" s="217"/>
      <c r="I7" s="217"/>
      <c r="J7" s="217"/>
      <c r="K7" s="217"/>
      <c r="L7" s="217"/>
      <c r="M7" s="217"/>
      <c r="N7" s="217"/>
      <c r="O7" s="217"/>
      <c r="P7" s="217"/>
      <c r="Q7" s="217"/>
      <c r="R7" s="217"/>
      <c r="S7" s="217"/>
      <c r="T7" s="217"/>
      <c r="U7" s="217"/>
      <c r="V7" s="217"/>
      <c r="W7" s="217"/>
      <c r="X7" s="217"/>
      <c r="Y7" s="217"/>
      <c r="Z7" s="217"/>
      <c r="AA7" s="217"/>
      <c r="AB7" s="217"/>
      <c r="AC7" s="217"/>
      <c r="AD7" s="217"/>
      <c r="AE7" s="217"/>
      <c r="AF7" s="217"/>
      <c r="AG7" s="217"/>
      <c r="AH7" s="217"/>
      <c r="AI7" s="217"/>
      <c r="AJ7" s="217"/>
      <c r="AK7" s="217"/>
      <c r="AL7" s="217"/>
      <c r="AM7" s="217"/>
      <c r="AN7" s="217"/>
      <c r="AO7" s="217"/>
      <c r="AP7" s="217"/>
      <c r="AQ7" s="217"/>
      <c r="AR7" s="217"/>
      <c r="AS7" s="217"/>
      <c r="AT7" s="217"/>
      <c r="AU7" s="217"/>
      <c r="AV7" s="217"/>
      <c r="AW7" s="217"/>
      <c r="AX7" s="217"/>
      <c r="AY7" s="217"/>
      <c r="AZ7" s="217"/>
      <c r="BA7" s="217"/>
      <c r="BB7" s="217"/>
      <c r="BC7" s="217"/>
      <c r="BD7" s="217"/>
      <c r="BE7" s="217"/>
      <c r="BF7" s="217"/>
      <c r="BG7" s="217"/>
      <c r="BH7" s="217"/>
      <c r="BI7" s="217"/>
      <c r="BJ7" s="217"/>
      <c r="BK7" s="217"/>
      <c r="BL7" s="217"/>
      <c r="BM7" s="217"/>
      <c r="BN7" s="217"/>
      <c r="BO7" s="217"/>
      <c r="BP7" s="217"/>
      <c r="BQ7" s="217"/>
      <c r="BR7" s="217"/>
      <c r="BS7" s="217"/>
      <c r="BT7" s="217"/>
      <c r="BU7" s="217"/>
      <c r="BV7" s="217"/>
      <c r="BW7" s="217"/>
      <c r="BX7" s="217"/>
      <c r="BY7" s="217"/>
      <c r="BZ7" s="217"/>
      <c r="CA7" s="217"/>
      <c r="CB7" s="217"/>
      <c r="CC7" s="217"/>
      <c r="CD7" s="217"/>
      <c r="CE7" s="217"/>
      <c r="CF7" s="217"/>
      <c r="CG7" s="217"/>
      <c r="CH7" s="217"/>
      <c r="CI7" s="217"/>
      <c r="CJ7" s="217"/>
      <c r="CK7" s="217"/>
      <c r="CL7" s="217"/>
      <c r="CM7" s="217"/>
      <c r="CN7" s="217"/>
      <c r="CO7" s="217"/>
      <c r="CP7" s="217"/>
      <c r="CQ7" s="217"/>
      <c r="CR7" s="217"/>
      <c r="CS7" s="217"/>
      <c r="CT7" s="217"/>
      <c r="CU7" s="217"/>
      <c r="CV7" s="217"/>
      <c r="CW7" s="217"/>
      <c r="CX7" s="217"/>
      <c r="CY7" s="217"/>
      <c r="CZ7" s="217"/>
      <c r="DA7" s="217"/>
      <c r="DB7" s="217"/>
      <c r="DC7" s="217"/>
      <c r="DD7" s="217"/>
      <c r="DE7" s="217"/>
      <c r="DF7" s="217"/>
      <c r="DG7" s="217"/>
      <c r="DH7" s="217"/>
      <c r="DI7" s="217"/>
      <c r="DJ7" s="217"/>
      <c r="DK7" s="217"/>
      <c r="DL7" s="217"/>
      <c r="DM7" s="217"/>
      <c r="DN7" s="217"/>
      <c r="DO7" s="217"/>
      <c r="DP7" s="217"/>
      <c r="DQ7" s="217"/>
      <c r="DR7" s="217"/>
      <c r="DS7" s="217"/>
      <c r="DT7" s="217"/>
      <c r="DU7" s="217"/>
      <c r="DV7" s="217"/>
      <c r="DW7" s="217"/>
      <c r="DX7" s="217"/>
      <c r="DY7" s="217"/>
      <c r="DZ7" s="217"/>
      <c r="EA7" s="217"/>
      <c r="EB7" s="217"/>
      <c r="EC7" s="217"/>
      <c r="ED7" s="217"/>
      <c r="EE7" s="217"/>
      <c r="EF7" s="217"/>
      <c r="EG7" s="217"/>
      <c r="EH7" s="217"/>
      <c r="EI7" s="217"/>
      <c r="EJ7" s="217"/>
      <c r="EK7" s="217"/>
      <c r="EL7" s="217"/>
      <c r="EM7" s="217"/>
      <c r="EN7" s="217"/>
      <c r="EO7" s="217"/>
      <c r="EP7" s="217"/>
      <c r="EQ7" s="217"/>
      <c r="ER7" s="217"/>
      <c r="ES7" s="217"/>
      <c r="ET7" s="217"/>
      <c r="EU7" s="217"/>
      <c r="EV7" s="217"/>
    </row>
    <row r="8" spans="1:152" s="113" customFormat="1" ht="15.75" customHeight="1" x14ac:dyDescent="0.3">
      <c r="A8" s="216"/>
      <c r="B8" s="112">
        <v>1950</v>
      </c>
      <c r="C8" s="112">
        <v>1951</v>
      </c>
      <c r="D8" s="112">
        <v>1952</v>
      </c>
      <c r="E8" s="112">
        <v>1953</v>
      </c>
      <c r="F8" s="112">
        <v>1954</v>
      </c>
      <c r="G8" s="112">
        <v>1955</v>
      </c>
      <c r="H8" s="112">
        <v>1956</v>
      </c>
      <c r="I8" s="112">
        <v>1957</v>
      </c>
      <c r="J8" s="112">
        <v>1958</v>
      </c>
      <c r="K8" s="112">
        <v>1959</v>
      </c>
      <c r="L8" s="112">
        <v>1960</v>
      </c>
      <c r="M8" s="112">
        <v>1961</v>
      </c>
      <c r="N8" s="112">
        <v>1962</v>
      </c>
      <c r="O8" s="112">
        <v>1963</v>
      </c>
      <c r="P8" s="112">
        <v>1964</v>
      </c>
      <c r="Q8" s="112">
        <v>1965</v>
      </c>
      <c r="R8" s="112">
        <v>1966</v>
      </c>
      <c r="S8" s="112">
        <v>1967</v>
      </c>
      <c r="T8" s="112">
        <v>1968</v>
      </c>
      <c r="U8" s="112">
        <v>1969</v>
      </c>
      <c r="V8" s="112">
        <v>1970</v>
      </c>
      <c r="W8" s="112">
        <v>1971</v>
      </c>
      <c r="X8" s="112">
        <v>1972</v>
      </c>
      <c r="Y8" s="112">
        <v>1973</v>
      </c>
      <c r="Z8" s="112">
        <v>1974</v>
      </c>
      <c r="AA8" s="112">
        <v>1975</v>
      </c>
      <c r="AB8" s="112">
        <v>1976</v>
      </c>
      <c r="AC8" s="112">
        <v>1977</v>
      </c>
      <c r="AD8" s="112">
        <v>1978</v>
      </c>
      <c r="AE8" s="112">
        <v>1979</v>
      </c>
      <c r="AF8" s="112">
        <v>1980</v>
      </c>
      <c r="AG8" s="112">
        <v>1981</v>
      </c>
      <c r="AH8" s="112">
        <v>1982</v>
      </c>
      <c r="AI8" s="112">
        <v>1983</v>
      </c>
      <c r="AJ8" s="112">
        <v>1984</v>
      </c>
      <c r="AK8" s="112">
        <v>1985</v>
      </c>
      <c r="AL8" s="112">
        <v>1986</v>
      </c>
      <c r="AM8" s="112">
        <v>1987</v>
      </c>
      <c r="AN8" s="112">
        <v>1988</v>
      </c>
      <c r="AO8" s="112">
        <v>1989</v>
      </c>
      <c r="AP8" s="112">
        <v>1990</v>
      </c>
      <c r="AQ8" s="112">
        <v>1991</v>
      </c>
      <c r="AR8" s="112">
        <v>1992</v>
      </c>
      <c r="AS8" s="112">
        <v>1993</v>
      </c>
      <c r="AT8" s="112">
        <v>1994</v>
      </c>
      <c r="AU8" s="112">
        <v>1995</v>
      </c>
      <c r="AV8" s="112">
        <v>1996</v>
      </c>
      <c r="AW8" s="112">
        <v>1997</v>
      </c>
      <c r="AX8" s="112">
        <v>1998</v>
      </c>
      <c r="AY8" s="112">
        <v>1999</v>
      </c>
      <c r="AZ8" s="112">
        <v>2000</v>
      </c>
      <c r="BA8" s="112">
        <v>2001</v>
      </c>
      <c r="BB8" s="112">
        <v>2002</v>
      </c>
      <c r="BC8" s="112">
        <v>2003</v>
      </c>
      <c r="BD8" s="112">
        <v>2004</v>
      </c>
      <c r="BE8" s="112">
        <v>2005</v>
      </c>
      <c r="BF8" s="112">
        <v>2006</v>
      </c>
      <c r="BG8" s="112">
        <v>2007</v>
      </c>
      <c r="BH8" s="112">
        <v>2008</v>
      </c>
      <c r="BI8" s="112">
        <v>2009</v>
      </c>
      <c r="BJ8" s="112">
        <v>2010</v>
      </c>
      <c r="BK8" s="112">
        <v>2011</v>
      </c>
      <c r="BL8" s="112">
        <v>2012</v>
      </c>
      <c r="BM8" s="112">
        <v>2013</v>
      </c>
      <c r="BN8" s="112">
        <v>2014</v>
      </c>
      <c r="BO8" s="112">
        <v>2015</v>
      </c>
      <c r="BP8" s="112">
        <v>2016</v>
      </c>
      <c r="BQ8" s="112">
        <v>2017</v>
      </c>
      <c r="BR8" s="112">
        <v>2018</v>
      </c>
      <c r="BS8" s="112">
        <v>2019</v>
      </c>
      <c r="BT8" s="112">
        <v>2020</v>
      </c>
      <c r="BU8" s="112">
        <v>2021</v>
      </c>
      <c r="BV8" s="112">
        <v>2022</v>
      </c>
      <c r="BW8" s="112">
        <v>2023</v>
      </c>
      <c r="BX8" s="112">
        <v>2024</v>
      </c>
      <c r="BY8" s="112">
        <v>2025</v>
      </c>
      <c r="BZ8" s="112">
        <v>2026</v>
      </c>
      <c r="CA8" s="112">
        <v>2027</v>
      </c>
      <c r="CB8" s="112">
        <v>2028</v>
      </c>
      <c r="CC8" s="112">
        <v>2029</v>
      </c>
      <c r="CD8" s="112">
        <v>2030</v>
      </c>
      <c r="CE8" s="112">
        <v>2031</v>
      </c>
      <c r="CF8" s="112">
        <v>2032</v>
      </c>
      <c r="CG8" s="112">
        <v>2033</v>
      </c>
      <c r="CH8" s="112">
        <v>2034</v>
      </c>
      <c r="CI8" s="112">
        <v>2035</v>
      </c>
      <c r="CJ8" s="112">
        <v>2036</v>
      </c>
      <c r="CK8" s="112">
        <v>2037</v>
      </c>
      <c r="CL8" s="112">
        <v>2038</v>
      </c>
      <c r="CM8" s="112">
        <v>2039</v>
      </c>
      <c r="CN8" s="112">
        <v>2040</v>
      </c>
      <c r="CO8" s="112">
        <v>2041</v>
      </c>
      <c r="CP8" s="112">
        <v>2042</v>
      </c>
      <c r="CQ8" s="112">
        <v>2043</v>
      </c>
      <c r="CR8" s="112">
        <v>2044</v>
      </c>
      <c r="CS8" s="112">
        <v>2045</v>
      </c>
      <c r="CT8" s="112">
        <v>2046</v>
      </c>
      <c r="CU8" s="112">
        <v>2047</v>
      </c>
      <c r="CV8" s="112">
        <v>2048</v>
      </c>
      <c r="CW8" s="112">
        <v>2049</v>
      </c>
      <c r="CX8" s="112">
        <v>2050</v>
      </c>
      <c r="CY8" s="112">
        <v>2051</v>
      </c>
      <c r="CZ8" s="112">
        <v>2052</v>
      </c>
      <c r="DA8" s="112">
        <v>2053</v>
      </c>
      <c r="DB8" s="112">
        <v>2054</v>
      </c>
      <c r="DC8" s="112">
        <v>2055</v>
      </c>
      <c r="DD8" s="112">
        <v>2056</v>
      </c>
      <c r="DE8" s="112">
        <v>2057</v>
      </c>
      <c r="DF8" s="112">
        <v>2058</v>
      </c>
      <c r="DG8" s="112">
        <v>2059</v>
      </c>
      <c r="DH8" s="112">
        <v>2060</v>
      </c>
      <c r="DI8" s="112">
        <v>2061</v>
      </c>
      <c r="DJ8" s="112">
        <v>2062</v>
      </c>
      <c r="DK8" s="112">
        <v>2063</v>
      </c>
      <c r="DL8" s="112">
        <v>2064</v>
      </c>
      <c r="DM8" s="112">
        <v>2065</v>
      </c>
      <c r="DN8" s="112">
        <v>2066</v>
      </c>
      <c r="DO8" s="112">
        <v>2067</v>
      </c>
      <c r="DP8" s="112">
        <v>2068</v>
      </c>
      <c r="DQ8" s="112">
        <v>2069</v>
      </c>
      <c r="DR8" s="112">
        <v>2070</v>
      </c>
      <c r="DS8" s="112">
        <v>2071</v>
      </c>
      <c r="DT8" s="112">
        <v>2072</v>
      </c>
      <c r="DU8" s="112">
        <v>2073</v>
      </c>
      <c r="DV8" s="112">
        <v>2074</v>
      </c>
      <c r="DW8" s="112">
        <v>2075</v>
      </c>
      <c r="DX8" s="112">
        <v>2076</v>
      </c>
      <c r="DY8" s="112">
        <v>2077</v>
      </c>
      <c r="DZ8" s="112">
        <v>2078</v>
      </c>
      <c r="EA8" s="112">
        <v>2079</v>
      </c>
      <c r="EB8" s="112">
        <v>2080</v>
      </c>
      <c r="EC8" s="112">
        <v>2081</v>
      </c>
      <c r="ED8" s="112">
        <v>2082</v>
      </c>
      <c r="EE8" s="112">
        <v>2083</v>
      </c>
      <c r="EF8" s="112">
        <v>2084</v>
      </c>
      <c r="EG8" s="112">
        <v>2085</v>
      </c>
      <c r="EH8" s="112">
        <v>2086</v>
      </c>
      <c r="EI8" s="112">
        <v>2087</v>
      </c>
      <c r="EJ8" s="112">
        <v>2088</v>
      </c>
      <c r="EK8" s="112">
        <v>2089</v>
      </c>
      <c r="EL8" s="112">
        <v>2090</v>
      </c>
      <c r="EM8" s="112">
        <v>2091</v>
      </c>
      <c r="EN8" s="112">
        <v>2092</v>
      </c>
      <c r="EO8" s="112">
        <v>2093</v>
      </c>
      <c r="EP8" s="112">
        <v>2094</v>
      </c>
      <c r="EQ8" s="112">
        <v>2095</v>
      </c>
      <c r="ER8" s="112">
        <v>2096</v>
      </c>
      <c r="ES8" s="112">
        <v>2097</v>
      </c>
      <c r="ET8" s="112">
        <v>2098</v>
      </c>
      <c r="EU8" s="112">
        <v>2099</v>
      </c>
      <c r="EV8" s="112">
        <v>2100</v>
      </c>
    </row>
    <row r="9" spans="1:152" s="116" customFormat="1" ht="24" customHeight="1" x14ac:dyDescent="0.2">
      <c r="A9" s="114" t="s">
        <v>530</v>
      </c>
      <c r="B9" s="115">
        <v>17150335</v>
      </c>
      <c r="C9" s="115">
        <v>17517365.199999999</v>
      </c>
      <c r="D9" s="115">
        <v>17877249.640000001</v>
      </c>
      <c r="E9" s="115">
        <v>18231519.879999999</v>
      </c>
      <c r="F9" s="115">
        <v>18581707.48</v>
      </c>
      <c r="G9" s="115">
        <v>18929344</v>
      </c>
      <c r="H9" s="115">
        <v>19273408.400000002</v>
      </c>
      <c r="I9" s="115">
        <v>19612879.640000001</v>
      </c>
      <c r="J9" s="115">
        <v>19949289.279999997</v>
      </c>
      <c r="K9" s="115">
        <v>20284168.880000003</v>
      </c>
      <c r="L9" s="115">
        <v>20619050</v>
      </c>
      <c r="M9" s="115">
        <v>20953130.512000002</v>
      </c>
      <c r="N9" s="115">
        <v>21285389.375999998</v>
      </c>
      <c r="O9" s="115">
        <v>21617029.783999998</v>
      </c>
      <c r="P9" s="115">
        <v>21949254.928000003</v>
      </c>
      <c r="Q9" s="115">
        <v>22283268</v>
      </c>
      <c r="R9" s="115">
        <v>22613041.416000005</v>
      </c>
      <c r="S9" s="115">
        <v>22937773.048</v>
      </c>
      <c r="T9" s="115">
        <v>23266504.272</v>
      </c>
      <c r="U9" s="115">
        <v>23608276.463999998</v>
      </c>
      <c r="V9" s="115">
        <v>23972131</v>
      </c>
      <c r="W9" s="115">
        <v>24365454.120000001</v>
      </c>
      <c r="X9" s="115">
        <v>24782218.239999998</v>
      </c>
      <c r="Y9" s="115">
        <v>25211344</v>
      </c>
      <c r="Z9" s="115">
        <v>25641752.039999999</v>
      </c>
      <c r="AA9" s="115">
        <v>26062363</v>
      </c>
      <c r="AB9" s="115">
        <v>26468359.152000003</v>
      </c>
      <c r="AC9" s="115">
        <v>26867126.736000001</v>
      </c>
      <c r="AD9" s="115">
        <v>27265892.343999997</v>
      </c>
      <c r="AE9" s="115">
        <v>27671882.568000004</v>
      </c>
      <c r="AF9" s="115">
        <v>28092324</v>
      </c>
      <c r="AG9" s="115">
        <v>28530189.296</v>
      </c>
      <c r="AH9" s="115">
        <v>28980660.727999996</v>
      </c>
      <c r="AI9" s="115">
        <v>29439279.311999995</v>
      </c>
      <c r="AJ9" s="115">
        <v>29901586.064000003</v>
      </c>
      <c r="AK9" s="115">
        <v>30363122</v>
      </c>
      <c r="AL9" s="115">
        <v>30826029.408</v>
      </c>
      <c r="AM9" s="115">
        <v>31293280.943999998</v>
      </c>
      <c r="AN9" s="115">
        <v>31761663.175999995</v>
      </c>
      <c r="AO9" s="115">
        <v>32227962.672000006</v>
      </c>
      <c r="AP9" s="115">
        <v>32688966</v>
      </c>
      <c r="AQ9" s="115">
        <v>33146691.544000003</v>
      </c>
      <c r="AR9" s="115">
        <v>33603281.592</v>
      </c>
      <c r="AS9" s="115">
        <v>34055708.567999996</v>
      </c>
      <c r="AT9" s="115">
        <v>34500944.895999998</v>
      </c>
      <c r="AU9" s="115">
        <v>34935963</v>
      </c>
      <c r="AV9" s="115">
        <v>35357135.696000002</v>
      </c>
      <c r="AW9" s="115">
        <v>35766481.367999993</v>
      </c>
      <c r="AX9" s="115">
        <v>36169440.791999996</v>
      </c>
      <c r="AY9" s="115">
        <v>36571454.744000003</v>
      </c>
      <c r="AZ9" s="115">
        <v>36977964</v>
      </c>
      <c r="BA9" s="115">
        <v>37388891.071999997</v>
      </c>
      <c r="BB9" s="115">
        <v>37800608.775999993</v>
      </c>
      <c r="BC9" s="115">
        <v>38213233.343999997</v>
      </c>
      <c r="BD9" s="115">
        <v>38626881.008000001</v>
      </c>
      <c r="BE9" s="115">
        <v>39041668</v>
      </c>
      <c r="BF9" s="115">
        <v>39456801.520000003</v>
      </c>
      <c r="BG9" s="115">
        <v>39872204.080000006</v>
      </c>
      <c r="BH9" s="115">
        <v>40289064.879999995</v>
      </c>
      <c r="BI9" s="115">
        <v>40708573.120000005</v>
      </c>
      <c r="BJ9" s="115">
        <v>41131918</v>
      </c>
      <c r="BK9" s="115">
        <v>41562911.615999997</v>
      </c>
      <c r="BL9" s="115">
        <v>42000761.167999998</v>
      </c>
      <c r="BM9" s="115">
        <v>42439748.512000002</v>
      </c>
      <c r="BN9" s="115">
        <v>42874155.504000001</v>
      </c>
      <c r="BO9" s="115">
        <v>43298264</v>
      </c>
      <c r="BP9" s="115">
        <v>43712442.928000003</v>
      </c>
      <c r="BQ9" s="115">
        <v>44120504.383999996</v>
      </c>
      <c r="BR9" s="115">
        <v>44521894.975999996</v>
      </c>
      <c r="BS9" s="115">
        <v>44916061.311999999</v>
      </c>
      <c r="BT9" s="115">
        <v>45302450</v>
      </c>
      <c r="BU9" s="115">
        <v>45680893.872000001</v>
      </c>
      <c r="BV9" s="115">
        <v>46051761.855999991</v>
      </c>
      <c r="BW9" s="115">
        <v>46415304.704000004</v>
      </c>
      <c r="BX9" s="115">
        <v>46771773.167999998</v>
      </c>
      <c r="BY9" s="115">
        <v>47121418</v>
      </c>
      <c r="BZ9" s="115">
        <v>47464564.447999999</v>
      </c>
      <c r="CA9" s="115">
        <v>47801045.343999997</v>
      </c>
      <c r="CB9" s="115">
        <v>48130372.815999992</v>
      </c>
      <c r="CC9" s="115">
        <v>48452058.991999999</v>
      </c>
      <c r="CD9" s="115">
        <v>48765616</v>
      </c>
      <c r="CE9" s="115">
        <v>49071366.976000011</v>
      </c>
      <c r="CF9" s="115">
        <v>49369637.16799999</v>
      </c>
      <c r="CG9" s="115">
        <v>49659941.872000001</v>
      </c>
      <c r="CH9" s="115">
        <v>49941796.383999996</v>
      </c>
      <c r="CI9" s="115">
        <v>50214716</v>
      </c>
      <c r="CJ9" s="115">
        <v>50478884.527999997</v>
      </c>
      <c r="CK9" s="115">
        <v>50734625.103999995</v>
      </c>
      <c r="CL9" s="115">
        <v>50981662.015999995</v>
      </c>
      <c r="CM9" s="115">
        <v>51219719.552000009</v>
      </c>
      <c r="CN9" s="115">
        <v>51448522</v>
      </c>
      <c r="CO9" s="115">
        <v>51668693.168000005</v>
      </c>
      <c r="CP9" s="115">
        <v>51880416.864</v>
      </c>
      <c r="CQ9" s="115">
        <v>52082757.375999995</v>
      </c>
      <c r="CR9" s="115">
        <v>52274778.991999999</v>
      </c>
      <c r="CS9" s="115">
        <v>52455546</v>
      </c>
      <c r="CT9" s="115">
        <v>52624792.544</v>
      </c>
      <c r="CU9" s="115">
        <v>52783142.431999996</v>
      </c>
      <c r="CV9" s="115">
        <v>52930994.447999999</v>
      </c>
      <c r="CW9" s="115">
        <v>53068747.376000002</v>
      </c>
      <c r="CX9" s="115">
        <v>53196800</v>
      </c>
      <c r="CY9" s="115">
        <v>53315344.048000008</v>
      </c>
      <c r="CZ9" s="115">
        <v>53424113.663999997</v>
      </c>
      <c r="DA9" s="115">
        <v>53522821.255999997</v>
      </c>
      <c r="DB9" s="115">
        <v>53611179.232000001</v>
      </c>
      <c r="DC9" s="115">
        <v>53688900</v>
      </c>
      <c r="DD9" s="115">
        <v>53754474.680000007</v>
      </c>
      <c r="DE9" s="115">
        <v>53808095</v>
      </c>
      <c r="DF9" s="115">
        <v>53852024.279999994</v>
      </c>
      <c r="DG9" s="115">
        <v>53888525.840000004</v>
      </c>
      <c r="DH9" s="115">
        <v>53919863</v>
      </c>
      <c r="DI9" s="115">
        <v>53946294.303999998</v>
      </c>
      <c r="DJ9" s="115">
        <v>53966310.871999994</v>
      </c>
      <c r="DK9" s="115">
        <v>53979524.887999997</v>
      </c>
      <c r="DL9" s="115">
        <v>53985548.536000006</v>
      </c>
      <c r="DM9" s="115">
        <v>53983994</v>
      </c>
      <c r="DN9" s="115">
        <v>53974847.088000007</v>
      </c>
      <c r="DO9" s="115">
        <v>53958366.343999997</v>
      </c>
      <c r="DP9" s="115">
        <v>53934573.056000002</v>
      </c>
      <c r="DQ9" s="115">
        <v>53903488.512000002</v>
      </c>
      <c r="DR9" s="115">
        <v>53865134</v>
      </c>
      <c r="DS9" s="115">
        <v>53819005.808000013</v>
      </c>
      <c r="DT9" s="115">
        <v>53765089.744000003</v>
      </c>
      <c r="DU9" s="115">
        <v>53704141.375999995</v>
      </c>
      <c r="DV9" s="115">
        <v>53636916.272</v>
      </c>
      <c r="DW9" s="115">
        <v>53564170</v>
      </c>
      <c r="DX9" s="115">
        <v>53485045.040000007</v>
      </c>
      <c r="DY9" s="115">
        <v>53399037.68</v>
      </c>
      <c r="DZ9" s="115">
        <v>53307434.199999988</v>
      </c>
      <c r="EA9" s="115">
        <v>53211520.880000003</v>
      </c>
      <c r="EB9" s="115">
        <v>53112584</v>
      </c>
      <c r="EC9" s="115">
        <v>53010525.144000001</v>
      </c>
      <c r="ED9" s="115">
        <v>52904486.791999996</v>
      </c>
      <c r="EE9" s="115">
        <v>52794616.568000004</v>
      </c>
      <c r="EF9" s="115">
        <v>52681062.096000001</v>
      </c>
      <c r="EG9" s="115">
        <v>52563971</v>
      </c>
      <c r="EH9" s="115">
        <v>52442871.663999997</v>
      </c>
      <c r="EI9" s="115">
        <v>52317665.671999998</v>
      </c>
      <c r="EJ9" s="115">
        <v>52189060.447999991</v>
      </c>
      <c r="EK9" s="115">
        <v>52057763.416000001</v>
      </c>
      <c r="EL9" s="115">
        <v>51924482</v>
      </c>
      <c r="EM9" s="115">
        <v>51788975.975999996</v>
      </c>
      <c r="EN9" s="115">
        <v>51650773.728</v>
      </c>
      <c r="EO9" s="115">
        <v>51510235.592000008</v>
      </c>
      <c r="EP9" s="115">
        <v>51367721.903999999</v>
      </c>
      <c r="EQ9" s="115">
        <v>51223593</v>
      </c>
      <c r="ER9" s="115">
        <v>51077608.656000003</v>
      </c>
      <c r="ES9" s="115">
        <v>50929528.648000002</v>
      </c>
      <c r="ET9" s="115">
        <v>50779713.312000006</v>
      </c>
      <c r="EU9" s="115">
        <v>50628522.984000005</v>
      </c>
      <c r="EV9" s="115">
        <v>50476318</v>
      </c>
    </row>
    <row r="10" spans="1:152" ht="14.1" customHeight="1" x14ac:dyDescent="0.2">
      <c r="A10" s="117" t="s">
        <v>531</v>
      </c>
      <c r="B10" s="118">
        <v>1947133</v>
      </c>
      <c r="C10" s="118">
        <v>2000663.7840000002</v>
      </c>
      <c r="D10" s="118">
        <v>2045876.8719999997</v>
      </c>
      <c r="E10" s="118">
        <v>2084633.3680000002</v>
      </c>
      <c r="F10" s="118">
        <v>2118794.3760000002</v>
      </c>
      <c r="G10" s="118">
        <v>2150221</v>
      </c>
      <c r="H10" s="118">
        <v>2177672.5039999997</v>
      </c>
      <c r="I10" s="118">
        <v>2199908.1519999998</v>
      </c>
      <c r="J10" s="118">
        <v>2218789.048</v>
      </c>
      <c r="K10" s="118">
        <v>2236176.2960000001</v>
      </c>
      <c r="L10" s="118">
        <v>2253931</v>
      </c>
      <c r="M10" s="118">
        <v>2271087.608</v>
      </c>
      <c r="N10" s="118">
        <v>2286405.3839999996</v>
      </c>
      <c r="O10" s="118">
        <v>2301332.6559999995</v>
      </c>
      <c r="P10" s="118">
        <v>2317317.7520000003</v>
      </c>
      <c r="Q10" s="118">
        <v>2335809</v>
      </c>
      <c r="R10" s="118">
        <v>2353959.872</v>
      </c>
      <c r="S10" s="118">
        <v>2370804.8159999996</v>
      </c>
      <c r="T10" s="118">
        <v>2390613.6239999998</v>
      </c>
      <c r="U10" s="118">
        <v>2417656.0879999995</v>
      </c>
      <c r="V10" s="118">
        <v>2456202</v>
      </c>
      <c r="W10" s="118">
        <v>2506868.432</v>
      </c>
      <c r="X10" s="118">
        <v>2566808.8559999997</v>
      </c>
      <c r="Y10" s="118">
        <v>2635097.6639999994</v>
      </c>
      <c r="Z10" s="118">
        <v>2710809.2480000001</v>
      </c>
      <c r="AA10" s="118">
        <v>2793018</v>
      </c>
      <c r="AB10" s="118">
        <v>2893479.7120000003</v>
      </c>
      <c r="AC10" s="118">
        <v>3012811.4559999998</v>
      </c>
      <c r="AD10" s="118">
        <v>3133379.5439999998</v>
      </c>
      <c r="AE10" s="118">
        <v>3237550.2880000002</v>
      </c>
      <c r="AF10" s="118">
        <v>3307690</v>
      </c>
      <c r="AG10" s="118">
        <v>3332070.1200000006</v>
      </c>
      <c r="AH10" s="118">
        <v>3322446.4399999995</v>
      </c>
      <c r="AI10" s="118">
        <v>3296411.8000000003</v>
      </c>
      <c r="AJ10" s="118">
        <v>3271559.0400000005</v>
      </c>
      <c r="AK10" s="118">
        <v>3265481</v>
      </c>
      <c r="AL10" s="118">
        <v>3281534.1920000003</v>
      </c>
      <c r="AM10" s="118">
        <v>3307990.0560000003</v>
      </c>
      <c r="AN10" s="118">
        <v>3339813.824</v>
      </c>
      <c r="AO10" s="118">
        <v>3371970.7280000001</v>
      </c>
      <c r="AP10" s="118">
        <v>3399426</v>
      </c>
      <c r="AQ10" s="118">
        <v>3424024.872</v>
      </c>
      <c r="AR10" s="118">
        <v>3449123.8559999997</v>
      </c>
      <c r="AS10" s="118">
        <v>3471955.1039999998</v>
      </c>
      <c r="AT10" s="118">
        <v>3489750.7679999997</v>
      </c>
      <c r="AU10" s="118">
        <v>3499743</v>
      </c>
      <c r="AV10" s="118">
        <v>3496867.912</v>
      </c>
      <c r="AW10" s="118">
        <v>3482970.7360000005</v>
      </c>
      <c r="AX10" s="118">
        <v>3465647.3039999995</v>
      </c>
      <c r="AY10" s="118">
        <v>3452493.4480000003</v>
      </c>
      <c r="AZ10" s="118">
        <v>3451105</v>
      </c>
      <c r="BA10" s="118">
        <v>3465251.6720000003</v>
      </c>
      <c r="BB10" s="118">
        <v>3489869.5759999999</v>
      </c>
      <c r="BC10" s="118">
        <v>3519304.1440000003</v>
      </c>
      <c r="BD10" s="118">
        <v>3547900.8079999997</v>
      </c>
      <c r="BE10" s="118">
        <v>3570005</v>
      </c>
      <c r="BF10" s="118">
        <v>3584214.9599999995</v>
      </c>
      <c r="BG10" s="118">
        <v>3594300.3999999994</v>
      </c>
      <c r="BH10" s="118">
        <v>3602363.96</v>
      </c>
      <c r="BI10" s="118">
        <v>3610508.2800000003</v>
      </c>
      <c r="BJ10" s="118">
        <v>3620836</v>
      </c>
      <c r="BK10" s="118">
        <v>3636068.3040000005</v>
      </c>
      <c r="BL10" s="118">
        <v>3654803.432</v>
      </c>
      <c r="BM10" s="118">
        <v>3672959.6079999995</v>
      </c>
      <c r="BN10" s="118">
        <v>3686455.0560000003</v>
      </c>
      <c r="BO10" s="118">
        <v>3691208</v>
      </c>
      <c r="BP10" s="118">
        <v>3685065.3360000001</v>
      </c>
      <c r="BQ10" s="118">
        <v>3670748.2479999997</v>
      </c>
      <c r="BR10" s="118">
        <v>3651486.3919999995</v>
      </c>
      <c r="BS10" s="118">
        <v>3630509.4240000001</v>
      </c>
      <c r="BT10" s="118">
        <v>3611047</v>
      </c>
      <c r="BU10" s="118">
        <v>3592660.7840000005</v>
      </c>
      <c r="BV10" s="118">
        <v>3573197.6719999998</v>
      </c>
      <c r="BW10" s="118">
        <v>3553315.1680000001</v>
      </c>
      <c r="BX10" s="118">
        <v>3533670.7760000001</v>
      </c>
      <c r="BY10" s="118">
        <v>3514922</v>
      </c>
      <c r="BZ10" s="118">
        <v>3497171.432</v>
      </c>
      <c r="CA10" s="118">
        <v>3479980.7359999996</v>
      </c>
      <c r="CB10" s="118">
        <v>3463196.0239999997</v>
      </c>
      <c r="CC10" s="118">
        <v>3446663.4080000008</v>
      </c>
      <c r="CD10" s="118">
        <v>3430229</v>
      </c>
      <c r="CE10" s="118">
        <v>3414092.8160000006</v>
      </c>
      <c r="CF10" s="118">
        <v>3398357.4479999994</v>
      </c>
      <c r="CG10" s="118">
        <v>3382722.8719999995</v>
      </c>
      <c r="CH10" s="118">
        <v>3366889.0640000002</v>
      </c>
      <c r="CI10" s="118">
        <v>3350556</v>
      </c>
      <c r="CJ10" s="118">
        <v>3333791.9520000005</v>
      </c>
      <c r="CK10" s="118">
        <v>3316796.9359999998</v>
      </c>
      <c r="CL10" s="118">
        <v>3299468.5439999998</v>
      </c>
      <c r="CM10" s="118">
        <v>3281704.3680000002</v>
      </c>
      <c r="CN10" s="118">
        <v>3263402</v>
      </c>
      <c r="CO10" s="118">
        <v>3244818.4480000003</v>
      </c>
      <c r="CP10" s="118">
        <v>3226021.9839999997</v>
      </c>
      <c r="CQ10" s="118">
        <v>3206627.0959999999</v>
      </c>
      <c r="CR10" s="118">
        <v>3186248.2719999999</v>
      </c>
      <c r="CS10" s="118">
        <v>3164500</v>
      </c>
      <c r="CT10" s="118">
        <v>3141031.7039999999</v>
      </c>
      <c r="CU10" s="118">
        <v>3116100.392</v>
      </c>
      <c r="CV10" s="118">
        <v>3090231.9279999998</v>
      </c>
      <c r="CW10" s="118">
        <v>3063952.176</v>
      </c>
      <c r="CX10" s="118">
        <v>3037787</v>
      </c>
      <c r="CY10" s="118">
        <v>3011261.3279999997</v>
      </c>
      <c r="CZ10" s="118">
        <v>2984024.5839999998</v>
      </c>
      <c r="DA10" s="118">
        <v>2956789.3759999992</v>
      </c>
      <c r="DB10" s="118">
        <v>2930268.3119999999</v>
      </c>
      <c r="DC10" s="118">
        <v>2905174</v>
      </c>
      <c r="DD10" s="118">
        <v>2880613.3360000001</v>
      </c>
      <c r="DE10" s="118">
        <v>2856111.2479999997</v>
      </c>
      <c r="DF10" s="118">
        <v>2833007.392</v>
      </c>
      <c r="DG10" s="118">
        <v>2812641.4240000006</v>
      </c>
      <c r="DH10" s="118">
        <v>2796353</v>
      </c>
      <c r="DI10" s="118">
        <v>2785579.7680000006</v>
      </c>
      <c r="DJ10" s="118">
        <v>2779428.6239999998</v>
      </c>
      <c r="DK10" s="118">
        <v>2775743.0960000004</v>
      </c>
      <c r="DL10" s="118">
        <v>2772366.7120000003</v>
      </c>
      <c r="DM10" s="118">
        <v>2767143</v>
      </c>
      <c r="DN10" s="118">
        <v>2760111.4160000002</v>
      </c>
      <c r="DO10" s="118">
        <v>2752709.608</v>
      </c>
      <c r="DP10" s="118">
        <v>2744878.392</v>
      </c>
      <c r="DQ10" s="118">
        <v>2736558.5840000003</v>
      </c>
      <c r="DR10" s="118">
        <v>2727691</v>
      </c>
      <c r="DS10" s="118">
        <v>2718169.16</v>
      </c>
      <c r="DT10" s="118">
        <v>2708032.5199999996</v>
      </c>
      <c r="DU10" s="118">
        <v>2697440.7999999993</v>
      </c>
      <c r="DV10" s="118">
        <v>2686553.7199999997</v>
      </c>
      <c r="DW10" s="118">
        <v>2675531</v>
      </c>
      <c r="DX10" s="118">
        <v>2664148.48</v>
      </c>
      <c r="DY10" s="118">
        <v>2652299.6800000002</v>
      </c>
      <c r="DZ10" s="118">
        <v>2640320.8399999994</v>
      </c>
      <c r="EA10" s="118">
        <v>2628548.2000000007</v>
      </c>
      <c r="EB10" s="118">
        <v>2617318</v>
      </c>
      <c r="EC10" s="118">
        <v>2606481.6800000002</v>
      </c>
      <c r="ED10" s="118">
        <v>2595815.0799999996</v>
      </c>
      <c r="EE10" s="118">
        <v>2585541.04</v>
      </c>
      <c r="EF10" s="118">
        <v>2575882.4</v>
      </c>
      <c r="EG10" s="118">
        <v>2567062</v>
      </c>
      <c r="EH10" s="118">
        <v>2559134</v>
      </c>
      <c r="EI10" s="118">
        <v>2551949.84</v>
      </c>
      <c r="EJ10" s="118">
        <v>2545428.2800000003</v>
      </c>
      <c r="EK10" s="118">
        <v>2539488.08</v>
      </c>
      <c r="EL10" s="118">
        <v>2534048</v>
      </c>
      <c r="EM10" s="118">
        <v>2529282.1520000002</v>
      </c>
      <c r="EN10" s="118">
        <v>2525244.696</v>
      </c>
      <c r="EO10" s="118">
        <v>2521674.4640000002</v>
      </c>
      <c r="EP10" s="118">
        <v>2518310.2880000002</v>
      </c>
      <c r="EQ10" s="118">
        <v>2514891</v>
      </c>
      <c r="ER10" s="118">
        <v>2511590.7119999998</v>
      </c>
      <c r="ES10" s="118">
        <v>2508583.5359999998</v>
      </c>
      <c r="ET10" s="118">
        <v>2505608.3039999995</v>
      </c>
      <c r="EU10" s="118">
        <v>2502403.8480000002</v>
      </c>
      <c r="EV10" s="118">
        <v>2498709</v>
      </c>
    </row>
    <row r="11" spans="1:152" ht="14.1" customHeight="1" x14ac:dyDescent="0.2">
      <c r="A11" s="117" t="s">
        <v>532</v>
      </c>
      <c r="B11" s="118">
        <v>1709551</v>
      </c>
      <c r="C11" s="118">
        <v>1756634.24</v>
      </c>
      <c r="D11" s="118">
        <v>1804455.4799999997</v>
      </c>
      <c r="E11" s="118">
        <v>1851978.4</v>
      </c>
      <c r="F11" s="118">
        <v>1898166.68</v>
      </c>
      <c r="G11" s="118">
        <v>1941984</v>
      </c>
      <c r="H11" s="118">
        <v>1984121.24</v>
      </c>
      <c r="I11" s="118">
        <v>2025269.2799999998</v>
      </c>
      <c r="J11" s="118">
        <v>2064391.8</v>
      </c>
      <c r="K11" s="118">
        <v>2100452.48</v>
      </c>
      <c r="L11" s="118">
        <v>2132415</v>
      </c>
      <c r="M11" s="118">
        <v>2159263.824</v>
      </c>
      <c r="N11" s="118">
        <v>2181689.8319999999</v>
      </c>
      <c r="O11" s="118">
        <v>2201216.3279999997</v>
      </c>
      <c r="P11" s="118">
        <v>2219366.6159999999</v>
      </c>
      <c r="Q11" s="118">
        <v>2237664</v>
      </c>
      <c r="R11" s="118">
        <v>2254942.8000000003</v>
      </c>
      <c r="S11" s="118">
        <v>2270187.48</v>
      </c>
      <c r="T11" s="118">
        <v>2285146.5599999996</v>
      </c>
      <c r="U11" s="118">
        <v>2301568.56</v>
      </c>
      <c r="V11" s="118">
        <v>2321202</v>
      </c>
      <c r="W11" s="118">
        <v>2342093.44</v>
      </c>
      <c r="X11" s="118">
        <v>2363077.2000000002</v>
      </c>
      <c r="Y11" s="118">
        <v>2387083.44</v>
      </c>
      <c r="Z11" s="118">
        <v>2417042.3199999998</v>
      </c>
      <c r="AA11" s="118">
        <v>2455884</v>
      </c>
      <c r="AB11" s="118">
        <v>2502696.736</v>
      </c>
      <c r="AC11" s="118">
        <v>2555527.088</v>
      </c>
      <c r="AD11" s="118">
        <v>2615742.6719999998</v>
      </c>
      <c r="AE11" s="118">
        <v>2684711.1039999998</v>
      </c>
      <c r="AF11" s="118">
        <v>2763800</v>
      </c>
      <c r="AG11" s="118">
        <v>2865936.784</v>
      </c>
      <c r="AH11" s="118">
        <v>2990209.7119999994</v>
      </c>
      <c r="AI11" s="118">
        <v>3117227.6479999996</v>
      </c>
      <c r="AJ11" s="118">
        <v>3227599.4560000002</v>
      </c>
      <c r="AK11" s="118">
        <v>3301934</v>
      </c>
      <c r="AL11" s="118">
        <v>3328316.176</v>
      </c>
      <c r="AM11" s="118">
        <v>3319673.4079999998</v>
      </c>
      <c r="AN11" s="118">
        <v>3293878.352</v>
      </c>
      <c r="AO11" s="118">
        <v>3268803.6640000003</v>
      </c>
      <c r="AP11" s="118">
        <v>3262322</v>
      </c>
      <c r="AQ11" s="118">
        <v>3277588.6239999998</v>
      </c>
      <c r="AR11" s="118">
        <v>3302688.4319999996</v>
      </c>
      <c r="AS11" s="118">
        <v>3332888.5279999999</v>
      </c>
      <c r="AT11" s="118">
        <v>3363456.0159999998</v>
      </c>
      <c r="AU11" s="118">
        <v>3389658</v>
      </c>
      <c r="AV11" s="118">
        <v>3413351.7760000001</v>
      </c>
      <c r="AW11" s="118">
        <v>3437692.608</v>
      </c>
      <c r="AX11" s="118">
        <v>3459894.5520000001</v>
      </c>
      <c r="AY11" s="118">
        <v>3477171.6640000003</v>
      </c>
      <c r="AZ11" s="118">
        <v>3486738</v>
      </c>
      <c r="BA11" s="118">
        <v>3483520.2160000005</v>
      </c>
      <c r="BB11" s="118">
        <v>3469375.608</v>
      </c>
      <c r="BC11" s="118">
        <v>3451914.1919999993</v>
      </c>
      <c r="BD11" s="118">
        <v>3438745.9840000006</v>
      </c>
      <c r="BE11" s="118">
        <v>3437481</v>
      </c>
      <c r="BF11" s="118">
        <v>3451901.8160000006</v>
      </c>
      <c r="BG11" s="118">
        <v>3476935.0879999995</v>
      </c>
      <c r="BH11" s="118">
        <v>3506906.9519999996</v>
      </c>
      <c r="BI11" s="118">
        <v>3536143.5440000002</v>
      </c>
      <c r="BJ11" s="118">
        <v>3558971</v>
      </c>
      <c r="BK11" s="118">
        <v>3574105.8000000003</v>
      </c>
      <c r="BL11" s="118">
        <v>3585330.5199999996</v>
      </c>
      <c r="BM11" s="118">
        <v>3594570.44</v>
      </c>
      <c r="BN11" s="118">
        <v>3603750.84</v>
      </c>
      <c r="BO11" s="118">
        <v>3614797</v>
      </c>
      <c r="BP11" s="118">
        <v>3630345.1440000003</v>
      </c>
      <c r="BQ11" s="118">
        <v>3649111.7519999994</v>
      </c>
      <c r="BR11" s="118">
        <v>3667142.4879999999</v>
      </c>
      <c r="BS11" s="118">
        <v>3680483.0159999998</v>
      </c>
      <c r="BT11" s="118">
        <v>3685179</v>
      </c>
      <c r="BU11" s="118">
        <v>3679081.4160000002</v>
      </c>
      <c r="BV11" s="118">
        <v>3664826.4879999994</v>
      </c>
      <c r="BW11" s="118">
        <v>3645637.7519999999</v>
      </c>
      <c r="BX11" s="118">
        <v>3624738.7439999999</v>
      </c>
      <c r="BY11" s="118">
        <v>3605353</v>
      </c>
      <c r="BZ11" s="118">
        <v>3587044.5040000007</v>
      </c>
      <c r="CA11" s="118">
        <v>3567664.2319999998</v>
      </c>
      <c r="CB11" s="118">
        <v>3547866.2080000001</v>
      </c>
      <c r="CC11" s="118">
        <v>3528304.4560000002</v>
      </c>
      <c r="CD11" s="118">
        <v>3509633</v>
      </c>
      <c r="CE11" s="118">
        <v>3491953.5199999996</v>
      </c>
      <c r="CF11" s="118">
        <v>3474829.9999999995</v>
      </c>
      <c r="CG11" s="118">
        <v>3458109.92</v>
      </c>
      <c r="CH11" s="118">
        <v>3441640.7600000002</v>
      </c>
      <c r="CI11" s="118">
        <v>3425270</v>
      </c>
      <c r="CJ11" s="118">
        <v>3409195.6560000004</v>
      </c>
      <c r="CK11" s="118">
        <v>3393519.4079999998</v>
      </c>
      <c r="CL11" s="118">
        <v>3377944.2319999998</v>
      </c>
      <c r="CM11" s="118">
        <v>3362173.1039999998</v>
      </c>
      <c r="CN11" s="118">
        <v>3345909</v>
      </c>
      <c r="CO11" s="118">
        <v>3329222.4</v>
      </c>
      <c r="CP11" s="118">
        <v>3312311.32</v>
      </c>
      <c r="CQ11" s="118">
        <v>3295070.0399999996</v>
      </c>
      <c r="CR11" s="118">
        <v>3277392.84</v>
      </c>
      <c r="CS11" s="118">
        <v>3259174</v>
      </c>
      <c r="CT11" s="118">
        <v>3240670.9440000001</v>
      </c>
      <c r="CU11" s="118">
        <v>3221954.1519999998</v>
      </c>
      <c r="CV11" s="118">
        <v>3202637.4879999999</v>
      </c>
      <c r="CW11" s="118">
        <v>3182334.8160000001</v>
      </c>
      <c r="CX11" s="118">
        <v>3160660</v>
      </c>
      <c r="CY11" s="118">
        <v>3137269.216</v>
      </c>
      <c r="CZ11" s="118">
        <v>3112419.8879999998</v>
      </c>
      <c r="DA11" s="118">
        <v>3086627.7519999999</v>
      </c>
      <c r="DB11" s="118">
        <v>3060408.5440000002</v>
      </c>
      <c r="DC11" s="118">
        <v>3034278</v>
      </c>
      <c r="DD11" s="118">
        <v>3007745.3680000002</v>
      </c>
      <c r="DE11" s="118">
        <v>2980466.824</v>
      </c>
      <c r="DF11" s="118">
        <v>2953178.4960000003</v>
      </c>
      <c r="DG11" s="118">
        <v>2926616.5120000001</v>
      </c>
      <c r="DH11" s="118">
        <v>2901517</v>
      </c>
      <c r="DI11" s="118">
        <v>2876997.048</v>
      </c>
      <c r="DJ11" s="118">
        <v>2852565.9040000001</v>
      </c>
      <c r="DK11" s="118">
        <v>2829547.9359999993</v>
      </c>
      <c r="DL11" s="118">
        <v>2809267.5120000001</v>
      </c>
      <c r="DM11" s="118">
        <v>2793049</v>
      </c>
      <c r="DN11" s="118">
        <v>2782328.0800000005</v>
      </c>
      <c r="DO11" s="118">
        <v>2776221.84</v>
      </c>
      <c r="DP11" s="118">
        <v>2772576.76</v>
      </c>
      <c r="DQ11" s="118">
        <v>2769239.3200000003</v>
      </c>
      <c r="DR11" s="118">
        <v>2764056</v>
      </c>
      <c r="DS11" s="118">
        <v>2757065.9360000002</v>
      </c>
      <c r="DT11" s="118">
        <v>2749704.8080000002</v>
      </c>
      <c r="DU11" s="118">
        <v>2741913.9119999995</v>
      </c>
      <c r="DV11" s="118">
        <v>2733634.5440000007</v>
      </c>
      <c r="DW11" s="118">
        <v>2724808</v>
      </c>
      <c r="DX11" s="118">
        <v>2715327.9440000001</v>
      </c>
      <c r="DY11" s="118">
        <v>2705233.5120000001</v>
      </c>
      <c r="DZ11" s="118">
        <v>2694684.2079999996</v>
      </c>
      <c r="EA11" s="118">
        <v>2683839.5359999998</v>
      </c>
      <c r="EB11" s="118">
        <v>2672859</v>
      </c>
      <c r="EC11" s="118">
        <v>2661519.0000000005</v>
      </c>
      <c r="ED11" s="118">
        <v>2649713.1999999997</v>
      </c>
      <c r="EE11" s="118">
        <v>2637777</v>
      </c>
      <c r="EF11" s="118">
        <v>2626045.8000000003</v>
      </c>
      <c r="EG11" s="118">
        <v>2614855</v>
      </c>
      <c r="EH11" s="118">
        <v>2604055.8960000002</v>
      </c>
      <c r="EI11" s="118">
        <v>2593424.8879999998</v>
      </c>
      <c r="EJ11" s="118">
        <v>2583185.0320000001</v>
      </c>
      <c r="EK11" s="118">
        <v>2573559.3840000005</v>
      </c>
      <c r="EL11" s="118">
        <v>2564771</v>
      </c>
      <c r="EM11" s="118">
        <v>2556873.9919999996</v>
      </c>
      <c r="EN11" s="118">
        <v>2549719.656</v>
      </c>
      <c r="EO11" s="118">
        <v>2543226.824</v>
      </c>
      <c r="EP11" s="118">
        <v>2537314.3280000007</v>
      </c>
      <c r="EQ11" s="118">
        <v>2531901</v>
      </c>
      <c r="ER11" s="118">
        <v>2527040.952</v>
      </c>
      <c r="ES11" s="118">
        <v>2522788.2960000001</v>
      </c>
      <c r="ET11" s="118">
        <v>2519061.8640000001</v>
      </c>
      <c r="EU11" s="118">
        <v>2515780.4879999999</v>
      </c>
      <c r="EV11" s="118">
        <v>2512863</v>
      </c>
    </row>
    <row r="12" spans="1:152" ht="14.1" customHeight="1" x14ac:dyDescent="0.2">
      <c r="A12" s="120" t="s">
        <v>533</v>
      </c>
      <c r="B12" s="118">
        <v>1578744</v>
      </c>
      <c r="C12" s="118">
        <v>1599235.6400000001</v>
      </c>
      <c r="D12" s="118">
        <v>1627046.88</v>
      </c>
      <c r="E12" s="118">
        <v>1660082.4</v>
      </c>
      <c r="F12" s="118">
        <v>1696246.8800000001</v>
      </c>
      <c r="G12" s="118">
        <v>1733445</v>
      </c>
      <c r="H12" s="118">
        <v>1773073.6400000001</v>
      </c>
      <c r="I12" s="118">
        <v>1816529.68</v>
      </c>
      <c r="J12" s="118">
        <v>1861717.7999999998</v>
      </c>
      <c r="K12" s="118">
        <v>1906542.6800000002</v>
      </c>
      <c r="L12" s="118">
        <v>1948909</v>
      </c>
      <c r="M12" s="118">
        <v>1989709.1440000001</v>
      </c>
      <c r="N12" s="118">
        <v>2030339.9919999999</v>
      </c>
      <c r="O12" s="118">
        <v>2069462.9680000001</v>
      </c>
      <c r="P12" s="118">
        <v>2105739.4960000003</v>
      </c>
      <c r="Q12" s="118">
        <v>2137831</v>
      </c>
      <c r="R12" s="118">
        <v>2164495.7520000003</v>
      </c>
      <c r="S12" s="118">
        <v>2186626.1359999999</v>
      </c>
      <c r="T12" s="118">
        <v>2206084.7439999999</v>
      </c>
      <c r="U12" s="118">
        <v>2224734.1680000001</v>
      </c>
      <c r="V12" s="118">
        <v>2244437</v>
      </c>
      <c r="W12" s="118">
        <v>2265270.2319999998</v>
      </c>
      <c r="X12" s="118">
        <v>2285992.1359999999</v>
      </c>
      <c r="Y12" s="118">
        <v>2306487.2239999995</v>
      </c>
      <c r="Z12" s="118">
        <v>2326640.0079999999</v>
      </c>
      <c r="AA12" s="118">
        <v>2346335</v>
      </c>
      <c r="AB12" s="118">
        <v>2361364.1359999999</v>
      </c>
      <c r="AC12" s="118">
        <v>2371804.4079999998</v>
      </c>
      <c r="AD12" s="118">
        <v>2383967.912</v>
      </c>
      <c r="AE12" s="118">
        <v>2404166.7440000004</v>
      </c>
      <c r="AF12" s="118">
        <v>2438713</v>
      </c>
      <c r="AG12" s="118">
        <v>2488601.0640000002</v>
      </c>
      <c r="AH12" s="118">
        <v>2549622.8720000004</v>
      </c>
      <c r="AI12" s="118">
        <v>2620286.8480000002</v>
      </c>
      <c r="AJ12" s="118">
        <v>2699101.4160000002</v>
      </c>
      <c r="AK12" s="118">
        <v>2784575</v>
      </c>
      <c r="AL12" s="118">
        <v>2889341.6319999998</v>
      </c>
      <c r="AM12" s="118">
        <v>3014395.696</v>
      </c>
      <c r="AN12" s="118">
        <v>3140786.1440000003</v>
      </c>
      <c r="AO12" s="118">
        <v>3249561.9279999998</v>
      </c>
      <c r="AP12" s="118">
        <v>3321772</v>
      </c>
      <c r="AQ12" s="118">
        <v>3344980.0720000006</v>
      </c>
      <c r="AR12" s="118">
        <v>3331820.176</v>
      </c>
      <c r="AS12" s="118">
        <v>3300946.7439999999</v>
      </c>
      <c r="AT12" s="118">
        <v>3271014.2080000001</v>
      </c>
      <c r="AU12" s="118">
        <v>3260677</v>
      </c>
      <c r="AV12" s="118">
        <v>3273280.5760000004</v>
      </c>
      <c r="AW12" s="118">
        <v>3296388.6479999996</v>
      </c>
      <c r="AX12" s="118">
        <v>3324983.0319999997</v>
      </c>
      <c r="AY12" s="118">
        <v>3354045.5440000002</v>
      </c>
      <c r="AZ12" s="118">
        <v>3378558</v>
      </c>
      <c r="BA12" s="118">
        <v>3400097.7439999999</v>
      </c>
      <c r="BB12" s="118">
        <v>3422010.2319999998</v>
      </c>
      <c r="BC12" s="118">
        <v>3441929.4479999999</v>
      </c>
      <c r="BD12" s="118">
        <v>3457489.3759999997</v>
      </c>
      <c r="BE12" s="118">
        <v>3466324</v>
      </c>
      <c r="BF12" s="118">
        <v>3463571.3360000001</v>
      </c>
      <c r="BG12" s="118">
        <v>3450808.7279999997</v>
      </c>
      <c r="BH12" s="118">
        <v>3435329.1520000002</v>
      </c>
      <c r="BI12" s="118">
        <v>3424425.5840000003</v>
      </c>
      <c r="BJ12" s="118">
        <v>3425391</v>
      </c>
      <c r="BK12" s="118">
        <v>3442296.5840000003</v>
      </c>
      <c r="BL12" s="118">
        <v>3470280.352</v>
      </c>
      <c r="BM12" s="118">
        <v>3503235.5279999999</v>
      </c>
      <c r="BN12" s="118">
        <v>3535055.3360000001</v>
      </c>
      <c r="BO12" s="118">
        <v>3559633</v>
      </c>
      <c r="BP12" s="118">
        <v>3575464.2319999998</v>
      </c>
      <c r="BQ12" s="118">
        <v>3586620.216</v>
      </c>
      <c r="BR12" s="118">
        <v>3595357.3840000001</v>
      </c>
      <c r="BS12" s="118">
        <v>3603932.1680000001</v>
      </c>
      <c r="BT12" s="118">
        <v>3614601</v>
      </c>
      <c r="BU12" s="118">
        <v>3629997.5600000005</v>
      </c>
      <c r="BV12" s="118">
        <v>3648617.56</v>
      </c>
      <c r="BW12" s="118">
        <v>3666510.4799999995</v>
      </c>
      <c r="BX12" s="118">
        <v>3679725.8000000003</v>
      </c>
      <c r="BY12" s="118">
        <v>3684313</v>
      </c>
      <c r="BZ12" s="118">
        <v>3678127.04</v>
      </c>
      <c r="CA12" s="118">
        <v>3663801.5999999996</v>
      </c>
      <c r="CB12" s="118">
        <v>3644554.2399999998</v>
      </c>
      <c r="CC12" s="118">
        <v>3623602.52</v>
      </c>
      <c r="CD12" s="118">
        <v>3604164</v>
      </c>
      <c r="CE12" s="118">
        <v>3585803.048</v>
      </c>
      <c r="CF12" s="118">
        <v>3566374.6239999998</v>
      </c>
      <c r="CG12" s="118">
        <v>3546532.176</v>
      </c>
      <c r="CH12" s="118">
        <v>3526929.1519999998</v>
      </c>
      <c r="CI12" s="118">
        <v>3508219</v>
      </c>
      <c r="CJ12" s="118">
        <v>3490499.8640000001</v>
      </c>
      <c r="CK12" s="118">
        <v>3473336.1119999993</v>
      </c>
      <c r="CL12" s="118">
        <v>3456580.5279999999</v>
      </c>
      <c r="CM12" s="118">
        <v>3440085.8960000002</v>
      </c>
      <c r="CN12" s="118">
        <v>3423705</v>
      </c>
      <c r="CO12" s="118">
        <v>3407640.8000000003</v>
      </c>
      <c r="CP12" s="118">
        <v>3391991.4399999995</v>
      </c>
      <c r="CQ12" s="118">
        <v>3376452.48</v>
      </c>
      <c r="CR12" s="118">
        <v>3360719.4800000004</v>
      </c>
      <c r="CS12" s="118">
        <v>3344488</v>
      </c>
      <c r="CT12" s="118">
        <v>3327827.8960000002</v>
      </c>
      <c r="CU12" s="118">
        <v>3310942.1280000005</v>
      </c>
      <c r="CV12" s="118">
        <v>3293725.9119999995</v>
      </c>
      <c r="CW12" s="118">
        <v>3276074.4640000002</v>
      </c>
      <c r="CX12" s="118">
        <v>3257883</v>
      </c>
      <c r="CY12" s="118">
        <v>3239428.1280000005</v>
      </c>
      <c r="CZ12" s="118">
        <v>3220779.7039999999</v>
      </c>
      <c r="DA12" s="118">
        <v>3201522.8159999996</v>
      </c>
      <c r="DB12" s="118">
        <v>3181242.5520000001</v>
      </c>
      <c r="DC12" s="118">
        <v>3159524</v>
      </c>
      <c r="DD12" s="118">
        <v>3135984.7760000001</v>
      </c>
      <c r="DE12" s="118">
        <v>3110901.4880000004</v>
      </c>
      <c r="DF12" s="118">
        <v>3084847.7119999998</v>
      </c>
      <c r="DG12" s="118">
        <v>3058397.0240000002</v>
      </c>
      <c r="DH12" s="118">
        <v>3032123</v>
      </c>
      <c r="DI12" s="118">
        <v>3005555.3840000001</v>
      </c>
      <c r="DJ12" s="118">
        <v>2978311.7920000004</v>
      </c>
      <c r="DK12" s="118">
        <v>2951097.608</v>
      </c>
      <c r="DL12" s="118">
        <v>2924618.2159999995</v>
      </c>
      <c r="DM12" s="118">
        <v>2899579</v>
      </c>
      <c r="DN12" s="118">
        <v>2875097.4000000004</v>
      </c>
      <c r="DO12" s="118">
        <v>2850703.16</v>
      </c>
      <c r="DP12" s="118">
        <v>2827720.1199999996</v>
      </c>
      <c r="DQ12" s="118">
        <v>2807472.12</v>
      </c>
      <c r="DR12" s="118">
        <v>2791283</v>
      </c>
      <c r="DS12" s="118">
        <v>2780587.2879999997</v>
      </c>
      <c r="DT12" s="118">
        <v>2774502.4239999996</v>
      </c>
      <c r="DU12" s="118">
        <v>2770876.6159999995</v>
      </c>
      <c r="DV12" s="118">
        <v>2767558.0720000006</v>
      </c>
      <c r="DW12" s="118">
        <v>2762395</v>
      </c>
      <c r="DX12" s="118">
        <v>2755426.568</v>
      </c>
      <c r="DY12" s="118">
        <v>2748087.304</v>
      </c>
      <c r="DZ12" s="118">
        <v>2740318.4560000002</v>
      </c>
      <c r="EA12" s="118">
        <v>2732061.2719999999</v>
      </c>
      <c r="EB12" s="118">
        <v>2723257</v>
      </c>
      <c r="EC12" s="118">
        <v>2713799.5440000002</v>
      </c>
      <c r="ED12" s="118">
        <v>2703728.0719999997</v>
      </c>
      <c r="EE12" s="118">
        <v>2693201.7279999997</v>
      </c>
      <c r="EF12" s="118">
        <v>2682379.6560000004</v>
      </c>
      <c r="EG12" s="118">
        <v>2671421</v>
      </c>
      <c r="EH12" s="118">
        <v>2660102.1600000006</v>
      </c>
      <c r="EI12" s="118">
        <v>2648317.04</v>
      </c>
      <c r="EJ12" s="118">
        <v>2636401.04</v>
      </c>
      <c r="EK12" s="118">
        <v>2624689.56</v>
      </c>
      <c r="EL12" s="118">
        <v>2613518</v>
      </c>
      <c r="EM12" s="118">
        <v>2602737.7200000002</v>
      </c>
      <c r="EN12" s="118">
        <v>2592125.12</v>
      </c>
      <c r="EO12" s="118">
        <v>2581903.16</v>
      </c>
      <c r="EP12" s="118">
        <v>2572294.8000000003</v>
      </c>
      <c r="EQ12" s="118">
        <v>2563523</v>
      </c>
      <c r="ER12" s="118">
        <v>2555439.12</v>
      </c>
      <c r="ES12" s="118">
        <v>2547894.5199999996</v>
      </c>
      <c r="ET12" s="118">
        <v>2541112.16</v>
      </c>
      <c r="EU12" s="118">
        <v>2535315</v>
      </c>
      <c r="EV12" s="118">
        <v>2530726</v>
      </c>
    </row>
    <row r="13" spans="1:152" ht="14.1" customHeight="1" x14ac:dyDescent="0.2">
      <c r="A13" s="117" t="s">
        <v>534</v>
      </c>
      <c r="B13" s="118">
        <v>1567966</v>
      </c>
      <c r="C13" s="118">
        <v>1570391.2239999999</v>
      </c>
      <c r="D13" s="118">
        <v>1576273.5119999996</v>
      </c>
      <c r="E13" s="118">
        <v>1585576.8879999998</v>
      </c>
      <c r="F13" s="118">
        <v>1598265.3759999999</v>
      </c>
      <c r="G13" s="118">
        <v>1614303</v>
      </c>
      <c r="H13" s="118">
        <v>1633713.7440000002</v>
      </c>
      <c r="I13" s="118">
        <v>1656521.5920000002</v>
      </c>
      <c r="J13" s="118">
        <v>1682690.568</v>
      </c>
      <c r="K13" s="118">
        <v>1712184.6960000002</v>
      </c>
      <c r="L13" s="118">
        <v>1744968</v>
      </c>
      <c r="M13" s="118">
        <v>1782740.544</v>
      </c>
      <c r="N13" s="118">
        <v>1825526.3119999999</v>
      </c>
      <c r="O13" s="118">
        <v>1870775.2079999999</v>
      </c>
      <c r="P13" s="118">
        <v>1915937.1360000002</v>
      </c>
      <c r="Q13" s="118">
        <v>1958462</v>
      </c>
      <c r="R13" s="118">
        <v>1998903.56</v>
      </c>
      <c r="S13" s="118">
        <v>2038961.88</v>
      </c>
      <c r="T13" s="118">
        <v>2077806.32</v>
      </c>
      <c r="U13" s="118">
        <v>2114606.2400000002</v>
      </c>
      <c r="V13" s="118">
        <v>2148531</v>
      </c>
      <c r="W13" s="118">
        <v>2180250.12</v>
      </c>
      <c r="X13" s="118">
        <v>2210317.36</v>
      </c>
      <c r="Y13" s="118">
        <v>2237728.44</v>
      </c>
      <c r="Z13" s="118">
        <v>2261479.08</v>
      </c>
      <c r="AA13" s="118">
        <v>2280565</v>
      </c>
      <c r="AB13" s="118">
        <v>2291451.656</v>
      </c>
      <c r="AC13" s="118">
        <v>2294808.568</v>
      </c>
      <c r="AD13" s="118">
        <v>2295937.5519999997</v>
      </c>
      <c r="AE13" s="118">
        <v>2300140.4240000001</v>
      </c>
      <c r="AF13" s="118">
        <v>2312719</v>
      </c>
      <c r="AG13" s="118">
        <v>2332678.6240000003</v>
      </c>
      <c r="AH13" s="118">
        <v>2356484.7519999999</v>
      </c>
      <c r="AI13" s="118">
        <v>2385629.3679999998</v>
      </c>
      <c r="AJ13" s="118">
        <v>2421604.4560000002</v>
      </c>
      <c r="AK13" s="118">
        <v>2465902</v>
      </c>
      <c r="AL13" s="118">
        <v>2518594.0160000003</v>
      </c>
      <c r="AM13" s="118">
        <v>2578685.8479999998</v>
      </c>
      <c r="AN13" s="118">
        <v>2646069.4719999996</v>
      </c>
      <c r="AO13" s="118">
        <v>2720636.8640000001</v>
      </c>
      <c r="AP13" s="118">
        <v>2802280</v>
      </c>
      <c r="AQ13" s="118">
        <v>2903273.8079999997</v>
      </c>
      <c r="AR13" s="118">
        <v>3023690.304</v>
      </c>
      <c r="AS13" s="118">
        <v>3145117.0959999994</v>
      </c>
      <c r="AT13" s="118">
        <v>3249141.7920000004</v>
      </c>
      <c r="AU13" s="118">
        <v>3317352</v>
      </c>
      <c r="AV13" s="118">
        <v>3337346.6160000004</v>
      </c>
      <c r="AW13" s="118">
        <v>3321400.5679999995</v>
      </c>
      <c r="AX13" s="118">
        <v>3288115.5120000001</v>
      </c>
      <c r="AY13" s="118">
        <v>3256093.1040000003</v>
      </c>
      <c r="AZ13" s="118">
        <v>3243935</v>
      </c>
      <c r="BA13" s="118">
        <v>3254909.3600000003</v>
      </c>
      <c r="BB13" s="118">
        <v>3276615.0799999996</v>
      </c>
      <c r="BC13" s="118">
        <v>3304149.9199999995</v>
      </c>
      <c r="BD13" s="118">
        <v>3332611.64</v>
      </c>
      <c r="BE13" s="118">
        <v>3357098</v>
      </c>
      <c r="BF13" s="118">
        <v>3379311.6080000005</v>
      </c>
      <c r="BG13" s="118">
        <v>3402520.6239999998</v>
      </c>
      <c r="BH13" s="118">
        <v>3424171.1359999995</v>
      </c>
      <c r="BI13" s="118">
        <v>3441709.2320000003</v>
      </c>
      <c r="BJ13" s="118">
        <v>3452581</v>
      </c>
      <c r="BK13" s="118">
        <v>3452208.04</v>
      </c>
      <c r="BL13" s="118">
        <v>3442292.96</v>
      </c>
      <c r="BM13" s="118">
        <v>3429703.36</v>
      </c>
      <c r="BN13" s="118">
        <v>3421306.8400000003</v>
      </c>
      <c r="BO13" s="118">
        <v>3423971</v>
      </c>
      <c r="BP13" s="118">
        <v>3441552.2880000002</v>
      </c>
      <c r="BQ13" s="118">
        <v>3469472.3039999995</v>
      </c>
      <c r="BR13" s="118">
        <v>3501946.3760000002</v>
      </c>
      <c r="BS13" s="118">
        <v>3533189.8319999999</v>
      </c>
      <c r="BT13" s="118">
        <v>3557418</v>
      </c>
      <c r="BU13" s="118">
        <v>3573128.9600000004</v>
      </c>
      <c r="BV13" s="118">
        <v>3584179.1599999997</v>
      </c>
      <c r="BW13" s="118">
        <v>3592821.48</v>
      </c>
      <c r="BX13" s="118">
        <v>3601308.8000000003</v>
      </c>
      <c r="BY13" s="118">
        <v>3611894</v>
      </c>
      <c r="BZ13" s="118">
        <v>3627208.8880000003</v>
      </c>
      <c r="CA13" s="118">
        <v>3645751.5439999998</v>
      </c>
      <c r="CB13" s="118">
        <v>3663574.2560000001</v>
      </c>
      <c r="CC13" s="118">
        <v>3676729.3120000004</v>
      </c>
      <c r="CD13" s="118">
        <v>3681269</v>
      </c>
      <c r="CE13" s="118">
        <v>3675051.2239999999</v>
      </c>
      <c r="CF13" s="118">
        <v>3660707.7919999999</v>
      </c>
      <c r="CG13" s="118">
        <v>3641451.8479999998</v>
      </c>
      <c r="CH13" s="118">
        <v>3620496.5360000003</v>
      </c>
      <c r="CI13" s="118">
        <v>3601055</v>
      </c>
      <c r="CJ13" s="118">
        <v>3582688.7280000001</v>
      </c>
      <c r="CK13" s="118">
        <v>3563255.6239999998</v>
      </c>
      <c r="CL13" s="118">
        <v>3543413.4559999998</v>
      </c>
      <c r="CM13" s="118">
        <v>3523819.9919999996</v>
      </c>
      <c r="CN13" s="118">
        <v>3505133</v>
      </c>
      <c r="CO13" s="118">
        <v>3487455.4879999999</v>
      </c>
      <c r="CP13" s="118">
        <v>3470348.9439999997</v>
      </c>
      <c r="CQ13" s="118">
        <v>3453658.8559999997</v>
      </c>
      <c r="CR13" s="118">
        <v>3437230.7120000003</v>
      </c>
      <c r="CS13" s="118">
        <v>3420910</v>
      </c>
      <c r="CT13" s="118">
        <v>3404898.6399999997</v>
      </c>
      <c r="CU13" s="118">
        <v>3389299.64</v>
      </c>
      <c r="CV13" s="118">
        <v>3373810.1199999996</v>
      </c>
      <c r="CW13" s="118">
        <v>3358127.1999999997</v>
      </c>
      <c r="CX13" s="118">
        <v>3341948</v>
      </c>
      <c r="CY13" s="118">
        <v>3325363.8640000001</v>
      </c>
      <c r="CZ13" s="118">
        <v>3308576.7119999998</v>
      </c>
      <c r="DA13" s="118">
        <v>3291449.5279999999</v>
      </c>
      <c r="DB13" s="118">
        <v>3273845.2960000001</v>
      </c>
      <c r="DC13" s="118">
        <v>3255627</v>
      </c>
      <c r="DD13" s="118">
        <v>3237028.5440000002</v>
      </c>
      <c r="DE13" s="118">
        <v>3218141.2719999999</v>
      </c>
      <c r="DF13" s="118">
        <v>3198614.3280000002</v>
      </c>
      <c r="DG13" s="118">
        <v>3178096.8560000006</v>
      </c>
      <c r="DH13" s="118">
        <v>3156238</v>
      </c>
      <c r="DI13" s="118">
        <v>3132677.7120000003</v>
      </c>
      <c r="DJ13" s="118">
        <v>3107649.8959999997</v>
      </c>
      <c r="DK13" s="118">
        <v>3081694.6239999998</v>
      </c>
      <c r="DL13" s="118">
        <v>3055351.9679999999</v>
      </c>
      <c r="DM13" s="118">
        <v>3029162</v>
      </c>
      <c r="DN13" s="118">
        <v>3002654.656</v>
      </c>
      <c r="DO13" s="118">
        <v>2975469.8879999998</v>
      </c>
      <c r="DP13" s="118">
        <v>2948312.7919999999</v>
      </c>
      <c r="DQ13" s="118">
        <v>2921888.4640000002</v>
      </c>
      <c r="DR13" s="118">
        <v>2896902</v>
      </c>
      <c r="DS13" s="118">
        <v>2872471.176</v>
      </c>
      <c r="DT13" s="118">
        <v>2848125.9279999998</v>
      </c>
      <c r="DU13" s="118">
        <v>2825189.5919999992</v>
      </c>
      <c r="DV13" s="118">
        <v>2804985.5040000002</v>
      </c>
      <c r="DW13" s="118">
        <v>2788837</v>
      </c>
      <c r="DX13" s="118">
        <v>2778177.344</v>
      </c>
      <c r="DY13" s="118">
        <v>2772124.3119999999</v>
      </c>
      <c r="DZ13" s="118">
        <v>2768528.0079999999</v>
      </c>
      <c r="EA13" s="118">
        <v>2765238.5360000003</v>
      </c>
      <c r="EB13" s="118">
        <v>2760106</v>
      </c>
      <c r="EC13" s="118">
        <v>2753169.9040000001</v>
      </c>
      <c r="ED13" s="118">
        <v>2745863.5119999996</v>
      </c>
      <c r="EE13" s="118">
        <v>2738127.5679999995</v>
      </c>
      <c r="EF13" s="118">
        <v>2729902.8160000001</v>
      </c>
      <c r="EG13" s="118">
        <v>2721130</v>
      </c>
      <c r="EH13" s="118">
        <v>2711702.8640000001</v>
      </c>
      <c r="EI13" s="118">
        <v>2701660.912</v>
      </c>
      <c r="EJ13" s="118">
        <v>2691163.5279999999</v>
      </c>
      <c r="EK13" s="118">
        <v>2680370.0959999999</v>
      </c>
      <c r="EL13" s="118">
        <v>2669440</v>
      </c>
      <c r="EM13" s="118">
        <v>2658149.8320000004</v>
      </c>
      <c r="EN13" s="118">
        <v>2646393.3359999997</v>
      </c>
      <c r="EO13" s="118">
        <v>2634505.6240000003</v>
      </c>
      <c r="EP13" s="118">
        <v>2622821.8080000002</v>
      </c>
      <c r="EQ13" s="118">
        <v>2611677</v>
      </c>
      <c r="ER13" s="118">
        <v>2600847.7919999999</v>
      </c>
      <c r="ES13" s="118">
        <v>2590110.7760000001</v>
      </c>
      <c r="ET13" s="118">
        <v>2579801.0640000002</v>
      </c>
      <c r="EU13" s="118">
        <v>2570253.7680000002</v>
      </c>
      <c r="EV13" s="118">
        <v>2561804</v>
      </c>
    </row>
    <row r="14" spans="1:152" ht="14.1" customHeight="1" x14ac:dyDescent="0.2">
      <c r="A14" s="117" t="s">
        <v>535</v>
      </c>
      <c r="B14" s="118">
        <v>1578761</v>
      </c>
      <c r="C14" s="118">
        <v>1591230.5280000002</v>
      </c>
      <c r="D14" s="118">
        <v>1597255.824</v>
      </c>
      <c r="E14" s="118">
        <v>1599529.8559999997</v>
      </c>
      <c r="F14" s="118">
        <v>1600745.5919999999</v>
      </c>
      <c r="G14" s="118">
        <v>1603596</v>
      </c>
      <c r="H14" s="118">
        <v>1606285.7680000002</v>
      </c>
      <c r="I14" s="118">
        <v>1607019.5839999998</v>
      </c>
      <c r="J14" s="118">
        <v>1608490.4159999997</v>
      </c>
      <c r="K14" s="118">
        <v>1613391.2320000001</v>
      </c>
      <c r="L14" s="118">
        <v>1624415</v>
      </c>
      <c r="M14" s="118">
        <v>1641924.7439999999</v>
      </c>
      <c r="N14" s="118">
        <v>1664125.1519999998</v>
      </c>
      <c r="O14" s="118">
        <v>1690471.6879999998</v>
      </c>
      <c r="P14" s="118">
        <v>1720419.8160000001</v>
      </c>
      <c r="Q14" s="118">
        <v>1753425</v>
      </c>
      <c r="R14" s="118">
        <v>1790798.2479999999</v>
      </c>
      <c r="S14" s="118">
        <v>1832902.5839999998</v>
      </c>
      <c r="T14" s="118">
        <v>1877771.496</v>
      </c>
      <c r="U14" s="118">
        <v>1923438.4720000001</v>
      </c>
      <c r="V14" s="118">
        <v>1967937</v>
      </c>
      <c r="W14" s="118">
        <v>2014135.496</v>
      </c>
      <c r="X14" s="118">
        <v>2063344.9679999999</v>
      </c>
      <c r="Y14" s="118">
        <v>2111262.7919999999</v>
      </c>
      <c r="Z14" s="118">
        <v>2153586.344</v>
      </c>
      <c r="AA14" s="118">
        <v>2186013</v>
      </c>
      <c r="AB14" s="118">
        <v>2204739.5439999998</v>
      </c>
      <c r="AC14" s="118">
        <v>2212634.392</v>
      </c>
      <c r="AD14" s="118">
        <v>2215402.3679999998</v>
      </c>
      <c r="AE14" s="118">
        <v>2218748.2959999996</v>
      </c>
      <c r="AF14" s="118">
        <v>2228377</v>
      </c>
      <c r="AG14" s="118">
        <v>2244543.4240000001</v>
      </c>
      <c r="AH14" s="118">
        <v>2263444.352</v>
      </c>
      <c r="AI14" s="118">
        <v>2284697.3679999998</v>
      </c>
      <c r="AJ14" s="118">
        <v>2307920.0560000003</v>
      </c>
      <c r="AK14" s="118">
        <v>2332730</v>
      </c>
      <c r="AL14" s="118">
        <v>2357277.872</v>
      </c>
      <c r="AM14" s="118">
        <v>2381818.6159999999</v>
      </c>
      <c r="AN14" s="118">
        <v>2409126.2239999999</v>
      </c>
      <c r="AO14" s="118">
        <v>2441974.6880000001</v>
      </c>
      <c r="AP14" s="118">
        <v>2483138</v>
      </c>
      <c r="AQ14" s="118">
        <v>2532269.392</v>
      </c>
      <c r="AR14" s="118">
        <v>2587519.5359999998</v>
      </c>
      <c r="AS14" s="118">
        <v>2649408.5839999993</v>
      </c>
      <c r="AT14" s="118">
        <v>2718456.6880000005</v>
      </c>
      <c r="AU14" s="118">
        <v>2795184</v>
      </c>
      <c r="AV14" s="118">
        <v>2891582.84</v>
      </c>
      <c r="AW14" s="118">
        <v>3007306.4399999995</v>
      </c>
      <c r="AX14" s="118">
        <v>3124366.32</v>
      </c>
      <c r="AY14" s="118">
        <v>3224774</v>
      </c>
      <c r="AZ14" s="118">
        <v>3290541</v>
      </c>
      <c r="BA14" s="118">
        <v>3309563.4159999997</v>
      </c>
      <c r="BB14" s="118">
        <v>3293833.5679999995</v>
      </c>
      <c r="BC14" s="118">
        <v>3261507.3119999999</v>
      </c>
      <c r="BD14" s="118">
        <v>3230740.5040000002</v>
      </c>
      <c r="BE14" s="118">
        <v>3219689</v>
      </c>
      <c r="BF14" s="118">
        <v>3231612.3200000003</v>
      </c>
      <c r="BG14" s="118">
        <v>3254406.5599999996</v>
      </c>
      <c r="BH14" s="118">
        <v>3283182.44</v>
      </c>
      <c r="BI14" s="118">
        <v>3313050.6799999997</v>
      </c>
      <c r="BJ14" s="118">
        <v>3339122</v>
      </c>
      <c r="BK14" s="118">
        <v>3363334.6560000004</v>
      </c>
      <c r="BL14" s="118">
        <v>3388948.1680000001</v>
      </c>
      <c r="BM14" s="118">
        <v>3413055.1519999998</v>
      </c>
      <c r="BN14" s="118">
        <v>3432748.2239999999</v>
      </c>
      <c r="BO14" s="118">
        <v>3445120</v>
      </c>
      <c r="BP14" s="118">
        <v>3445431.1359999995</v>
      </c>
      <c r="BQ14" s="118">
        <v>3435619.8879999998</v>
      </c>
      <c r="BR14" s="118">
        <v>3422795.2719999999</v>
      </c>
      <c r="BS14" s="118">
        <v>3414066.304</v>
      </c>
      <c r="BT14" s="118">
        <v>3416542</v>
      </c>
      <c r="BU14" s="118">
        <v>3434065.2399999998</v>
      </c>
      <c r="BV14" s="118">
        <v>3461896.6799999997</v>
      </c>
      <c r="BW14" s="118">
        <v>3494271.9999999995</v>
      </c>
      <c r="BX14" s="118">
        <v>3525426.88</v>
      </c>
      <c r="BY14" s="118">
        <v>3549597</v>
      </c>
      <c r="BZ14" s="118">
        <v>3565288.3760000002</v>
      </c>
      <c r="CA14" s="118">
        <v>3576343.8879999998</v>
      </c>
      <c r="CB14" s="118">
        <v>3585004.5119999996</v>
      </c>
      <c r="CC14" s="118">
        <v>3593511.2240000004</v>
      </c>
      <c r="CD14" s="118">
        <v>3604105</v>
      </c>
      <c r="CE14" s="118">
        <v>3619409.3280000002</v>
      </c>
      <c r="CF14" s="118">
        <v>3637930.2239999995</v>
      </c>
      <c r="CG14" s="118">
        <v>3655732.4559999998</v>
      </c>
      <c r="CH14" s="118">
        <v>3668880.7920000004</v>
      </c>
      <c r="CI14" s="118">
        <v>3673440</v>
      </c>
      <c r="CJ14" s="118">
        <v>3667270.9920000001</v>
      </c>
      <c r="CK14" s="118">
        <v>3652997.2559999991</v>
      </c>
      <c r="CL14" s="118">
        <v>3633827.4240000001</v>
      </c>
      <c r="CM14" s="118">
        <v>3612970.128</v>
      </c>
      <c r="CN14" s="118">
        <v>3593634</v>
      </c>
      <c r="CO14" s="118">
        <v>3575385.9200000004</v>
      </c>
      <c r="CP14" s="118">
        <v>3556086.8</v>
      </c>
      <c r="CQ14" s="118">
        <v>3536386.32</v>
      </c>
      <c r="CR14" s="118">
        <v>3516934.16</v>
      </c>
      <c r="CS14" s="118">
        <v>3498380</v>
      </c>
      <c r="CT14" s="118">
        <v>3480825.4079999998</v>
      </c>
      <c r="CU14" s="118">
        <v>3463837.264</v>
      </c>
      <c r="CV14" s="118">
        <v>3447263.216</v>
      </c>
      <c r="CW14" s="118">
        <v>3430950.912</v>
      </c>
      <c r="CX14" s="118">
        <v>3414748</v>
      </c>
      <c r="CY14" s="118">
        <v>3398878.1120000002</v>
      </c>
      <c r="CZ14" s="118">
        <v>3383442.8160000001</v>
      </c>
      <c r="DA14" s="118">
        <v>3368106.6639999999</v>
      </c>
      <c r="DB14" s="118">
        <v>3352534.2080000001</v>
      </c>
      <c r="DC14" s="118">
        <v>3336390</v>
      </c>
      <c r="DD14" s="118">
        <v>3319722.8880000003</v>
      </c>
      <c r="DE14" s="118">
        <v>3302756.5040000002</v>
      </c>
      <c r="DF14" s="118">
        <v>3285417.5759999994</v>
      </c>
      <c r="DG14" s="118">
        <v>3267632.8319999999</v>
      </c>
      <c r="DH14" s="118">
        <v>3249329</v>
      </c>
      <c r="DI14" s="118">
        <v>3230761.5680000004</v>
      </c>
      <c r="DJ14" s="118">
        <v>3211979.3839999996</v>
      </c>
      <c r="DK14" s="118">
        <v>3192599.216</v>
      </c>
      <c r="DL14" s="118">
        <v>3172237.8320000004</v>
      </c>
      <c r="DM14" s="118">
        <v>3150512</v>
      </c>
      <c r="DN14" s="118">
        <v>3127061.8800000004</v>
      </c>
      <c r="DO14" s="118">
        <v>3102142.96</v>
      </c>
      <c r="DP14" s="118">
        <v>3076294.9999999995</v>
      </c>
      <c r="DQ14" s="118">
        <v>3050057.76</v>
      </c>
      <c r="DR14" s="118">
        <v>3023971</v>
      </c>
      <c r="DS14" s="118">
        <v>2997564.8</v>
      </c>
      <c r="DT14" s="118">
        <v>2970479.32</v>
      </c>
      <c r="DU14" s="118">
        <v>2943419.44</v>
      </c>
      <c r="DV14" s="118">
        <v>2917090.0400000005</v>
      </c>
      <c r="DW14" s="118">
        <v>2892196</v>
      </c>
      <c r="DX14" s="118">
        <v>2867856.2800000003</v>
      </c>
      <c r="DY14" s="118">
        <v>2843600.9600000004</v>
      </c>
      <c r="DZ14" s="118">
        <v>2820751.5999999996</v>
      </c>
      <c r="EA14" s="118">
        <v>2800629.7600000002</v>
      </c>
      <c r="EB14" s="118">
        <v>2784557</v>
      </c>
      <c r="EC14" s="118">
        <v>2773964.9840000006</v>
      </c>
      <c r="ED14" s="118">
        <v>2767972.6719999998</v>
      </c>
      <c r="EE14" s="118">
        <v>2764432.568</v>
      </c>
      <c r="EF14" s="118">
        <v>2761197.176</v>
      </c>
      <c r="EG14" s="118">
        <v>2756119</v>
      </c>
      <c r="EH14" s="118">
        <v>2749237.0159999998</v>
      </c>
      <c r="EI14" s="118">
        <v>2741982.8879999998</v>
      </c>
      <c r="EJ14" s="118">
        <v>2734298.1519999998</v>
      </c>
      <c r="EK14" s="118">
        <v>2726124.3440000005</v>
      </c>
      <c r="EL14" s="118">
        <v>2717403</v>
      </c>
      <c r="EM14" s="118">
        <v>2708028.1040000007</v>
      </c>
      <c r="EN14" s="118">
        <v>2698038.6320000002</v>
      </c>
      <c r="EO14" s="118">
        <v>2687593.608</v>
      </c>
      <c r="EP14" s="118">
        <v>2676852.0559999999</v>
      </c>
      <c r="EQ14" s="118">
        <v>2665973</v>
      </c>
      <c r="ER14" s="118">
        <v>2654850.4239999996</v>
      </c>
      <c r="ES14" s="118">
        <v>2643378.3119999999</v>
      </c>
      <c r="ET14" s="118">
        <v>2631715.6879999996</v>
      </c>
      <c r="EU14" s="118">
        <v>2620021.5760000004</v>
      </c>
      <c r="EV14" s="118">
        <v>2608455</v>
      </c>
    </row>
    <row r="15" spans="1:152" ht="14.1" customHeight="1" x14ac:dyDescent="0.2">
      <c r="A15" s="117" t="s">
        <v>536</v>
      </c>
      <c r="B15" s="118">
        <v>1469111</v>
      </c>
      <c r="C15" s="118">
        <v>1515227.128</v>
      </c>
      <c r="D15" s="118">
        <v>1548117.2639999997</v>
      </c>
      <c r="E15" s="118">
        <v>1571248.7360000003</v>
      </c>
      <c r="F15" s="118">
        <v>1588088.8720000002</v>
      </c>
      <c r="G15" s="118">
        <v>1602105</v>
      </c>
      <c r="H15" s="118">
        <v>1610985.568</v>
      </c>
      <c r="I15" s="118">
        <v>1612419.024</v>
      </c>
      <c r="J15" s="118">
        <v>1609872.696</v>
      </c>
      <c r="K15" s="118">
        <v>1606813.912</v>
      </c>
      <c r="L15" s="118">
        <v>1606710</v>
      </c>
      <c r="M15" s="118">
        <v>1608069.392</v>
      </c>
      <c r="N15" s="118">
        <v>1608580.5359999998</v>
      </c>
      <c r="O15" s="118">
        <v>1610480.784</v>
      </c>
      <c r="P15" s="118">
        <v>1616007.4880000001</v>
      </c>
      <c r="Q15" s="118">
        <v>1627398</v>
      </c>
      <c r="R15" s="118">
        <v>1644683.024</v>
      </c>
      <c r="S15" s="118">
        <v>1666370.9919999999</v>
      </c>
      <c r="T15" s="118">
        <v>1692415.848</v>
      </c>
      <c r="U15" s="118">
        <v>1722771.5359999998</v>
      </c>
      <c r="V15" s="118">
        <v>1757392</v>
      </c>
      <c r="W15" s="118">
        <v>1799717.8319999999</v>
      </c>
      <c r="X15" s="118">
        <v>1849779.7359999998</v>
      </c>
      <c r="Y15" s="118">
        <v>1902416.8239999998</v>
      </c>
      <c r="Z15" s="118">
        <v>1952468.2080000001</v>
      </c>
      <c r="AA15" s="118">
        <v>1994773</v>
      </c>
      <c r="AB15" s="118">
        <v>2027906.8160000001</v>
      </c>
      <c r="AC15" s="118">
        <v>2055310.2479999999</v>
      </c>
      <c r="AD15" s="118">
        <v>2079119.8719999997</v>
      </c>
      <c r="AE15" s="118">
        <v>2101472.2640000004</v>
      </c>
      <c r="AF15" s="118">
        <v>2124504</v>
      </c>
      <c r="AG15" s="118">
        <v>2147898.648</v>
      </c>
      <c r="AH15" s="118">
        <v>2170231.824</v>
      </c>
      <c r="AI15" s="118">
        <v>2191978.176</v>
      </c>
      <c r="AJ15" s="118">
        <v>2213612.3520000004</v>
      </c>
      <c r="AK15" s="118">
        <v>2235609</v>
      </c>
      <c r="AL15" s="118">
        <v>2257759.9920000001</v>
      </c>
      <c r="AM15" s="118">
        <v>2279748.8960000002</v>
      </c>
      <c r="AN15" s="118">
        <v>2301887.9039999996</v>
      </c>
      <c r="AO15" s="118">
        <v>2324489.2080000001</v>
      </c>
      <c r="AP15" s="118">
        <v>2347865</v>
      </c>
      <c r="AQ15" s="118">
        <v>2369572.4480000003</v>
      </c>
      <c r="AR15" s="118">
        <v>2389403.4239999996</v>
      </c>
      <c r="AS15" s="118">
        <v>2411022.176</v>
      </c>
      <c r="AT15" s="118">
        <v>2438092.9519999996</v>
      </c>
      <c r="AU15" s="118">
        <v>2474280</v>
      </c>
      <c r="AV15" s="118">
        <v>2519024.7439999999</v>
      </c>
      <c r="AW15" s="118">
        <v>2569884.352</v>
      </c>
      <c r="AX15" s="118">
        <v>2627696.6879999996</v>
      </c>
      <c r="AY15" s="118">
        <v>2693299.6159999999</v>
      </c>
      <c r="AZ15" s="118">
        <v>2767531</v>
      </c>
      <c r="BA15" s="118">
        <v>2862575.8</v>
      </c>
      <c r="BB15" s="118">
        <v>2977875.44</v>
      </c>
      <c r="BC15" s="118">
        <v>3095152.48</v>
      </c>
      <c r="BD15" s="118">
        <v>3196129.4800000004</v>
      </c>
      <c r="BE15" s="118">
        <v>3262529</v>
      </c>
      <c r="BF15" s="118">
        <v>3282293.4240000001</v>
      </c>
      <c r="BG15" s="118">
        <v>3267607.7120000003</v>
      </c>
      <c r="BH15" s="118">
        <v>3236558.2879999992</v>
      </c>
      <c r="BI15" s="118">
        <v>3207231.5760000004</v>
      </c>
      <c r="BJ15" s="118">
        <v>3197714</v>
      </c>
      <c r="BK15" s="118">
        <v>3211476.9040000001</v>
      </c>
      <c r="BL15" s="118">
        <v>3236462.6719999993</v>
      </c>
      <c r="BM15" s="118">
        <v>3267464.2879999997</v>
      </c>
      <c r="BN15" s="118">
        <v>3299274.736</v>
      </c>
      <c r="BO15" s="118">
        <v>3326687</v>
      </c>
      <c r="BP15" s="118">
        <v>3351472.7760000001</v>
      </c>
      <c r="BQ15" s="118">
        <v>3377103.4079999998</v>
      </c>
      <c r="BR15" s="118">
        <v>3400921.352</v>
      </c>
      <c r="BS15" s="118">
        <v>3420269.0640000002</v>
      </c>
      <c r="BT15" s="118">
        <v>3432489</v>
      </c>
      <c r="BU15" s="118">
        <v>3432860.6480000005</v>
      </c>
      <c r="BV15" s="118">
        <v>3423155.7039999994</v>
      </c>
      <c r="BW15" s="118">
        <v>3410454.9359999998</v>
      </c>
      <c r="BX15" s="118">
        <v>3401839.1120000002</v>
      </c>
      <c r="BY15" s="118">
        <v>3404389</v>
      </c>
      <c r="BZ15" s="118">
        <v>3421935.5440000002</v>
      </c>
      <c r="CA15" s="118">
        <v>3449758.2319999998</v>
      </c>
      <c r="CB15" s="118">
        <v>3482110.6479999996</v>
      </c>
      <c r="CC15" s="118">
        <v>3513246.3760000002</v>
      </c>
      <c r="CD15" s="118">
        <v>3537419</v>
      </c>
      <c r="CE15" s="118">
        <v>3553138.1359999999</v>
      </c>
      <c r="CF15" s="118">
        <v>3564234.7280000001</v>
      </c>
      <c r="CG15" s="118">
        <v>3572944.352</v>
      </c>
      <c r="CH15" s="118">
        <v>3581502.5840000003</v>
      </c>
      <c r="CI15" s="118">
        <v>3592145</v>
      </c>
      <c r="CJ15" s="118">
        <v>3607483.8720000004</v>
      </c>
      <c r="CK15" s="118">
        <v>3626028.8160000001</v>
      </c>
      <c r="CL15" s="118">
        <v>3643861.4240000001</v>
      </c>
      <c r="CM15" s="118">
        <v>3657063.2880000002</v>
      </c>
      <c r="CN15" s="118">
        <v>3661716</v>
      </c>
      <c r="CO15" s="118">
        <v>3655692.2640000004</v>
      </c>
      <c r="CP15" s="118">
        <v>3641604.3519999995</v>
      </c>
      <c r="CQ15" s="118">
        <v>3622643.2080000001</v>
      </c>
      <c r="CR15" s="118">
        <v>3601999.7760000001</v>
      </c>
      <c r="CS15" s="118">
        <v>3582865</v>
      </c>
      <c r="CT15" s="118">
        <v>3564805.5360000003</v>
      </c>
      <c r="CU15" s="118">
        <v>3545694.088</v>
      </c>
      <c r="CV15" s="118">
        <v>3526180.6719999998</v>
      </c>
      <c r="CW15" s="118">
        <v>3506915.304</v>
      </c>
      <c r="CX15" s="118">
        <v>3488548</v>
      </c>
      <c r="CY15" s="118">
        <v>3471200.6480000005</v>
      </c>
      <c r="CZ15" s="118">
        <v>3454439.9040000001</v>
      </c>
      <c r="DA15" s="118">
        <v>3438082.9359999998</v>
      </c>
      <c r="DB15" s="118">
        <v>3421946.912</v>
      </c>
      <c r="DC15" s="118">
        <v>3405849</v>
      </c>
      <c r="DD15" s="118">
        <v>3389973.952</v>
      </c>
      <c r="DE15" s="118">
        <v>3374443.6559999995</v>
      </c>
      <c r="DF15" s="118">
        <v>3358980.9839999997</v>
      </c>
      <c r="DG15" s="118">
        <v>3343308.8080000002</v>
      </c>
      <c r="DH15" s="118">
        <v>3327150</v>
      </c>
      <c r="DI15" s="118">
        <v>3310573.44</v>
      </c>
      <c r="DJ15" s="118">
        <v>3293763.88</v>
      </c>
      <c r="DK15" s="118">
        <v>3276617.9999999995</v>
      </c>
      <c r="DL15" s="118">
        <v>3259032.4800000004</v>
      </c>
      <c r="DM15" s="118">
        <v>3240904</v>
      </c>
      <c r="DN15" s="118">
        <v>3222486.736</v>
      </c>
      <c r="DO15" s="118">
        <v>3203849.5679999995</v>
      </c>
      <c r="DP15" s="118">
        <v>3184611.2319999998</v>
      </c>
      <c r="DQ15" s="118">
        <v>3164390.4640000002</v>
      </c>
      <c r="DR15" s="118">
        <v>3142806</v>
      </c>
      <c r="DS15" s="118">
        <v>3119498.048</v>
      </c>
      <c r="DT15" s="118">
        <v>3094720.7839999995</v>
      </c>
      <c r="DU15" s="118">
        <v>3069013.8959999997</v>
      </c>
      <c r="DV15" s="118">
        <v>3042917.0720000002</v>
      </c>
      <c r="DW15" s="118">
        <v>3016970</v>
      </c>
      <c r="DX15" s="118">
        <v>2990703.8480000002</v>
      </c>
      <c r="DY15" s="118">
        <v>2963758.8239999996</v>
      </c>
      <c r="DZ15" s="118">
        <v>2936838.176</v>
      </c>
      <c r="EA15" s="118">
        <v>2910645.1520000002</v>
      </c>
      <c r="EB15" s="118">
        <v>2885883</v>
      </c>
      <c r="EC15" s="118">
        <v>2861673.2080000001</v>
      </c>
      <c r="ED15" s="118">
        <v>2837546.9439999997</v>
      </c>
      <c r="EE15" s="118">
        <v>2814821.9759999998</v>
      </c>
      <c r="EF15" s="118">
        <v>2794816.0720000002</v>
      </c>
      <c r="EG15" s="118">
        <v>2778847</v>
      </c>
      <c r="EH15" s="118">
        <v>2768342.5840000003</v>
      </c>
      <c r="EI15" s="118">
        <v>2762424.3119999995</v>
      </c>
      <c r="EJ15" s="118">
        <v>2758950.4479999999</v>
      </c>
      <c r="EK15" s="118">
        <v>2755779.2560000001</v>
      </c>
      <c r="EL15" s="118">
        <v>2750769</v>
      </c>
      <c r="EM15" s="118">
        <v>2743958.72</v>
      </c>
      <c r="EN15" s="118">
        <v>2736776.24</v>
      </c>
      <c r="EO15" s="118">
        <v>2729163</v>
      </c>
      <c r="EP15" s="118">
        <v>2721060.44</v>
      </c>
      <c r="EQ15" s="118">
        <v>2712410</v>
      </c>
      <c r="ER15" s="118">
        <v>2703250.7199999997</v>
      </c>
      <c r="ES15" s="118">
        <v>2693621.6399999997</v>
      </c>
      <c r="ET15" s="118">
        <v>2683464.1999999997</v>
      </c>
      <c r="EU15" s="118">
        <v>2672719.84</v>
      </c>
      <c r="EV15" s="118">
        <v>2661330</v>
      </c>
    </row>
    <row r="16" spans="1:152" ht="14.1" customHeight="1" x14ac:dyDescent="0.2">
      <c r="A16" s="117" t="s">
        <v>537</v>
      </c>
      <c r="B16" s="118">
        <v>1320361</v>
      </c>
      <c r="C16" s="118">
        <v>1349631.344</v>
      </c>
      <c r="D16" s="118">
        <v>1381769.0719999999</v>
      </c>
      <c r="E16" s="118">
        <v>1414911.9280000001</v>
      </c>
      <c r="F16" s="118">
        <v>1447197.656</v>
      </c>
      <c r="G16" s="118">
        <v>1476764</v>
      </c>
      <c r="H16" s="118">
        <v>1504852.4640000002</v>
      </c>
      <c r="I16" s="118">
        <v>1532704.5520000001</v>
      </c>
      <c r="J16" s="118">
        <v>1558458.0079999999</v>
      </c>
      <c r="K16" s="118">
        <v>1580250.5760000001</v>
      </c>
      <c r="L16" s="118">
        <v>1596220</v>
      </c>
      <c r="M16" s="118">
        <v>1604260.84</v>
      </c>
      <c r="N16" s="118">
        <v>1605614.5999999999</v>
      </c>
      <c r="O16" s="118">
        <v>1603439.44</v>
      </c>
      <c r="P16" s="118">
        <v>1600893.5200000003</v>
      </c>
      <c r="Q16" s="118">
        <v>1601135</v>
      </c>
      <c r="R16" s="118">
        <v>1602461.8800000001</v>
      </c>
      <c r="S16" s="118">
        <v>1602768.72</v>
      </c>
      <c r="T16" s="118">
        <v>1604608.5199999998</v>
      </c>
      <c r="U16" s="118">
        <v>1610534.2799999998</v>
      </c>
      <c r="V16" s="118">
        <v>1623099</v>
      </c>
      <c r="W16" s="118">
        <v>1643793.9120000002</v>
      </c>
      <c r="X16" s="118">
        <v>1670917.0159999998</v>
      </c>
      <c r="Y16" s="118">
        <v>1702231.4639999999</v>
      </c>
      <c r="Z16" s="118">
        <v>1735500.4080000001</v>
      </c>
      <c r="AA16" s="118">
        <v>1768487</v>
      </c>
      <c r="AB16" s="118">
        <v>1801733.6880000003</v>
      </c>
      <c r="AC16" s="118">
        <v>1836731.7039999999</v>
      </c>
      <c r="AD16" s="118">
        <v>1872667.3759999999</v>
      </c>
      <c r="AE16" s="118">
        <v>1908727.0320000001</v>
      </c>
      <c r="AF16" s="118">
        <v>1944097</v>
      </c>
      <c r="AG16" s="118">
        <v>1979468.4480000001</v>
      </c>
      <c r="AH16" s="118">
        <v>2015383.824</v>
      </c>
      <c r="AI16" s="118">
        <v>2050806.3759999997</v>
      </c>
      <c r="AJ16" s="118">
        <v>2084699.352</v>
      </c>
      <c r="AK16" s="118">
        <v>2116026</v>
      </c>
      <c r="AL16" s="118">
        <v>2144515.0239999997</v>
      </c>
      <c r="AM16" s="118">
        <v>2170857.5920000002</v>
      </c>
      <c r="AN16" s="118">
        <v>2195460.648</v>
      </c>
      <c r="AO16" s="118">
        <v>2218731.1359999999</v>
      </c>
      <c r="AP16" s="118">
        <v>2241076</v>
      </c>
      <c r="AQ16" s="118">
        <v>2261749.6240000003</v>
      </c>
      <c r="AR16" s="118">
        <v>2280480.7119999998</v>
      </c>
      <c r="AS16" s="118">
        <v>2298387.6880000001</v>
      </c>
      <c r="AT16" s="118">
        <v>2316588.9759999998</v>
      </c>
      <c r="AU16" s="118">
        <v>2336203</v>
      </c>
      <c r="AV16" s="118">
        <v>2354592.5279999999</v>
      </c>
      <c r="AW16" s="118">
        <v>2371011.9439999997</v>
      </c>
      <c r="AX16" s="118">
        <v>2389417.0959999994</v>
      </c>
      <c r="AY16" s="118">
        <v>2413763.8320000004</v>
      </c>
      <c r="AZ16" s="118">
        <v>2448008</v>
      </c>
      <c r="BA16" s="118">
        <v>2491797.2480000001</v>
      </c>
      <c r="BB16" s="118">
        <v>2542494.344</v>
      </c>
      <c r="BC16" s="118">
        <v>2600627.8159999996</v>
      </c>
      <c r="BD16" s="118">
        <v>2666726.1920000003</v>
      </c>
      <c r="BE16" s="118">
        <v>2741318</v>
      </c>
      <c r="BF16" s="118">
        <v>2836508.952</v>
      </c>
      <c r="BG16" s="118">
        <v>2951946.696</v>
      </c>
      <c r="BH16" s="118">
        <v>3069472.6639999999</v>
      </c>
      <c r="BI16" s="118">
        <v>3170928.2880000006</v>
      </c>
      <c r="BJ16" s="118">
        <v>3238155</v>
      </c>
      <c r="BK16" s="118">
        <v>3259341.68</v>
      </c>
      <c r="BL16" s="118">
        <v>3246594.0399999996</v>
      </c>
      <c r="BM16" s="118">
        <v>3217628.76</v>
      </c>
      <c r="BN16" s="118">
        <v>3190162.52</v>
      </c>
      <c r="BO16" s="118">
        <v>3181912</v>
      </c>
      <c r="BP16" s="118">
        <v>3196206.7840000005</v>
      </c>
      <c r="BQ16" s="118">
        <v>3221235.7519999999</v>
      </c>
      <c r="BR16" s="118">
        <v>3252004.5279999995</v>
      </c>
      <c r="BS16" s="118">
        <v>3283518.736</v>
      </c>
      <c r="BT16" s="118">
        <v>3310784</v>
      </c>
      <c r="BU16" s="118">
        <v>3335561.1359999999</v>
      </c>
      <c r="BV16" s="118">
        <v>3361179.7280000001</v>
      </c>
      <c r="BW16" s="118">
        <v>3384998.5520000001</v>
      </c>
      <c r="BX16" s="118">
        <v>3404376.3840000001</v>
      </c>
      <c r="BY16" s="118">
        <v>3416672</v>
      </c>
      <c r="BZ16" s="118">
        <v>3417193.2560000001</v>
      </c>
      <c r="CA16" s="118">
        <v>3407700.9679999999</v>
      </c>
      <c r="CB16" s="118">
        <v>3395233.352</v>
      </c>
      <c r="CC16" s="118">
        <v>3386828.6240000003</v>
      </c>
      <c r="CD16" s="118">
        <v>3389525</v>
      </c>
      <c r="CE16" s="118">
        <v>3407132.1760000004</v>
      </c>
      <c r="CF16" s="118">
        <v>3434958.0079999994</v>
      </c>
      <c r="CG16" s="118">
        <v>3467287.9519999991</v>
      </c>
      <c r="CH16" s="118">
        <v>3498407.4640000002</v>
      </c>
      <c r="CI16" s="118">
        <v>3522602</v>
      </c>
      <c r="CJ16" s="118">
        <v>3538386.4560000002</v>
      </c>
      <c r="CK16" s="118">
        <v>3549570.5279999999</v>
      </c>
      <c r="CL16" s="118">
        <v>3558381.872</v>
      </c>
      <c r="CM16" s="118">
        <v>3567048.1440000003</v>
      </c>
      <c r="CN16" s="118">
        <v>3577797</v>
      </c>
      <c r="CO16" s="118">
        <v>3593233.5440000002</v>
      </c>
      <c r="CP16" s="118">
        <v>3611872.6719999993</v>
      </c>
      <c r="CQ16" s="118">
        <v>3629806.7280000001</v>
      </c>
      <c r="CR16" s="118">
        <v>3643128.0559999999</v>
      </c>
      <c r="CS16" s="118">
        <v>3647929</v>
      </c>
      <c r="CT16" s="118">
        <v>3642089.2080000006</v>
      </c>
      <c r="CU16" s="118">
        <v>3628213.784</v>
      </c>
      <c r="CV16" s="118">
        <v>3609483.2559999996</v>
      </c>
      <c r="CW16" s="118">
        <v>3589078.1519999998</v>
      </c>
      <c r="CX16" s="118">
        <v>3570179</v>
      </c>
      <c r="CY16" s="118">
        <v>3552370.4400000004</v>
      </c>
      <c r="CZ16" s="118">
        <v>3533532.12</v>
      </c>
      <c r="DA16" s="118">
        <v>3514287.0799999996</v>
      </c>
      <c r="DB16" s="118">
        <v>3495258.3600000003</v>
      </c>
      <c r="DC16" s="118">
        <v>3477069</v>
      </c>
      <c r="DD16" s="118">
        <v>3459812.12</v>
      </c>
      <c r="DE16" s="118">
        <v>3443072.36</v>
      </c>
      <c r="DF16" s="118">
        <v>3426710.04</v>
      </c>
      <c r="DG16" s="118">
        <v>3410585.4800000004</v>
      </c>
      <c r="DH16" s="118">
        <v>3394559</v>
      </c>
      <c r="DI16" s="118">
        <v>3378829.7679999997</v>
      </c>
      <c r="DJ16" s="118">
        <v>3363490.9040000001</v>
      </c>
      <c r="DK16" s="118">
        <v>3348243.656</v>
      </c>
      <c r="DL16" s="118">
        <v>3332789.2720000003</v>
      </c>
      <c r="DM16" s="118">
        <v>3316829</v>
      </c>
      <c r="DN16" s="118">
        <v>3300430.76</v>
      </c>
      <c r="DO16" s="118">
        <v>3283793.7199999997</v>
      </c>
      <c r="DP16" s="118">
        <v>3266815.9999999995</v>
      </c>
      <c r="DQ16" s="118">
        <v>3249395.72</v>
      </c>
      <c r="DR16" s="118">
        <v>3231431</v>
      </c>
      <c r="DS16" s="118">
        <v>3213174.3200000003</v>
      </c>
      <c r="DT16" s="118">
        <v>3194693.5999999996</v>
      </c>
      <c r="DU16" s="118">
        <v>3175610.12</v>
      </c>
      <c r="DV16" s="118">
        <v>3155545.1599999997</v>
      </c>
      <c r="DW16" s="118">
        <v>3134120</v>
      </c>
      <c r="DX16" s="118">
        <v>3110976.0320000001</v>
      </c>
      <c r="DY16" s="118">
        <v>3086365.736</v>
      </c>
      <c r="DZ16" s="118">
        <v>3060827.0239999993</v>
      </c>
      <c r="EA16" s="118">
        <v>3034897.8079999997</v>
      </c>
      <c r="EB16" s="118">
        <v>3009116</v>
      </c>
      <c r="EC16" s="118">
        <v>2983015.04</v>
      </c>
      <c r="ED16" s="118">
        <v>2956236.3200000003</v>
      </c>
      <c r="EE16" s="118">
        <v>2929479.6799999997</v>
      </c>
      <c r="EF16" s="118">
        <v>2903444.96</v>
      </c>
      <c r="EG16" s="118">
        <v>2878832</v>
      </c>
      <c r="EH16" s="118">
        <v>2854763.088</v>
      </c>
      <c r="EI16" s="118">
        <v>2830771.6639999999</v>
      </c>
      <c r="EJ16" s="118">
        <v>2808174.2959999996</v>
      </c>
      <c r="EK16" s="118">
        <v>2788287.5520000001</v>
      </c>
      <c r="EL16" s="118">
        <v>2772428</v>
      </c>
      <c r="EM16" s="118">
        <v>2762020.12</v>
      </c>
      <c r="EN16" s="118">
        <v>2756186.1999999997</v>
      </c>
      <c r="EO16" s="118">
        <v>2752789.52</v>
      </c>
      <c r="EP16" s="118">
        <v>2749693.3600000003</v>
      </c>
      <c r="EQ16" s="118">
        <v>2744761</v>
      </c>
      <c r="ER16" s="118">
        <v>2739416.92</v>
      </c>
      <c r="ES16" s="118">
        <v>2735085.6</v>
      </c>
      <c r="ET16" s="118">
        <v>2729630.3199999994</v>
      </c>
      <c r="EU16" s="118">
        <v>2720914.3600000003</v>
      </c>
      <c r="EV16" s="118">
        <v>2706801</v>
      </c>
    </row>
    <row r="17" spans="1:152" ht="14.1" customHeight="1" x14ac:dyDescent="0.2">
      <c r="A17" s="117" t="s">
        <v>538</v>
      </c>
      <c r="B17" s="118">
        <v>1240851</v>
      </c>
      <c r="C17" s="118">
        <v>1243715.024</v>
      </c>
      <c r="D17" s="118">
        <v>1255140.8319999999</v>
      </c>
      <c r="E17" s="118">
        <v>1272695.328</v>
      </c>
      <c r="F17" s="118">
        <v>1293945.416</v>
      </c>
      <c r="G17" s="118">
        <v>1316458</v>
      </c>
      <c r="H17" s="118">
        <v>1341855.1440000001</v>
      </c>
      <c r="I17" s="118">
        <v>1371758.912</v>
      </c>
      <c r="J17" s="118">
        <v>1403736.2079999999</v>
      </c>
      <c r="K17" s="118">
        <v>1435353.9360000002</v>
      </c>
      <c r="L17" s="118">
        <v>1464179</v>
      </c>
      <c r="M17" s="118">
        <v>1491555.6080000002</v>
      </c>
      <c r="N17" s="118">
        <v>1519105.8239999998</v>
      </c>
      <c r="O17" s="118">
        <v>1544813.3359999999</v>
      </c>
      <c r="P17" s="118">
        <v>1566661.8319999999</v>
      </c>
      <c r="Q17" s="118">
        <v>1582635</v>
      </c>
      <c r="R17" s="118">
        <v>1590470.6320000002</v>
      </c>
      <c r="S17" s="118">
        <v>1591512.936</v>
      </c>
      <c r="T17" s="118">
        <v>1589155.2239999999</v>
      </c>
      <c r="U17" s="118">
        <v>1586790.808</v>
      </c>
      <c r="V17" s="118">
        <v>1587813</v>
      </c>
      <c r="W17" s="118">
        <v>1591537.432</v>
      </c>
      <c r="X17" s="118">
        <v>1595701.8959999999</v>
      </c>
      <c r="Y17" s="118">
        <v>1601332.9439999999</v>
      </c>
      <c r="Z17" s="118">
        <v>1609457.128</v>
      </c>
      <c r="AA17" s="118">
        <v>1621101</v>
      </c>
      <c r="AB17" s="118">
        <v>1635867.808</v>
      </c>
      <c r="AC17" s="118">
        <v>1653073.1839999999</v>
      </c>
      <c r="AD17" s="118">
        <v>1673312.2560000001</v>
      </c>
      <c r="AE17" s="118">
        <v>1697180.152</v>
      </c>
      <c r="AF17" s="118">
        <v>1725272</v>
      </c>
      <c r="AG17" s="118">
        <v>1759450.4880000001</v>
      </c>
      <c r="AH17" s="118">
        <v>1799318.8640000001</v>
      </c>
      <c r="AI17" s="118">
        <v>1842083.0959999999</v>
      </c>
      <c r="AJ17" s="118">
        <v>1884949.152</v>
      </c>
      <c r="AK17" s="118">
        <v>1925123</v>
      </c>
      <c r="AL17" s="118">
        <v>1963225.0719999999</v>
      </c>
      <c r="AM17" s="118">
        <v>2001118.0559999999</v>
      </c>
      <c r="AN17" s="118">
        <v>2037871.304</v>
      </c>
      <c r="AO17" s="118">
        <v>2072554.1680000003</v>
      </c>
      <c r="AP17" s="118">
        <v>2104236</v>
      </c>
      <c r="AQ17" s="118">
        <v>2132517.824</v>
      </c>
      <c r="AR17" s="118">
        <v>2158020.0719999997</v>
      </c>
      <c r="AS17" s="118">
        <v>2181341.2079999996</v>
      </c>
      <c r="AT17" s="118">
        <v>2203079.696</v>
      </c>
      <c r="AU17" s="118">
        <v>2223834</v>
      </c>
      <c r="AV17" s="118">
        <v>2242606.6800000002</v>
      </c>
      <c r="AW17" s="118">
        <v>2258998.7599999998</v>
      </c>
      <c r="AX17" s="118">
        <v>2274506.4</v>
      </c>
      <c r="AY17" s="118">
        <v>2290625.7600000002</v>
      </c>
      <c r="AZ17" s="118">
        <v>2308853</v>
      </c>
      <c r="BA17" s="118">
        <v>2326705.5120000001</v>
      </c>
      <c r="BB17" s="118">
        <v>2343185.8559999997</v>
      </c>
      <c r="BC17" s="118">
        <v>2362017.9440000001</v>
      </c>
      <c r="BD17" s="118">
        <v>2386925.6880000001</v>
      </c>
      <c r="BE17" s="118">
        <v>2421633</v>
      </c>
      <c r="BF17" s="118">
        <v>2465804.6320000002</v>
      </c>
      <c r="BG17" s="118">
        <v>2516957.9759999998</v>
      </c>
      <c r="BH17" s="118">
        <v>2575595.9040000001</v>
      </c>
      <c r="BI17" s="118">
        <v>2642221.2880000002</v>
      </c>
      <c r="BJ17" s="118">
        <v>2717337</v>
      </c>
      <c r="BK17" s="118">
        <v>2813076.2399999998</v>
      </c>
      <c r="BL17" s="118">
        <v>2929103.76</v>
      </c>
      <c r="BM17" s="118">
        <v>3047219.7600000002</v>
      </c>
      <c r="BN17" s="118">
        <v>3149224.44</v>
      </c>
      <c r="BO17" s="118">
        <v>3216918</v>
      </c>
      <c r="BP17" s="118">
        <v>3238487.16</v>
      </c>
      <c r="BQ17" s="118">
        <v>3226065.1199999996</v>
      </c>
      <c r="BR17" s="118">
        <v>3197371.8000000003</v>
      </c>
      <c r="BS17" s="118">
        <v>3170127.12</v>
      </c>
      <c r="BT17" s="118">
        <v>3162051</v>
      </c>
      <c r="BU17" s="118">
        <v>3176447.5840000003</v>
      </c>
      <c r="BV17" s="118">
        <v>3201503.5919999997</v>
      </c>
      <c r="BW17" s="118">
        <v>3232262.8079999997</v>
      </c>
      <c r="BX17" s="118">
        <v>3263769.0160000003</v>
      </c>
      <c r="BY17" s="118">
        <v>3291066</v>
      </c>
      <c r="BZ17" s="118">
        <v>3315910.4480000003</v>
      </c>
      <c r="CA17" s="118">
        <v>3341606.5039999997</v>
      </c>
      <c r="CB17" s="118">
        <v>3365519.1359999995</v>
      </c>
      <c r="CC17" s="118">
        <v>3385013.3119999999</v>
      </c>
      <c r="CD17" s="118">
        <v>3397454</v>
      </c>
      <c r="CE17" s="118">
        <v>3398172.9440000001</v>
      </c>
      <c r="CF17" s="118">
        <v>3388926.8319999999</v>
      </c>
      <c r="CG17" s="118">
        <v>3376718.048</v>
      </c>
      <c r="CH17" s="118">
        <v>3368548.9760000003</v>
      </c>
      <c r="CI17" s="118">
        <v>3371422</v>
      </c>
      <c r="CJ17" s="118">
        <v>3389124.2080000001</v>
      </c>
      <c r="CK17" s="118">
        <v>3416987.3439999996</v>
      </c>
      <c r="CL17" s="118">
        <v>3449330.7760000001</v>
      </c>
      <c r="CM17" s="118">
        <v>3480473.8720000004</v>
      </c>
      <c r="CN17" s="118">
        <v>3504736</v>
      </c>
      <c r="CO17" s="118">
        <v>3520642.4880000008</v>
      </c>
      <c r="CP17" s="118">
        <v>3531980.4240000001</v>
      </c>
      <c r="CQ17" s="118">
        <v>3540961.8160000001</v>
      </c>
      <c r="CR17" s="118">
        <v>3549798.6720000003</v>
      </c>
      <c r="CS17" s="118">
        <v>3560703</v>
      </c>
      <c r="CT17" s="118">
        <v>3576265.1359999999</v>
      </c>
      <c r="CU17" s="118">
        <v>3595010.4079999998</v>
      </c>
      <c r="CV17" s="118">
        <v>3613053.3119999999</v>
      </c>
      <c r="CW17" s="118">
        <v>3626508.344</v>
      </c>
      <c r="CX17" s="118">
        <v>3631490</v>
      </c>
      <c r="CY17" s="118">
        <v>3625901.8640000001</v>
      </c>
      <c r="CZ17" s="118">
        <v>3612334.2719999999</v>
      </c>
      <c r="DA17" s="118">
        <v>3593931.8479999998</v>
      </c>
      <c r="DB17" s="118">
        <v>3573839.216</v>
      </c>
      <c r="DC17" s="118">
        <v>3555201</v>
      </c>
      <c r="DD17" s="118">
        <v>3537583.52</v>
      </c>
      <c r="DE17" s="118">
        <v>3518890.36</v>
      </c>
      <c r="DF17" s="118">
        <v>3499772.04</v>
      </c>
      <c r="DG17" s="118">
        <v>3480879.0800000005</v>
      </c>
      <c r="DH17" s="118">
        <v>3462862</v>
      </c>
      <c r="DI17" s="118">
        <v>3445824.3040000005</v>
      </c>
      <c r="DJ17" s="118">
        <v>3429332.3119999999</v>
      </c>
      <c r="DK17" s="118">
        <v>3413230.7679999997</v>
      </c>
      <c r="DL17" s="118">
        <v>3397364.4160000002</v>
      </c>
      <c r="DM17" s="118">
        <v>3381578</v>
      </c>
      <c r="DN17" s="118">
        <v>3366068.9760000003</v>
      </c>
      <c r="DO17" s="118">
        <v>3350940.8479999998</v>
      </c>
      <c r="DP17" s="118">
        <v>3335897.432</v>
      </c>
      <c r="DQ17" s="118">
        <v>3320642.5439999998</v>
      </c>
      <c r="DR17" s="118">
        <v>3304880</v>
      </c>
      <c r="DS17" s="118">
        <v>3288676.216</v>
      </c>
      <c r="DT17" s="118">
        <v>3272228.648</v>
      </c>
      <c r="DU17" s="118">
        <v>3255437.6719999998</v>
      </c>
      <c r="DV17" s="118">
        <v>3238203.6640000003</v>
      </c>
      <c r="DW17" s="118">
        <v>3220427</v>
      </c>
      <c r="DX17" s="118">
        <v>3202359.6160000004</v>
      </c>
      <c r="DY17" s="118">
        <v>3184067.9279999998</v>
      </c>
      <c r="DZ17" s="118">
        <v>3165174.0320000001</v>
      </c>
      <c r="EA17" s="118">
        <v>3145300.0240000002</v>
      </c>
      <c r="EB17" s="118">
        <v>3124068</v>
      </c>
      <c r="EC17" s="118">
        <v>3101122.0239999997</v>
      </c>
      <c r="ED17" s="118">
        <v>3076714.0319999997</v>
      </c>
      <c r="EE17" s="118">
        <v>3051377.9279999994</v>
      </c>
      <c r="EF17" s="118">
        <v>3025647.6160000004</v>
      </c>
      <c r="EG17" s="118">
        <v>3000057</v>
      </c>
      <c r="EH17" s="118">
        <v>2974139.6320000002</v>
      </c>
      <c r="EI17" s="118">
        <v>2947539.5759999999</v>
      </c>
      <c r="EJ17" s="118">
        <v>2920956.5040000002</v>
      </c>
      <c r="EK17" s="118">
        <v>2895090.088</v>
      </c>
      <c r="EL17" s="118">
        <v>2870640</v>
      </c>
      <c r="EM17" s="118">
        <v>2846730.6880000001</v>
      </c>
      <c r="EN17" s="118">
        <v>2822895.7039999999</v>
      </c>
      <c r="EO17" s="118">
        <v>2800448.3760000002</v>
      </c>
      <c r="EP17" s="118">
        <v>2780702.0320000001</v>
      </c>
      <c r="EQ17" s="118">
        <v>2764970</v>
      </c>
      <c r="ER17" s="118">
        <v>2752376.7280000001</v>
      </c>
      <c r="ES17" s="118">
        <v>2742046.6639999999</v>
      </c>
      <c r="ET17" s="118">
        <v>2735293.1359999999</v>
      </c>
      <c r="EU17" s="118">
        <v>2733429.4720000001</v>
      </c>
      <c r="EV17" s="118">
        <v>2737769</v>
      </c>
    </row>
    <row r="18" spans="1:152" ht="14.1" customHeight="1" x14ac:dyDescent="0.2">
      <c r="A18" s="117" t="s">
        <v>539</v>
      </c>
      <c r="B18" s="118">
        <v>1127382</v>
      </c>
      <c r="C18" s="118">
        <v>1155597.5440000002</v>
      </c>
      <c r="D18" s="118">
        <v>1177059.112</v>
      </c>
      <c r="E18" s="118">
        <v>1194208.608</v>
      </c>
      <c r="F18" s="118">
        <v>1209487.936</v>
      </c>
      <c r="G18" s="118">
        <v>1225339</v>
      </c>
      <c r="H18" s="118">
        <v>1240133.8640000001</v>
      </c>
      <c r="I18" s="118">
        <v>1252244.5919999999</v>
      </c>
      <c r="J18" s="118">
        <v>1264113.0879999998</v>
      </c>
      <c r="K18" s="118">
        <v>1278181.2560000001</v>
      </c>
      <c r="L18" s="118">
        <v>1296891</v>
      </c>
      <c r="M18" s="118">
        <v>1321951.936</v>
      </c>
      <c r="N18" s="118">
        <v>1351736.1279999998</v>
      </c>
      <c r="O18" s="118">
        <v>1383679.152</v>
      </c>
      <c r="P18" s="118">
        <v>1415216.584</v>
      </c>
      <c r="Q18" s="118">
        <v>1443784</v>
      </c>
      <c r="R18" s="118">
        <v>1470507.6400000004</v>
      </c>
      <c r="S18" s="118">
        <v>1497097.1199999999</v>
      </c>
      <c r="T18" s="118">
        <v>1521863.0799999998</v>
      </c>
      <c r="U18" s="118">
        <v>1543116.16</v>
      </c>
      <c r="V18" s="118">
        <v>1559167</v>
      </c>
      <c r="W18" s="118">
        <v>1568459.088</v>
      </c>
      <c r="X18" s="118">
        <v>1572118.6639999999</v>
      </c>
      <c r="Y18" s="118">
        <v>1572480.4959999998</v>
      </c>
      <c r="Z18" s="118">
        <v>1571879.3520000002</v>
      </c>
      <c r="AA18" s="118">
        <v>1572650</v>
      </c>
      <c r="AB18" s="118">
        <v>1572962.3119999999</v>
      </c>
      <c r="AC18" s="118">
        <v>1571259.7760000001</v>
      </c>
      <c r="AD18" s="118">
        <v>1570287.584</v>
      </c>
      <c r="AE18" s="118">
        <v>1572790.9280000001</v>
      </c>
      <c r="AF18" s="118">
        <v>1581515</v>
      </c>
      <c r="AG18" s="118">
        <v>1596939.8640000001</v>
      </c>
      <c r="AH18" s="118">
        <v>1617235.392</v>
      </c>
      <c r="AI18" s="118">
        <v>1641681.4880000001</v>
      </c>
      <c r="AJ18" s="118">
        <v>1669558.0560000001</v>
      </c>
      <c r="AK18" s="118">
        <v>1700145</v>
      </c>
      <c r="AL18" s="118">
        <v>1735007.7279999999</v>
      </c>
      <c r="AM18" s="118">
        <v>1774626.3039999998</v>
      </c>
      <c r="AN18" s="118">
        <v>1816652.6159999999</v>
      </c>
      <c r="AO18" s="118">
        <v>1858738.5520000004</v>
      </c>
      <c r="AP18" s="118">
        <v>1898536</v>
      </c>
      <c r="AQ18" s="118">
        <v>1936828.5760000001</v>
      </c>
      <c r="AR18" s="118">
        <v>1975181.6879999998</v>
      </c>
      <c r="AS18" s="118">
        <v>2012419.912</v>
      </c>
      <c r="AT18" s="118">
        <v>2047367.8239999998</v>
      </c>
      <c r="AU18" s="118">
        <v>2078850</v>
      </c>
      <c r="AV18" s="118">
        <v>2106231.2239999999</v>
      </c>
      <c r="AW18" s="118">
        <v>2130295.1119999997</v>
      </c>
      <c r="AX18" s="118">
        <v>2151994.4879999999</v>
      </c>
      <c r="AY18" s="118">
        <v>2172282.1760000004</v>
      </c>
      <c r="AZ18" s="118">
        <v>2192111</v>
      </c>
      <c r="BA18" s="118">
        <v>2210561.0080000004</v>
      </c>
      <c r="BB18" s="118">
        <v>2226996.9839999997</v>
      </c>
      <c r="BC18" s="118">
        <v>2242798.8559999997</v>
      </c>
      <c r="BD18" s="118">
        <v>2259346.5520000001</v>
      </c>
      <c r="BE18" s="118">
        <v>2278020</v>
      </c>
      <c r="BF18" s="118">
        <v>2296389.0079999999</v>
      </c>
      <c r="BG18" s="118">
        <v>2313533.6239999994</v>
      </c>
      <c r="BH18" s="118">
        <v>2333099.1359999999</v>
      </c>
      <c r="BI18" s="118">
        <v>2358730.8319999995</v>
      </c>
      <c r="BJ18" s="118">
        <v>2394074</v>
      </c>
      <c r="BK18" s="118">
        <v>2438869.7280000001</v>
      </c>
      <c r="BL18" s="118">
        <v>2490687.824</v>
      </c>
      <c r="BM18" s="118">
        <v>2549916.6559999995</v>
      </c>
      <c r="BN18" s="118">
        <v>2616944.5920000002</v>
      </c>
      <c r="BO18" s="118">
        <v>2692160</v>
      </c>
      <c r="BP18" s="118">
        <v>2787521.7439999995</v>
      </c>
      <c r="BQ18" s="118">
        <v>2902770.9119999995</v>
      </c>
      <c r="BR18" s="118">
        <v>3019969.2079999996</v>
      </c>
      <c r="BS18" s="118">
        <v>3121178.3360000001</v>
      </c>
      <c r="BT18" s="118">
        <v>3188460</v>
      </c>
      <c r="BU18" s="118">
        <v>3210106.6960000005</v>
      </c>
      <c r="BV18" s="118">
        <v>3198077.2879999997</v>
      </c>
      <c r="BW18" s="118">
        <v>3169933.0319999997</v>
      </c>
      <c r="BX18" s="118">
        <v>3143235.1840000004</v>
      </c>
      <c r="BY18" s="118">
        <v>3135545</v>
      </c>
      <c r="BZ18" s="118">
        <v>3150144.8800000004</v>
      </c>
      <c r="CA18" s="118">
        <v>3175327.32</v>
      </c>
      <c r="CB18" s="118">
        <v>3206168.7199999997</v>
      </c>
      <c r="CC18" s="118">
        <v>3237745.4800000004</v>
      </c>
      <c r="CD18" s="118">
        <v>3265134</v>
      </c>
      <c r="CE18" s="118">
        <v>3290074.4080000003</v>
      </c>
      <c r="CF18" s="118">
        <v>3315849.1040000003</v>
      </c>
      <c r="CG18" s="118">
        <v>3339847.8959999997</v>
      </c>
      <c r="CH18" s="118">
        <v>3359460.5919999997</v>
      </c>
      <c r="CI18" s="118">
        <v>3372077</v>
      </c>
      <c r="CJ18" s="118">
        <v>3373062.64</v>
      </c>
      <c r="CK18" s="118">
        <v>3364157.6399999997</v>
      </c>
      <c r="CL18" s="118">
        <v>3352313.72</v>
      </c>
      <c r="CM18" s="118">
        <v>3344482.5999999996</v>
      </c>
      <c r="CN18" s="118">
        <v>3347616</v>
      </c>
      <c r="CO18" s="118">
        <v>3365475.5840000003</v>
      </c>
      <c r="CP18" s="118">
        <v>3393426.872</v>
      </c>
      <c r="CQ18" s="118">
        <v>3425827.3679999998</v>
      </c>
      <c r="CR18" s="118">
        <v>3457034.5760000004</v>
      </c>
      <c r="CS18" s="118">
        <v>3481406</v>
      </c>
      <c r="CT18" s="118">
        <v>3497472.9840000002</v>
      </c>
      <c r="CU18" s="118">
        <v>3508997.1919999998</v>
      </c>
      <c r="CV18" s="118">
        <v>3518181.6079999995</v>
      </c>
      <c r="CW18" s="118">
        <v>3527229.216</v>
      </c>
      <c r="CX18" s="118">
        <v>3538343</v>
      </c>
      <c r="CY18" s="118">
        <v>3554111.12</v>
      </c>
      <c r="CZ18" s="118">
        <v>3573064.92</v>
      </c>
      <c r="DA18" s="118">
        <v>3591322.1599999997</v>
      </c>
      <c r="DB18" s="118">
        <v>3605000.6</v>
      </c>
      <c r="DC18" s="118">
        <v>3610218</v>
      </c>
      <c r="DD18" s="118">
        <v>3604875.432</v>
      </c>
      <c r="DE18" s="118">
        <v>3591561.0559999999</v>
      </c>
      <c r="DF18" s="118">
        <v>3573423.264</v>
      </c>
      <c r="DG18" s="118">
        <v>3553610.4480000003</v>
      </c>
      <c r="DH18" s="118">
        <v>3535271</v>
      </c>
      <c r="DI18" s="118">
        <v>3517982.7440000004</v>
      </c>
      <c r="DJ18" s="118">
        <v>3499646.7519999999</v>
      </c>
      <c r="DK18" s="118">
        <v>3480896.2879999997</v>
      </c>
      <c r="DL18" s="118">
        <v>3462364.6160000004</v>
      </c>
      <c r="DM18" s="118">
        <v>3444685</v>
      </c>
      <c r="DN18" s="118">
        <v>3427958.8640000001</v>
      </c>
      <c r="DO18" s="118">
        <v>3411764.0319999997</v>
      </c>
      <c r="DP18" s="118">
        <v>3395948.3679999998</v>
      </c>
      <c r="DQ18" s="118">
        <v>3380359.736</v>
      </c>
      <c r="DR18" s="118">
        <v>3364846</v>
      </c>
      <c r="DS18" s="118">
        <v>3349601.8480000007</v>
      </c>
      <c r="DT18" s="118">
        <v>3334728.7039999994</v>
      </c>
      <c r="DU18" s="118">
        <v>3319934.5359999998</v>
      </c>
      <c r="DV18" s="118">
        <v>3304927.3119999999</v>
      </c>
      <c r="DW18" s="118">
        <v>3289415</v>
      </c>
      <c r="DX18" s="118">
        <v>3273463.9200000004</v>
      </c>
      <c r="DY18" s="118">
        <v>3257268.7600000002</v>
      </c>
      <c r="DZ18" s="118">
        <v>3240730.0399999996</v>
      </c>
      <c r="EA18" s="118">
        <v>3223748.2800000003</v>
      </c>
      <c r="EB18" s="118">
        <v>3206224</v>
      </c>
      <c r="EC18" s="118">
        <v>3188410.3840000005</v>
      </c>
      <c r="ED18" s="118">
        <v>3170373.7519999994</v>
      </c>
      <c r="EE18" s="118">
        <v>3151734.3280000002</v>
      </c>
      <c r="EF18" s="118">
        <v>3132112.3360000001</v>
      </c>
      <c r="EG18" s="118">
        <v>3111128</v>
      </c>
      <c r="EH18" s="118">
        <v>3088425.2880000002</v>
      </c>
      <c r="EI18" s="118">
        <v>3064257.3840000001</v>
      </c>
      <c r="EJ18" s="118">
        <v>3039158.3359999997</v>
      </c>
      <c r="EK18" s="118">
        <v>3013662.1919999998</v>
      </c>
      <c r="EL18" s="118">
        <v>2988303</v>
      </c>
      <c r="EM18" s="118">
        <v>2962616.1520000002</v>
      </c>
      <c r="EN18" s="118">
        <v>2936245.6159999999</v>
      </c>
      <c r="EO18" s="118">
        <v>2909888.3039999995</v>
      </c>
      <c r="EP18" s="118">
        <v>2884241.128</v>
      </c>
      <c r="EQ18" s="118">
        <v>2860001</v>
      </c>
      <c r="ER18" s="118">
        <v>2836703.3119999999</v>
      </c>
      <c r="ES18" s="118">
        <v>2813883.4560000002</v>
      </c>
      <c r="ET18" s="118">
        <v>2792238.3439999996</v>
      </c>
      <c r="EU18" s="118">
        <v>2772464.8880000003</v>
      </c>
      <c r="EV18" s="118">
        <v>2755260</v>
      </c>
    </row>
    <row r="19" spans="1:152" ht="14.1" customHeight="1" x14ac:dyDescent="0.2">
      <c r="A19" s="117" t="s">
        <v>540</v>
      </c>
      <c r="B19" s="118">
        <v>973966</v>
      </c>
      <c r="C19" s="118">
        <v>1001774.5200000001</v>
      </c>
      <c r="D19" s="118">
        <v>1027994.1599999999</v>
      </c>
      <c r="E19" s="118">
        <v>1052800.8399999999</v>
      </c>
      <c r="F19" s="118">
        <v>1076370.48</v>
      </c>
      <c r="G19" s="118">
        <v>1098879</v>
      </c>
      <c r="H19" s="118">
        <v>1120209.1200000001</v>
      </c>
      <c r="I19" s="118">
        <v>1140243.56</v>
      </c>
      <c r="J19" s="118">
        <v>1159158.24</v>
      </c>
      <c r="K19" s="118">
        <v>1177129.08</v>
      </c>
      <c r="L19" s="118">
        <v>1194332</v>
      </c>
      <c r="M19" s="118">
        <v>1209304.504</v>
      </c>
      <c r="N19" s="118">
        <v>1221929.3119999999</v>
      </c>
      <c r="O19" s="118">
        <v>1234400.1679999998</v>
      </c>
      <c r="P19" s="118">
        <v>1248910.8160000001</v>
      </c>
      <c r="Q19" s="118">
        <v>1267655</v>
      </c>
      <c r="R19" s="118">
        <v>1292128.3520000002</v>
      </c>
      <c r="S19" s="118">
        <v>1320868.3759999997</v>
      </c>
      <c r="T19" s="118">
        <v>1351631.6240000001</v>
      </c>
      <c r="U19" s="118">
        <v>1382174.648</v>
      </c>
      <c r="V19" s="118">
        <v>1410254</v>
      </c>
      <c r="W19" s="118">
        <v>1437398.2400000002</v>
      </c>
      <c r="X19" s="118">
        <v>1465103</v>
      </c>
      <c r="Y19" s="118">
        <v>1491075.44</v>
      </c>
      <c r="Z19" s="118">
        <v>1513022.7200000002</v>
      </c>
      <c r="AA19" s="118">
        <v>1528652</v>
      </c>
      <c r="AB19" s="118">
        <v>1535721.696</v>
      </c>
      <c r="AC19" s="118">
        <v>1535760.3679999998</v>
      </c>
      <c r="AD19" s="118">
        <v>1532130.3919999998</v>
      </c>
      <c r="AE19" s="118">
        <v>1528194.1440000001</v>
      </c>
      <c r="AF19" s="118">
        <v>1527314</v>
      </c>
      <c r="AG19" s="118">
        <v>1528235.9600000002</v>
      </c>
      <c r="AH19" s="118">
        <v>1528718.4400000002</v>
      </c>
      <c r="AI19" s="118">
        <v>1530642.44</v>
      </c>
      <c r="AJ19" s="118">
        <v>1535888.9600000002</v>
      </c>
      <c r="AK19" s="118">
        <v>1546339</v>
      </c>
      <c r="AL19" s="118">
        <v>1562278.24</v>
      </c>
      <c r="AM19" s="118">
        <v>1582452.6799999997</v>
      </c>
      <c r="AN19" s="118">
        <v>1606433.8</v>
      </c>
      <c r="AO19" s="118">
        <v>1633793.08</v>
      </c>
      <c r="AP19" s="118">
        <v>1664102</v>
      </c>
      <c r="AQ19" s="118">
        <v>1699019.632</v>
      </c>
      <c r="AR19" s="118">
        <v>1738831.6559999997</v>
      </c>
      <c r="AS19" s="118">
        <v>1781049.4640000002</v>
      </c>
      <c r="AT19" s="118">
        <v>1823184.4480000001</v>
      </c>
      <c r="AU19" s="118">
        <v>1862748</v>
      </c>
      <c r="AV19" s="118">
        <v>1900374.568</v>
      </c>
      <c r="AW19" s="118">
        <v>1937723.2239999999</v>
      </c>
      <c r="AX19" s="118">
        <v>1973842.2960000001</v>
      </c>
      <c r="AY19" s="118">
        <v>2007780.1120000002</v>
      </c>
      <c r="AZ19" s="118">
        <v>2038585</v>
      </c>
      <c r="BA19" s="118">
        <v>2065639.4400000004</v>
      </c>
      <c r="BB19" s="118">
        <v>2089577.8800000001</v>
      </c>
      <c r="BC19" s="118">
        <v>2111326.6</v>
      </c>
      <c r="BD19" s="118">
        <v>2131811.88</v>
      </c>
      <c r="BE19" s="118">
        <v>2151960</v>
      </c>
      <c r="BF19" s="118">
        <v>2170913.5839999998</v>
      </c>
      <c r="BG19" s="118">
        <v>2188055.1120000002</v>
      </c>
      <c r="BH19" s="118">
        <v>2204670.648</v>
      </c>
      <c r="BI19" s="118">
        <v>2222046.2560000001</v>
      </c>
      <c r="BJ19" s="118">
        <v>2241468</v>
      </c>
      <c r="BK19" s="118">
        <v>2260583.3840000001</v>
      </c>
      <c r="BL19" s="118">
        <v>2278535.0319999997</v>
      </c>
      <c r="BM19" s="118">
        <v>2298851.6880000001</v>
      </c>
      <c r="BN19" s="118">
        <v>2325062.0959999999</v>
      </c>
      <c r="BO19" s="118">
        <v>2360695</v>
      </c>
      <c r="BP19" s="118">
        <v>2405443.264</v>
      </c>
      <c r="BQ19" s="118">
        <v>2456954.392</v>
      </c>
      <c r="BR19" s="118">
        <v>2515689.088</v>
      </c>
      <c r="BS19" s="118">
        <v>2582108.0559999999</v>
      </c>
      <c r="BT19" s="118">
        <v>2656672</v>
      </c>
      <c r="BU19" s="118">
        <v>2751184.2960000001</v>
      </c>
      <c r="BV19" s="118">
        <v>2865337.8079999997</v>
      </c>
      <c r="BW19" s="118">
        <v>2981427.4719999996</v>
      </c>
      <c r="BX19" s="118">
        <v>3081748.2240000004</v>
      </c>
      <c r="BY19" s="118">
        <v>3148595</v>
      </c>
      <c r="BZ19" s="118">
        <v>3170419.8640000005</v>
      </c>
      <c r="CA19" s="118">
        <v>3159026.1919999993</v>
      </c>
      <c r="CB19" s="118">
        <v>3131735.8879999998</v>
      </c>
      <c r="CC19" s="118">
        <v>3105870.8560000001</v>
      </c>
      <c r="CD19" s="118">
        <v>3098753</v>
      </c>
      <c r="CE19" s="118">
        <v>3113619.4240000001</v>
      </c>
      <c r="CF19" s="118">
        <v>3138922.1919999998</v>
      </c>
      <c r="CG19" s="118">
        <v>3169805.6479999996</v>
      </c>
      <c r="CH19" s="118">
        <v>3201414.1360000004</v>
      </c>
      <c r="CI19" s="118">
        <v>3228892</v>
      </c>
      <c r="CJ19" s="118">
        <v>3253961.6400000006</v>
      </c>
      <c r="CK19" s="118">
        <v>3279860.1599999997</v>
      </c>
      <c r="CL19" s="118">
        <v>3304003.9599999995</v>
      </c>
      <c r="CM19" s="118">
        <v>3323809.4400000004</v>
      </c>
      <c r="CN19" s="118">
        <v>3336693</v>
      </c>
      <c r="CO19" s="118">
        <v>3338069.4720000001</v>
      </c>
      <c r="CP19" s="118">
        <v>3329661.2560000001</v>
      </c>
      <c r="CQ19" s="118">
        <v>3318346.1039999998</v>
      </c>
      <c r="CR19" s="118">
        <v>3311001.7679999997</v>
      </c>
      <c r="CS19" s="118">
        <v>3314506</v>
      </c>
      <c r="CT19" s="118">
        <v>3332576.7680000002</v>
      </c>
      <c r="CU19" s="118">
        <v>3360628.9040000001</v>
      </c>
      <c r="CV19" s="118">
        <v>3393085.4559999998</v>
      </c>
      <c r="CW19" s="118">
        <v>3424369.4720000001</v>
      </c>
      <c r="CX19" s="118">
        <v>3448904</v>
      </c>
      <c r="CY19" s="118">
        <v>3465248.9760000003</v>
      </c>
      <c r="CZ19" s="118">
        <v>3477122.3680000002</v>
      </c>
      <c r="DA19" s="118">
        <v>3486684.2719999999</v>
      </c>
      <c r="DB19" s="118">
        <v>3496094.784</v>
      </c>
      <c r="DC19" s="118">
        <v>3507514</v>
      </c>
      <c r="DD19" s="118">
        <v>3523494.3360000001</v>
      </c>
      <c r="DE19" s="118">
        <v>3542595.7279999997</v>
      </c>
      <c r="DF19" s="118">
        <v>3560989.5519999992</v>
      </c>
      <c r="DG19" s="118">
        <v>3574847.1840000004</v>
      </c>
      <c r="DH19" s="118">
        <v>3580340</v>
      </c>
      <c r="DI19" s="118">
        <v>3575397.2</v>
      </c>
      <c r="DJ19" s="118">
        <v>3562571.1999999993</v>
      </c>
      <c r="DK19" s="118">
        <v>3544968.1999999997</v>
      </c>
      <c r="DL19" s="118">
        <v>3525694.4</v>
      </c>
      <c r="DM19" s="118">
        <v>3507856</v>
      </c>
      <c r="DN19" s="118">
        <v>3491031.9760000007</v>
      </c>
      <c r="DO19" s="118">
        <v>3473151.5279999995</v>
      </c>
      <c r="DP19" s="118">
        <v>3454846.1919999998</v>
      </c>
      <c r="DQ19" s="118">
        <v>3436747.5040000002</v>
      </c>
      <c r="DR19" s="118">
        <v>3419487</v>
      </c>
      <c r="DS19" s="118">
        <v>3403162.3440000005</v>
      </c>
      <c r="DT19" s="118">
        <v>3387352.5120000006</v>
      </c>
      <c r="DU19" s="118">
        <v>3371911.0079999999</v>
      </c>
      <c r="DV19" s="118">
        <v>3356691.3360000001</v>
      </c>
      <c r="DW19" s="118">
        <v>3341547</v>
      </c>
      <c r="DX19" s="118">
        <v>3326671.6159999999</v>
      </c>
      <c r="DY19" s="118">
        <v>3312162.8479999998</v>
      </c>
      <c r="DZ19" s="118">
        <v>3297730.2719999999</v>
      </c>
      <c r="EA19" s="118">
        <v>3283083.4640000006</v>
      </c>
      <c r="EB19" s="118">
        <v>3267932</v>
      </c>
      <c r="EC19" s="118">
        <v>3252345.128</v>
      </c>
      <c r="ED19" s="118">
        <v>3236516.4639999997</v>
      </c>
      <c r="EE19" s="118">
        <v>3220342.1359999999</v>
      </c>
      <c r="EF19" s="118">
        <v>3203718.2719999999</v>
      </c>
      <c r="EG19" s="118">
        <v>3186541</v>
      </c>
      <c r="EH19" s="118">
        <v>3169059.7600000002</v>
      </c>
      <c r="EI19" s="118">
        <v>3151343.8</v>
      </c>
      <c r="EJ19" s="118">
        <v>3133018.96</v>
      </c>
      <c r="EK19" s="118">
        <v>3113711.08</v>
      </c>
      <c r="EL19" s="118">
        <v>3093046</v>
      </c>
      <c r="EM19" s="118">
        <v>3070670.1520000007</v>
      </c>
      <c r="EN19" s="118">
        <v>3046832.9759999998</v>
      </c>
      <c r="EO19" s="118">
        <v>3022064.8239999996</v>
      </c>
      <c r="EP19" s="118">
        <v>2996896.0480000004</v>
      </c>
      <c r="EQ19" s="118">
        <v>2971857</v>
      </c>
      <c r="ER19" s="118">
        <v>2946594.1120000002</v>
      </c>
      <c r="ES19" s="118">
        <v>2920753.8160000001</v>
      </c>
      <c r="ET19" s="118">
        <v>2894866.4639999997</v>
      </c>
      <c r="EU19" s="118">
        <v>2869462.4080000003</v>
      </c>
      <c r="EV19" s="118">
        <v>2845072</v>
      </c>
    </row>
    <row r="20" spans="1:152" ht="14.1" customHeight="1" x14ac:dyDescent="0.2">
      <c r="A20" s="117" t="s">
        <v>541</v>
      </c>
      <c r="B20" s="118">
        <v>797166</v>
      </c>
      <c r="C20" s="118">
        <v>824441.44799999997</v>
      </c>
      <c r="D20" s="118">
        <v>851909.66399999987</v>
      </c>
      <c r="E20" s="118">
        <v>879260.25600000017</v>
      </c>
      <c r="F20" s="118">
        <v>906182.83199999994</v>
      </c>
      <c r="G20" s="118">
        <v>932367</v>
      </c>
      <c r="H20" s="118">
        <v>958019.68800000008</v>
      </c>
      <c r="I20" s="118">
        <v>983347.82399999979</v>
      </c>
      <c r="J20" s="118">
        <v>1008041.0160000001</v>
      </c>
      <c r="K20" s="118">
        <v>1031788.8720000001</v>
      </c>
      <c r="L20" s="118">
        <v>1054281</v>
      </c>
      <c r="M20" s="118">
        <v>1075482.6640000001</v>
      </c>
      <c r="N20" s="118">
        <v>1095600.7919999999</v>
      </c>
      <c r="O20" s="118">
        <v>1114687.4880000001</v>
      </c>
      <c r="P20" s="118">
        <v>1132794.8559999999</v>
      </c>
      <c r="Q20" s="118">
        <v>1149975</v>
      </c>
      <c r="R20" s="118">
        <v>1164717.808</v>
      </c>
      <c r="S20" s="118">
        <v>1176988.5440000002</v>
      </c>
      <c r="T20" s="118">
        <v>1189052.3759999997</v>
      </c>
      <c r="U20" s="118">
        <v>1203174.4720000001</v>
      </c>
      <c r="V20" s="118">
        <v>1221620</v>
      </c>
      <c r="W20" s="118">
        <v>1246068.4479999999</v>
      </c>
      <c r="X20" s="118">
        <v>1275009.7039999999</v>
      </c>
      <c r="Y20" s="118">
        <v>1305924.5359999998</v>
      </c>
      <c r="Z20" s="118">
        <v>1336293.7120000001</v>
      </c>
      <c r="AA20" s="118">
        <v>1363598</v>
      </c>
      <c r="AB20" s="118">
        <v>1388918.152</v>
      </c>
      <c r="AC20" s="118">
        <v>1413933.656</v>
      </c>
      <c r="AD20" s="118">
        <v>1437023.3840000001</v>
      </c>
      <c r="AE20" s="118">
        <v>1456566.2080000001</v>
      </c>
      <c r="AF20" s="118">
        <v>1470941</v>
      </c>
      <c r="AG20" s="118">
        <v>1478271.8239999998</v>
      </c>
      <c r="AH20" s="118">
        <v>1479639.432</v>
      </c>
      <c r="AI20" s="118">
        <v>1477857.7279999999</v>
      </c>
      <c r="AJ20" s="118">
        <v>1475740.6159999999</v>
      </c>
      <c r="AK20" s="118">
        <v>1476102</v>
      </c>
      <c r="AL20" s="118">
        <v>1477605.912</v>
      </c>
      <c r="AM20" s="118">
        <v>1478376.4159999997</v>
      </c>
      <c r="AN20" s="118">
        <v>1480417.4640000002</v>
      </c>
      <c r="AO20" s="118">
        <v>1485733.0080000001</v>
      </c>
      <c r="AP20" s="118">
        <v>1496327</v>
      </c>
      <c r="AQ20" s="118">
        <v>1512550.8480000002</v>
      </c>
      <c r="AR20" s="118">
        <v>1533068.5839999998</v>
      </c>
      <c r="AS20" s="118">
        <v>1557353.0959999997</v>
      </c>
      <c r="AT20" s="118">
        <v>1584877.2720000001</v>
      </c>
      <c r="AU20" s="118">
        <v>1615114</v>
      </c>
      <c r="AV20" s="118">
        <v>1649638.048</v>
      </c>
      <c r="AW20" s="118">
        <v>1688800.8239999998</v>
      </c>
      <c r="AX20" s="118">
        <v>1730240.1760000002</v>
      </c>
      <c r="AY20" s="118">
        <v>1771593.9519999998</v>
      </c>
      <c r="AZ20" s="118">
        <v>1810500</v>
      </c>
      <c r="BA20" s="118">
        <v>1847515.5999999999</v>
      </c>
      <c r="BB20" s="118">
        <v>1884215.5199999998</v>
      </c>
      <c r="BC20" s="118">
        <v>1919763.8399999999</v>
      </c>
      <c r="BD20" s="118">
        <v>1953324.64</v>
      </c>
      <c r="BE20" s="118">
        <v>1984062</v>
      </c>
      <c r="BF20" s="118">
        <v>2011459.28</v>
      </c>
      <c r="BG20" s="118">
        <v>2036073.76</v>
      </c>
      <c r="BH20" s="118">
        <v>2058680.4</v>
      </c>
      <c r="BI20" s="118">
        <v>2080054.1600000004</v>
      </c>
      <c r="BJ20" s="118">
        <v>2100970</v>
      </c>
      <c r="BK20" s="118">
        <v>2120606.128</v>
      </c>
      <c r="BL20" s="118">
        <v>2138445.9040000001</v>
      </c>
      <c r="BM20" s="118">
        <v>2155722.0159999998</v>
      </c>
      <c r="BN20" s="118">
        <v>2173667.1520000002</v>
      </c>
      <c r="BO20" s="118">
        <v>2193514</v>
      </c>
      <c r="BP20" s="118">
        <v>2212919.1359999999</v>
      </c>
      <c r="BQ20" s="118">
        <v>2231060.7680000002</v>
      </c>
      <c r="BR20" s="118">
        <v>2251454.0320000001</v>
      </c>
      <c r="BS20" s="118">
        <v>2277614.0640000002</v>
      </c>
      <c r="BT20" s="118">
        <v>2313056</v>
      </c>
      <c r="BU20" s="118">
        <v>2357463.952</v>
      </c>
      <c r="BV20" s="118">
        <v>2408494.4959999998</v>
      </c>
      <c r="BW20" s="118">
        <v>2466621.4639999997</v>
      </c>
      <c r="BX20" s="118">
        <v>2532318.6880000001</v>
      </c>
      <c r="BY20" s="118">
        <v>2606060</v>
      </c>
      <c r="BZ20" s="118">
        <v>2699452.3120000008</v>
      </c>
      <c r="CA20" s="118">
        <v>2812179.736</v>
      </c>
      <c r="CB20" s="118">
        <v>2926831.9039999996</v>
      </c>
      <c r="CC20" s="118">
        <v>3025998.4479999999</v>
      </c>
      <c r="CD20" s="118">
        <v>3092269</v>
      </c>
      <c r="CE20" s="118">
        <v>3114296.3280000002</v>
      </c>
      <c r="CF20" s="118">
        <v>3103687.3439999996</v>
      </c>
      <c r="CG20" s="118">
        <v>3077462.8960000002</v>
      </c>
      <c r="CH20" s="118">
        <v>3052643.8319999999</v>
      </c>
      <c r="CI20" s="118">
        <v>3046251</v>
      </c>
      <c r="CJ20" s="118">
        <v>3061466.64</v>
      </c>
      <c r="CK20" s="118">
        <v>3086943.52</v>
      </c>
      <c r="CL20" s="118">
        <v>3117908.2799999993</v>
      </c>
      <c r="CM20" s="118">
        <v>3149587.56</v>
      </c>
      <c r="CN20" s="118">
        <v>3177208</v>
      </c>
      <c r="CO20" s="118">
        <v>3202468.608</v>
      </c>
      <c r="CP20" s="118">
        <v>3228551.6239999994</v>
      </c>
      <c r="CQ20" s="118">
        <v>3252908.5360000003</v>
      </c>
      <c r="CR20" s="118">
        <v>3272990.8319999999</v>
      </c>
      <c r="CS20" s="118">
        <v>3286250</v>
      </c>
      <c r="CT20" s="118">
        <v>3288160.088</v>
      </c>
      <c r="CU20" s="118">
        <v>3280420.1040000003</v>
      </c>
      <c r="CV20" s="118">
        <v>3269818.9759999998</v>
      </c>
      <c r="CW20" s="118">
        <v>3263145.6320000002</v>
      </c>
      <c r="CX20" s="118">
        <v>3267189</v>
      </c>
      <c r="CY20" s="118">
        <v>3285631.5760000004</v>
      </c>
      <c r="CZ20" s="118">
        <v>3313947.4079999994</v>
      </c>
      <c r="DA20" s="118">
        <v>3346612.7519999999</v>
      </c>
      <c r="DB20" s="118">
        <v>3378103.8640000001</v>
      </c>
      <c r="DC20" s="118">
        <v>3402897</v>
      </c>
      <c r="DD20" s="118">
        <v>3419555.7760000001</v>
      </c>
      <c r="DE20" s="118">
        <v>3431762.6880000001</v>
      </c>
      <c r="DF20" s="118">
        <v>3441672.3119999999</v>
      </c>
      <c r="DG20" s="118">
        <v>3451439.2239999999</v>
      </c>
      <c r="DH20" s="118">
        <v>3463218</v>
      </c>
      <c r="DI20" s="118">
        <v>3479543.2480000001</v>
      </c>
      <c r="DJ20" s="118">
        <v>3498978.5840000003</v>
      </c>
      <c r="DK20" s="118">
        <v>3517722.0959999994</v>
      </c>
      <c r="DL20" s="118">
        <v>3531971.872</v>
      </c>
      <c r="DM20" s="118">
        <v>3537926</v>
      </c>
      <c r="DN20" s="118">
        <v>3533537.0559999999</v>
      </c>
      <c r="DO20" s="118">
        <v>3521339.6479999996</v>
      </c>
      <c r="DP20" s="118">
        <v>3504404.9120000005</v>
      </c>
      <c r="DQ20" s="118">
        <v>3485803.9840000002</v>
      </c>
      <c r="DR20" s="118">
        <v>3468608</v>
      </c>
      <c r="DS20" s="118">
        <v>3452396.2080000001</v>
      </c>
      <c r="DT20" s="118">
        <v>3435121.1840000004</v>
      </c>
      <c r="DU20" s="118">
        <v>3417414.0559999999</v>
      </c>
      <c r="DV20" s="118">
        <v>3399905.9520000005</v>
      </c>
      <c r="DW20" s="118">
        <v>3383228</v>
      </c>
      <c r="DX20" s="118">
        <v>3367476.8880000003</v>
      </c>
      <c r="DY20" s="118">
        <v>3352231.8639999991</v>
      </c>
      <c r="DZ20" s="118">
        <v>3337347.8959999997</v>
      </c>
      <c r="EA20" s="118">
        <v>3322679.952</v>
      </c>
      <c r="EB20" s="118">
        <v>3308083</v>
      </c>
      <c r="EC20" s="118">
        <v>3293753.8880000003</v>
      </c>
      <c r="ED20" s="118">
        <v>3279789.3039999995</v>
      </c>
      <c r="EE20" s="118">
        <v>3265893.9760000003</v>
      </c>
      <c r="EF20" s="118">
        <v>3251772.6320000002</v>
      </c>
      <c r="EG20" s="118">
        <v>3237130</v>
      </c>
      <c r="EH20" s="118">
        <v>3222030.9440000001</v>
      </c>
      <c r="EI20" s="118">
        <v>3206672.3119999999</v>
      </c>
      <c r="EJ20" s="118">
        <v>3190956.8079999997</v>
      </c>
      <c r="EK20" s="118">
        <v>3174787.1360000004</v>
      </c>
      <c r="EL20" s="118">
        <v>3158066</v>
      </c>
      <c r="EM20" s="118">
        <v>3141041.4960000003</v>
      </c>
      <c r="EN20" s="118">
        <v>3123778.4879999999</v>
      </c>
      <c r="EO20" s="118">
        <v>3105904.8319999995</v>
      </c>
      <c r="EP20" s="118">
        <v>3087048.3840000001</v>
      </c>
      <c r="EQ20" s="118">
        <v>3066837</v>
      </c>
      <c r="ER20" s="118">
        <v>3045518.7759999996</v>
      </c>
      <c r="ES20" s="118">
        <v>3023341.8080000002</v>
      </c>
      <c r="ET20" s="118">
        <v>2999933.9519999996</v>
      </c>
      <c r="EU20" s="118">
        <v>2974923.0640000002</v>
      </c>
      <c r="EV20" s="118">
        <v>2947937</v>
      </c>
    </row>
    <row r="21" spans="1:152" ht="14.1" customHeight="1" x14ac:dyDescent="0.2">
      <c r="A21" s="117" t="s">
        <v>542</v>
      </c>
      <c r="B21" s="118">
        <v>632135</v>
      </c>
      <c r="C21" s="118">
        <v>651394.46399999992</v>
      </c>
      <c r="D21" s="118">
        <v>672978.43200000003</v>
      </c>
      <c r="E21" s="118">
        <v>696189.3679999999</v>
      </c>
      <c r="F21" s="118">
        <v>720329.73600000003</v>
      </c>
      <c r="G21" s="118">
        <v>744702</v>
      </c>
      <c r="H21" s="118">
        <v>769771.18400000012</v>
      </c>
      <c r="I21" s="118">
        <v>796002.31200000003</v>
      </c>
      <c r="J21" s="118">
        <v>822697.848</v>
      </c>
      <c r="K21" s="118">
        <v>849160.25600000005</v>
      </c>
      <c r="L21" s="118">
        <v>874692</v>
      </c>
      <c r="M21" s="118">
        <v>899539.32000000018</v>
      </c>
      <c r="N21" s="118">
        <v>924167.24</v>
      </c>
      <c r="O21" s="118">
        <v>948206.39999999991</v>
      </c>
      <c r="P21" s="118">
        <v>971287.44</v>
      </c>
      <c r="Q21" s="118">
        <v>993041</v>
      </c>
      <c r="R21" s="118">
        <v>1013323.3840000001</v>
      </c>
      <c r="S21" s="118">
        <v>1032380.8319999998</v>
      </c>
      <c r="T21" s="118">
        <v>1050428.8879999998</v>
      </c>
      <c r="U21" s="118">
        <v>1067683.0959999999</v>
      </c>
      <c r="V21" s="118">
        <v>1084359</v>
      </c>
      <c r="W21" s="118">
        <v>1099196.216</v>
      </c>
      <c r="X21" s="118">
        <v>1112051.048</v>
      </c>
      <c r="Y21" s="118">
        <v>1124814.0720000002</v>
      </c>
      <c r="Z21" s="118">
        <v>1139375.8640000001</v>
      </c>
      <c r="AA21" s="118">
        <v>1157627</v>
      </c>
      <c r="AB21" s="118">
        <v>1180978.2480000001</v>
      </c>
      <c r="AC21" s="118">
        <v>1208169.2239999999</v>
      </c>
      <c r="AD21" s="118">
        <v>1237083.7760000001</v>
      </c>
      <c r="AE21" s="118">
        <v>1265605.7519999999</v>
      </c>
      <c r="AF21" s="118">
        <v>1291619</v>
      </c>
      <c r="AG21" s="118">
        <v>1316280.5599999998</v>
      </c>
      <c r="AH21" s="118">
        <v>1341001.1999999997</v>
      </c>
      <c r="AI21" s="118">
        <v>1364045.3599999999</v>
      </c>
      <c r="AJ21" s="118">
        <v>1383677.48</v>
      </c>
      <c r="AK21" s="118">
        <v>1398162</v>
      </c>
      <c r="AL21" s="118">
        <v>1405624.9680000001</v>
      </c>
      <c r="AM21" s="118">
        <v>1407223.4240000001</v>
      </c>
      <c r="AN21" s="118">
        <v>1405768.2960000001</v>
      </c>
      <c r="AO21" s="118">
        <v>1404070.5119999999</v>
      </c>
      <c r="AP21" s="118">
        <v>1404941</v>
      </c>
      <c r="AQ21" s="118">
        <v>1407144.8160000001</v>
      </c>
      <c r="AR21" s="118">
        <v>1408808.0080000001</v>
      </c>
      <c r="AS21" s="118">
        <v>1411782.9919999999</v>
      </c>
      <c r="AT21" s="118">
        <v>1417922.1839999999</v>
      </c>
      <c r="AU21" s="118">
        <v>1429078</v>
      </c>
      <c r="AV21" s="118">
        <v>1445620.024</v>
      </c>
      <c r="AW21" s="118">
        <v>1466313.3119999999</v>
      </c>
      <c r="AX21" s="118">
        <v>1490603.4879999999</v>
      </c>
      <c r="AY21" s="118">
        <v>1517936.176</v>
      </c>
      <c r="AZ21" s="118">
        <v>1547757</v>
      </c>
      <c r="BA21" s="118">
        <v>1581449.2720000001</v>
      </c>
      <c r="BB21" s="118">
        <v>1619382.5760000001</v>
      </c>
      <c r="BC21" s="118">
        <v>1659481.9439999999</v>
      </c>
      <c r="BD21" s="118">
        <v>1699672.4080000001</v>
      </c>
      <c r="BE21" s="118">
        <v>1737879</v>
      </c>
      <c r="BF21" s="118">
        <v>1774766.0719999999</v>
      </c>
      <c r="BG21" s="118">
        <v>1811716.9360000002</v>
      </c>
      <c r="BH21" s="118">
        <v>1847735.064</v>
      </c>
      <c r="BI21" s="118">
        <v>1881823.9280000001</v>
      </c>
      <c r="BJ21" s="118">
        <v>1912987</v>
      </c>
      <c r="BK21" s="118">
        <v>1940717.8160000001</v>
      </c>
      <c r="BL21" s="118">
        <v>1965680.7279999997</v>
      </c>
      <c r="BM21" s="118">
        <v>1988635.4319999998</v>
      </c>
      <c r="BN21" s="118">
        <v>2010341.6240000001</v>
      </c>
      <c r="BO21" s="118">
        <v>2031559</v>
      </c>
      <c r="BP21" s="118">
        <v>2051471.9919999999</v>
      </c>
      <c r="BQ21" s="118">
        <v>2069574.1359999999</v>
      </c>
      <c r="BR21" s="118">
        <v>2087088.7840000002</v>
      </c>
      <c r="BS21" s="118">
        <v>2105239.2880000002</v>
      </c>
      <c r="BT21" s="118">
        <v>2125249</v>
      </c>
      <c r="BU21" s="118">
        <v>2144824.4</v>
      </c>
      <c r="BV21" s="118">
        <v>2163149.92</v>
      </c>
      <c r="BW21" s="118">
        <v>2183665.84</v>
      </c>
      <c r="BX21" s="118">
        <v>2209812.44</v>
      </c>
      <c r="BY21" s="118">
        <v>2245030</v>
      </c>
      <c r="BZ21" s="118">
        <v>2289020.7439999999</v>
      </c>
      <c r="CA21" s="118">
        <v>2339491.1519999998</v>
      </c>
      <c r="CB21" s="118">
        <v>2396887.8879999998</v>
      </c>
      <c r="CC21" s="118">
        <v>2461657.6159999999</v>
      </c>
      <c r="CD21" s="118">
        <v>2534247</v>
      </c>
      <c r="CE21" s="118">
        <v>2625951.0640000002</v>
      </c>
      <c r="CF21" s="118">
        <v>2736472.0319999997</v>
      </c>
      <c r="CG21" s="118">
        <v>2848867.3680000002</v>
      </c>
      <c r="CH21" s="118">
        <v>2946194.5360000003</v>
      </c>
      <c r="CI21" s="118">
        <v>3011511</v>
      </c>
      <c r="CJ21" s="118">
        <v>3033768.0239999997</v>
      </c>
      <c r="CK21" s="118">
        <v>3024260.6319999998</v>
      </c>
      <c r="CL21" s="118">
        <v>2999561.9280000003</v>
      </c>
      <c r="CM21" s="118">
        <v>2976245.0160000003</v>
      </c>
      <c r="CN21" s="118">
        <v>2970883</v>
      </c>
      <c r="CO21" s="118">
        <v>2986581.0800000005</v>
      </c>
      <c r="CP21" s="118">
        <v>3012290.52</v>
      </c>
      <c r="CQ21" s="118">
        <v>3043353.52</v>
      </c>
      <c r="CR21" s="118">
        <v>3075112.28</v>
      </c>
      <c r="CS21" s="118">
        <v>3102909</v>
      </c>
      <c r="CT21" s="118">
        <v>3128394.4479999999</v>
      </c>
      <c r="CU21" s="118">
        <v>3154673.824</v>
      </c>
      <c r="CV21" s="118">
        <v>3179270.9759999998</v>
      </c>
      <c r="CW21" s="118">
        <v>3199709.7519999999</v>
      </c>
      <c r="CX21" s="118">
        <v>3213514</v>
      </c>
      <c r="CY21" s="118">
        <v>3216279.6080000005</v>
      </c>
      <c r="CZ21" s="118">
        <v>3209657.3439999996</v>
      </c>
      <c r="DA21" s="118">
        <v>3200253.3760000002</v>
      </c>
      <c r="DB21" s="118">
        <v>3194673.8720000004</v>
      </c>
      <c r="DC21" s="118">
        <v>3199525</v>
      </c>
      <c r="DD21" s="118">
        <v>3218392.3119999999</v>
      </c>
      <c r="DE21" s="118">
        <v>3246871.696</v>
      </c>
      <c r="DF21" s="118">
        <v>3279584.8239999996</v>
      </c>
      <c r="DG21" s="118">
        <v>3311153.3680000002</v>
      </c>
      <c r="DH21" s="118">
        <v>3336199</v>
      </c>
      <c r="DI21" s="118">
        <v>3353329.1599999997</v>
      </c>
      <c r="DJ21" s="118">
        <v>3366129.4</v>
      </c>
      <c r="DK21" s="118">
        <v>3376688.5599999996</v>
      </c>
      <c r="DL21" s="118">
        <v>3387095.4800000004</v>
      </c>
      <c r="DM21" s="118">
        <v>3399439</v>
      </c>
      <c r="DN21" s="118">
        <v>3416207.0880000005</v>
      </c>
      <c r="DO21" s="118">
        <v>3436007.1839999999</v>
      </c>
      <c r="DP21" s="118">
        <v>3455107.3359999997</v>
      </c>
      <c r="DQ21" s="118">
        <v>3469775.5920000002</v>
      </c>
      <c r="DR21" s="118">
        <v>3476280</v>
      </c>
      <c r="DS21" s="118">
        <v>3472604.6080000005</v>
      </c>
      <c r="DT21" s="118">
        <v>3461237.3839999996</v>
      </c>
      <c r="DU21" s="118">
        <v>3445202.2559999996</v>
      </c>
      <c r="DV21" s="118">
        <v>3427523.1520000007</v>
      </c>
      <c r="DW21" s="118">
        <v>3411224</v>
      </c>
      <c r="DX21" s="118">
        <v>3395891.4240000006</v>
      </c>
      <c r="DY21" s="118">
        <v>3379509.4719999991</v>
      </c>
      <c r="DZ21" s="118">
        <v>3362698.2080000001</v>
      </c>
      <c r="EA21" s="118">
        <v>3346077.696</v>
      </c>
      <c r="EB21" s="118">
        <v>3330268</v>
      </c>
      <c r="EC21" s="118">
        <v>3315372.0159999998</v>
      </c>
      <c r="ED21" s="118">
        <v>3300976.3680000002</v>
      </c>
      <c r="EE21" s="118">
        <v>3286926.7119999998</v>
      </c>
      <c r="EF21" s="118">
        <v>3273068.7039999999</v>
      </c>
      <c r="EG21" s="118">
        <v>3259248</v>
      </c>
      <c r="EH21" s="118">
        <v>3245652.4720000005</v>
      </c>
      <c r="EI21" s="118">
        <v>3232385.0159999998</v>
      </c>
      <c r="EJ21" s="118">
        <v>3219163.824</v>
      </c>
      <c r="EK21" s="118">
        <v>3205707.0880000005</v>
      </c>
      <c r="EL21" s="118">
        <v>3191733</v>
      </c>
      <c r="EM21" s="118">
        <v>3177306.4880000004</v>
      </c>
      <c r="EN21" s="118">
        <v>3162615.4240000001</v>
      </c>
      <c r="EO21" s="118">
        <v>3147562.4159999997</v>
      </c>
      <c r="EP21" s="118">
        <v>3132050.0720000002</v>
      </c>
      <c r="EQ21" s="118">
        <v>3115981</v>
      </c>
      <c r="ER21" s="118">
        <v>3099420.128</v>
      </c>
      <c r="ES21" s="118">
        <v>3082432.3840000001</v>
      </c>
      <c r="ET21" s="118">
        <v>3064920.3759999997</v>
      </c>
      <c r="EU21" s="118">
        <v>3046786.7120000003</v>
      </c>
      <c r="EV21" s="118">
        <v>3027934</v>
      </c>
    </row>
    <row r="22" spans="1:152" ht="14.1" customHeight="1" x14ac:dyDescent="0.2">
      <c r="A22" s="117" t="s">
        <v>543</v>
      </c>
      <c r="B22" s="118">
        <v>485838</v>
      </c>
      <c r="C22" s="118">
        <v>500399.42400000012</v>
      </c>
      <c r="D22" s="118">
        <v>516310.31199999998</v>
      </c>
      <c r="E22" s="118">
        <v>533373.28800000006</v>
      </c>
      <c r="F22" s="118">
        <v>551390.97600000002</v>
      </c>
      <c r="G22" s="118">
        <v>570166</v>
      </c>
      <c r="H22" s="118">
        <v>589829.94400000002</v>
      </c>
      <c r="I22" s="118">
        <v>610514.39199999988</v>
      </c>
      <c r="J22" s="118">
        <v>632021.96799999988</v>
      </c>
      <c r="K22" s="118">
        <v>654155.29599999997</v>
      </c>
      <c r="L22" s="118">
        <v>676717</v>
      </c>
      <c r="M22" s="118">
        <v>700100.37600000005</v>
      </c>
      <c r="N22" s="118">
        <v>724437.00799999991</v>
      </c>
      <c r="O22" s="118">
        <v>749136.95199999993</v>
      </c>
      <c r="P22" s="118">
        <v>773610.26400000008</v>
      </c>
      <c r="Q22" s="118">
        <v>797267</v>
      </c>
      <c r="R22" s="118">
        <v>820245.94400000002</v>
      </c>
      <c r="S22" s="118">
        <v>842940.39199999999</v>
      </c>
      <c r="T22" s="118">
        <v>865142.16799999995</v>
      </c>
      <c r="U22" s="118">
        <v>886643.09600000002</v>
      </c>
      <c r="V22" s="118">
        <v>907235</v>
      </c>
      <c r="W22" s="118">
        <v>926941.8</v>
      </c>
      <c r="X22" s="118">
        <v>945902.2799999998</v>
      </c>
      <c r="Y22" s="118">
        <v>964080.56</v>
      </c>
      <c r="Z22" s="118">
        <v>981440.76</v>
      </c>
      <c r="AA22" s="118">
        <v>997947</v>
      </c>
      <c r="AB22" s="118">
        <v>1012305.12</v>
      </c>
      <c r="AC22" s="118">
        <v>1024539.0399999999</v>
      </c>
      <c r="AD22" s="118">
        <v>1036590</v>
      </c>
      <c r="AE22" s="118">
        <v>1050399.24</v>
      </c>
      <c r="AF22" s="118">
        <v>1067908</v>
      </c>
      <c r="AG22" s="118">
        <v>1090533.848</v>
      </c>
      <c r="AH22" s="118">
        <v>1116982.6239999998</v>
      </c>
      <c r="AI22" s="118">
        <v>1145127.9759999998</v>
      </c>
      <c r="AJ22" s="118">
        <v>1172843.5520000001</v>
      </c>
      <c r="AK22" s="118">
        <v>1198003</v>
      </c>
      <c r="AL22" s="118">
        <v>1221578.9600000002</v>
      </c>
      <c r="AM22" s="118">
        <v>1244989</v>
      </c>
      <c r="AN22" s="118">
        <v>1266774.1600000001</v>
      </c>
      <c r="AO22" s="118">
        <v>1285475.4800000002</v>
      </c>
      <c r="AP22" s="118">
        <v>1299634</v>
      </c>
      <c r="AQ22" s="118">
        <v>1307567.48</v>
      </c>
      <c r="AR22" s="118">
        <v>1310248.5599999998</v>
      </c>
      <c r="AS22" s="118">
        <v>1310200.6000000001</v>
      </c>
      <c r="AT22" s="118">
        <v>1309946.96</v>
      </c>
      <c r="AU22" s="118">
        <v>1312011</v>
      </c>
      <c r="AV22" s="118">
        <v>1315265.2000000004</v>
      </c>
      <c r="AW22" s="118">
        <v>1318027.3199999998</v>
      </c>
      <c r="AX22" s="118">
        <v>1321988.6399999997</v>
      </c>
      <c r="AY22" s="118">
        <v>1328840.4400000002</v>
      </c>
      <c r="AZ22" s="118">
        <v>1340274</v>
      </c>
      <c r="BA22" s="118">
        <v>1356502.3280000002</v>
      </c>
      <c r="BB22" s="118">
        <v>1376397.9039999999</v>
      </c>
      <c r="BC22" s="118">
        <v>1399641.216</v>
      </c>
      <c r="BD22" s="118">
        <v>1425912.7519999999</v>
      </c>
      <c r="BE22" s="118">
        <v>1454893</v>
      </c>
      <c r="BF22" s="118">
        <v>1487986.6479999998</v>
      </c>
      <c r="BG22" s="118">
        <v>1525406.7039999999</v>
      </c>
      <c r="BH22" s="118">
        <v>1565046.1359999999</v>
      </c>
      <c r="BI22" s="118">
        <v>1604797.9120000002</v>
      </c>
      <c r="BJ22" s="118">
        <v>1642555</v>
      </c>
      <c r="BK22" s="118">
        <v>1678953.3360000001</v>
      </c>
      <c r="BL22" s="118">
        <v>1715397.608</v>
      </c>
      <c r="BM22" s="118">
        <v>1750933.912</v>
      </c>
      <c r="BN22" s="118">
        <v>1784608.344</v>
      </c>
      <c r="BO22" s="118">
        <v>1815467</v>
      </c>
      <c r="BP22" s="118">
        <v>1843015.6400000001</v>
      </c>
      <c r="BQ22" s="118">
        <v>1867890.2</v>
      </c>
      <c r="BR22" s="118">
        <v>1890832.04</v>
      </c>
      <c r="BS22" s="118">
        <v>1912582.52</v>
      </c>
      <c r="BT22" s="118">
        <v>1933883</v>
      </c>
      <c r="BU22" s="118">
        <v>1953944.6159999999</v>
      </c>
      <c r="BV22" s="118">
        <v>1972273.1279999998</v>
      </c>
      <c r="BW22" s="118">
        <v>1990051.8319999999</v>
      </c>
      <c r="BX22" s="118">
        <v>2008464.0240000002</v>
      </c>
      <c r="BY22" s="118">
        <v>2028693</v>
      </c>
      <c r="BZ22" s="118">
        <v>2048555.7999999998</v>
      </c>
      <c r="CA22" s="118">
        <v>2067263.5599999998</v>
      </c>
      <c r="CB22" s="118">
        <v>2088090.72</v>
      </c>
      <c r="CC22" s="118">
        <v>2114311.7200000002</v>
      </c>
      <c r="CD22" s="118">
        <v>2149201</v>
      </c>
      <c r="CE22" s="118">
        <v>2192446.6240000003</v>
      </c>
      <c r="CF22" s="118">
        <v>2241865.6319999998</v>
      </c>
      <c r="CG22" s="118">
        <v>2297925.9279999998</v>
      </c>
      <c r="CH22" s="118">
        <v>2361095.4160000002</v>
      </c>
      <c r="CI22" s="118">
        <v>2431842</v>
      </c>
      <c r="CJ22" s="118">
        <v>2521031.5040000002</v>
      </c>
      <c r="CK22" s="118">
        <v>2628351.9919999996</v>
      </c>
      <c r="CL22" s="118">
        <v>2737504.7280000001</v>
      </c>
      <c r="CM22" s="118">
        <v>2832190.9760000007</v>
      </c>
      <c r="CN22" s="118">
        <v>2896112</v>
      </c>
      <c r="CO22" s="118">
        <v>2918646.4240000006</v>
      </c>
      <c r="CP22" s="118">
        <v>2910660.0719999997</v>
      </c>
      <c r="CQ22" s="118">
        <v>2888085.0079999994</v>
      </c>
      <c r="CR22" s="118">
        <v>2866853.2960000001</v>
      </c>
      <c r="CS22" s="118">
        <v>2862897</v>
      </c>
      <c r="CT22" s="118">
        <v>2879189.9440000006</v>
      </c>
      <c r="CU22" s="118">
        <v>2905110.7519999999</v>
      </c>
      <c r="CV22" s="118">
        <v>2936198.6880000001</v>
      </c>
      <c r="CW22" s="118">
        <v>2967993.0159999998</v>
      </c>
      <c r="CX22" s="118">
        <v>2996033</v>
      </c>
      <c r="CY22" s="118">
        <v>3021953.7920000004</v>
      </c>
      <c r="CZ22" s="118">
        <v>3048729.216</v>
      </c>
      <c r="DA22" s="118">
        <v>3073906.5439999998</v>
      </c>
      <c r="DB22" s="118">
        <v>3095033.0479999995</v>
      </c>
      <c r="DC22" s="118">
        <v>3109656</v>
      </c>
      <c r="DD22" s="118">
        <v>3113483.4159999997</v>
      </c>
      <c r="DE22" s="118">
        <v>3108150.4480000003</v>
      </c>
      <c r="DF22" s="118">
        <v>3100095.0719999997</v>
      </c>
      <c r="DG22" s="118">
        <v>3095755.2640000004</v>
      </c>
      <c r="DH22" s="118">
        <v>3101569</v>
      </c>
      <c r="DI22" s="118">
        <v>3121032.04</v>
      </c>
      <c r="DJ22" s="118">
        <v>3149852.3999999994</v>
      </c>
      <c r="DK22" s="118">
        <v>3182786.44</v>
      </c>
      <c r="DL22" s="118">
        <v>3214590.52</v>
      </c>
      <c r="DM22" s="118">
        <v>3240021</v>
      </c>
      <c r="DN22" s="118">
        <v>3257721.2239999999</v>
      </c>
      <c r="DO22" s="118">
        <v>3271186.952</v>
      </c>
      <c r="DP22" s="118">
        <v>3282453.1679999996</v>
      </c>
      <c r="DQ22" s="118">
        <v>3293554.8560000006</v>
      </c>
      <c r="DR22" s="118">
        <v>3306527</v>
      </c>
      <c r="DS22" s="118">
        <v>3323785.1840000004</v>
      </c>
      <c r="DT22" s="118">
        <v>3343972.7519999999</v>
      </c>
      <c r="DU22" s="118">
        <v>3363466.3279999997</v>
      </c>
      <c r="DV22" s="118">
        <v>3378642.5360000003</v>
      </c>
      <c r="DW22" s="118">
        <v>3385878</v>
      </c>
      <c r="DX22" s="118">
        <v>3383213.6</v>
      </c>
      <c r="DY22" s="118">
        <v>3373064.92</v>
      </c>
      <c r="DZ22" s="118">
        <v>3358370.6399999997</v>
      </c>
      <c r="EA22" s="118">
        <v>3342069.4400000004</v>
      </c>
      <c r="EB22" s="118">
        <v>3327100</v>
      </c>
      <c r="EC22" s="118">
        <v>3313071.7600000002</v>
      </c>
      <c r="ED22" s="118">
        <v>3298025.5999999996</v>
      </c>
      <c r="EE22" s="118">
        <v>3282547.3599999994</v>
      </c>
      <c r="EF22" s="118">
        <v>3267222.88</v>
      </c>
      <c r="EG22" s="118">
        <v>3252638</v>
      </c>
      <c r="EH22" s="118">
        <v>3238882.9920000006</v>
      </c>
      <c r="EI22" s="118">
        <v>3225567.2960000001</v>
      </c>
      <c r="EJ22" s="118">
        <v>3212555.5039999997</v>
      </c>
      <c r="EK22" s="118">
        <v>3199712.2080000006</v>
      </c>
      <c r="EL22" s="118">
        <v>3186902</v>
      </c>
      <c r="EM22" s="118">
        <v>3174310.0320000006</v>
      </c>
      <c r="EN22" s="118">
        <v>3162026.5759999999</v>
      </c>
      <c r="EO22" s="118">
        <v>3149773.9040000001</v>
      </c>
      <c r="EP22" s="118">
        <v>3137274.2880000002</v>
      </c>
      <c r="EQ22" s="118">
        <v>3124250</v>
      </c>
      <c r="ER22" s="118">
        <v>3110886.1919999998</v>
      </c>
      <c r="ES22" s="118">
        <v>3097368.0160000003</v>
      </c>
      <c r="ET22" s="118">
        <v>3083417.7439999999</v>
      </c>
      <c r="EU22" s="118">
        <v>3068757.648</v>
      </c>
      <c r="EV22" s="118">
        <v>3053110</v>
      </c>
    </row>
    <row r="23" spans="1:152" ht="14.1" customHeight="1" x14ac:dyDescent="0.2">
      <c r="A23" s="117" t="s">
        <v>544</v>
      </c>
      <c r="B23" s="118">
        <v>328945</v>
      </c>
      <c r="C23" s="118">
        <v>349014.592</v>
      </c>
      <c r="D23" s="118">
        <v>367180.576</v>
      </c>
      <c r="E23" s="118">
        <v>384086.46399999998</v>
      </c>
      <c r="F23" s="118">
        <v>400375.76799999998</v>
      </c>
      <c r="G23" s="118">
        <v>416692</v>
      </c>
      <c r="H23" s="118">
        <v>432606.152</v>
      </c>
      <c r="I23" s="118">
        <v>447689.21600000001</v>
      </c>
      <c r="J23" s="118">
        <v>462584.70399999997</v>
      </c>
      <c r="K23" s="118">
        <v>477936.12800000003</v>
      </c>
      <c r="L23" s="118">
        <v>494387</v>
      </c>
      <c r="M23" s="118">
        <v>511997.80000000005</v>
      </c>
      <c r="N23" s="118">
        <v>530339.52</v>
      </c>
      <c r="O23" s="118">
        <v>549321.43999999983</v>
      </c>
      <c r="P23" s="118">
        <v>568852.84</v>
      </c>
      <c r="Q23" s="118">
        <v>588843</v>
      </c>
      <c r="R23" s="118">
        <v>609552.4</v>
      </c>
      <c r="S23" s="118">
        <v>631041.5199999999</v>
      </c>
      <c r="T23" s="118">
        <v>652919.6399999999</v>
      </c>
      <c r="U23" s="118">
        <v>674796.04</v>
      </c>
      <c r="V23" s="118">
        <v>696280</v>
      </c>
      <c r="W23" s="118">
        <v>717623.13599999994</v>
      </c>
      <c r="X23" s="118">
        <v>739085.92799999996</v>
      </c>
      <c r="Y23" s="118">
        <v>760290.95199999993</v>
      </c>
      <c r="Z23" s="118">
        <v>780860.78399999999</v>
      </c>
      <c r="AA23" s="118">
        <v>800418</v>
      </c>
      <c r="AB23" s="118">
        <v>818898.24799999991</v>
      </c>
      <c r="AC23" s="118">
        <v>836553.14399999997</v>
      </c>
      <c r="AD23" s="118">
        <v>853479.21600000001</v>
      </c>
      <c r="AE23" s="118">
        <v>869772.99200000009</v>
      </c>
      <c r="AF23" s="118">
        <v>885531</v>
      </c>
      <c r="AG23" s="118">
        <v>899720.13600000006</v>
      </c>
      <c r="AH23" s="118">
        <v>912276.04799999995</v>
      </c>
      <c r="AI23" s="118">
        <v>924748.39199999988</v>
      </c>
      <c r="AJ23" s="118">
        <v>938686.82400000002</v>
      </c>
      <c r="AK23" s="118">
        <v>955641</v>
      </c>
      <c r="AL23" s="118">
        <v>976738.3280000001</v>
      </c>
      <c r="AM23" s="118">
        <v>1000945.7039999999</v>
      </c>
      <c r="AN23" s="118">
        <v>1026572.0159999998</v>
      </c>
      <c r="AO23" s="118">
        <v>1051926.152</v>
      </c>
      <c r="AP23" s="118">
        <v>1075317</v>
      </c>
      <c r="AQ23" s="118">
        <v>1097717.76</v>
      </c>
      <c r="AR23" s="118">
        <v>1120255.8399999999</v>
      </c>
      <c r="AS23" s="118">
        <v>1141471.44</v>
      </c>
      <c r="AT23" s="118">
        <v>1159904.7600000002</v>
      </c>
      <c r="AU23" s="118">
        <v>1174096</v>
      </c>
      <c r="AV23" s="118">
        <v>1182536.152</v>
      </c>
      <c r="AW23" s="118">
        <v>1186198.416</v>
      </c>
      <c r="AX23" s="118">
        <v>1187346.3039999998</v>
      </c>
      <c r="AY23" s="118">
        <v>1188243.3280000002</v>
      </c>
      <c r="AZ23" s="118">
        <v>1191153</v>
      </c>
      <c r="BA23" s="118">
        <v>1194957.4640000002</v>
      </c>
      <c r="BB23" s="118">
        <v>1198147.7120000001</v>
      </c>
      <c r="BC23" s="118">
        <v>1202400.5279999997</v>
      </c>
      <c r="BD23" s="118">
        <v>1209392.6960000002</v>
      </c>
      <c r="BE23" s="118">
        <v>1220801</v>
      </c>
      <c r="BF23" s="118">
        <v>1236848.7680000002</v>
      </c>
      <c r="BG23" s="118">
        <v>1256418.1439999999</v>
      </c>
      <c r="BH23" s="118">
        <v>1279174.1359999999</v>
      </c>
      <c r="BI23" s="118">
        <v>1304781.7520000001</v>
      </c>
      <c r="BJ23" s="118">
        <v>1332906</v>
      </c>
      <c r="BK23" s="118">
        <v>1364852.192</v>
      </c>
      <c r="BL23" s="118">
        <v>1400843.656</v>
      </c>
      <c r="BM23" s="118">
        <v>1438922.4239999999</v>
      </c>
      <c r="BN23" s="118">
        <v>1477130.5280000002</v>
      </c>
      <c r="BO23" s="118">
        <v>1513510</v>
      </c>
      <c r="BP23" s="118">
        <v>1548655.7840000002</v>
      </c>
      <c r="BQ23" s="118">
        <v>1583873.192</v>
      </c>
      <c r="BR23" s="118">
        <v>1618269.8079999997</v>
      </c>
      <c r="BS23" s="118">
        <v>1650953.2160000002</v>
      </c>
      <c r="BT23" s="118">
        <v>1681031</v>
      </c>
      <c r="BU23" s="118">
        <v>1708029.0320000001</v>
      </c>
      <c r="BV23" s="118">
        <v>1732542.2560000001</v>
      </c>
      <c r="BW23" s="118">
        <v>1755281.8639999998</v>
      </c>
      <c r="BX23" s="118">
        <v>1776959.0480000002</v>
      </c>
      <c r="BY23" s="118">
        <v>1798285</v>
      </c>
      <c r="BZ23" s="118">
        <v>1818560.6160000002</v>
      </c>
      <c r="CA23" s="118">
        <v>1837311.7679999997</v>
      </c>
      <c r="CB23" s="118">
        <v>1855587.1119999997</v>
      </c>
      <c r="CC23" s="118">
        <v>1874435.3040000002</v>
      </c>
      <c r="CD23" s="118">
        <v>1894905</v>
      </c>
      <c r="CE23" s="118">
        <v>1914914.8080000002</v>
      </c>
      <c r="CF23" s="118">
        <v>1933765.6239999998</v>
      </c>
      <c r="CG23" s="118">
        <v>1954579.5359999998</v>
      </c>
      <c r="CH23" s="118">
        <v>1980478.632</v>
      </c>
      <c r="CI23" s="118">
        <v>2014585</v>
      </c>
      <c r="CJ23" s="118">
        <v>2056588.912</v>
      </c>
      <c r="CK23" s="118">
        <v>2104408.9760000003</v>
      </c>
      <c r="CL23" s="118">
        <v>2158509.784</v>
      </c>
      <c r="CM23" s="118">
        <v>2219355.9280000003</v>
      </c>
      <c r="CN23" s="118">
        <v>2287412</v>
      </c>
      <c r="CO23" s="118">
        <v>2372940.16</v>
      </c>
      <c r="CP23" s="118">
        <v>2475630.6799999997</v>
      </c>
      <c r="CQ23" s="118">
        <v>2580090.3199999998</v>
      </c>
      <c r="CR23" s="118">
        <v>2670925.84</v>
      </c>
      <c r="CS23" s="118">
        <v>2732744</v>
      </c>
      <c r="CT23" s="118">
        <v>2755495.9359999998</v>
      </c>
      <c r="CU23" s="118">
        <v>2749443.8079999993</v>
      </c>
      <c r="CV23" s="118">
        <v>2729660.912</v>
      </c>
      <c r="CW23" s="118">
        <v>2711220.5439999998</v>
      </c>
      <c r="CX23" s="118">
        <v>2709196</v>
      </c>
      <c r="CY23" s="118">
        <v>2726452.304</v>
      </c>
      <c r="CZ23" s="118">
        <v>2752940.5920000002</v>
      </c>
      <c r="DA23" s="118">
        <v>2784363.3279999997</v>
      </c>
      <c r="DB23" s="118">
        <v>2816422.9760000003</v>
      </c>
      <c r="DC23" s="118">
        <v>2844822</v>
      </c>
      <c r="DD23" s="118">
        <v>2871084.1920000003</v>
      </c>
      <c r="DE23" s="118">
        <v>2898074.5760000004</v>
      </c>
      <c r="DF23" s="118">
        <v>2923507.4639999997</v>
      </c>
      <c r="DG23" s="118">
        <v>2945097.1680000001</v>
      </c>
      <c r="DH23" s="118">
        <v>2960558</v>
      </c>
      <c r="DI23" s="118">
        <v>2965826.9040000001</v>
      </c>
      <c r="DJ23" s="118">
        <v>2962427.6719999998</v>
      </c>
      <c r="DK23" s="118">
        <v>2956454.8879999998</v>
      </c>
      <c r="DL23" s="118">
        <v>2954003.1359999999</v>
      </c>
      <c r="DM23" s="118">
        <v>2961167</v>
      </c>
      <c r="DN23" s="118">
        <v>2981275.0560000003</v>
      </c>
      <c r="DO23" s="118">
        <v>3010264.2480000001</v>
      </c>
      <c r="DP23" s="118">
        <v>3043141.7119999998</v>
      </c>
      <c r="DQ23" s="118">
        <v>3074914.5840000003</v>
      </c>
      <c r="DR23" s="118">
        <v>3100590</v>
      </c>
      <c r="DS23" s="118">
        <v>3118857.0160000003</v>
      </c>
      <c r="DT23" s="118">
        <v>3133044.2080000001</v>
      </c>
      <c r="DU23" s="118">
        <v>3145117.9919999996</v>
      </c>
      <c r="DV23" s="118">
        <v>3157044.784</v>
      </c>
      <c r="DW23" s="118">
        <v>3170791</v>
      </c>
      <c r="DX23" s="118">
        <v>3188682.4160000002</v>
      </c>
      <c r="DY23" s="118">
        <v>3209408.088</v>
      </c>
      <c r="DZ23" s="118">
        <v>3229479.3519999995</v>
      </c>
      <c r="EA23" s="118">
        <v>3245407.5439999998</v>
      </c>
      <c r="EB23" s="118">
        <v>3253704</v>
      </c>
      <c r="EC23" s="118">
        <v>3252511.0880000005</v>
      </c>
      <c r="ED23" s="118">
        <v>3244154.5839999998</v>
      </c>
      <c r="EE23" s="118">
        <v>3231420.9359999998</v>
      </c>
      <c r="EF23" s="118">
        <v>3217096.5920000002</v>
      </c>
      <c r="EG23" s="118">
        <v>3203968</v>
      </c>
      <c r="EH23" s="118">
        <v>3191644.0080000004</v>
      </c>
      <c r="EI23" s="118">
        <v>3178266.9839999997</v>
      </c>
      <c r="EJ23" s="118">
        <v>3164423.656</v>
      </c>
      <c r="EK23" s="118">
        <v>3150700.7519999999</v>
      </c>
      <c r="EL23" s="118">
        <v>3137685</v>
      </c>
      <c r="EM23" s="118">
        <v>3125465.0560000003</v>
      </c>
      <c r="EN23" s="118">
        <v>3113649.7679999997</v>
      </c>
      <c r="EO23" s="118">
        <v>3102106.1519999998</v>
      </c>
      <c r="EP23" s="118">
        <v>3090701.2240000004</v>
      </c>
      <c r="EQ23" s="118">
        <v>3079302</v>
      </c>
      <c r="ER23" s="118">
        <v>3067997.1360000004</v>
      </c>
      <c r="ES23" s="118">
        <v>3056875.2879999997</v>
      </c>
      <c r="ET23" s="118">
        <v>3045803.4720000001</v>
      </c>
      <c r="EU23" s="118">
        <v>3034648.7039999999</v>
      </c>
      <c r="EV23" s="118">
        <v>3023278</v>
      </c>
    </row>
    <row r="24" spans="1:152" ht="14.1" customHeight="1" x14ac:dyDescent="0.2">
      <c r="A24" s="117" t="s">
        <v>545</v>
      </c>
      <c r="B24" s="118">
        <v>201228</v>
      </c>
      <c r="C24" s="118">
        <v>210824.41600000003</v>
      </c>
      <c r="D24" s="118">
        <v>222386.12799999994</v>
      </c>
      <c r="E24" s="118">
        <v>235304.83199999997</v>
      </c>
      <c r="F24" s="118">
        <v>248972.22399999999</v>
      </c>
      <c r="G24" s="118">
        <v>262780</v>
      </c>
      <c r="H24" s="118">
        <v>277133.696</v>
      </c>
      <c r="I24" s="118">
        <v>292438.84799999994</v>
      </c>
      <c r="J24" s="118">
        <v>308087.152</v>
      </c>
      <c r="K24" s="118">
        <v>323470.304</v>
      </c>
      <c r="L24" s="118">
        <v>337980</v>
      </c>
      <c r="M24" s="118">
        <v>351148.24000000005</v>
      </c>
      <c r="N24" s="118">
        <v>363380.55999999994</v>
      </c>
      <c r="O24" s="118">
        <v>375378.96</v>
      </c>
      <c r="P24" s="118">
        <v>387845.44000000006</v>
      </c>
      <c r="Q24" s="118">
        <v>401482</v>
      </c>
      <c r="R24" s="118">
        <v>416378.04800000007</v>
      </c>
      <c r="S24" s="118">
        <v>432065.58399999997</v>
      </c>
      <c r="T24" s="118">
        <v>448410.49599999998</v>
      </c>
      <c r="U24" s="118">
        <v>465278.67200000002</v>
      </c>
      <c r="V24" s="118">
        <v>482536</v>
      </c>
      <c r="W24" s="118">
        <v>500422.76799999998</v>
      </c>
      <c r="X24" s="118">
        <v>519028.3839999999</v>
      </c>
      <c r="Y24" s="118">
        <v>537992.41599999997</v>
      </c>
      <c r="Z24" s="118">
        <v>556954.43200000003</v>
      </c>
      <c r="AA24" s="118">
        <v>575554</v>
      </c>
      <c r="AB24" s="118">
        <v>593907.93599999999</v>
      </c>
      <c r="AC24" s="118">
        <v>612256.52799999993</v>
      </c>
      <c r="AD24" s="118">
        <v>630424.55200000003</v>
      </c>
      <c r="AE24" s="118">
        <v>648236.78399999999</v>
      </c>
      <c r="AF24" s="118">
        <v>665518</v>
      </c>
      <c r="AG24" s="118">
        <v>682354.85600000003</v>
      </c>
      <c r="AH24" s="118">
        <v>698864.16800000006</v>
      </c>
      <c r="AI24" s="118">
        <v>714915.95200000005</v>
      </c>
      <c r="AJ24" s="118">
        <v>730380.22400000005</v>
      </c>
      <c r="AK24" s="118">
        <v>745127</v>
      </c>
      <c r="AL24" s="118">
        <v>758142.05599999998</v>
      </c>
      <c r="AM24" s="118">
        <v>769512.04800000007</v>
      </c>
      <c r="AN24" s="118">
        <v>780758.31200000003</v>
      </c>
      <c r="AO24" s="118">
        <v>793402.18400000001</v>
      </c>
      <c r="AP24" s="118">
        <v>808965</v>
      </c>
      <c r="AQ24" s="118">
        <v>828483.272</v>
      </c>
      <c r="AR24" s="118">
        <v>850942.77599999995</v>
      </c>
      <c r="AS24" s="118">
        <v>874788.74399999983</v>
      </c>
      <c r="AT24" s="118">
        <v>898466.40800000005</v>
      </c>
      <c r="AU24" s="118">
        <v>920421</v>
      </c>
      <c r="AV24" s="118">
        <v>941566.52</v>
      </c>
      <c r="AW24" s="118">
        <v>962939.48</v>
      </c>
      <c r="AX24" s="118">
        <v>983168.88</v>
      </c>
      <c r="AY24" s="118">
        <v>1000883.72</v>
      </c>
      <c r="AZ24" s="118">
        <v>1014713</v>
      </c>
      <c r="BA24" s="118">
        <v>1023297.5360000001</v>
      </c>
      <c r="BB24" s="118">
        <v>1027551.3279999997</v>
      </c>
      <c r="BC24" s="118">
        <v>1029513.152</v>
      </c>
      <c r="BD24" s="118">
        <v>1031221.784</v>
      </c>
      <c r="BE24" s="118">
        <v>1034716</v>
      </c>
      <c r="BF24" s="118">
        <v>1038929.9280000001</v>
      </c>
      <c r="BG24" s="118">
        <v>1042504.384</v>
      </c>
      <c r="BH24" s="118">
        <v>1047038.1759999999</v>
      </c>
      <c r="BI24" s="118">
        <v>1054130.112</v>
      </c>
      <c r="BJ24" s="118">
        <v>1065379</v>
      </c>
      <c r="BK24" s="118">
        <v>1081050.8399999999</v>
      </c>
      <c r="BL24" s="118">
        <v>1100079.7599999998</v>
      </c>
      <c r="BM24" s="118">
        <v>1122066.76</v>
      </c>
      <c r="BN24" s="118">
        <v>1146612.8400000001</v>
      </c>
      <c r="BO24" s="118">
        <v>1173319</v>
      </c>
      <c r="BP24" s="118">
        <v>1203315.1439999999</v>
      </c>
      <c r="BQ24" s="118">
        <v>1236867.2719999999</v>
      </c>
      <c r="BR24" s="118">
        <v>1272280.5280000002</v>
      </c>
      <c r="BS24" s="118">
        <v>1307860.0559999999</v>
      </c>
      <c r="BT24" s="118">
        <v>1341911</v>
      </c>
      <c r="BU24" s="118">
        <v>1374962.8639999998</v>
      </c>
      <c r="BV24" s="118">
        <v>1408145.5519999999</v>
      </c>
      <c r="BW24" s="118">
        <v>1440664.808</v>
      </c>
      <c r="BX24" s="118">
        <v>1471726.3760000002</v>
      </c>
      <c r="BY24" s="118">
        <v>1500536</v>
      </c>
      <c r="BZ24" s="118">
        <v>1526714.3359999999</v>
      </c>
      <c r="CA24" s="118">
        <v>1550790.888</v>
      </c>
      <c r="CB24" s="118">
        <v>1573334.672</v>
      </c>
      <c r="CC24" s="118">
        <v>1594914.7039999999</v>
      </c>
      <c r="CD24" s="118">
        <v>1616100</v>
      </c>
      <c r="CE24" s="118">
        <v>1636241.8399999999</v>
      </c>
      <c r="CF24" s="118">
        <v>1654960.88</v>
      </c>
      <c r="CG24" s="118">
        <v>1673230.2</v>
      </c>
      <c r="CH24" s="118">
        <v>1692022.88</v>
      </c>
      <c r="CI24" s="118">
        <v>1712312</v>
      </c>
      <c r="CJ24" s="118">
        <v>1732183.32</v>
      </c>
      <c r="CK24" s="118">
        <v>1750988.1199999999</v>
      </c>
      <c r="CL24" s="118">
        <v>1771597.7599999998</v>
      </c>
      <c r="CM24" s="118">
        <v>1796883.6</v>
      </c>
      <c r="CN24" s="118">
        <v>1829717</v>
      </c>
      <c r="CO24" s="118">
        <v>1869803.5919999999</v>
      </c>
      <c r="CP24" s="118">
        <v>1915229.1359999999</v>
      </c>
      <c r="CQ24" s="118">
        <v>1966435.1839999999</v>
      </c>
      <c r="CR24" s="118">
        <v>2023863.2880000002</v>
      </c>
      <c r="CS24" s="118">
        <v>2087955</v>
      </c>
      <c r="CT24" s="118">
        <v>2168083.8879999998</v>
      </c>
      <c r="CU24" s="118">
        <v>2263955.5839999998</v>
      </c>
      <c r="CV24" s="118">
        <v>2361509.736</v>
      </c>
      <c r="CW24" s="118">
        <v>2446685.9920000001</v>
      </c>
      <c r="CX24" s="118">
        <v>2505424</v>
      </c>
      <c r="CY24" s="118">
        <v>2528581.1839999999</v>
      </c>
      <c r="CZ24" s="118">
        <v>2525531.1119999997</v>
      </c>
      <c r="DA24" s="118">
        <v>2509987.648</v>
      </c>
      <c r="DB24" s="118">
        <v>2495664.6560000004</v>
      </c>
      <c r="DC24" s="118">
        <v>2496276</v>
      </c>
      <c r="DD24" s="118">
        <v>2514412.0160000008</v>
      </c>
      <c r="DE24" s="118">
        <v>2540930.1280000005</v>
      </c>
      <c r="DF24" s="118">
        <v>2571944.8319999995</v>
      </c>
      <c r="DG24" s="118">
        <v>2603570.6239999998</v>
      </c>
      <c r="DH24" s="118">
        <v>2631922</v>
      </c>
      <c r="DI24" s="118">
        <v>2658457.4240000006</v>
      </c>
      <c r="DJ24" s="118">
        <v>2685767.2319999998</v>
      </c>
      <c r="DK24" s="118">
        <v>2711663.7279999997</v>
      </c>
      <c r="DL24" s="118">
        <v>2733959.216</v>
      </c>
      <c r="DM24" s="118">
        <v>2750466</v>
      </c>
      <c r="DN24" s="118">
        <v>2757392.7520000003</v>
      </c>
      <c r="DO24" s="118">
        <v>2756197.9360000002</v>
      </c>
      <c r="DP24" s="118">
        <v>2752568.5439999998</v>
      </c>
      <c r="DQ24" s="118">
        <v>2752191.568</v>
      </c>
      <c r="DR24" s="118">
        <v>2760754</v>
      </c>
      <c r="DS24" s="118">
        <v>2781337.9360000002</v>
      </c>
      <c r="DT24" s="118">
        <v>2810152.048</v>
      </c>
      <c r="DU24" s="118">
        <v>2842573.1919999998</v>
      </c>
      <c r="DV24" s="118">
        <v>2873978.2239999999</v>
      </c>
      <c r="DW24" s="118">
        <v>2899744</v>
      </c>
      <c r="DX24" s="118">
        <v>2918648.2</v>
      </c>
      <c r="DY24" s="118">
        <v>2933772.9199999995</v>
      </c>
      <c r="DZ24" s="118">
        <v>2946951.6399999997</v>
      </c>
      <c r="EA24" s="118">
        <v>2960017.84</v>
      </c>
      <c r="EB24" s="118">
        <v>2974805</v>
      </c>
      <c r="EC24" s="118">
        <v>2993536.3200000003</v>
      </c>
      <c r="ED24" s="118">
        <v>3014989.4799999995</v>
      </c>
      <c r="EE24" s="118">
        <v>3035829.6799999997</v>
      </c>
      <c r="EF24" s="118">
        <v>3052722.12</v>
      </c>
      <c r="EG24" s="118">
        <v>3062332</v>
      </c>
      <c r="EH24" s="118">
        <v>3062896.28</v>
      </c>
      <c r="EI24" s="118">
        <v>3056638.1599999997</v>
      </c>
      <c r="EJ24" s="118">
        <v>3046202.2</v>
      </c>
      <c r="EK24" s="118">
        <v>3034232.96</v>
      </c>
      <c r="EL24" s="118">
        <v>3023375</v>
      </c>
      <c r="EM24" s="118">
        <v>3013263.0559999999</v>
      </c>
      <c r="EN24" s="118">
        <v>3002134.088</v>
      </c>
      <c r="EO24" s="118">
        <v>2990535.9919999996</v>
      </c>
      <c r="EP24" s="118">
        <v>2979016.6639999999</v>
      </c>
      <c r="EQ24" s="118">
        <v>2968124</v>
      </c>
      <c r="ER24" s="118">
        <v>2957492.736</v>
      </c>
      <c r="ES24" s="118">
        <v>2946757.6079999995</v>
      </c>
      <c r="ET24" s="118">
        <v>2936466.5119999996</v>
      </c>
      <c r="EU24" s="118">
        <v>2927167.344</v>
      </c>
      <c r="EV24" s="118">
        <v>2919408</v>
      </c>
    </row>
    <row r="25" spans="1:152" ht="14.1" customHeight="1" x14ac:dyDescent="0.2">
      <c r="A25" s="117" t="s">
        <v>546</v>
      </c>
      <c r="B25" s="118">
        <v>109510</v>
      </c>
      <c r="C25" s="118">
        <v>114640.264</v>
      </c>
      <c r="D25" s="118">
        <v>120707.15199999997</v>
      </c>
      <c r="E25" s="118">
        <v>127560.20800000001</v>
      </c>
      <c r="F25" s="118">
        <v>135048.97600000002</v>
      </c>
      <c r="G25" s="118">
        <v>143023</v>
      </c>
      <c r="H25" s="118">
        <v>151582.584</v>
      </c>
      <c r="I25" s="118">
        <v>160828.03199999998</v>
      </c>
      <c r="J25" s="118">
        <v>170608.88799999998</v>
      </c>
      <c r="K25" s="118">
        <v>180774.696</v>
      </c>
      <c r="L25" s="118">
        <v>191175</v>
      </c>
      <c r="M25" s="118">
        <v>202057.54399999999</v>
      </c>
      <c r="N25" s="118">
        <v>213522.63199999995</v>
      </c>
      <c r="O25" s="118">
        <v>225198.64799999999</v>
      </c>
      <c r="P25" s="118">
        <v>236713.97600000002</v>
      </c>
      <c r="Q25" s="118">
        <v>247697</v>
      </c>
      <c r="R25" s="118">
        <v>257813.11199999999</v>
      </c>
      <c r="S25" s="118">
        <v>267310.05599999998</v>
      </c>
      <c r="T25" s="118">
        <v>276689.74400000001</v>
      </c>
      <c r="U25" s="118">
        <v>286454.08799999999</v>
      </c>
      <c r="V25" s="118">
        <v>297105</v>
      </c>
      <c r="W25" s="118">
        <v>308708.08</v>
      </c>
      <c r="X25" s="118">
        <v>320928.72000000003</v>
      </c>
      <c r="Y25" s="118">
        <v>333668.51999999996</v>
      </c>
      <c r="Z25" s="118">
        <v>346829.08</v>
      </c>
      <c r="AA25" s="118">
        <v>360312</v>
      </c>
      <c r="AB25" s="118">
        <v>374232.304</v>
      </c>
      <c r="AC25" s="118">
        <v>388655.59199999995</v>
      </c>
      <c r="AD25" s="118">
        <v>403409.32800000004</v>
      </c>
      <c r="AE25" s="118">
        <v>418320.97600000002</v>
      </c>
      <c r="AF25" s="118">
        <v>433218</v>
      </c>
      <c r="AG25" s="118">
        <v>448291.21600000001</v>
      </c>
      <c r="AH25" s="118">
        <v>463655.64800000004</v>
      </c>
      <c r="AI25" s="118">
        <v>479025.07199999999</v>
      </c>
      <c r="AJ25" s="118">
        <v>494113.26400000008</v>
      </c>
      <c r="AK25" s="118">
        <v>508634</v>
      </c>
      <c r="AL25" s="118">
        <v>522542.86400000006</v>
      </c>
      <c r="AM25" s="118">
        <v>536030.67200000002</v>
      </c>
      <c r="AN25" s="118">
        <v>549164.04799999995</v>
      </c>
      <c r="AO25" s="118">
        <v>562009.61600000004</v>
      </c>
      <c r="AP25" s="118">
        <v>574634</v>
      </c>
      <c r="AQ25" s="118">
        <v>586284.57600000012</v>
      </c>
      <c r="AR25" s="118">
        <v>596916.92799999996</v>
      </c>
      <c r="AS25" s="118">
        <v>607659.99199999997</v>
      </c>
      <c r="AT25" s="118">
        <v>619642.70400000003</v>
      </c>
      <c r="AU25" s="118">
        <v>633994</v>
      </c>
      <c r="AV25" s="118">
        <v>651644.82400000002</v>
      </c>
      <c r="AW25" s="118">
        <v>671842.55200000003</v>
      </c>
      <c r="AX25" s="118">
        <v>693190.76799999992</v>
      </c>
      <c r="AY25" s="118">
        <v>714293.05599999998</v>
      </c>
      <c r="AZ25" s="118">
        <v>733753</v>
      </c>
      <c r="BA25" s="118">
        <v>752243.96000000008</v>
      </c>
      <c r="BB25" s="118">
        <v>770696.87999999989</v>
      </c>
      <c r="BC25" s="118">
        <v>788101.72</v>
      </c>
      <c r="BD25" s="118">
        <v>803448.44</v>
      </c>
      <c r="BE25" s="118">
        <v>815727</v>
      </c>
      <c r="BF25" s="118">
        <v>823758.32799999998</v>
      </c>
      <c r="BG25" s="118">
        <v>828215.78399999987</v>
      </c>
      <c r="BH25" s="118">
        <v>830867.97599999991</v>
      </c>
      <c r="BI25" s="118">
        <v>833483.51199999999</v>
      </c>
      <c r="BJ25" s="118">
        <v>837831</v>
      </c>
      <c r="BK25" s="118">
        <v>843118.5199999999</v>
      </c>
      <c r="BL25" s="118">
        <v>848166.99999999988</v>
      </c>
      <c r="BM25" s="118">
        <v>854164.32</v>
      </c>
      <c r="BN25" s="118">
        <v>862298.3600000001</v>
      </c>
      <c r="BO25" s="118">
        <v>873757</v>
      </c>
      <c r="BP25" s="118">
        <v>888728.08000000007</v>
      </c>
      <c r="BQ25" s="118">
        <v>906419.68</v>
      </c>
      <c r="BR25" s="118">
        <v>926550.04</v>
      </c>
      <c r="BS25" s="118">
        <v>948837.4</v>
      </c>
      <c r="BT25" s="118">
        <v>973000</v>
      </c>
      <c r="BU25" s="118">
        <v>999936.86400000006</v>
      </c>
      <c r="BV25" s="118">
        <v>1029835.8319999999</v>
      </c>
      <c r="BW25" s="118">
        <v>1061348.368</v>
      </c>
      <c r="BX25" s="118">
        <v>1093125.9360000002</v>
      </c>
      <c r="BY25" s="118">
        <v>1123820</v>
      </c>
      <c r="BZ25" s="118">
        <v>1153949.5840000003</v>
      </c>
      <c r="CA25" s="118">
        <v>1184413.7119999998</v>
      </c>
      <c r="CB25" s="118">
        <v>1214433.8479999998</v>
      </c>
      <c r="CC25" s="118">
        <v>1243231.456</v>
      </c>
      <c r="CD25" s="118">
        <v>1270028</v>
      </c>
      <c r="CE25" s="118">
        <v>1294482.5200000003</v>
      </c>
      <c r="CF25" s="118">
        <v>1317114.0399999998</v>
      </c>
      <c r="CG25" s="118">
        <v>1338434</v>
      </c>
      <c r="CH25" s="118">
        <v>1358953.84</v>
      </c>
      <c r="CI25" s="118">
        <v>1379185</v>
      </c>
      <c r="CJ25" s="118">
        <v>1398568.7440000002</v>
      </c>
      <c r="CK25" s="118">
        <v>1416764.112</v>
      </c>
      <c r="CL25" s="118">
        <v>1434609.2080000001</v>
      </c>
      <c r="CM25" s="118">
        <v>1452942.1359999999</v>
      </c>
      <c r="CN25" s="118">
        <v>1472601</v>
      </c>
      <c r="CO25" s="118">
        <v>1491917.5599999998</v>
      </c>
      <c r="CP25" s="118">
        <v>1510333.08</v>
      </c>
      <c r="CQ25" s="118">
        <v>1530349.92</v>
      </c>
      <c r="CR25" s="118">
        <v>1554470.4400000002</v>
      </c>
      <c r="CS25" s="118">
        <v>1585197</v>
      </c>
      <c r="CT25" s="118">
        <v>1622187.7440000002</v>
      </c>
      <c r="CU25" s="118">
        <v>1663774.4319999998</v>
      </c>
      <c r="CV25" s="118">
        <v>1710469.8479999998</v>
      </c>
      <c r="CW25" s="118">
        <v>1762786.7760000001</v>
      </c>
      <c r="CX25" s="118">
        <v>1821238</v>
      </c>
      <c r="CY25" s="118">
        <v>1894156.8159999999</v>
      </c>
      <c r="CZ25" s="118">
        <v>1981201.3679999998</v>
      </c>
      <c r="DA25" s="118">
        <v>2069871.7119999998</v>
      </c>
      <c r="DB25" s="118">
        <v>2147667.9040000001</v>
      </c>
      <c r="DC25" s="118">
        <v>2202090</v>
      </c>
      <c r="DD25" s="118">
        <v>2225046.08</v>
      </c>
      <c r="DE25" s="118">
        <v>2224869.44</v>
      </c>
      <c r="DF25" s="118">
        <v>2213697.96</v>
      </c>
      <c r="DG25" s="118">
        <v>2203669.52</v>
      </c>
      <c r="DH25" s="118">
        <v>2206922</v>
      </c>
      <c r="DI25" s="118">
        <v>2225794.344</v>
      </c>
      <c r="DJ25" s="118">
        <v>2252194.6319999998</v>
      </c>
      <c r="DK25" s="118">
        <v>2282614.4479999999</v>
      </c>
      <c r="DL25" s="118">
        <v>2313545.3760000006</v>
      </c>
      <c r="DM25" s="118">
        <v>2341479</v>
      </c>
      <c r="DN25" s="118">
        <v>2367711.2880000006</v>
      </c>
      <c r="DO25" s="118">
        <v>2394581.1839999994</v>
      </c>
      <c r="DP25" s="118">
        <v>2420144.736</v>
      </c>
      <c r="DQ25" s="118">
        <v>2442457.9920000001</v>
      </c>
      <c r="DR25" s="118">
        <v>2459577</v>
      </c>
      <c r="DS25" s="118">
        <v>2468078.3839999996</v>
      </c>
      <c r="DT25" s="118">
        <v>2469258.1120000002</v>
      </c>
      <c r="DU25" s="118">
        <v>2468251.2479999997</v>
      </c>
      <c r="DV25" s="118">
        <v>2470192.8560000001</v>
      </c>
      <c r="DW25" s="118">
        <v>2480218</v>
      </c>
      <c r="DX25" s="118">
        <v>2501096.5360000003</v>
      </c>
      <c r="DY25" s="118">
        <v>2529405.088</v>
      </c>
      <c r="DZ25" s="118">
        <v>2560988.8719999995</v>
      </c>
      <c r="EA25" s="118">
        <v>2591693.1039999998</v>
      </c>
      <c r="EB25" s="118">
        <v>2617363</v>
      </c>
      <c r="EC25" s="118">
        <v>2636939.6639999999</v>
      </c>
      <c r="ED25" s="118">
        <v>2653192.9519999996</v>
      </c>
      <c r="EE25" s="118">
        <v>2667711.2079999996</v>
      </c>
      <c r="EF25" s="118">
        <v>2682082.7760000001</v>
      </c>
      <c r="EG25" s="118">
        <v>2697896</v>
      </c>
      <c r="EH25" s="118">
        <v>2717152.0320000001</v>
      </c>
      <c r="EI25" s="118">
        <v>2738791.9760000003</v>
      </c>
      <c r="EJ25" s="118">
        <v>2759814.1039999994</v>
      </c>
      <c r="EK25" s="118">
        <v>2777216.6880000001</v>
      </c>
      <c r="EL25" s="118">
        <v>2787998</v>
      </c>
      <c r="EM25" s="118">
        <v>2790568.5520000001</v>
      </c>
      <c r="EN25" s="118">
        <v>2786929.4959999998</v>
      </c>
      <c r="EO25" s="118">
        <v>2779465.0639999998</v>
      </c>
      <c r="EP25" s="118">
        <v>2770559.4880000004</v>
      </c>
      <c r="EQ25" s="118">
        <v>2762597</v>
      </c>
      <c r="ER25" s="118">
        <v>2753988.1120000002</v>
      </c>
      <c r="ES25" s="118">
        <v>2743143.3359999997</v>
      </c>
      <c r="ET25" s="118">
        <v>2732446.9040000001</v>
      </c>
      <c r="EU25" s="118">
        <v>2724283.0480000004</v>
      </c>
      <c r="EV25" s="118">
        <v>2721036</v>
      </c>
    </row>
    <row r="26" spans="1:152" ht="12.75" customHeight="1" x14ac:dyDescent="0.2">
      <c r="A26" s="117" t="s">
        <v>547</v>
      </c>
      <c r="B26" s="118">
        <v>54605</v>
      </c>
      <c r="C26" s="118">
        <v>54841.144000000008</v>
      </c>
      <c r="D26" s="118">
        <v>56102.432000000001</v>
      </c>
      <c r="E26" s="118">
        <v>58176.247999999992</v>
      </c>
      <c r="F26" s="118">
        <v>60849.976000000002</v>
      </c>
      <c r="G26" s="118">
        <v>63911</v>
      </c>
      <c r="H26" s="118">
        <v>67501.064000000013</v>
      </c>
      <c r="I26" s="118">
        <v>71761.912000000011</v>
      </c>
      <c r="J26" s="118">
        <v>76480.928</v>
      </c>
      <c r="K26" s="118">
        <v>81445.495999999999</v>
      </c>
      <c r="L26" s="118">
        <v>86443</v>
      </c>
      <c r="M26" s="118">
        <v>91421.6</v>
      </c>
      <c r="N26" s="118">
        <v>96523.040000000008</v>
      </c>
      <c r="O26" s="118">
        <v>101825.08</v>
      </c>
      <c r="P26" s="118">
        <v>107405.48000000001</v>
      </c>
      <c r="Q26" s="118">
        <v>113342</v>
      </c>
      <c r="R26" s="118">
        <v>119789.424</v>
      </c>
      <c r="S26" s="118">
        <v>126695.912</v>
      </c>
      <c r="T26" s="118">
        <v>133829.288</v>
      </c>
      <c r="U26" s="118">
        <v>140957.37600000002</v>
      </c>
      <c r="V26" s="118">
        <v>147848</v>
      </c>
      <c r="W26" s="118">
        <v>154310.71200000003</v>
      </c>
      <c r="X26" s="118">
        <v>160500.296</v>
      </c>
      <c r="Y26" s="118">
        <v>166702.42399999997</v>
      </c>
      <c r="Z26" s="118">
        <v>173202.76800000001</v>
      </c>
      <c r="AA26" s="118">
        <v>180287</v>
      </c>
      <c r="AB26" s="118">
        <v>187952.304</v>
      </c>
      <c r="AC26" s="118">
        <v>196008.23199999999</v>
      </c>
      <c r="AD26" s="118">
        <v>204459.008</v>
      </c>
      <c r="AE26" s="118">
        <v>213308.85599999997</v>
      </c>
      <c r="AF26" s="118">
        <v>222562</v>
      </c>
      <c r="AG26" s="118">
        <v>232341.81600000002</v>
      </c>
      <c r="AH26" s="118">
        <v>242645.48800000001</v>
      </c>
      <c r="AI26" s="118">
        <v>253287.95199999996</v>
      </c>
      <c r="AJ26" s="118">
        <v>264084.14400000003</v>
      </c>
      <c r="AK26" s="118">
        <v>274849</v>
      </c>
      <c r="AL26" s="118">
        <v>285625.91200000001</v>
      </c>
      <c r="AM26" s="118">
        <v>296538.25599999999</v>
      </c>
      <c r="AN26" s="118">
        <v>307520.94400000002</v>
      </c>
      <c r="AO26" s="118">
        <v>318508.88800000004</v>
      </c>
      <c r="AP26" s="118">
        <v>329437</v>
      </c>
      <c r="AQ26" s="118">
        <v>340300.95999999996</v>
      </c>
      <c r="AR26" s="118">
        <v>351144.16</v>
      </c>
      <c r="AS26" s="118">
        <v>361973.08</v>
      </c>
      <c r="AT26" s="118">
        <v>372794.2</v>
      </c>
      <c r="AU26" s="118">
        <v>383614</v>
      </c>
      <c r="AV26" s="118">
        <v>394031.21600000001</v>
      </c>
      <c r="AW26" s="118">
        <v>404041.52799999999</v>
      </c>
      <c r="AX26" s="118">
        <v>414246.83199999994</v>
      </c>
      <c r="AY26" s="118">
        <v>425249.02399999998</v>
      </c>
      <c r="AZ26" s="118">
        <v>437650</v>
      </c>
      <c r="BA26" s="118">
        <v>451955.56799999997</v>
      </c>
      <c r="BB26" s="118">
        <v>467764.46399999998</v>
      </c>
      <c r="BC26" s="118">
        <v>484317.97600000002</v>
      </c>
      <c r="BD26" s="118">
        <v>500857.39200000005</v>
      </c>
      <c r="BE26" s="118">
        <v>516624</v>
      </c>
      <c r="BF26" s="118">
        <v>532221.12800000003</v>
      </c>
      <c r="BG26" s="118">
        <v>548154.58400000003</v>
      </c>
      <c r="BH26" s="118">
        <v>563519.37599999993</v>
      </c>
      <c r="BI26" s="118">
        <v>577410.5120000001</v>
      </c>
      <c r="BJ26" s="118">
        <v>588923</v>
      </c>
      <c r="BK26" s="118">
        <v>597199.62400000019</v>
      </c>
      <c r="BL26" s="118">
        <v>602843.71200000006</v>
      </c>
      <c r="BM26" s="118">
        <v>607141.08799999999</v>
      </c>
      <c r="BN26" s="118">
        <v>611377.57600000012</v>
      </c>
      <c r="BO26" s="118">
        <v>616839</v>
      </c>
      <c r="BP26" s="118">
        <v>622901.63199999998</v>
      </c>
      <c r="BQ26" s="118">
        <v>628708.25599999994</v>
      </c>
      <c r="BR26" s="118">
        <v>635194.46400000004</v>
      </c>
      <c r="BS26" s="118">
        <v>643295.848</v>
      </c>
      <c r="BT26" s="118">
        <v>653948</v>
      </c>
      <c r="BU26" s="118">
        <v>667243.78399999999</v>
      </c>
      <c r="BV26" s="118">
        <v>682559.47200000007</v>
      </c>
      <c r="BW26" s="118">
        <v>699755.76800000004</v>
      </c>
      <c r="BX26" s="118">
        <v>718693.37600000005</v>
      </c>
      <c r="BY26" s="118">
        <v>739233</v>
      </c>
      <c r="BZ26" s="118">
        <v>762087.45600000001</v>
      </c>
      <c r="CA26" s="118">
        <v>787349.60799999989</v>
      </c>
      <c r="CB26" s="118">
        <v>813950.23199999984</v>
      </c>
      <c r="CC26" s="118">
        <v>840820.10400000005</v>
      </c>
      <c r="CD26" s="118">
        <v>866890</v>
      </c>
      <c r="CE26" s="118">
        <v>892573.07200000004</v>
      </c>
      <c r="CF26" s="118">
        <v>918582.13599999994</v>
      </c>
      <c r="CG26" s="118">
        <v>944297.46399999992</v>
      </c>
      <c r="CH26" s="118">
        <v>969099.3280000001</v>
      </c>
      <c r="CI26" s="118">
        <v>992368</v>
      </c>
      <c r="CJ26" s="118">
        <v>1013824.5680000002</v>
      </c>
      <c r="CK26" s="118">
        <v>1033882.184</v>
      </c>
      <c r="CL26" s="118">
        <v>1052959.216</v>
      </c>
      <c r="CM26" s="118">
        <v>1071474.0319999999</v>
      </c>
      <c r="CN26" s="118">
        <v>1089845</v>
      </c>
      <c r="CO26" s="118">
        <v>1107659.128</v>
      </c>
      <c r="CP26" s="118">
        <v>1124637.504</v>
      </c>
      <c r="CQ26" s="118">
        <v>1141399.6159999999</v>
      </c>
      <c r="CR26" s="118">
        <v>1158564.952</v>
      </c>
      <c r="CS26" s="118">
        <v>1176753</v>
      </c>
      <c r="CT26" s="118">
        <v>1194518.1760000002</v>
      </c>
      <c r="CU26" s="118">
        <v>1211447.4879999999</v>
      </c>
      <c r="CV26" s="118">
        <v>1229709.3119999999</v>
      </c>
      <c r="CW26" s="118">
        <v>1251472.024</v>
      </c>
      <c r="CX26" s="118">
        <v>1278904</v>
      </c>
      <c r="CY26" s="118">
        <v>1311792.872</v>
      </c>
      <c r="CZ26" s="118">
        <v>1348693.0559999999</v>
      </c>
      <c r="DA26" s="118">
        <v>1389923.1039999998</v>
      </c>
      <c r="DB26" s="118">
        <v>1435801.568</v>
      </c>
      <c r="DC26" s="118">
        <v>1486647</v>
      </c>
      <c r="DD26" s="118">
        <v>1549266.2160000002</v>
      </c>
      <c r="DE26" s="118">
        <v>1623446.848</v>
      </c>
      <c r="DF26" s="118">
        <v>1698978.672</v>
      </c>
      <c r="DG26" s="118">
        <v>1765651.4640000002</v>
      </c>
      <c r="DH26" s="118">
        <v>1813255</v>
      </c>
      <c r="DI26" s="118">
        <v>1835180.4000000001</v>
      </c>
      <c r="DJ26" s="118">
        <v>1838234.48</v>
      </c>
      <c r="DK26" s="118">
        <v>1832330.5599999998</v>
      </c>
      <c r="DL26" s="118">
        <v>1827381.96</v>
      </c>
      <c r="DM26" s="118">
        <v>1833302</v>
      </c>
      <c r="DN26" s="118">
        <v>1852019.5920000002</v>
      </c>
      <c r="DO26" s="118">
        <v>1876925.8559999999</v>
      </c>
      <c r="DP26" s="118">
        <v>1905127.4239999999</v>
      </c>
      <c r="DQ26" s="118">
        <v>1933730.9280000001</v>
      </c>
      <c r="DR26" s="118">
        <v>1959843</v>
      </c>
      <c r="DS26" s="118">
        <v>1984529.8800000001</v>
      </c>
      <c r="DT26" s="118">
        <v>2009720.48</v>
      </c>
      <c r="DU26" s="118">
        <v>2033815.44</v>
      </c>
      <c r="DV26" s="118">
        <v>2055215.4000000001</v>
      </c>
      <c r="DW26" s="118">
        <v>2072321</v>
      </c>
      <c r="DX26" s="118">
        <v>2082241.3120000004</v>
      </c>
      <c r="DY26" s="118">
        <v>2086042.5760000001</v>
      </c>
      <c r="DZ26" s="118">
        <v>2088061.1839999999</v>
      </c>
      <c r="EA26" s="118">
        <v>2092633.5280000002</v>
      </c>
      <c r="EB26" s="118">
        <v>2104096</v>
      </c>
      <c r="EC26" s="118">
        <v>2124848.9360000002</v>
      </c>
      <c r="ED26" s="118">
        <v>2152001.4079999998</v>
      </c>
      <c r="EE26" s="118">
        <v>2181952.912</v>
      </c>
      <c r="EF26" s="118">
        <v>2211102.9439999997</v>
      </c>
      <c r="EG26" s="118">
        <v>2235851</v>
      </c>
      <c r="EH26" s="118">
        <v>2255261.8639999996</v>
      </c>
      <c r="EI26" s="118">
        <v>2271735.8719999995</v>
      </c>
      <c r="EJ26" s="118">
        <v>2286675.8480000002</v>
      </c>
      <c r="EK26" s="118">
        <v>2301484.6160000004</v>
      </c>
      <c r="EL26" s="118">
        <v>2317565</v>
      </c>
      <c r="EM26" s="118">
        <v>2336664.6640000003</v>
      </c>
      <c r="EN26" s="118">
        <v>2357848.392</v>
      </c>
      <c r="EO26" s="118">
        <v>2378494.6880000001</v>
      </c>
      <c r="EP26" s="118">
        <v>2395982.0560000003</v>
      </c>
      <c r="EQ26" s="118">
        <v>2407689</v>
      </c>
      <c r="ER26" s="118">
        <v>2415363.1840000004</v>
      </c>
      <c r="ES26" s="118">
        <v>2420752.2719999999</v>
      </c>
      <c r="ET26" s="118">
        <v>2421234.7680000002</v>
      </c>
      <c r="EU26" s="118">
        <v>2414189.176</v>
      </c>
      <c r="EV26" s="118">
        <v>2396994</v>
      </c>
    </row>
    <row r="27" spans="1:152" ht="12.75" customHeight="1" x14ac:dyDescent="0.2">
      <c r="A27" s="117" t="s">
        <v>548</v>
      </c>
      <c r="B27" s="118">
        <v>20380</v>
      </c>
      <c r="C27" s="118">
        <v>20994.800000000003</v>
      </c>
      <c r="D27" s="118">
        <v>21734.719999999998</v>
      </c>
      <c r="E27" s="118">
        <v>22571.439999999999</v>
      </c>
      <c r="F27" s="118">
        <v>23476.639999999999</v>
      </c>
      <c r="G27" s="118">
        <v>24422</v>
      </c>
      <c r="H27" s="118">
        <v>25426.400000000001</v>
      </c>
      <c r="I27" s="118">
        <v>26508.719999999998</v>
      </c>
      <c r="J27" s="118">
        <v>27640.639999999999</v>
      </c>
      <c r="K27" s="118">
        <v>28793.840000000004</v>
      </c>
      <c r="L27" s="118">
        <v>29940</v>
      </c>
      <c r="M27" s="118">
        <v>30991.312000000002</v>
      </c>
      <c r="N27" s="118">
        <v>31966.655999999995</v>
      </c>
      <c r="O27" s="118">
        <v>32997.744000000006</v>
      </c>
      <c r="P27" s="118">
        <v>34216.288</v>
      </c>
      <c r="Q27" s="118">
        <v>35754</v>
      </c>
      <c r="R27" s="118">
        <v>37634.048000000003</v>
      </c>
      <c r="S27" s="118">
        <v>39768.623999999996</v>
      </c>
      <c r="T27" s="118">
        <v>42122.976000000002</v>
      </c>
      <c r="U27" s="118">
        <v>44662.351999999999</v>
      </c>
      <c r="V27" s="118">
        <v>47352</v>
      </c>
      <c r="W27" s="118">
        <v>50263.328000000009</v>
      </c>
      <c r="X27" s="118">
        <v>53419.503999999994</v>
      </c>
      <c r="Y27" s="118">
        <v>56713.415999999997</v>
      </c>
      <c r="Z27" s="118">
        <v>60037.952000000005</v>
      </c>
      <c r="AA27" s="118">
        <v>63286</v>
      </c>
      <c r="AB27" s="118">
        <v>66327.831999999995</v>
      </c>
      <c r="AC27" s="118">
        <v>69234.856</v>
      </c>
      <c r="AD27" s="118">
        <v>72201.66399999999</v>
      </c>
      <c r="AE27" s="118">
        <v>75422.847999999998</v>
      </c>
      <c r="AF27" s="118">
        <v>79093</v>
      </c>
      <c r="AG27" s="118">
        <v>83239.304000000004</v>
      </c>
      <c r="AH27" s="118">
        <v>87732.031999999992</v>
      </c>
      <c r="AI27" s="118">
        <v>92530.407999999996</v>
      </c>
      <c r="AJ27" s="118">
        <v>97593.656000000017</v>
      </c>
      <c r="AK27" s="118">
        <v>102881</v>
      </c>
      <c r="AL27" s="118">
        <v>108394.872</v>
      </c>
      <c r="AM27" s="118">
        <v>114162.45599999999</v>
      </c>
      <c r="AN27" s="118">
        <v>120180.10399999999</v>
      </c>
      <c r="AO27" s="118">
        <v>126444.16799999999</v>
      </c>
      <c r="AP27" s="118">
        <v>132951</v>
      </c>
      <c r="AQ27" s="118">
        <v>139725.16</v>
      </c>
      <c r="AR27" s="118">
        <v>146769.08000000002</v>
      </c>
      <c r="AS27" s="118">
        <v>154045.92000000001</v>
      </c>
      <c r="AT27" s="118">
        <v>161518.84</v>
      </c>
      <c r="AU27" s="118">
        <v>169151</v>
      </c>
      <c r="AV27" s="118">
        <v>177015.98400000003</v>
      </c>
      <c r="AW27" s="118">
        <v>185138.35200000001</v>
      </c>
      <c r="AX27" s="118">
        <v>193407.728</v>
      </c>
      <c r="AY27" s="118">
        <v>201713.736</v>
      </c>
      <c r="AZ27" s="118">
        <v>209946</v>
      </c>
      <c r="BA27" s="118">
        <v>217752.44000000003</v>
      </c>
      <c r="BB27" s="118">
        <v>225206.64</v>
      </c>
      <c r="BC27" s="118">
        <v>232836.71999999997</v>
      </c>
      <c r="BD27" s="118">
        <v>241170.8</v>
      </c>
      <c r="BE27" s="118">
        <v>250737</v>
      </c>
      <c r="BF27" s="118">
        <v>262018.07200000001</v>
      </c>
      <c r="BG27" s="118">
        <v>274661.93599999999</v>
      </c>
      <c r="BH27" s="118">
        <v>287944.46399999998</v>
      </c>
      <c r="BI27" s="118">
        <v>301141.52800000005</v>
      </c>
      <c r="BJ27" s="118">
        <v>313529</v>
      </c>
      <c r="BK27" s="118">
        <v>325416.67200000002</v>
      </c>
      <c r="BL27" s="118">
        <v>337287.29599999997</v>
      </c>
      <c r="BM27" s="118">
        <v>348676.18400000001</v>
      </c>
      <c r="BN27" s="118">
        <v>359118.64799999999</v>
      </c>
      <c r="BO27" s="118">
        <v>368150</v>
      </c>
      <c r="BP27" s="118">
        <v>375232.89600000001</v>
      </c>
      <c r="BQ27" s="118">
        <v>380677.12799999997</v>
      </c>
      <c r="BR27" s="118">
        <v>385288.71200000006</v>
      </c>
      <c r="BS27" s="118">
        <v>389873.66399999999</v>
      </c>
      <c r="BT27" s="118">
        <v>395238</v>
      </c>
      <c r="BU27" s="118">
        <v>400938.21600000007</v>
      </c>
      <c r="BV27" s="118">
        <v>406436.96799999999</v>
      </c>
      <c r="BW27" s="118">
        <v>412399.51199999993</v>
      </c>
      <c r="BX27" s="118">
        <v>419491.10400000005</v>
      </c>
      <c r="BY27" s="118">
        <v>428377</v>
      </c>
      <c r="BZ27" s="118">
        <v>439126.91200000001</v>
      </c>
      <c r="CA27" s="118">
        <v>451297.33600000001</v>
      </c>
      <c r="CB27" s="118">
        <v>464783.70399999997</v>
      </c>
      <c r="CC27" s="118">
        <v>479481.44799999997</v>
      </c>
      <c r="CD27" s="118">
        <v>495286</v>
      </c>
      <c r="CE27" s="118">
        <v>512655.136</v>
      </c>
      <c r="CF27" s="118">
        <v>531658.56799999997</v>
      </c>
      <c r="CG27" s="118">
        <v>551609.63199999987</v>
      </c>
      <c r="CH27" s="118">
        <v>571821.66400000011</v>
      </c>
      <c r="CI27" s="118">
        <v>591608</v>
      </c>
      <c r="CJ27" s="118">
        <v>611252.59200000006</v>
      </c>
      <c r="CK27" s="118">
        <v>631213.2159999999</v>
      </c>
      <c r="CL27" s="118">
        <v>651063.94400000002</v>
      </c>
      <c r="CM27" s="118">
        <v>670378.848</v>
      </c>
      <c r="CN27" s="118">
        <v>688732</v>
      </c>
      <c r="CO27" s="118">
        <v>705969.75199999998</v>
      </c>
      <c r="CP27" s="118">
        <v>722376.05599999998</v>
      </c>
      <c r="CQ27" s="118">
        <v>738181.38399999996</v>
      </c>
      <c r="CR27" s="118">
        <v>753616.2080000001</v>
      </c>
      <c r="CS27" s="118">
        <v>768911</v>
      </c>
      <c r="CT27" s="118">
        <v>783696.81599999999</v>
      </c>
      <c r="CU27" s="118">
        <v>797820.00799999991</v>
      </c>
      <c r="CV27" s="118">
        <v>811833.99200000009</v>
      </c>
      <c r="CW27" s="118">
        <v>826292.18400000001</v>
      </c>
      <c r="CX27" s="118">
        <v>841748</v>
      </c>
      <c r="CY27" s="118">
        <v>857225.08799999999</v>
      </c>
      <c r="CZ27" s="118">
        <v>872354.50399999996</v>
      </c>
      <c r="DA27" s="118">
        <v>888600.77599999995</v>
      </c>
      <c r="DB27" s="118">
        <v>907428.43200000003</v>
      </c>
      <c r="DC27" s="118">
        <v>930302</v>
      </c>
      <c r="DD27" s="118">
        <v>956971.52800000005</v>
      </c>
      <c r="DE27" s="118">
        <v>986460.66399999987</v>
      </c>
      <c r="DF27" s="118">
        <v>1019144.336</v>
      </c>
      <c r="DG27" s="118">
        <v>1055397.4720000001</v>
      </c>
      <c r="DH27" s="118">
        <v>1095595</v>
      </c>
      <c r="DI27" s="118">
        <v>1144871.5120000001</v>
      </c>
      <c r="DJ27" s="118">
        <v>1202977.0560000001</v>
      </c>
      <c r="DK27" s="118">
        <v>1262209.7439999999</v>
      </c>
      <c r="DL27" s="118">
        <v>1314867.6880000001</v>
      </c>
      <c r="DM27" s="118">
        <v>1353249</v>
      </c>
      <c r="DN27" s="118">
        <v>1372411.8719999997</v>
      </c>
      <c r="DO27" s="118">
        <v>1377490.8959999997</v>
      </c>
      <c r="DP27" s="118">
        <v>1375898.784</v>
      </c>
      <c r="DQ27" s="118">
        <v>1375048.2480000001</v>
      </c>
      <c r="DR27" s="118">
        <v>1382352</v>
      </c>
      <c r="DS27" s="118">
        <v>1399233.5120000001</v>
      </c>
      <c r="DT27" s="118">
        <v>1420750.9759999998</v>
      </c>
      <c r="DU27" s="118">
        <v>1444769.1840000001</v>
      </c>
      <c r="DV27" s="118">
        <v>1469152.9279999998</v>
      </c>
      <c r="DW27" s="118">
        <v>1491767</v>
      </c>
      <c r="DX27" s="118">
        <v>1513439.24</v>
      </c>
      <c r="DY27" s="118">
        <v>1535593.1199999996</v>
      </c>
      <c r="DZ27" s="118">
        <v>1556986.8799999999</v>
      </c>
      <c r="EA27" s="118">
        <v>1576378.76</v>
      </c>
      <c r="EB27" s="118">
        <v>1592527</v>
      </c>
      <c r="EC27" s="118">
        <v>1603256.2719999999</v>
      </c>
      <c r="ED27" s="118">
        <v>1609394.416</v>
      </c>
      <c r="EE27" s="118">
        <v>1614204.4239999999</v>
      </c>
      <c r="EF27" s="118">
        <v>1620949.2879999999</v>
      </c>
      <c r="EG27" s="118">
        <v>1632892</v>
      </c>
      <c r="EH27" s="118">
        <v>1651855.9840000002</v>
      </c>
      <c r="EI27" s="118">
        <v>1675665.912</v>
      </c>
      <c r="EJ27" s="118">
        <v>1701586.648</v>
      </c>
      <c r="EK27" s="118">
        <v>1726883.0560000001</v>
      </c>
      <c r="EL27" s="118">
        <v>1748820</v>
      </c>
      <c r="EM27" s="118">
        <v>1766689.8320000002</v>
      </c>
      <c r="EN27" s="118">
        <v>1782315.976</v>
      </c>
      <c r="EO27" s="118">
        <v>1796759.9039999996</v>
      </c>
      <c r="EP27" s="118">
        <v>1811083.088</v>
      </c>
      <c r="EQ27" s="118">
        <v>1826347</v>
      </c>
      <c r="ER27" s="118">
        <v>1841843.9920000001</v>
      </c>
      <c r="ES27" s="118">
        <v>1856866.4159999997</v>
      </c>
      <c r="ET27" s="118">
        <v>1872475.7439999997</v>
      </c>
      <c r="EU27" s="118">
        <v>1889733.4480000003</v>
      </c>
      <c r="EV27" s="118">
        <v>1909701</v>
      </c>
    </row>
    <row r="28" spans="1:152" ht="12.75" customHeight="1" x14ac:dyDescent="0.2">
      <c r="A28" s="117" t="s">
        <v>549</v>
      </c>
      <c r="B28" s="118">
        <v>5596</v>
      </c>
      <c r="C28" s="118">
        <v>5581.7039999999997</v>
      </c>
      <c r="D28" s="118">
        <v>5749.1519999999991</v>
      </c>
      <c r="E28" s="118">
        <v>6032.848</v>
      </c>
      <c r="F28" s="118">
        <v>6367.2960000000003</v>
      </c>
      <c r="G28" s="118">
        <v>6687</v>
      </c>
      <c r="H28" s="118">
        <v>7035.6239999999989</v>
      </c>
      <c r="I28" s="118">
        <v>7456.8319999999994</v>
      </c>
      <c r="J28" s="118">
        <v>7885.1280000000006</v>
      </c>
      <c r="K28" s="118">
        <v>8255.0160000000014</v>
      </c>
      <c r="L28" s="118">
        <v>8501</v>
      </c>
      <c r="M28" s="118">
        <v>8560.1679999999997</v>
      </c>
      <c r="N28" s="118">
        <v>8476.1839999999993</v>
      </c>
      <c r="O28" s="118">
        <v>8343.4159999999993</v>
      </c>
      <c r="P28" s="118">
        <v>8256.232</v>
      </c>
      <c r="Q28" s="118">
        <v>8309</v>
      </c>
      <c r="R28" s="118">
        <v>8501.112000000001</v>
      </c>
      <c r="S28" s="118">
        <v>8769.655999999999</v>
      </c>
      <c r="T28" s="118">
        <v>9115.5439999999999</v>
      </c>
      <c r="U28" s="118">
        <v>9539.6880000000019</v>
      </c>
      <c r="V28" s="118">
        <v>10043</v>
      </c>
      <c r="W28" s="118">
        <v>10632.584000000001</v>
      </c>
      <c r="X28" s="118">
        <v>11307.832000000002</v>
      </c>
      <c r="Y28" s="118">
        <v>12058.087999999998</v>
      </c>
      <c r="Z28" s="118">
        <v>12872.696000000002</v>
      </c>
      <c r="AA28" s="118">
        <v>13741</v>
      </c>
      <c r="AB28" s="118">
        <v>14667.912000000002</v>
      </c>
      <c r="AC28" s="118">
        <v>15660.536000000002</v>
      </c>
      <c r="AD28" s="118">
        <v>16711.504000000001</v>
      </c>
      <c r="AE28" s="118">
        <v>17813.448</v>
      </c>
      <c r="AF28" s="118">
        <v>18959</v>
      </c>
      <c r="AG28" s="118">
        <v>20110.576000000001</v>
      </c>
      <c r="AH28" s="118">
        <v>21273.088000000003</v>
      </c>
      <c r="AI28" s="118">
        <v>22502.911999999997</v>
      </c>
      <c r="AJ28" s="118">
        <v>23856.424000000003</v>
      </c>
      <c r="AK28" s="118">
        <v>25390</v>
      </c>
      <c r="AL28" s="118">
        <v>27092.824000000001</v>
      </c>
      <c r="AM28" s="118">
        <v>28927.311999999998</v>
      </c>
      <c r="AN28" s="118">
        <v>30909.688000000002</v>
      </c>
      <c r="AO28" s="118">
        <v>33056.175999999999</v>
      </c>
      <c r="AP28" s="118">
        <v>35383</v>
      </c>
      <c r="AQ28" s="118">
        <v>37867.984000000004</v>
      </c>
      <c r="AR28" s="118">
        <v>40500.311999999991</v>
      </c>
      <c r="AS28" s="118">
        <v>43313.247999999992</v>
      </c>
      <c r="AT28" s="118">
        <v>46340.055999999997</v>
      </c>
      <c r="AU28" s="118">
        <v>49614</v>
      </c>
      <c r="AV28" s="118">
        <v>53164.343999999997</v>
      </c>
      <c r="AW28" s="118">
        <v>56968.911999999997</v>
      </c>
      <c r="AX28" s="118">
        <v>60983.80799999999</v>
      </c>
      <c r="AY28" s="118">
        <v>65165.136000000006</v>
      </c>
      <c r="AZ28" s="118">
        <v>69469</v>
      </c>
      <c r="BA28" s="118">
        <v>73949.255999999994</v>
      </c>
      <c r="BB28" s="118">
        <v>78635.167999999991</v>
      </c>
      <c r="BC28" s="118">
        <v>83445.95199999999</v>
      </c>
      <c r="BD28" s="118">
        <v>88300.824000000008</v>
      </c>
      <c r="BE28" s="118">
        <v>93119</v>
      </c>
      <c r="BF28" s="118">
        <v>97714.640000000014</v>
      </c>
      <c r="BG28" s="118">
        <v>102141.6</v>
      </c>
      <c r="BH28" s="118">
        <v>106678.63999999998</v>
      </c>
      <c r="BI28" s="118">
        <v>111604.52</v>
      </c>
      <c r="BJ28" s="118">
        <v>117198</v>
      </c>
      <c r="BK28" s="118">
        <v>123695.27200000001</v>
      </c>
      <c r="BL28" s="118">
        <v>130910.49599999998</v>
      </c>
      <c r="BM28" s="118">
        <v>138489.38399999999</v>
      </c>
      <c r="BN28" s="118">
        <v>146077.64800000002</v>
      </c>
      <c r="BO28" s="118">
        <v>153321</v>
      </c>
      <c r="BP28" s="118">
        <v>160383.296</v>
      </c>
      <c r="BQ28" s="118">
        <v>167500.728</v>
      </c>
      <c r="BR28" s="118">
        <v>174427.51199999999</v>
      </c>
      <c r="BS28" s="118">
        <v>180917.864</v>
      </c>
      <c r="BT28" s="118">
        <v>186726</v>
      </c>
      <c r="BU28" s="118">
        <v>191575.712</v>
      </c>
      <c r="BV28" s="118">
        <v>195630.856</v>
      </c>
      <c r="BW28" s="118">
        <v>199305.74400000001</v>
      </c>
      <c r="BX28" s="118">
        <v>203014.68799999999</v>
      </c>
      <c r="BY28" s="118">
        <v>207172</v>
      </c>
      <c r="BZ28" s="118">
        <v>211543.63200000001</v>
      </c>
      <c r="CA28" s="118">
        <v>215853.37600000002</v>
      </c>
      <c r="CB28" s="118">
        <v>220452.304</v>
      </c>
      <c r="CC28" s="118">
        <v>225691.48800000001</v>
      </c>
      <c r="CD28" s="118">
        <v>231922</v>
      </c>
      <c r="CE28" s="118">
        <v>239165.95200000002</v>
      </c>
      <c r="CF28" s="118">
        <v>247189.296</v>
      </c>
      <c r="CG28" s="118">
        <v>255958.86399999997</v>
      </c>
      <c r="CH28" s="118">
        <v>265441.48799999995</v>
      </c>
      <c r="CI28" s="118">
        <v>275604</v>
      </c>
      <c r="CJ28" s="118">
        <v>286664.99200000003</v>
      </c>
      <c r="CK28" s="118">
        <v>298646.57600000006</v>
      </c>
      <c r="CL28" s="118">
        <v>311220.864</v>
      </c>
      <c r="CM28" s="118">
        <v>324059.96799999999</v>
      </c>
      <c r="CN28" s="118">
        <v>336836</v>
      </c>
      <c r="CO28" s="118">
        <v>349767.74400000001</v>
      </c>
      <c r="CP28" s="118">
        <v>363073.79199999996</v>
      </c>
      <c r="CQ28" s="118">
        <v>376425.96799999999</v>
      </c>
      <c r="CR28" s="118">
        <v>389496.09600000002</v>
      </c>
      <c r="CS28" s="118">
        <v>401956</v>
      </c>
      <c r="CT28" s="118">
        <v>413642.56</v>
      </c>
      <c r="CU28" s="118">
        <v>424774.56</v>
      </c>
      <c r="CV28" s="118">
        <v>435596.68</v>
      </c>
      <c r="CW28" s="118">
        <v>446353.60000000003</v>
      </c>
      <c r="CX28" s="118">
        <v>457290</v>
      </c>
      <c r="CY28" s="118">
        <v>468277.09600000002</v>
      </c>
      <c r="CZ28" s="118">
        <v>479151.76799999998</v>
      </c>
      <c r="DA28" s="118">
        <v>490107.19200000004</v>
      </c>
      <c r="DB28" s="118">
        <v>501336.54399999999</v>
      </c>
      <c r="DC28" s="118">
        <v>513033</v>
      </c>
      <c r="DD28" s="118">
        <v>524522.14399999997</v>
      </c>
      <c r="DE28" s="118">
        <v>535675.19200000004</v>
      </c>
      <c r="DF28" s="118">
        <v>547503.76800000004</v>
      </c>
      <c r="DG28" s="118">
        <v>561019.49600000004</v>
      </c>
      <c r="DH28" s="118">
        <v>577234</v>
      </c>
      <c r="DI28" s="118">
        <v>595993.10400000005</v>
      </c>
      <c r="DJ28" s="118">
        <v>616622.39200000011</v>
      </c>
      <c r="DK28" s="118">
        <v>639353.12799999991</v>
      </c>
      <c r="DL28" s="118">
        <v>664416.576</v>
      </c>
      <c r="DM28" s="118">
        <v>692044</v>
      </c>
      <c r="DN28" s="118">
        <v>725524.728</v>
      </c>
      <c r="DO28" s="118">
        <v>764704.58399999992</v>
      </c>
      <c r="DP28" s="118">
        <v>804649.576</v>
      </c>
      <c r="DQ28" s="118">
        <v>840425.71200000006</v>
      </c>
      <c r="DR28" s="118">
        <v>867099</v>
      </c>
      <c r="DS28" s="118">
        <v>881477.96800000011</v>
      </c>
      <c r="DT28" s="118">
        <v>886851.94400000002</v>
      </c>
      <c r="DU28" s="118">
        <v>888008.13599999994</v>
      </c>
      <c r="DV28" s="118">
        <v>889733.75200000009</v>
      </c>
      <c r="DW28" s="118">
        <v>896816</v>
      </c>
      <c r="DX28" s="118">
        <v>910179.6320000001</v>
      </c>
      <c r="DY28" s="118">
        <v>926633.17599999998</v>
      </c>
      <c r="DZ28" s="118">
        <v>944789.50399999996</v>
      </c>
      <c r="EA28" s="118">
        <v>963261.48800000013</v>
      </c>
      <c r="EB28" s="118">
        <v>980662</v>
      </c>
      <c r="EC28" s="118">
        <v>997598.17599999998</v>
      </c>
      <c r="ED28" s="118">
        <v>1014994.7679999999</v>
      </c>
      <c r="EE28" s="118">
        <v>1031941.0719999999</v>
      </c>
      <c r="EF28" s="118">
        <v>1047526.384</v>
      </c>
      <c r="EG28" s="118">
        <v>1060840</v>
      </c>
      <c r="EH28" s="118">
        <v>1070391.7120000001</v>
      </c>
      <c r="EI28" s="118">
        <v>1076788.656</v>
      </c>
      <c r="EJ28" s="118">
        <v>1082266.1439999999</v>
      </c>
      <c r="EK28" s="118">
        <v>1089059.4880000001</v>
      </c>
      <c r="EL28" s="118">
        <v>1099404</v>
      </c>
      <c r="EM28" s="118">
        <v>1114552.064</v>
      </c>
      <c r="EN28" s="118">
        <v>1133013.4719999998</v>
      </c>
      <c r="EO28" s="118">
        <v>1152909.6479999998</v>
      </c>
      <c r="EP28" s="118">
        <v>1172362.0160000003</v>
      </c>
      <c r="EQ28" s="118">
        <v>1189492</v>
      </c>
      <c r="ER28" s="118">
        <v>1205551.9839999999</v>
      </c>
      <c r="ES28" s="118">
        <v>1221794.352</v>
      </c>
      <c r="ET28" s="118">
        <v>1236340.5279999999</v>
      </c>
      <c r="EU28" s="118">
        <v>1247311.936</v>
      </c>
      <c r="EV28" s="118">
        <v>1252830</v>
      </c>
    </row>
    <row r="29" spans="1:152" ht="12.75" customHeight="1" x14ac:dyDescent="0.2">
      <c r="A29" s="117" t="s">
        <v>550</v>
      </c>
      <c r="B29" s="118">
        <v>987</v>
      </c>
      <c r="C29" s="118">
        <v>1009.0720000000001</v>
      </c>
      <c r="D29" s="118">
        <v>1065.0159999999998</v>
      </c>
      <c r="E29" s="118">
        <v>1141.2239999999999</v>
      </c>
      <c r="F29" s="118">
        <v>1224.088</v>
      </c>
      <c r="G29" s="118">
        <v>1300</v>
      </c>
      <c r="H29" s="118">
        <v>1378.0320000000002</v>
      </c>
      <c r="I29" s="118">
        <v>1467.2559999999999</v>
      </c>
      <c r="J29" s="118">
        <v>1554.0639999999996</v>
      </c>
      <c r="K29" s="118">
        <v>1624.848</v>
      </c>
      <c r="L29" s="118">
        <v>1666</v>
      </c>
      <c r="M29" s="118">
        <v>1667.2160000000001</v>
      </c>
      <c r="N29" s="118">
        <v>1637.5679999999998</v>
      </c>
      <c r="O29" s="118">
        <v>1592.5120000000002</v>
      </c>
      <c r="P29" s="118">
        <v>1547.5039999999999</v>
      </c>
      <c r="Q29" s="118">
        <v>1518</v>
      </c>
      <c r="R29" s="118">
        <v>1499.5359999999998</v>
      </c>
      <c r="S29" s="118">
        <v>1481.808</v>
      </c>
      <c r="T29" s="118">
        <v>1471.5119999999999</v>
      </c>
      <c r="U29" s="118">
        <v>1475.3440000000001</v>
      </c>
      <c r="V29" s="118">
        <v>1500</v>
      </c>
      <c r="W29" s="118">
        <v>1545.576</v>
      </c>
      <c r="X29" s="118">
        <v>1607.6079999999997</v>
      </c>
      <c r="Y29" s="118">
        <v>1685.952</v>
      </c>
      <c r="Z29" s="118">
        <v>1780.4640000000002</v>
      </c>
      <c r="AA29" s="118">
        <v>1891</v>
      </c>
      <c r="AB29" s="118">
        <v>2015.32</v>
      </c>
      <c r="AC29" s="118">
        <v>2153.52</v>
      </c>
      <c r="AD29" s="118">
        <v>2308.96</v>
      </c>
      <c r="AE29" s="118">
        <v>2485.0000000000005</v>
      </c>
      <c r="AF29" s="118">
        <v>2685</v>
      </c>
      <c r="AG29" s="118">
        <v>2909.4240000000004</v>
      </c>
      <c r="AH29" s="118">
        <v>3156.0319999999997</v>
      </c>
      <c r="AI29" s="118">
        <v>3424.1279999999997</v>
      </c>
      <c r="AJ29" s="118">
        <v>3713.0160000000005</v>
      </c>
      <c r="AK29" s="118">
        <v>4022</v>
      </c>
      <c r="AL29" s="118">
        <v>4337.6880000000001</v>
      </c>
      <c r="AM29" s="118">
        <v>4660.5439999999999</v>
      </c>
      <c r="AN29" s="118">
        <v>5010.6559999999999</v>
      </c>
      <c r="AO29" s="118">
        <v>5408.1120000000001</v>
      </c>
      <c r="AP29" s="118">
        <v>5873</v>
      </c>
      <c r="AQ29" s="118">
        <v>6392.52</v>
      </c>
      <c r="AR29" s="118">
        <v>6953.28</v>
      </c>
      <c r="AS29" s="118">
        <v>7574.4800000000005</v>
      </c>
      <c r="AT29" s="118">
        <v>8275.32</v>
      </c>
      <c r="AU29" s="118">
        <v>9075</v>
      </c>
      <c r="AV29" s="118">
        <v>9963.6319999999996</v>
      </c>
      <c r="AW29" s="118">
        <v>10928.415999999999</v>
      </c>
      <c r="AX29" s="118">
        <v>11984.183999999999</v>
      </c>
      <c r="AY29" s="118">
        <v>13145.768</v>
      </c>
      <c r="AZ29" s="118">
        <v>14428</v>
      </c>
      <c r="BA29" s="118">
        <v>15894.992000000002</v>
      </c>
      <c r="BB29" s="118">
        <v>17536.856</v>
      </c>
      <c r="BC29" s="118">
        <v>19257.423999999999</v>
      </c>
      <c r="BD29" s="118">
        <v>20960.528000000002</v>
      </c>
      <c r="BE29" s="118">
        <v>22550</v>
      </c>
      <c r="BF29" s="118">
        <v>23951.296000000002</v>
      </c>
      <c r="BG29" s="118">
        <v>25228.527999999998</v>
      </c>
      <c r="BH29" s="118">
        <v>26493.511999999999</v>
      </c>
      <c r="BI29" s="118">
        <v>27858.063999999998</v>
      </c>
      <c r="BJ29" s="118">
        <v>29434</v>
      </c>
      <c r="BK29" s="118">
        <v>31199.24</v>
      </c>
      <c r="BL29" s="118">
        <v>33079.240000000005</v>
      </c>
      <c r="BM29" s="118">
        <v>35107.120000000003</v>
      </c>
      <c r="BN29" s="118">
        <v>37316</v>
      </c>
      <c r="BO29" s="118">
        <v>39739</v>
      </c>
      <c r="BP29" s="118">
        <v>42451.192000000003</v>
      </c>
      <c r="BQ29" s="118">
        <v>45430.495999999999</v>
      </c>
      <c r="BR29" s="118">
        <v>48564.303999999996</v>
      </c>
      <c r="BS29" s="118">
        <v>51740.008000000002</v>
      </c>
      <c r="BT29" s="118">
        <v>54845</v>
      </c>
      <c r="BU29" s="118">
        <v>57943.119999999995</v>
      </c>
      <c r="BV29" s="118">
        <v>61109.440000000002</v>
      </c>
      <c r="BW29" s="118">
        <v>64248.2</v>
      </c>
      <c r="BX29" s="118">
        <v>67263.64</v>
      </c>
      <c r="BY29" s="118">
        <v>70060</v>
      </c>
      <c r="BZ29" s="118">
        <v>72542.48</v>
      </c>
      <c r="CA29" s="118">
        <v>74774.92</v>
      </c>
      <c r="CB29" s="118">
        <v>76899.51999999999</v>
      </c>
      <c r="CC29" s="118">
        <v>79058.48000000001</v>
      </c>
      <c r="CD29" s="118">
        <v>81394</v>
      </c>
      <c r="CE29" s="118">
        <v>83809.296000000002</v>
      </c>
      <c r="CF29" s="118">
        <v>86209.567999999985</v>
      </c>
      <c r="CG29" s="118">
        <v>88739.991999999984</v>
      </c>
      <c r="CH29" s="118">
        <v>91545.744000000006</v>
      </c>
      <c r="CI29" s="118">
        <v>94772</v>
      </c>
      <c r="CJ29" s="118">
        <v>98398.903999999995</v>
      </c>
      <c r="CK29" s="118">
        <v>102329.67199999999</v>
      </c>
      <c r="CL29" s="118">
        <v>106594.08799999999</v>
      </c>
      <c r="CM29" s="118">
        <v>111221.93600000002</v>
      </c>
      <c r="CN29" s="118">
        <v>116243</v>
      </c>
      <c r="CO29" s="118">
        <v>121772.03200000001</v>
      </c>
      <c r="CP29" s="118">
        <v>127789.17600000001</v>
      </c>
      <c r="CQ29" s="118">
        <v>134122.304</v>
      </c>
      <c r="CR29" s="118">
        <v>140599.28800000003</v>
      </c>
      <c r="CS29" s="118">
        <v>147048</v>
      </c>
      <c r="CT29" s="118">
        <v>153519.432</v>
      </c>
      <c r="CU29" s="118">
        <v>160128.33600000001</v>
      </c>
      <c r="CV29" s="118">
        <v>166798.22399999999</v>
      </c>
      <c r="CW29" s="118">
        <v>173452.60800000001</v>
      </c>
      <c r="CX29" s="118">
        <v>180015</v>
      </c>
      <c r="CY29" s="118">
        <v>186471.99200000003</v>
      </c>
      <c r="CZ29" s="118">
        <v>192874.57599999997</v>
      </c>
      <c r="DA29" s="118">
        <v>199242.86399999997</v>
      </c>
      <c r="DB29" s="118">
        <v>205596.96800000002</v>
      </c>
      <c r="DC29" s="118">
        <v>211957</v>
      </c>
      <c r="DD29" s="118">
        <v>218239.23200000002</v>
      </c>
      <c r="DE29" s="118">
        <v>224430.25599999999</v>
      </c>
      <c r="DF29" s="118">
        <v>230655.66399999999</v>
      </c>
      <c r="DG29" s="118">
        <v>237041.04800000001</v>
      </c>
      <c r="DH29" s="118">
        <v>243712</v>
      </c>
      <c r="DI29" s="118">
        <v>250341.03200000004</v>
      </c>
      <c r="DJ29" s="118">
        <v>256844.41599999997</v>
      </c>
      <c r="DK29" s="118">
        <v>263713.38400000002</v>
      </c>
      <c r="DL29" s="118">
        <v>271439.16800000001</v>
      </c>
      <c r="DM29" s="118">
        <v>280513</v>
      </c>
      <c r="DN29" s="118">
        <v>290839.23200000002</v>
      </c>
      <c r="DO29" s="118">
        <v>302090.37599999999</v>
      </c>
      <c r="DP29" s="118">
        <v>314409.90399999998</v>
      </c>
      <c r="DQ29" s="118">
        <v>327941.288</v>
      </c>
      <c r="DR29" s="118">
        <v>342828</v>
      </c>
      <c r="DS29" s="118">
        <v>360715</v>
      </c>
      <c r="DT29" s="118">
        <v>381506.63999999996</v>
      </c>
      <c r="DU29" s="118">
        <v>402735.47999999992</v>
      </c>
      <c r="DV29" s="118">
        <v>421934.08000000002</v>
      </c>
      <c r="DW29" s="118">
        <v>436635</v>
      </c>
      <c r="DX29" s="118">
        <v>445230.72</v>
      </c>
      <c r="DY29" s="118">
        <v>449366.19999999995</v>
      </c>
      <c r="DZ29" s="118">
        <v>451452.72</v>
      </c>
      <c r="EA29" s="118">
        <v>453901.56</v>
      </c>
      <c r="EB29" s="118">
        <v>459124</v>
      </c>
      <c r="EC29" s="118">
        <v>467625.272</v>
      </c>
      <c r="ED29" s="118">
        <v>477797.85600000003</v>
      </c>
      <c r="EE29" s="118">
        <v>488883.90399999998</v>
      </c>
      <c r="EF29" s="118">
        <v>500125.56799999997</v>
      </c>
      <c r="EG29" s="118">
        <v>510765</v>
      </c>
      <c r="EH29" s="118">
        <v>521103.17600000004</v>
      </c>
      <c r="EI29" s="118">
        <v>531645.32799999998</v>
      </c>
      <c r="EJ29" s="118">
        <v>541939.99199999985</v>
      </c>
      <c r="EK29" s="118">
        <v>551535.70400000003</v>
      </c>
      <c r="EL29" s="118">
        <v>559981</v>
      </c>
      <c r="EM29" s="118">
        <v>566509.25600000005</v>
      </c>
      <c r="EN29" s="118">
        <v>571421.44799999986</v>
      </c>
      <c r="EO29" s="118">
        <v>575867.51199999999</v>
      </c>
      <c r="EP29" s="118">
        <v>580997.38399999996</v>
      </c>
      <c r="EQ29" s="118">
        <v>587961</v>
      </c>
      <c r="ER29" s="118">
        <v>595991.73600000003</v>
      </c>
      <c r="ES29" s="118">
        <v>604322.96799999999</v>
      </c>
      <c r="ET29" s="118">
        <v>614104.63199999998</v>
      </c>
      <c r="EU29" s="118">
        <v>626486.66399999999</v>
      </c>
      <c r="EV29" s="118">
        <v>642619</v>
      </c>
    </row>
    <row r="30" spans="1:152" ht="18" customHeight="1" x14ac:dyDescent="0.2">
      <c r="A30" s="121" t="s">
        <v>551</v>
      </c>
      <c r="B30" s="118">
        <v>119</v>
      </c>
      <c r="C30" s="118">
        <v>122.89599999999999</v>
      </c>
      <c r="D30" s="118">
        <v>137.04799999999997</v>
      </c>
      <c r="E30" s="118">
        <v>157.35200000000003</v>
      </c>
      <c r="F30" s="118">
        <v>179.70400000000001</v>
      </c>
      <c r="G30" s="118">
        <v>200</v>
      </c>
      <c r="H30" s="118">
        <v>220.976</v>
      </c>
      <c r="I30" s="118">
        <v>245.36799999999999</v>
      </c>
      <c r="J30" s="118">
        <v>269.072</v>
      </c>
      <c r="K30" s="118">
        <v>287.98400000000004</v>
      </c>
      <c r="L30" s="118">
        <v>298</v>
      </c>
      <c r="M30" s="118">
        <v>296.12799999999999</v>
      </c>
      <c r="N30" s="118">
        <v>285.10399999999998</v>
      </c>
      <c r="O30" s="118">
        <v>269.416</v>
      </c>
      <c r="P30" s="118">
        <v>253.55199999999999</v>
      </c>
      <c r="Q30" s="118">
        <v>242</v>
      </c>
      <c r="R30" s="118">
        <v>234.84</v>
      </c>
      <c r="S30" s="118">
        <v>229.07999999999998</v>
      </c>
      <c r="T30" s="118">
        <v>224.59999999999997</v>
      </c>
      <c r="U30" s="118">
        <v>221.28</v>
      </c>
      <c r="V30" s="118">
        <v>219</v>
      </c>
      <c r="W30" s="118">
        <v>217.24800000000002</v>
      </c>
      <c r="X30" s="118">
        <v>216.10399999999998</v>
      </c>
      <c r="Y30" s="118">
        <v>216.33600000000001</v>
      </c>
      <c r="Z30" s="118">
        <v>218.71200000000002</v>
      </c>
      <c r="AA30" s="118">
        <v>224</v>
      </c>
      <c r="AB30" s="118">
        <v>231.67200000000003</v>
      </c>
      <c r="AC30" s="118">
        <v>241.21600000000004</v>
      </c>
      <c r="AD30" s="118">
        <v>253.42399999999995</v>
      </c>
      <c r="AE30" s="118">
        <v>269.08799999999997</v>
      </c>
      <c r="AF30" s="118">
        <v>289</v>
      </c>
      <c r="AG30" s="118">
        <v>312.31199999999995</v>
      </c>
      <c r="AH30" s="118">
        <v>338.49599999999998</v>
      </c>
      <c r="AI30" s="118">
        <v>368.82399999999996</v>
      </c>
      <c r="AJ30" s="118">
        <v>404.56799999999998</v>
      </c>
      <c r="AK30" s="118">
        <v>447</v>
      </c>
      <c r="AL30" s="118">
        <v>495.08000000000004</v>
      </c>
      <c r="AM30" s="118">
        <v>547.95999999999992</v>
      </c>
      <c r="AN30" s="118">
        <v>607.19999999999982</v>
      </c>
      <c r="AO30" s="118">
        <v>674.36</v>
      </c>
      <c r="AP30" s="118">
        <v>751</v>
      </c>
      <c r="AQ30" s="118">
        <v>831.29600000000005</v>
      </c>
      <c r="AR30" s="118">
        <v>914.20799999999986</v>
      </c>
      <c r="AS30" s="118">
        <v>1008.4719999999999</v>
      </c>
      <c r="AT30" s="118">
        <v>1122.8240000000001</v>
      </c>
      <c r="AU30" s="118">
        <v>1266</v>
      </c>
      <c r="AV30" s="118">
        <v>1430.288</v>
      </c>
      <c r="AW30" s="118">
        <v>1609.8639999999998</v>
      </c>
      <c r="AX30" s="118">
        <v>1816.2959999999998</v>
      </c>
      <c r="AY30" s="118">
        <v>2061.152</v>
      </c>
      <c r="AZ30" s="118">
        <v>2356</v>
      </c>
      <c r="BA30" s="118">
        <v>2751.2400000000002</v>
      </c>
      <c r="BB30" s="118">
        <v>3239.16</v>
      </c>
      <c r="BC30" s="118">
        <v>3744.16</v>
      </c>
      <c r="BD30" s="118">
        <v>4190.6399999999994</v>
      </c>
      <c r="BE30" s="118">
        <v>4503</v>
      </c>
      <c r="BF30" s="118">
        <v>4625.72</v>
      </c>
      <c r="BG30" s="118">
        <v>4609.2</v>
      </c>
      <c r="BH30" s="118">
        <v>4536.7199999999993</v>
      </c>
      <c r="BI30" s="118">
        <v>4491.5600000000004</v>
      </c>
      <c r="BJ30" s="118">
        <v>4557</v>
      </c>
      <c r="BK30" s="118">
        <v>4740.6560000000009</v>
      </c>
      <c r="BL30" s="118">
        <v>4987.0079999999998</v>
      </c>
      <c r="BM30" s="118">
        <v>5284.6320000000005</v>
      </c>
      <c r="BN30" s="118">
        <v>5622.1040000000012</v>
      </c>
      <c r="BO30" s="118">
        <v>5988</v>
      </c>
      <c r="BP30" s="118">
        <v>6378.2720000000008</v>
      </c>
      <c r="BQ30" s="118">
        <v>6800.5360000000001</v>
      </c>
      <c r="BR30" s="118">
        <v>7260.8639999999987</v>
      </c>
      <c r="BS30" s="118">
        <v>7765.3280000000004</v>
      </c>
      <c r="BT30" s="118">
        <v>8320</v>
      </c>
      <c r="BU30" s="118">
        <v>8936.9920000000002</v>
      </c>
      <c r="BV30" s="118">
        <v>9612.2559999999976</v>
      </c>
      <c r="BW30" s="118">
        <v>10327.623999999998</v>
      </c>
      <c r="BX30" s="118">
        <v>11064.928</v>
      </c>
      <c r="BY30" s="118">
        <v>11806</v>
      </c>
      <c r="BZ30" s="118">
        <v>12566.344000000001</v>
      </c>
      <c r="CA30" s="118">
        <v>13358.071999999998</v>
      </c>
      <c r="CB30" s="118">
        <v>14157.928</v>
      </c>
      <c r="CC30" s="118">
        <v>14942.656000000001</v>
      </c>
      <c r="CD30" s="118">
        <v>15689</v>
      </c>
      <c r="CE30" s="118">
        <v>16383.312</v>
      </c>
      <c r="CF30" s="118">
        <v>17041.096000000001</v>
      </c>
      <c r="CG30" s="118">
        <v>17682.823999999997</v>
      </c>
      <c r="CH30" s="118">
        <v>18328.968000000001</v>
      </c>
      <c r="CI30" s="118">
        <v>19000</v>
      </c>
      <c r="CJ30" s="118">
        <v>19670.32</v>
      </c>
      <c r="CK30" s="118">
        <v>20326.28</v>
      </c>
      <c r="CL30" s="118">
        <v>21006.28</v>
      </c>
      <c r="CM30" s="118">
        <v>21748.720000000001</v>
      </c>
      <c r="CN30" s="118">
        <v>22592</v>
      </c>
      <c r="CO30" s="118">
        <v>23530.68</v>
      </c>
      <c r="CP30" s="118">
        <v>24539.159999999996</v>
      </c>
      <c r="CQ30" s="118">
        <v>25625.599999999999</v>
      </c>
      <c r="CR30" s="118">
        <v>26798.160000000003</v>
      </c>
      <c r="CS30" s="118">
        <v>28065</v>
      </c>
      <c r="CT30" s="118">
        <v>29439.288</v>
      </c>
      <c r="CU30" s="118">
        <v>30915.584000000003</v>
      </c>
      <c r="CV30" s="118">
        <v>32474.135999999995</v>
      </c>
      <c r="CW30" s="118">
        <v>34095.192000000003</v>
      </c>
      <c r="CX30" s="118">
        <v>35759</v>
      </c>
      <c r="CY30" s="118">
        <v>37488.024000000005</v>
      </c>
      <c r="CZ30" s="118">
        <v>39295.431999999993</v>
      </c>
      <c r="DA30" s="118">
        <v>41147.527999999998</v>
      </c>
      <c r="DB30" s="118">
        <v>43010.616000000002</v>
      </c>
      <c r="DC30" s="118">
        <v>44851</v>
      </c>
      <c r="DD30" s="118">
        <v>46667.496000000006</v>
      </c>
      <c r="DE30" s="118">
        <v>48482.567999999999</v>
      </c>
      <c r="DF30" s="118">
        <v>50297.991999999998</v>
      </c>
      <c r="DG30" s="118">
        <v>52115.544000000002</v>
      </c>
      <c r="DH30" s="118">
        <v>53937</v>
      </c>
      <c r="DI30" s="118">
        <v>55746.200000000004</v>
      </c>
      <c r="DJ30" s="118">
        <v>57541.959999999992</v>
      </c>
      <c r="DK30" s="118">
        <v>59348.52</v>
      </c>
      <c r="DL30" s="118">
        <v>61190.12</v>
      </c>
      <c r="DM30" s="118">
        <v>63091</v>
      </c>
      <c r="DN30" s="118">
        <v>64976.455999999998</v>
      </c>
      <c r="DO30" s="118">
        <v>66830.327999999994</v>
      </c>
      <c r="DP30" s="118">
        <v>68764.671999999991</v>
      </c>
      <c r="DQ30" s="118">
        <v>70891.544000000009</v>
      </c>
      <c r="DR30" s="118">
        <v>73323</v>
      </c>
      <c r="DS30" s="118">
        <v>76018.975999999995</v>
      </c>
      <c r="DT30" s="118">
        <v>78904.768000000011</v>
      </c>
      <c r="DU30" s="118">
        <v>82040.471999999994</v>
      </c>
      <c r="DV30" s="118">
        <v>85486.184000000008</v>
      </c>
      <c r="DW30" s="118">
        <v>89302</v>
      </c>
      <c r="DX30" s="118">
        <v>93833.423999999999</v>
      </c>
      <c r="DY30" s="118">
        <v>99040.391999999993</v>
      </c>
      <c r="DZ30" s="118">
        <v>104404.64799999999</v>
      </c>
      <c r="EA30" s="118">
        <v>109407.936</v>
      </c>
      <c r="EB30" s="118">
        <v>113532</v>
      </c>
      <c r="EC30" s="118">
        <v>116510.85600000003</v>
      </c>
      <c r="ED30" s="118">
        <v>118690.00799999997</v>
      </c>
      <c r="EE30" s="118">
        <v>120468.432</v>
      </c>
      <c r="EF30" s="118">
        <v>122245.10399999999</v>
      </c>
      <c r="EG30" s="118">
        <v>124419</v>
      </c>
      <c r="EH30" s="118">
        <v>127037.912</v>
      </c>
      <c r="EI30" s="118">
        <v>129835.85599999999</v>
      </c>
      <c r="EJ30" s="118">
        <v>132741.144</v>
      </c>
      <c r="EK30" s="118">
        <v>135682.08799999999</v>
      </c>
      <c r="EL30" s="118">
        <v>138587</v>
      </c>
      <c r="EM30" s="118">
        <v>141537.84799999997</v>
      </c>
      <c r="EN30" s="118">
        <v>144582.42399999997</v>
      </c>
      <c r="EO30" s="118">
        <v>147597.77600000001</v>
      </c>
      <c r="EP30" s="118">
        <v>150460.95199999999</v>
      </c>
      <c r="EQ30" s="118">
        <v>153049</v>
      </c>
      <c r="ER30" s="118">
        <v>155443.88799999998</v>
      </c>
      <c r="ES30" s="118">
        <v>157727.58399999997</v>
      </c>
      <c r="ET30" s="118">
        <v>159777.136</v>
      </c>
      <c r="EU30" s="118">
        <v>161469.592</v>
      </c>
      <c r="EV30" s="118">
        <v>162682</v>
      </c>
    </row>
    <row r="31" spans="1:152" ht="14.1" customHeight="1" x14ac:dyDescent="0.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3"/>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c r="DY31" s="122"/>
      <c r="DZ31" s="122"/>
      <c r="EA31" s="122"/>
      <c r="EB31" s="122"/>
      <c r="EC31" s="122"/>
      <c r="ED31" s="122"/>
      <c r="EE31" s="122"/>
      <c r="EF31" s="122"/>
      <c r="EG31" s="122"/>
      <c r="EH31" s="122"/>
      <c r="EI31" s="122"/>
      <c r="EJ31" s="122"/>
      <c r="EK31" s="122"/>
      <c r="EL31" s="122"/>
      <c r="EM31" s="122"/>
      <c r="EN31" s="122"/>
      <c r="EO31" s="122"/>
      <c r="EP31" s="122"/>
      <c r="EQ31" s="122"/>
      <c r="ER31" s="122"/>
      <c r="ES31" s="122"/>
      <c r="ET31" s="122"/>
      <c r="EU31" s="122"/>
      <c r="EV31" s="122"/>
    </row>
    <row r="32" spans="1:152" s="116" customFormat="1" ht="27.75" customHeight="1" x14ac:dyDescent="0.2">
      <c r="A32" s="114" t="s">
        <v>552</v>
      </c>
      <c r="B32" s="124">
        <v>8826954</v>
      </c>
      <c r="C32" s="124">
        <v>9000009.9279999994</v>
      </c>
      <c r="D32" s="124">
        <v>9170974.0239999983</v>
      </c>
      <c r="E32" s="124">
        <v>9340075.6559999995</v>
      </c>
      <c r="F32" s="124">
        <v>9507544.1919999998</v>
      </c>
      <c r="G32" s="124">
        <v>9673609</v>
      </c>
      <c r="H32" s="124">
        <v>9838117.1679999996</v>
      </c>
      <c r="I32" s="124">
        <v>10000915.784</v>
      </c>
      <c r="J32" s="124">
        <v>10162234.216</v>
      </c>
      <c r="K32" s="124">
        <v>10322301.832</v>
      </c>
      <c r="L32" s="124">
        <v>10481348</v>
      </c>
      <c r="M32" s="124">
        <v>10638821.568</v>
      </c>
      <c r="N32" s="124">
        <v>10794569.624</v>
      </c>
      <c r="O32" s="124">
        <v>10949418.896</v>
      </c>
      <c r="P32" s="124">
        <v>11104196.112000002</v>
      </c>
      <c r="Q32" s="124">
        <v>11259728</v>
      </c>
      <c r="R32" s="124">
        <v>11412849.76</v>
      </c>
      <c r="S32" s="124">
        <v>11563010.24</v>
      </c>
      <c r="T32" s="124">
        <v>11714956.640000001</v>
      </c>
      <c r="U32" s="124">
        <v>11873436.16</v>
      </c>
      <c r="V32" s="124">
        <v>12043196</v>
      </c>
      <c r="W32" s="124">
        <v>12229499.903999999</v>
      </c>
      <c r="X32" s="124">
        <v>12429183.071999999</v>
      </c>
      <c r="Y32" s="124">
        <v>12634349.888</v>
      </c>
      <c r="Z32" s="124">
        <v>12837104.736</v>
      </c>
      <c r="AA32" s="124">
        <v>13029552</v>
      </c>
      <c r="AB32" s="124">
        <v>13206156.767999999</v>
      </c>
      <c r="AC32" s="124">
        <v>13372182.784</v>
      </c>
      <c r="AD32" s="124">
        <v>13535932.415999999</v>
      </c>
      <c r="AE32" s="124">
        <v>13705708.032</v>
      </c>
      <c r="AF32" s="124">
        <v>13889812</v>
      </c>
      <c r="AG32" s="124">
        <v>14091314.976</v>
      </c>
      <c r="AH32" s="124">
        <v>14304682.047999999</v>
      </c>
      <c r="AI32" s="124">
        <v>14525307.231999997</v>
      </c>
      <c r="AJ32" s="124">
        <v>14748584.544000002</v>
      </c>
      <c r="AK32" s="124">
        <v>14969908</v>
      </c>
      <c r="AL32" s="124">
        <v>15189938.208000001</v>
      </c>
      <c r="AM32" s="124">
        <v>15411745.823999997</v>
      </c>
      <c r="AN32" s="124">
        <v>15634339.935999997</v>
      </c>
      <c r="AO32" s="124">
        <v>15856729.632000003</v>
      </c>
      <c r="AP32" s="124">
        <v>16077924</v>
      </c>
      <c r="AQ32" s="124">
        <v>16299452.032000002</v>
      </c>
      <c r="AR32" s="124">
        <v>16521974.335999997</v>
      </c>
      <c r="AS32" s="124">
        <v>16743197.423999999</v>
      </c>
      <c r="AT32" s="124">
        <v>16960827.808000002</v>
      </c>
      <c r="AU32" s="124">
        <v>17172572</v>
      </c>
      <c r="AV32" s="124">
        <v>17376248.783999998</v>
      </c>
      <c r="AW32" s="124">
        <v>17573387.151999999</v>
      </c>
      <c r="AX32" s="124">
        <v>17767258.927999999</v>
      </c>
      <c r="AY32" s="124">
        <v>17961135.936000001</v>
      </c>
      <c r="AZ32" s="124">
        <v>18158290</v>
      </c>
      <c r="BA32" s="124">
        <v>18358901.200000003</v>
      </c>
      <c r="BB32" s="124">
        <v>18560788.32</v>
      </c>
      <c r="BC32" s="124">
        <v>18763681.239999998</v>
      </c>
      <c r="BD32" s="124">
        <v>18967309.84</v>
      </c>
      <c r="BE32" s="124">
        <v>19171404</v>
      </c>
      <c r="BF32" s="124">
        <v>19375482.743999999</v>
      </c>
      <c r="BG32" s="124">
        <v>19579726.151999999</v>
      </c>
      <c r="BH32" s="124">
        <v>19784855.688000001</v>
      </c>
      <c r="BI32" s="124">
        <v>19991592.816000003</v>
      </c>
      <c r="BJ32" s="124">
        <v>20200659</v>
      </c>
      <c r="BK32" s="124">
        <v>20414068.080000006</v>
      </c>
      <c r="BL32" s="124">
        <v>20631339.079999998</v>
      </c>
      <c r="BM32" s="124">
        <v>20849451.239999998</v>
      </c>
      <c r="BN32" s="124">
        <v>21065383.800000001</v>
      </c>
      <c r="BO32" s="124">
        <v>21276116</v>
      </c>
      <c r="BP32" s="124">
        <v>21481932.671999998</v>
      </c>
      <c r="BQ32" s="124">
        <v>21684847.655999999</v>
      </c>
      <c r="BR32" s="124">
        <v>21884433.704</v>
      </c>
      <c r="BS32" s="124">
        <v>22080263.568</v>
      </c>
      <c r="BT32" s="124">
        <v>22271910</v>
      </c>
      <c r="BU32" s="124">
        <v>22459243.432000004</v>
      </c>
      <c r="BV32" s="124">
        <v>22642548.695999995</v>
      </c>
      <c r="BW32" s="124">
        <v>22822020.143999998</v>
      </c>
      <c r="BX32" s="124">
        <v>22997852.128000002</v>
      </c>
      <c r="BY32" s="124">
        <v>23170239</v>
      </c>
      <c r="BZ32" s="124">
        <v>23339457.592000004</v>
      </c>
      <c r="CA32" s="124">
        <v>23505378.335999999</v>
      </c>
      <c r="CB32" s="124">
        <v>23667585.984000001</v>
      </c>
      <c r="CC32" s="124">
        <v>23825665.287999999</v>
      </c>
      <c r="CD32" s="124">
        <v>23979201</v>
      </c>
      <c r="CE32" s="124">
        <v>24128208.111999996</v>
      </c>
      <c r="CF32" s="124">
        <v>24272963.456</v>
      </c>
      <c r="CG32" s="124">
        <v>24413444.543999996</v>
      </c>
      <c r="CH32" s="124">
        <v>24549628.888000004</v>
      </c>
      <c r="CI32" s="124">
        <v>24681494</v>
      </c>
      <c r="CJ32" s="124">
        <v>24809229.447999999</v>
      </c>
      <c r="CK32" s="124">
        <v>24932850.223999996</v>
      </c>
      <c r="CL32" s="124">
        <v>25052071.976000004</v>
      </c>
      <c r="CM32" s="124">
        <v>25166610.352000002</v>
      </c>
      <c r="CN32" s="124">
        <v>25276181</v>
      </c>
      <c r="CO32" s="124">
        <v>25380940.544</v>
      </c>
      <c r="CP32" s="124">
        <v>25481078.551999997</v>
      </c>
      <c r="CQ32" s="124">
        <v>25576360.088</v>
      </c>
      <c r="CR32" s="124">
        <v>25666550.216000002</v>
      </c>
      <c r="CS32" s="124">
        <v>25751414</v>
      </c>
      <c r="CT32" s="124">
        <v>25830960.768000003</v>
      </c>
      <c r="CU32" s="124">
        <v>25905347.144000001</v>
      </c>
      <c r="CV32" s="124">
        <v>25974559.136</v>
      </c>
      <c r="CW32" s="124">
        <v>26038582.752000004</v>
      </c>
      <c r="CX32" s="124">
        <v>26097404</v>
      </c>
      <c r="CY32" s="124">
        <v>26151102.800000001</v>
      </c>
      <c r="CZ32" s="124">
        <v>26199688.48</v>
      </c>
      <c r="DA32" s="124">
        <v>26243041.159999996</v>
      </c>
      <c r="DB32" s="124">
        <v>26281040.960000001</v>
      </c>
      <c r="DC32" s="124">
        <v>26313568</v>
      </c>
      <c r="DD32" s="124">
        <v>26339642.904000003</v>
      </c>
      <c r="DE32" s="124">
        <v>26359345.592</v>
      </c>
      <c r="DF32" s="124">
        <v>26374145.127999999</v>
      </c>
      <c r="DG32" s="124">
        <v>26385510.576000005</v>
      </c>
      <c r="DH32" s="124">
        <v>26394911</v>
      </c>
      <c r="DI32" s="124">
        <v>26402519.936000004</v>
      </c>
      <c r="DJ32" s="124">
        <v>26407358.007999998</v>
      </c>
      <c r="DK32" s="124">
        <v>26409164.912</v>
      </c>
      <c r="DL32" s="124">
        <v>26407680.344000004</v>
      </c>
      <c r="DM32" s="124">
        <v>26402644</v>
      </c>
      <c r="DN32" s="124">
        <v>26394040.184</v>
      </c>
      <c r="DO32" s="124">
        <v>26382042.432</v>
      </c>
      <c r="DP32" s="124">
        <v>26366674.287999995</v>
      </c>
      <c r="DQ32" s="124">
        <v>26347959.296</v>
      </c>
      <c r="DR32" s="124">
        <v>26325921</v>
      </c>
      <c r="DS32" s="124">
        <v>26300257.608000003</v>
      </c>
      <c r="DT32" s="124">
        <v>26270953.423999995</v>
      </c>
      <c r="DU32" s="124">
        <v>26238461.135999996</v>
      </c>
      <c r="DV32" s="124">
        <v>26203233.432</v>
      </c>
      <c r="DW32" s="124">
        <v>26165723</v>
      </c>
      <c r="DX32" s="124">
        <v>26125568.064000003</v>
      </c>
      <c r="DY32" s="124">
        <v>26082466.831999999</v>
      </c>
      <c r="DZ32" s="124">
        <v>26036961.968000002</v>
      </c>
      <c r="EA32" s="124">
        <v>25989596.136</v>
      </c>
      <c r="EB32" s="124">
        <v>25940912</v>
      </c>
      <c r="EC32" s="124">
        <v>25890937.143999998</v>
      </c>
      <c r="ED32" s="124">
        <v>25839309.791999999</v>
      </c>
      <c r="EE32" s="124">
        <v>25785988.567999996</v>
      </c>
      <c r="EF32" s="124">
        <v>25730932.096000005</v>
      </c>
      <c r="EG32" s="124">
        <v>25674099</v>
      </c>
      <c r="EH32" s="124">
        <v>25615232.752</v>
      </c>
      <c r="EI32" s="124">
        <v>25554360.936000001</v>
      </c>
      <c r="EJ32" s="124">
        <v>25491868.343999997</v>
      </c>
      <c r="EK32" s="124">
        <v>25428139.768000003</v>
      </c>
      <c r="EL32" s="124">
        <v>25363560</v>
      </c>
      <c r="EM32" s="124">
        <v>25297932.272000007</v>
      </c>
      <c r="EN32" s="124">
        <v>25231000.055999994</v>
      </c>
      <c r="EO32" s="124">
        <v>25163058.503999997</v>
      </c>
      <c r="EP32" s="124">
        <v>25094402.767999999</v>
      </c>
      <c r="EQ32" s="124">
        <v>25025328</v>
      </c>
      <c r="ER32" s="124">
        <v>24955637.432</v>
      </c>
      <c r="ES32" s="124">
        <v>24885134.296</v>
      </c>
      <c r="ET32" s="124">
        <v>24814113.743999995</v>
      </c>
      <c r="EU32" s="124">
        <v>24742870.928000003</v>
      </c>
      <c r="EV32" s="124">
        <v>24671701</v>
      </c>
    </row>
    <row r="33" spans="1:152" ht="14.1" customHeight="1" x14ac:dyDescent="0.2">
      <c r="A33" s="117" t="s">
        <v>531</v>
      </c>
      <c r="B33" s="125">
        <v>992312</v>
      </c>
      <c r="C33" s="125">
        <v>1019544.2560000002</v>
      </c>
      <c r="D33" s="125">
        <v>1042679.4879999998</v>
      </c>
      <c r="E33" s="125">
        <v>1062611.7920000001</v>
      </c>
      <c r="F33" s="125">
        <v>1080235.264</v>
      </c>
      <c r="G33" s="125">
        <v>1096444</v>
      </c>
      <c r="H33" s="125">
        <v>1110641.936</v>
      </c>
      <c r="I33" s="125">
        <v>1122233.0079999999</v>
      </c>
      <c r="J33" s="125">
        <v>1132111.3119999999</v>
      </c>
      <c r="K33" s="125">
        <v>1141170.9440000001</v>
      </c>
      <c r="L33" s="125">
        <v>1150306</v>
      </c>
      <c r="M33" s="125">
        <v>1158984.6400000001</v>
      </c>
      <c r="N33" s="125">
        <v>1166610.7999999998</v>
      </c>
      <c r="O33" s="125">
        <v>1173982.24</v>
      </c>
      <c r="P33" s="125">
        <v>1181896.72</v>
      </c>
      <c r="Q33" s="125">
        <v>1191152</v>
      </c>
      <c r="R33" s="125">
        <v>1200294.8320000002</v>
      </c>
      <c r="S33" s="125">
        <v>1208793.3759999997</v>
      </c>
      <c r="T33" s="125">
        <v>1218827.504</v>
      </c>
      <c r="U33" s="125">
        <v>1232577.0880000002</v>
      </c>
      <c r="V33" s="125">
        <v>1252222</v>
      </c>
      <c r="W33" s="125">
        <v>1278169.7119999998</v>
      </c>
      <c r="X33" s="125">
        <v>1308966.976</v>
      </c>
      <c r="Y33" s="125">
        <v>1344002.584</v>
      </c>
      <c r="Z33" s="125">
        <v>1382665.3280000002</v>
      </c>
      <c r="AA33" s="125">
        <v>1424344</v>
      </c>
      <c r="AB33" s="125">
        <v>1474787.8319999999</v>
      </c>
      <c r="AC33" s="125">
        <v>1534404.2959999999</v>
      </c>
      <c r="AD33" s="125">
        <v>1594569.544</v>
      </c>
      <c r="AE33" s="125">
        <v>1646659.7280000001</v>
      </c>
      <c r="AF33" s="125">
        <v>1682051</v>
      </c>
      <c r="AG33" s="125">
        <v>1695005.84</v>
      </c>
      <c r="AH33" s="125">
        <v>1691273.48</v>
      </c>
      <c r="AI33" s="125">
        <v>1679460.2</v>
      </c>
      <c r="AJ33" s="125">
        <v>1668172.28</v>
      </c>
      <c r="AK33" s="125">
        <v>1666016</v>
      </c>
      <c r="AL33" s="125">
        <v>1674604.8640000001</v>
      </c>
      <c r="AM33" s="125">
        <v>1688201.352</v>
      </c>
      <c r="AN33" s="125">
        <v>1704385.2079999999</v>
      </c>
      <c r="AO33" s="125">
        <v>1720736.176</v>
      </c>
      <c r="AP33" s="125">
        <v>1734834</v>
      </c>
      <c r="AQ33" s="125">
        <v>1747665.64</v>
      </c>
      <c r="AR33" s="125">
        <v>1760844.5999999999</v>
      </c>
      <c r="AS33" s="125">
        <v>1772890.4399999997</v>
      </c>
      <c r="AT33" s="125">
        <v>1782322.72</v>
      </c>
      <c r="AU33" s="125">
        <v>1787661</v>
      </c>
      <c r="AV33" s="125">
        <v>1786273.2320000003</v>
      </c>
      <c r="AW33" s="125">
        <v>1779146.3759999999</v>
      </c>
      <c r="AX33" s="125">
        <v>1770228.5040000002</v>
      </c>
      <c r="AY33" s="125">
        <v>1763467.6880000001</v>
      </c>
      <c r="AZ33" s="125">
        <v>1762812</v>
      </c>
      <c r="BA33" s="125">
        <v>1770227.152</v>
      </c>
      <c r="BB33" s="125">
        <v>1783081.0959999999</v>
      </c>
      <c r="BC33" s="125">
        <v>1798425.264</v>
      </c>
      <c r="BD33" s="125">
        <v>1813311.088</v>
      </c>
      <c r="BE33" s="125">
        <v>1824790</v>
      </c>
      <c r="BF33" s="125">
        <v>1832123.0559999999</v>
      </c>
      <c r="BG33" s="125">
        <v>1837275.9679999999</v>
      </c>
      <c r="BH33" s="125">
        <v>1841357.1519999998</v>
      </c>
      <c r="BI33" s="125">
        <v>1845475.024</v>
      </c>
      <c r="BJ33" s="125">
        <v>1850738</v>
      </c>
      <c r="BK33" s="125">
        <v>1858539.808</v>
      </c>
      <c r="BL33" s="125">
        <v>1868141.5039999997</v>
      </c>
      <c r="BM33" s="125">
        <v>1877452.4959999998</v>
      </c>
      <c r="BN33" s="125">
        <v>1884382.192</v>
      </c>
      <c r="BO33" s="125">
        <v>1886840</v>
      </c>
      <c r="BP33" s="125">
        <v>1883726.368</v>
      </c>
      <c r="BQ33" s="125">
        <v>1876435.024</v>
      </c>
      <c r="BR33" s="125">
        <v>1866615.2959999999</v>
      </c>
      <c r="BS33" s="125">
        <v>1855916.5120000001</v>
      </c>
      <c r="BT33" s="125">
        <v>1845988</v>
      </c>
      <c r="BU33" s="125">
        <v>1836602.416</v>
      </c>
      <c r="BV33" s="125">
        <v>1826660.2079999996</v>
      </c>
      <c r="BW33" s="125">
        <v>1816502.3919999998</v>
      </c>
      <c r="BX33" s="125">
        <v>1806469.9840000002</v>
      </c>
      <c r="BY33" s="125">
        <v>1796904</v>
      </c>
      <c r="BZ33" s="125">
        <v>1787862.0079999999</v>
      </c>
      <c r="CA33" s="125">
        <v>1779116.6639999999</v>
      </c>
      <c r="CB33" s="125">
        <v>1770581.6159999999</v>
      </c>
      <c r="CC33" s="125">
        <v>1762170.5120000001</v>
      </c>
      <c r="CD33" s="125">
        <v>1753797</v>
      </c>
      <c r="CE33" s="125">
        <v>1745558.1040000001</v>
      </c>
      <c r="CF33" s="125">
        <v>1737511.392</v>
      </c>
      <c r="CG33" s="125">
        <v>1729511.328</v>
      </c>
      <c r="CH33" s="125">
        <v>1721412.3760000002</v>
      </c>
      <c r="CI33" s="125">
        <v>1713069</v>
      </c>
      <c r="CJ33" s="125">
        <v>1704520.3680000002</v>
      </c>
      <c r="CK33" s="125">
        <v>1695863.504</v>
      </c>
      <c r="CL33" s="125">
        <v>1687039.656</v>
      </c>
      <c r="CM33" s="125">
        <v>1677990.0720000002</v>
      </c>
      <c r="CN33" s="125">
        <v>1668656</v>
      </c>
      <c r="CO33" s="125">
        <v>1659164.56</v>
      </c>
      <c r="CP33" s="125">
        <v>1649554.92</v>
      </c>
      <c r="CQ33" s="125">
        <v>1639636.3999999997</v>
      </c>
      <c r="CR33" s="125">
        <v>1629218.32</v>
      </c>
      <c r="CS33" s="125">
        <v>1618110</v>
      </c>
      <c r="CT33" s="125">
        <v>1606136.4320000003</v>
      </c>
      <c r="CU33" s="125">
        <v>1593424.736</v>
      </c>
      <c r="CV33" s="125">
        <v>1580237.4239999999</v>
      </c>
      <c r="CW33" s="125">
        <v>1566837.0079999999</v>
      </c>
      <c r="CX33" s="125">
        <v>1553486</v>
      </c>
      <c r="CY33" s="125">
        <v>1539939.3760000002</v>
      </c>
      <c r="CZ33" s="125">
        <v>1526022.1279999998</v>
      </c>
      <c r="DA33" s="125">
        <v>1512101.7919999999</v>
      </c>
      <c r="DB33" s="125">
        <v>1498545.9040000001</v>
      </c>
      <c r="DC33" s="125">
        <v>1485722</v>
      </c>
      <c r="DD33" s="125">
        <v>1473172.0480000002</v>
      </c>
      <c r="DE33" s="125">
        <v>1460651.024</v>
      </c>
      <c r="DF33" s="125">
        <v>1448845.976</v>
      </c>
      <c r="DG33" s="125">
        <v>1438443.952</v>
      </c>
      <c r="DH33" s="125">
        <v>1430132</v>
      </c>
      <c r="DI33" s="125">
        <v>1424647.8800000001</v>
      </c>
      <c r="DJ33" s="125">
        <v>1421533.56</v>
      </c>
      <c r="DK33" s="125">
        <v>1419682.4000000001</v>
      </c>
      <c r="DL33" s="125">
        <v>1417987.7600000002</v>
      </c>
      <c r="DM33" s="125">
        <v>1415343</v>
      </c>
      <c r="DN33" s="125">
        <v>1411767.6879999998</v>
      </c>
      <c r="DO33" s="125">
        <v>1407999.5839999998</v>
      </c>
      <c r="DP33" s="125">
        <v>1404009.3359999999</v>
      </c>
      <c r="DQ33" s="125">
        <v>1399767.5919999999</v>
      </c>
      <c r="DR33" s="125">
        <v>1395245</v>
      </c>
      <c r="DS33" s="125">
        <v>1390386.1199999999</v>
      </c>
      <c r="DT33" s="125">
        <v>1385210.5199999998</v>
      </c>
      <c r="DU33" s="125">
        <v>1379801.3599999999</v>
      </c>
      <c r="DV33" s="125">
        <v>1374241.8</v>
      </c>
      <c r="DW33" s="125">
        <v>1368615</v>
      </c>
      <c r="DX33" s="125">
        <v>1362806.4000000001</v>
      </c>
      <c r="DY33" s="125">
        <v>1356760.5599999998</v>
      </c>
      <c r="DZ33" s="125">
        <v>1350649.3199999998</v>
      </c>
      <c r="EA33" s="125">
        <v>1344644.52</v>
      </c>
      <c r="EB33" s="125">
        <v>1338918</v>
      </c>
      <c r="EC33" s="125">
        <v>1333394.976</v>
      </c>
      <c r="ED33" s="125">
        <v>1327960.888</v>
      </c>
      <c r="EE33" s="125">
        <v>1322727.912</v>
      </c>
      <c r="EF33" s="125">
        <v>1317808.2240000002</v>
      </c>
      <c r="EG33" s="125">
        <v>1313314</v>
      </c>
      <c r="EH33" s="125">
        <v>1309272.1199999999</v>
      </c>
      <c r="EI33" s="125">
        <v>1305607.8</v>
      </c>
      <c r="EJ33" s="125">
        <v>1302280.7199999997</v>
      </c>
      <c r="EK33" s="125">
        <v>1299250.56</v>
      </c>
      <c r="EL33" s="125">
        <v>1296477</v>
      </c>
      <c r="EM33" s="125">
        <v>1294048.7760000001</v>
      </c>
      <c r="EN33" s="125">
        <v>1291992.7679999999</v>
      </c>
      <c r="EO33" s="125">
        <v>1290175.872</v>
      </c>
      <c r="EP33" s="125">
        <v>1288464.9839999999</v>
      </c>
      <c r="EQ33" s="125">
        <v>1286727</v>
      </c>
      <c r="ER33" s="125">
        <v>1285050.656</v>
      </c>
      <c r="ES33" s="125">
        <v>1283524.6880000001</v>
      </c>
      <c r="ET33" s="125">
        <v>1282015.9919999999</v>
      </c>
      <c r="EU33" s="125">
        <v>1280391.4640000002</v>
      </c>
      <c r="EV33" s="125">
        <v>1278518</v>
      </c>
    </row>
    <row r="34" spans="1:152" ht="14.1" customHeight="1" x14ac:dyDescent="0.2">
      <c r="A34" s="117" t="s">
        <v>532</v>
      </c>
      <c r="B34" s="125">
        <v>867028</v>
      </c>
      <c r="C34" s="125">
        <v>891694.94400000002</v>
      </c>
      <c r="D34" s="125">
        <v>916660.51199999999</v>
      </c>
      <c r="E34" s="125">
        <v>941410.40800000005</v>
      </c>
      <c r="F34" s="125">
        <v>965430.33600000001</v>
      </c>
      <c r="G34" s="125">
        <v>988206</v>
      </c>
      <c r="H34" s="125">
        <v>1010080.2640000001</v>
      </c>
      <c r="I34" s="125">
        <v>1031395.9919999999</v>
      </c>
      <c r="J34" s="125">
        <v>1051638.888</v>
      </c>
      <c r="K34" s="125">
        <v>1070294.6560000002</v>
      </c>
      <c r="L34" s="125">
        <v>1086849</v>
      </c>
      <c r="M34" s="125">
        <v>1100808.96</v>
      </c>
      <c r="N34" s="125">
        <v>1112517.3999999999</v>
      </c>
      <c r="O34" s="125">
        <v>1122713.7599999998</v>
      </c>
      <c r="P34" s="125">
        <v>1132137.48</v>
      </c>
      <c r="Q34" s="125">
        <v>1141528</v>
      </c>
      <c r="R34" s="125">
        <v>1150251.7520000001</v>
      </c>
      <c r="S34" s="125">
        <v>1157815.7759999998</v>
      </c>
      <c r="T34" s="125">
        <v>1165170.4239999999</v>
      </c>
      <c r="U34" s="125">
        <v>1173266.0480000002</v>
      </c>
      <c r="V34" s="125">
        <v>1183053</v>
      </c>
      <c r="W34" s="125">
        <v>1193599.9360000002</v>
      </c>
      <c r="X34" s="125">
        <v>1204273.2879999999</v>
      </c>
      <c r="Y34" s="125">
        <v>1216470.0719999999</v>
      </c>
      <c r="Z34" s="125">
        <v>1231587.304</v>
      </c>
      <c r="AA34" s="125">
        <v>1251022</v>
      </c>
      <c r="AB34" s="125">
        <v>1274188.416</v>
      </c>
      <c r="AC34" s="125">
        <v>1300155.2079999999</v>
      </c>
      <c r="AD34" s="125">
        <v>1329800.9919999999</v>
      </c>
      <c r="AE34" s="125">
        <v>1364004.3840000001</v>
      </c>
      <c r="AF34" s="125">
        <v>1403644</v>
      </c>
      <c r="AG34" s="125">
        <v>1455281.1839999999</v>
      </c>
      <c r="AH34" s="125">
        <v>1518330.1919999998</v>
      </c>
      <c r="AI34" s="125">
        <v>1582949.0079999999</v>
      </c>
      <c r="AJ34" s="125">
        <v>1639295.6160000002</v>
      </c>
      <c r="AK34" s="125">
        <v>1677528</v>
      </c>
      <c r="AL34" s="125">
        <v>1691718.608</v>
      </c>
      <c r="AM34" s="125">
        <v>1688428.7839999998</v>
      </c>
      <c r="AN34" s="125">
        <v>1676549.8559999999</v>
      </c>
      <c r="AO34" s="125">
        <v>1664973.152</v>
      </c>
      <c r="AP34" s="125">
        <v>1662590</v>
      </c>
      <c r="AQ34" s="125">
        <v>1670961.8080000002</v>
      </c>
      <c r="AR34" s="125">
        <v>1684161.0239999997</v>
      </c>
      <c r="AS34" s="125">
        <v>1699845.5359999998</v>
      </c>
      <c r="AT34" s="125">
        <v>1715673.2320000001</v>
      </c>
      <c r="AU34" s="125">
        <v>1729302</v>
      </c>
      <c r="AV34" s="125">
        <v>1741683.68</v>
      </c>
      <c r="AW34" s="125">
        <v>1754379.6799999997</v>
      </c>
      <c r="AX34" s="125">
        <v>1765962.2399999998</v>
      </c>
      <c r="AY34" s="125">
        <v>1775003.6000000003</v>
      </c>
      <c r="AZ34" s="125">
        <v>1780076</v>
      </c>
      <c r="BA34" s="125">
        <v>1778565.6800000002</v>
      </c>
      <c r="BB34" s="125">
        <v>1771424.48</v>
      </c>
      <c r="BC34" s="125">
        <v>1762573.0399999998</v>
      </c>
      <c r="BD34" s="125">
        <v>1755932</v>
      </c>
      <c r="BE34" s="125">
        <v>1755422</v>
      </c>
      <c r="BF34" s="125">
        <v>1763007.648</v>
      </c>
      <c r="BG34" s="125">
        <v>1776075.1839999997</v>
      </c>
      <c r="BH34" s="125">
        <v>1791677.696</v>
      </c>
      <c r="BI34" s="125">
        <v>1806868.2720000001</v>
      </c>
      <c r="BJ34" s="125">
        <v>1818700</v>
      </c>
      <c r="BK34" s="125">
        <v>1826492.2080000003</v>
      </c>
      <c r="BL34" s="125">
        <v>1832209.5039999997</v>
      </c>
      <c r="BM34" s="125">
        <v>1836872.8959999997</v>
      </c>
      <c r="BN34" s="125">
        <v>1841503.392</v>
      </c>
      <c r="BO34" s="125">
        <v>1847122</v>
      </c>
      <c r="BP34" s="125">
        <v>1855080.0639999998</v>
      </c>
      <c r="BQ34" s="125">
        <v>1864696.912</v>
      </c>
      <c r="BR34" s="125">
        <v>1873945.5279999999</v>
      </c>
      <c r="BS34" s="125">
        <v>1880798.8960000002</v>
      </c>
      <c r="BT34" s="125">
        <v>1883230</v>
      </c>
      <c r="BU34" s="125">
        <v>1880141.2719999999</v>
      </c>
      <c r="BV34" s="125">
        <v>1872884.0559999996</v>
      </c>
      <c r="BW34" s="125">
        <v>1863104.7040000001</v>
      </c>
      <c r="BX34" s="125">
        <v>1852449.5680000002</v>
      </c>
      <c r="BY34" s="125">
        <v>1842565</v>
      </c>
      <c r="BZ34" s="125">
        <v>1833225.6400000001</v>
      </c>
      <c r="CA34" s="125">
        <v>1823333.9200000002</v>
      </c>
      <c r="CB34" s="125">
        <v>1813227.8799999997</v>
      </c>
      <c r="CC34" s="125">
        <v>1803245.56</v>
      </c>
      <c r="CD34" s="125">
        <v>1793725</v>
      </c>
      <c r="CE34" s="125">
        <v>1784722.5040000002</v>
      </c>
      <c r="CF34" s="125">
        <v>1776012.7120000001</v>
      </c>
      <c r="CG34" s="125">
        <v>1767511.1679999998</v>
      </c>
      <c r="CH34" s="125">
        <v>1759133.416</v>
      </c>
      <c r="CI34" s="125">
        <v>1750795</v>
      </c>
      <c r="CJ34" s="125">
        <v>1742592.5760000001</v>
      </c>
      <c r="CK34" s="125">
        <v>1734582.4479999999</v>
      </c>
      <c r="CL34" s="125">
        <v>1726619.6319999998</v>
      </c>
      <c r="CM34" s="125">
        <v>1718559.1440000001</v>
      </c>
      <c r="CN34" s="125">
        <v>1710256</v>
      </c>
      <c r="CO34" s="125">
        <v>1701749.8000000003</v>
      </c>
      <c r="CP34" s="125">
        <v>1693137.2</v>
      </c>
      <c r="CQ34" s="125">
        <v>1684358.7999999998</v>
      </c>
      <c r="CR34" s="125">
        <v>1675355.2</v>
      </c>
      <c r="CS34" s="125">
        <v>1666067</v>
      </c>
      <c r="CT34" s="125">
        <v>1656621.6879999998</v>
      </c>
      <c r="CU34" s="125">
        <v>1647058.8640000001</v>
      </c>
      <c r="CV34" s="125">
        <v>1637187.2959999999</v>
      </c>
      <c r="CW34" s="125">
        <v>1626815.7519999999</v>
      </c>
      <c r="CX34" s="125">
        <v>1615753</v>
      </c>
      <c r="CY34" s="125">
        <v>1603828.0160000001</v>
      </c>
      <c r="CZ34" s="125">
        <v>1591168.2879999999</v>
      </c>
      <c r="DA34" s="125">
        <v>1578030.352</v>
      </c>
      <c r="DB34" s="125">
        <v>1564670.7440000002</v>
      </c>
      <c r="DC34" s="125">
        <v>1551346</v>
      </c>
      <c r="DD34" s="125">
        <v>1537802.7440000002</v>
      </c>
      <c r="DE34" s="125">
        <v>1523869.952</v>
      </c>
      <c r="DF34" s="125">
        <v>1509927.6879999998</v>
      </c>
      <c r="DG34" s="125">
        <v>1496356.0160000003</v>
      </c>
      <c r="DH34" s="125">
        <v>1483535</v>
      </c>
      <c r="DI34" s="125">
        <v>1471012.1440000001</v>
      </c>
      <c r="DJ34" s="125">
        <v>1458534.0719999999</v>
      </c>
      <c r="DK34" s="125">
        <v>1446779.5279999997</v>
      </c>
      <c r="DL34" s="125">
        <v>1436427.2560000001</v>
      </c>
      <c r="DM34" s="125">
        <v>1428156</v>
      </c>
      <c r="DN34" s="125">
        <v>1422702.2720000001</v>
      </c>
      <c r="DO34" s="125">
        <v>1419613.5759999999</v>
      </c>
      <c r="DP34" s="125">
        <v>1417785.1439999999</v>
      </c>
      <c r="DQ34" s="125">
        <v>1416112.2080000001</v>
      </c>
      <c r="DR34" s="125">
        <v>1413490</v>
      </c>
      <c r="DS34" s="125">
        <v>1409937.7680000002</v>
      </c>
      <c r="DT34" s="125">
        <v>1406192.0239999997</v>
      </c>
      <c r="DU34" s="125">
        <v>1402223.8959999999</v>
      </c>
      <c r="DV34" s="125">
        <v>1398004.5120000001</v>
      </c>
      <c r="DW34" s="125">
        <v>1393505</v>
      </c>
      <c r="DX34" s="125">
        <v>1388670.048</v>
      </c>
      <c r="DY34" s="125">
        <v>1383518.9039999999</v>
      </c>
      <c r="DZ34" s="125">
        <v>1378134.5359999998</v>
      </c>
      <c r="EA34" s="125">
        <v>1372599.912</v>
      </c>
      <c r="EB34" s="125">
        <v>1366998</v>
      </c>
      <c r="EC34" s="125">
        <v>1361214.6879999998</v>
      </c>
      <c r="ED34" s="125">
        <v>1355194.6639999999</v>
      </c>
      <c r="EE34" s="125">
        <v>1349109.0959999999</v>
      </c>
      <c r="EF34" s="125">
        <v>1343129.1520000002</v>
      </c>
      <c r="EG34" s="125">
        <v>1337426</v>
      </c>
      <c r="EH34" s="125">
        <v>1331924.6960000002</v>
      </c>
      <c r="EI34" s="125">
        <v>1326511.1279999998</v>
      </c>
      <c r="EJ34" s="125">
        <v>1321297.7120000001</v>
      </c>
      <c r="EK34" s="125">
        <v>1316396.8640000001</v>
      </c>
      <c r="EL34" s="125">
        <v>1311921</v>
      </c>
      <c r="EM34" s="125">
        <v>1307896.9360000002</v>
      </c>
      <c r="EN34" s="125">
        <v>1304249.7279999997</v>
      </c>
      <c r="EO34" s="125">
        <v>1300939.152</v>
      </c>
      <c r="EP34" s="125">
        <v>1297924.9839999999</v>
      </c>
      <c r="EQ34" s="125">
        <v>1295167</v>
      </c>
      <c r="ER34" s="125">
        <v>1292692.0160000001</v>
      </c>
      <c r="ES34" s="125">
        <v>1290526.848</v>
      </c>
      <c r="ET34" s="125">
        <v>1288631.2719999999</v>
      </c>
      <c r="EU34" s="125">
        <v>1286965.064</v>
      </c>
      <c r="EV34" s="125">
        <v>1285488</v>
      </c>
    </row>
    <row r="35" spans="1:152" ht="14.1" customHeight="1" x14ac:dyDescent="0.2">
      <c r="A35" s="120" t="s">
        <v>533</v>
      </c>
      <c r="B35" s="125">
        <v>800669</v>
      </c>
      <c r="C35" s="125">
        <v>809840.95200000005</v>
      </c>
      <c r="D35" s="125">
        <v>823388.37599999993</v>
      </c>
      <c r="E35" s="125">
        <v>840060.22400000016</v>
      </c>
      <c r="F35" s="125">
        <v>858605.44799999997</v>
      </c>
      <c r="G35" s="125">
        <v>877773</v>
      </c>
      <c r="H35" s="125">
        <v>898396.91200000013</v>
      </c>
      <c r="I35" s="125">
        <v>921311.2159999999</v>
      </c>
      <c r="J35" s="125">
        <v>945264.86400000006</v>
      </c>
      <c r="K35" s="125">
        <v>969006.80800000008</v>
      </c>
      <c r="L35" s="125">
        <v>991286</v>
      </c>
      <c r="M35" s="125">
        <v>1012532.5040000001</v>
      </c>
      <c r="N35" s="125">
        <v>1033580.352</v>
      </c>
      <c r="O35" s="125">
        <v>1053784.4479999999</v>
      </c>
      <c r="P35" s="125">
        <v>1072499.6960000002</v>
      </c>
      <c r="Q35" s="125">
        <v>1089081</v>
      </c>
      <c r="R35" s="125">
        <v>1102925.1280000003</v>
      </c>
      <c r="S35" s="125">
        <v>1114462.1440000001</v>
      </c>
      <c r="T35" s="125">
        <v>1124596.8959999997</v>
      </c>
      <c r="U35" s="125">
        <v>1134234.2320000001</v>
      </c>
      <c r="V35" s="125">
        <v>1144279</v>
      </c>
      <c r="W35" s="125">
        <v>1154762.4640000002</v>
      </c>
      <c r="X35" s="125">
        <v>1165081.392</v>
      </c>
      <c r="Y35" s="125">
        <v>1175188.888</v>
      </c>
      <c r="Z35" s="125">
        <v>1185038.0559999999</v>
      </c>
      <c r="AA35" s="125">
        <v>1194582</v>
      </c>
      <c r="AB35" s="125">
        <v>1201669.568</v>
      </c>
      <c r="AC35" s="125">
        <v>1206332.024</v>
      </c>
      <c r="AD35" s="125">
        <v>1211796.0960000001</v>
      </c>
      <c r="AE35" s="125">
        <v>1221288.5119999999</v>
      </c>
      <c r="AF35" s="125">
        <v>1238036</v>
      </c>
      <c r="AG35" s="125">
        <v>1262441.6159999999</v>
      </c>
      <c r="AH35" s="125">
        <v>1292354.2080000001</v>
      </c>
      <c r="AI35" s="125">
        <v>1327169.1919999998</v>
      </c>
      <c r="AJ35" s="125">
        <v>1366281.9840000002</v>
      </c>
      <c r="AK35" s="125">
        <v>1409088</v>
      </c>
      <c r="AL35" s="125">
        <v>1461941.112</v>
      </c>
      <c r="AM35" s="125">
        <v>1525244.3759999997</v>
      </c>
      <c r="AN35" s="125">
        <v>1589466.9839999999</v>
      </c>
      <c r="AO35" s="125">
        <v>1645078.1280000003</v>
      </c>
      <c r="AP35" s="125">
        <v>1682547</v>
      </c>
      <c r="AQ35" s="125">
        <v>1695849.568</v>
      </c>
      <c r="AR35" s="125">
        <v>1691339.7039999999</v>
      </c>
      <c r="AS35" s="125">
        <v>1678053.4559999998</v>
      </c>
      <c r="AT35" s="125">
        <v>1665026.872</v>
      </c>
      <c r="AU35" s="125">
        <v>1661296</v>
      </c>
      <c r="AV35" s="125">
        <v>1668363.4000000001</v>
      </c>
      <c r="AW35" s="125">
        <v>1680205.04</v>
      </c>
      <c r="AX35" s="125">
        <v>1694567.0799999998</v>
      </c>
      <c r="AY35" s="125">
        <v>1709195.6800000002</v>
      </c>
      <c r="AZ35" s="125">
        <v>1721837</v>
      </c>
      <c r="BA35" s="125">
        <v>1733405.568</v>
      </c>
      <c r="BB35" s="125">
        <v>1745403.9439999999</v>
      </c>
      <c r="BC35" s="125">
        <v>1756460.3360000001</v>
      </c>
      <c r="BD35" s="125">
        <v>1765202.9520000003</v>
      </c>
      <c r="BE35" s="125">
        <v>1770260</v>
      </c>
      <c r="BF35" s="125">
        <v>1769087.0160000001</v>
      </c>
      <c r="BG35" s="125">
        <v>1762598.5279999999</v>
      </c>
      <c r="BH35" s="125">
        <v>1754611.2319999998</v>
      </c>
      <c r="BI35" s="125">
        <v>1748941.824</v>
      </c>
      <c r="BJ35" s="125">
        <v>1749407</v>
      </c>
      <c r="BK35" s="125">
        <v>1758096.1040000001</v>
      </c>
      <c r="BL35" s="125">
        <v>1772464.6719999998</v>
      </c>
      <c r="BM35" s="125">
        <v>1789378.6880000001</v>
      </c>
      <c r="BN35" s="125">
        <v>1805704.1360000002</v>
      </c>
      <c r="BO35" s="125">
        <v>1818307</v>
      </c>
      <c r="BP35" s="125">
        <v>1826409.7120000003</v>
      </c>
      <c r="BQ35" s="125">
        <v>1832101.6159999999</v>
      </c>
      <c r="BR35" s="125">
        <v>1836549.064</v>
      </c>
      <c r="BS35" s="125">
        <v>1840918.4080000001</v>
      </c>
      <c r="BT35" s="125">
        <v>1846376</v>
      </c>
      <c r="BU35" s="125">
        <v>1854271.4719999998</v>
      </c>
      <c r="BV35" s="125">
        <v>1863827.2560000001</v>
      </c>
      <c r="BW35" s="125">
        <v>1873018.9039999999</v>
      </c>
      <c r="BX35" s="125">
        <v>1879821.9680000001</v>
      </c>
      <c r="BY35" s="125">
        <v>1882212</v>
      </c>
      <c r="BZ35" s="125">
        <v>1879094.1040000001</v>
      </c>
      <c r="CA35" s="125">
        <v>1871817.912</v>
      </c>
      <c r="CB35" s="125">
        <v>1862025.7679999999</v>
      </c>
      <c r="CC35" s="125">
        <v>1851360.0160000001</v>
      </c>
      <c r="CD35" s="125">
        <v>1841463</v>
      </c>
      <c r="CE35" s="125">
        <v>1832109.0560000001</v>
      </c>
      <c r="CF35" s="125">
        <v>1822203.2879999999</v>
      </c>
      <c r="CG35" s="125">
        <v>1812084.1920000003</v>
      </c>
      <c r="CH35" s="125">
        <v>1802090.264</v>
      </c>
      <c r="CI35" s="125">
        <v>1792560</v>
      </c>
      <c r="CJ35" s="125">
        <v>1783548.456</v>
      </c>
      <c r="CK35" s="125">
        <v>1774829.9680000001</v>
      </c>
      <c r="CL35" s="125">
        <v>1766321.9519999996</v>
      </c>
      <c r="CM35" s="125">
        <v>1757941.824</v>
      </c>
      <c r="CN35" s="125">
        <v>1749607</v>
      </c>
      <c r="CO35" s="125">
        <v>1741415.912</v>
      </c>
      <c r="CP35" s="125">
        <v>1733423.6159999997</v>
      </c>
      <c r="CQ35" s="125">
        <v>1725482.4639999997</v>
      </c>
      <c r="CR35" s="125">
        <v>1717444.808</v>
      </c>
      <c r="CS35" s="125">
        <v>1709163</v>
      </c>
      <c r="CT35" s="125">
        <v>1700676.7039999999</v>
      </c>
      <c r="CU35" s="125">
        <v>1692084.352</v>
      </c>
      <c r="CV35" s="125">
        <v>1683326.4480000001</v>
      </c>
      <c r="CW35" s="125">
        <v>1674343.4960000003</v>
      </c>
      <c r="CX35" s="125">
        <v>1665076</v>
      </c>
      <c r="CY35" s="125">
        <v>1655660.2480000001</v>
      </c>
      <c r="CZ35" s="125">
        <v>1646135.9039999999</v>
      </c>
      <c r="DA35" s="125">
        <v>1636298.5359999998</v>
      </c>
      <c r="DB35" s="125">
        <v>1625943.7120000001</v>
      </c>
      <c r="DC35" s="125">
        <v>1614867</v>
      </c>
      <c r="DD35" s="125">
        <v>1602879.3760000002</v>
      </c>
      <c r="DE35" s="125">
        <v>1590117.1280000003</v>
      </c>
      <c r="DF35" s="125">
        <v>1576863.7919999999</v>
      </c>
      <c r="DG35" s="125">
        <v>1563402.9039999999</v>
      </c>
      <c r="DH35" s="125">
        <v>1550018</v>
      </c>
      <c r="DI35" s="125">
        <v>1536465.4640000002</v>
      </c>
      <c r="DJ35" s="125">
        <v>1522556.2719999999</v>
      </c>
      <c r="DK35" s="125">
        <v>1508655.848</v>
      </c>
      <c r="DL35" s="125">
        <v>1495129.6160000002</v>
      </c>
      <c r="DM35" s="125">
        <v>1482343</v>
      </c>
      <c r="DN35" s="125">
        <v>1469843.6640000003</v>
      </c>
      <c r="DO35" s="125">
        <v>1457387.9920000001</v>
      </c>
      <c r="DP35" s="125">
        <v>1445654.4879999999</v>
      </c>
      <c r="DQ35" s="125">
        <v>1435321.656</v>
      </c>
      <c r="DR35" s="125">
        <v>1427068</v>
      </c>
      <c r="DS35" s="125">
        <v>1421629.28</v>
      </c>
      <c r="DT35" s="125">
        <v>1418553.16</v>
      </c>
      <c r="DU35" s="125">
        <v>1416736</v>
      </c>
      <c r="DV35" s="125">
        <v>1415074.1600000001</v>
      </c>
      <c r="DW35" s="125">
        <v>1412464</v>
      </c>
      <c r="DX35" s="125">
        <v>1408924.7840000002</v>
      </c>
      <c r="DY35" s="125">
        <v>1405192.2719999999</v>
      </c>
      <c r="DZ35" s="125">
        <v>1401237.568</v>
      </c>
      <c r="EA35" s="125">
        <v>1397031.7760000001</v>
      </c>
      <c r="EB35" s="125">
        <v>1392546</v>
      </c>
      <c r="EC35" s="125">
        <v>1387725.152</v>
      </c>
      <c r="ED35" s="125">
        <v>1382588.496</v>
      </c>
      <c r="EE35" s="125">
        <v>1377218.6639999999</v>
      </c>
      <c r="EF35" s="125">
        <v>1371698.2880000002</v>
      </c>
      <c r="EG35" s="125">
        <v>1366110</v>
      </c>
      <c r="EH35" s="125">
        <v>1360339.6400000001</v>
      </c>
      <c r="EI35" s="125">
        <v>1354332.1199999999</v>
      </c>
      <c r="EJ35" s="125">
        <v>1348258.6800000002</v>
      </c>
      <c r="EK35" s="125">
        <v>1342290.5599999998</v>
      </c>
      <c r="EL35" s="125">
        <v>1336599</v>
      </c>
      <c r="EM35" s="125">
        <v>1331109.0719999999</v>
      </c>
      <c r="EN35" s="125">
        <v>1325706.6159999999</v>
      </c>
      <c r="EO35" s="125">
        <v>1320504.024</v>
      </c>
      <c r="EP35" s="125">
        <v>1315613.6880000001</v>
      </c>
      <c r="EQ35" s="125">
        <v>1311148</v>
      </c>
      <c r="ER35" s="125">
        <v>1307032.0320000001</v>
      </c>
      <c r="ES35" s="125">
        <v>1303190.8559999999</v>
      </c>
      <c r="ET35" s="125">
        <v>1299736.8640000001</v>
      </c>
      <c r="EU35" s="125">
        <v>1296782.4480000001</v>
      </c>
      <c r="EV35" s="125">
        <v>1294440</v>
      </c>
    </row>
    <row r="36" spans="1:152" ht="14.1" customHeight="1" x14ac:dyDescent="0.2">
      <c r="A36" s="117" t="s">
        <v>534</v>
      </c>
      <c r="B36" s="125">
        <v>796290</v>
      </c>
      <c r="C36" s="125">
        <v>796773.87200000009</v>
      </c>
      <c r="D36" s="125">
        <v>799095.53599999973</v>
      </c>
      <c r="E36" s="125">
        <v>803252.06400000001</v>
      </c>
      <c r="F36" s="125">
        <v>809240.52800000005</v>
      </c>
      <c r="G36" s="125">
        <v>817058</v>
      </c>
      <c r="H36" s="125">
        <v>826706.43200000015</v>
      </c>
      <c r="I36" s="125">
        <v>838187.77600000007</v>
      </c>
      <c r="J36" s="125">
        <v>851499.10400000005</v>
      </c>
      <c r="K36" s="125">
        <v>866637.48800000013</v>
      </c>
      <c r="L36" s="125">
        <v>883600</v>
      </c>
      <c r="M36" s="125">
        <v>903344.27200000011</v>
      </c>
      <c r="N36" s="125">
        <v>925872.25599999994</v>
      </c>
      <c r="O36" s="125">
        <v>949747.50399999996</v>
      </c>
      <c r="P36" s="125">
        <v>973533.56799999997</v>
      </c>
      <c r="Q36" s="125">
        <v>995794</v>
      </c>
      <c r="R36" s="125">
        <v>1016785.904</v>
      </c>
      <c r="S36" s="125">
        <v>1037466.9119999999</v>
      </c>
      <c r="T36" s="125">
        <v>1057451.368</v>
      </c>
      <c r="U36" s="125">
        <v>1076353.6160000002</v>
      </c>
      <c r="V36" s="125">
        <v>1093788</v>
      </c>
      <c r="W36" s="125">
        <v>1110278.3440000003</v>
      </c>
      <c r="X36" s="125">
        <v>1126081.7519999999</v>
      </c>
      <c r="Y36" s="125">
        <v>1140412.4879999999</v>
      </c>
      <c r="Z36" s="125">
        <v>1152484.8160000001</v>
      </c>
      <c r="AA36" s="125">
        <v>1161513</v>
      </c>
      <c r="AB36" s="125">
        <v>1165275.2000000002</v>
      </c>
      <c r="AC36" s="125">
        <v>1164295.24</v>
      </c>
      <c r="AD36" s="125">
        <v>1161905.8799999999</v>
      </c>
      <c r="AE36" s="125">
        <v>1161439.8800000001</v>
      </c>
      <c r="AF36" s="125">
        <v>1166230</v>
      </c>
      <c r="AG36" s="125">
        <v>1176130.544</v>
      </c>
      <c r="AH36" s="125">
        <v>1188919.672</v>
      </c>
      <c r="AI36" s="125">
        <v>1204815.9280000001</v>
      </c>
      <c r="AJ36" s="125">
        <v>1224037.8560000001</v>
      </c>
      <c r="AK36" s="125">
        <v>1246804</v>
      </c>
      <c r="AL36" s="125">
        <v>1272861.2080000001</v>
      </c>
      <c r="AM36" s="125">
        <v>1302063.784</v>
      </c>
      <c r="AN36" s="125">
        <v>1334791.4559999998</v>
      </c>
      <c r="AO36" s="125">
        <v>1371423.952</v>
      </c>
      <c r="AP36" s="125">
        <v>1412341</v>
      </c>
      <c r="AQ36" s="125">
        <v>1463868.0240000002</v>
      </c>
      <c r="AR36" s="125">
        <v>1525751.8719999997</v>
      </c>
      <c r="AS36" s="125">
        <v>1588504.4080000001</v>
      </c>
      <c r="AT36" s="125">
        <v>1642637.496</v>
      </c>
      <c r="AU36" s="125">
        <v>1678663</v>
      </c>
      <c r="AV36" s="125">
        <v>1690466.0719999999</v>
      </c>
      <c r="AW36" s="125">
        <v>1684372.1359999999</v>
      </c>
      <c r="AX36" s="125">
        <v>1669553.4639999999</v>
      </c>
      <c r="AY36" s="125">
        <v>1655182.3280000002</v>
      </c>
      <c r="AZ36" s="125">
        <v>1650431</v>
      </c>
      <c r="BA36" s="125">
        <v>1656811.2080000001</v>
      </c>
      <c r="BB36" s="125">
        <v>1668208.1039999998</v>
      </c>
      <c r="BC36" s="125">
        <v>1682354.0959999999</v>
      </c>
      <c r="BD36" s="125">
        <v>1696981.5920000002</v>
      </c>
      <c r="BE36" s="125">
        <v>1709823</v>
      </c>
      <c r="BF36" s="125">
        <v>1721843.328</v>
      </c>
      <c r="BG36" s="125">
        <v>1734554.3040000002</v>
      </c>
      <c r="BH36" s="125">
        <v>1746508.4159999997</v>
      </c>
      <c r="BI36" s="125">
        <v>1756258.152</v>
      </c>
      <c r="BJ36" s="125">
        <v>1762356</v>
      </c>
      <c r="BK36" s="125">
        <v>1762396.824</v>
      </c>
      <c r="BL36" s="125">
        <v>1757345.632</v>
      </c>
      <c r="BM36" s="125">
        <v>1750810.128</v>
      </c>
      <c r="BN36" s="125">
        <v>1746398.0160000003</v>
      </c>
      <c r="BO36" s="125">
        <v>1747717</v>
      </c>
      <c r="BP36" s="125">
        <v>1756747.9920000001</v>
      </c>
      <c r="BQ36" s="125">
        <v>1771085.8560000001</v>
      </c>
      <c r="BR36" s="125">
        <v>1787759.2239999999</v>
      </c>
      <c r="BS36" s="125">
        <v>1803796.7279999999</v>
      </c>
      <c r="BT36" s="125">
        <v>1816227</v>
      </c>
      <c r="BU36" s="125">
        <v>1824273.7519999999</v>
      </c>
      <c r="BV36" s="125">
        <v>1829917.8959999995</v>
      </c>
      <c r="BW36" s="125">
        <v>1834323.8640000001</v>
      </c>
      <c r="BX36" s="125">
        <v>1838656.0879999998</v>
      </c>
      <c r="BY36" s="125">
        <v>1844079</v>
      </c>
      <c r="BZ36" s="125">
        <v>1851941.4480000001</v>
      </c>
      <c r="CA36" s="125">
        <v>1861467.1439999999</v>
      </c>
      <c r="CB36" s="125">
        <v>1870632.8159999996</v>
      </c>
      <c r="CC36" s="125">
        <v>1877415.192</v>
      </c>
      <c r="CD36" s="125">
        <v>1879791</v>
      </c>
      <c r="CE36" s="125">
        <v>1876666.64</v>
      </c>
      <c r="CF36" s="125">
        <v>1869390.9599999997</v>
      </c>
      <c r="CG36" s="125">
        <v>1859604.3599999999</v>
      </c>
      <c r="CH36" s="125">
        <v>1848947.24</v>
      </c>
      <c r="CI36" s="125">
        <v>1839060</v>
      </c>
      <c r="CJ36" s="125">
        <v>1829716.1439999999</v>
      </c>
      <c r="CK36" s="125">
        <v>1819822.0719999999</v>
      </c>
      <c r="CL36" s="125">
        <v>1809717.5279999997</v>
      </c>
      <c r="CM36" s="125">
        <v>1799742.2560000001</v>
      </c>
      <c r="CN36" s="125">
        <v>1790236</v>
      </c>
      <c r="CO36" s="125">
        <v>1781255.6880000001</v>
      </c>
      <c r="CP36" s="125">
        <v>1772574.8239999996</v>
      </c>
      <c r="CQ36" s="125">
        <v>1764108.0160000001</v>
      </c>
      <c r="CR36" s="125">
        <v>1755769.872</v>
      </c>
      <c r="CS36" s="125">
        <v>1747475</v>
      </c>
      <c r="CT36" s="125">
        <v>1739321.6879999998</v>
      </c>
      <c r="CU36" s="125">
        <v>1731366.8639999996</v>
      </c>
      <c r="CV36" s="125">
        <v>1723463.0959999999</v>
      </c>
      <c r="CW36" s="125">
        <v>1715462.952</v>
      </c>
      <c r="CX36" s="125">
        <v>1707219</v>
      </c>
      <c r="CY36" s="125">
        <v>1698781.5280000004</v>
      </c>
      <c r="CZ36" s="125">
        <v>1690248.8239999998</v>
      </c>
      <c r="DA36" s="125">
        <v>1681545.456</v>
      </c>
      <c r="DB36" s="125">
        <v>1672595.9920000001</v>
      </c>
      <c r="DC36" s="125">
        <v>1663325</v>
      </c>
      <c r="DD36" s="125">
        <v>1653847.216</v>
      </c>
      <c r="DE36" s="125">
        <v>1644212.9279999998</v>
      </c>
      <c r="DF36" s="125">
        <v>1634250.0319999999</v>
      </c>
      <c r="DG36" s="125">
        <v>1623786.4240000001</v>
      </c>
      <c r="DH36" s="125">
        <v>1612650</v>
      </c>
      <c r="DI36" s="125">
        <v>1600663.2720000001</v>
      </c>
      <c r="DJ36" s="125">
        <v>1587940.9759999998</v>
      </c>
      <c r="DK36" s="125">
        <v>1574749.344</v>
      </c>
      <c r="DL36" s="125">
        <v>1561354.608</v>
      </c>
      <c r="DM36" s="125">
        <v>1548023</v>
      </c>
      <c r="DN36" s="125">
        <v>1534510.9679999999</v>
      </c>
      <c r="DO36" s="125">
        <v>1520641.0239999997</v>
      </c>
      <c r="DP36" s="125">
        <v>1506778.496</v>
      </c>
      <c r="DQ36" s="125">
        <v>1493288.7120000001</v>
      </c>
      <c r="DR36" s="125">
        <v>1480537</v>
      </c>
      <c r="DS36" s="125">
        <v>1468071.1840000001</v>
      </c>
      <c r="DT36" s="125">
        <v>1455647.7120000001</v>
      </c>
      <c r="DU36" s="125">
        <v>1443944.848</v>
      </c>
      <c r="DV36" s="125">
        <v>1433640.8559999999</v>
      </c>
      <c r="DW36" s="125">
        <v>1425414</v>
      </c>
      <c r="DX36" s="125">
        <v>1419999.176</v>
      </c>
      <c r="DY36" s="125">
        <v>1416944.2079999999</v>
      </c>
      <c r="DZ36" s="125">
        <v>1415146.7520000001</v>
      </c>
      <c r="EA36" s="125">
        <v>1413504.4639999999</v>
      </c>
      <c r="EB36" s="125">
        <v>1410915</v>
      </c>
      <c r="EC36" s="125">
        <v>1407397.9759999998</v>
      </c>
      <c r="ED36" s="125">
        <v>1403688.2880000002</v>
      </c>
      <c r="EE36" s="125">
        <v>1399756.5120000001</v>
      </c>
      <c r="EF36" s="125">
        <v>1395573.2239999999</v>
      </c>
      <c r="EG36" s="125">
        <v>1391109</v>
      </c>
      <c r="EH36" s="125">
        <v>1386308.5760000001</v>
      </c>
      <c r="EI36" s="125">
        <v>1381191.568</v>
      </c>
      <c r="EJ36" s="125">
        <v>1375840.872</v>
      </c>
      <c r="EK36" s="125">
        <v>1370339.3840000001</v>
      </c>
      <c r="EL36" s="125">
        <v>1364770</v>
      </c>
      <c r="EM36" s="125">
        <v>1359018.64</v>
      </c>
      <c r="EN36" s="125">
        <v>1353030.0399999998</v>
      </c>
      <c r="EO36" s="125">
        <v>1346975.32</v>
      </c>
      <c r="EP36" s="125">
        <v>1341025.5999999999</v>
      </c>
      <c r="EQ36" s="125">
        <v>1335352</v>
      </c>
      <c r="ER36" s="125">
        <v>1329840.44</v>
      </c>
      <c r="ES36" s="125">
        <v>1324376.8400000001</v>
      </c>
      <c r="ET36" s="125">
        <v>1319132.3199999998</v>
      </c>
      <c r="EU36" s="125">
        <v>1314278</v>
      </c>
      <c r="EV36" s="125">
        <v>1309985</v>
      </c>
    </row>
    <row r="37" spans="1:152" ht="14.1" customHeight="1" x14ac:dyDescent="0.2">
      <c r="A37" s="117" t="s">
        <v>535</v>
      </c>
      <c r="B37" s="125">
        <v>802248</v>
      </c>
      <c r="C37" s="125">
        <v>807576.73600000003</v>
      </c>
      <c r="D37" s="125">
        <v>809907.24799999991</v>
      </c>
      <c r="E37" s="125">
        <v>810536.59199999995</v>
      </c>
      <c r="F37" s="125">
        <v>810761.82400000002</v>
      </c>
      <c r="G37" s="125">
        <v>811880</v>
      </c>
      <c r="H37" s="125">
        <v>813026.4160000002</v>
      </c>
      <c r="I37" s="125">
        <v>813336.36800000002</v>
      </c>
      <c r="J37" s="125">
        <v>814106.91200000001</v>
      </c>
      <c r="K37" s="125">
        <v>816635.10399999993</v>
      </c>
      <c r="L37" s="125">
        <v>822218</v>
      </c>
      <c r="M37" s="125">
        <v>830978.36800000013</v>
      </c>
      <c r="N37" s="125">
        <v>842051.50399999996</v>
      </c>
      <c r="O37" s="125">
        <v>855253.25599999982</v>
      </c>
      <c r="P37" s="125">
        <v>870399.47200000007</v>
      </c>
      <c r="Q37" s="125">
        <v>887306</v>
      </c>
      <c r="R37" s="125">
        <v>906732.80800000008</v>
      </c>
      <c r="S37" s="125">
        <v>928802.66399999999</v>
      </c>
      <c r="T37" s="125">
        <v>952375.61600000004</v>
      </c>
      <c r="U37" s="125">
        <v>976311.71200000006</v>
      </c>
      <c r="V37" s="125">
        <v>999471</v>
      </c>
      <c r="W37" s="125">
        <v>1023561.208</v>
      </c>
      <c r="X37" s="125">
        <v>1049342.304</v>
      </c>
      <c r="Y37" s="125">
        <v>1074252.696</v>
      </c>
      <c r="Z37" s="125">
        <v>1095730.7920000001</v>
      </c>
      <c r="AA37" s="125">
        <v>1111215</v>
      </c>
      <c r="AB37" s="125">
        <v>1118157.6400000001</v>
      </c>
      <c r="AC37" s="125">
        <v>1118266.44</v>
      </c>
      <c r="AD37" s="125">
        <v>1115362.92</v>
      </c>
      <c r="AE37" s="125">
        <v>1113268.5999999999</v>
      </c>
      <c r="AF37" s="125">
        <v>1115805</v>
      </c>
      <c r="AG37" s="125">
        <v>1123464.0719999999</v>
      </c>
      <c r="AH37" s="125">
        <v>1133698.1359999999</v>
      </c>
      <c r="AI37" s="125">
        <v>1145769.2640000002</v>
      </c>
      <c r="AJ37" s="125">
        <v>1158939.5280000002</v>
      </c>
      <c r="AK37" s="125">
        <v>1172471</v>
      </c>
      <c r="AL37" s="125">
        <v>1185465.2960000001</v>
      </c>
      <c r="AM37" s="125">
        <v>1198414.368</v>
      </c>
      <c r="AN37" s="125">
        <v>1212665.7919999999</v>
      </c>
      <c r="AO37" s="125">
        <v>1229567.1440000003</v>
      </c>
      <c r="AP37" s="125">
        <v>1250466</v>
      </c>
      <c r="AQ37" s="125">
        <v>1275014.0080000001</v>
      </c>
      <c r="AR37" s="125">
        <v>1302312.7839999998</v>
      </c>
      <c r="AS37" s="125">
        <v>1332884.8560000001</v>
      </c>
      <c r="AT37" s="125">
        <v>1367252.7520000001</v>
      </c>
      <c r="AU37" s="125">
        <v>1405939</v>
      </c>
      <c r="AV37" s="125">
        <v>1455008.3360000001</v>
      </c>
      <c r="AW37" s="125">
        <v>1514112.4079999998</v>
      </c>
      <c r="AX37" s="125">
        <v>1574154.1119999997</v>
      </c>
      <c r="AY37" s="125">
        <v>1626036.344</v>
      </c>
      <c r="AZ37" s="125">
        <v>1660662</v>
      </c>
      <c r="BA37" s="125">
        <v>1672153.784</v>
      </c>
      <c r="BB37" s="125">
        <v>1666576.4319999998</v>
      </c>
      <c r="BC37" s="125">
        <v>1652745.8879999998</v>
      </c>
      <c r="BD37" s="125">
        <v>1639478.0960000001</v>
      </c>
      <c r="BE37" s="125">
        <v>1635589</v>
      </c>
      <c r="BF37" s="125">
        <v>1642553.9920000001</v>
      </c>
      <c r="BG37" s="125">
        <v>1654495.7759999998</v>
      </c>
      <c r="BH37" s="125">
        <v>1669201.2639999997</v>
      </c>
      <c r="BI37" s="125">
        <v>1684457.368</v>
      </c>
      <c r="BJ37" s="125">
        <v>1698051</v>
      </c>
      <c r="BK37" s="125">
        <v>1711063.0560000001</v>
      </c>
      <c r="BL37" s="125">
        <v>1724968.9279999996</v>
      </c>
      <c r="BM37" s="125">
        <v>1738147.2719999999</v>
      </c>
      <c r="BN37" s="125">
        <v>1748976.7440000002</v>
      </c>
      <c r="BO37" s="125">
        <v>1755836</v>
      </c>
      <c r="BP37" s="125">
        <v>1756244.5119999999</v>
      </c>
      <c r="BQ37" s="125">
        <v>1751283.176</v>
      </c>
      <c r="BR37" s="125">
        <v>1744672.784</v>
      </c>
      <c r="BS37" s="125">
        <v>1740134.128</v>
      </c>
      <c r="BT37" s="125">
        <v>1741388</v>
      </c>
      <c r="BU37" s="125">
        <v>1750404.8160000003</v>
      </c>
      <c r="BV37" s="125">
        <v>1764704.048</v>
      </c>
      <c r="BW37" s="125">
        <v>1781330.0719999997</v>
      </c>
      <c r="BX37" s="125">
        <v>1797327.264</v>
      </c>
      <c r="BY37" s="125">
        <v>1809740</v>
      </c>
      <c r="BZ37" s="125">
        <v>1817798.5840000003</v>
      </c>
      <c r="CA37" s="125">
        <v>1823473.4319999998</v>
      </c>
      <c r="CB37" s="125">
        <v>1827919.088</v>
      </c>
      <c r="CC37" s="125">
        <v>1832290.0960000001</v>
      </c>
      <c r="CD37" s="125">
        <v>1837741</v>
      </c>
      <c r="CE37" s="125">
        <v>1845613.4640000002</v>
      </c>
      <c r="CF37" s="125">
        <v>1855137.7919999999</v>
      </c>
      <c r="CG37" s="125">
        <v>1864301.4879999999</v>
      </c>
      <c r="CH37" s="125">
        <v>1871092.0560000001</v>
      </c>
      <c r="CI37" s="125">
        <v>1873497</v>
      </c>
      <c r="CJ37" s="125">
        <v>1870426.6239999998</v>
      </c>
      <c r="CK37" s="125">
        <v>1863222.5920000002</v>
      </c>
      <c r="CL37" s="125">
        <v>1853519.4480000001</v>
      </c>
      <c r="CM37" s="125">
        <v>1842951.736</v>
      </c>
      <c r="CN37" s="125">
        <v>1833154</v>
      </c>
      <c r="CO37" s="125">
        <v>1823901.7440000002</v>
      </c>
      <c r="CP37" s="125">
        <v>1814105.2719999999</v>
      </c>
      <c r="CQ37" s="125">
        <v>1804101.328</v>
      </c>
      <c r="CR37" s="125">
        <v>1794226.6560000002</v>
      </c>
      <c r="CS37" s="125">
        <v>1784818</v>
      </c>
      <c r="CT37" s="125">
        <v>1775932.0640000002</v>
      </c>
      <c r="CU37" s="125">
        <v>1767344.352</v>
      </c>
      <c r="CV37" s="125">
        <v>1758969.808</v>
      </c>
      <c r="CW37" s="125">
        <v>1750723.3759999999</v>
      </c>
      <c r="CX37" s="125">
        <v>1742520</v>
      </c>
      <c r="CY37" s="125">
        <v>1734468.784</v>
      </c>
      <c r="CZ37" s="125">
        <v>1726626.432</v>
      </c>
      <c r="DA37" s="125">
        <v>1718829.2879999999</v>
      </c>
      <c r="DB37" s="125">
        <v>1710913.6960000002</v>
      </c>
      <c r="DC37" s="125">
        <v>1702716</v>
      </c>
      <c r="DD37" s="125">
        <v>1694264.7440000002</v>
      </c>
      <c r="DE37" s="125">
        <v>1685669.0319999999</v>
      </c>
      <c r="DF37" s="125">
        <v>1676886.048</v>
      </c>
      <c r="DG37" s="125">
        <v>1667872.976</v>
      </c>
      <c r="DH37" s="125">
        <v>1658587</v>
      </c>
      <c r="DI37" s="125">
        <v>1649154.216</v>
      </c>
      <c r="DJ37" s="125">
        <v>1639603.1679999998</v>
      </c>
      <c r="DK37" s="125">
        <v>1629744.7119999998</v>
      </c>
      <c r="DL37" s="125">
        <v>1619389.7039999999</v>
      </c>
      <c r="DM37" s="125">
        <v>1608349</v>
      </c>
      <c r="DN37" s="125">
        <v>1596445.1439999999</v>
      </c>
      <c r="DO37" s="125">
        <v>1583804.2319999998</v>
      </c>
      <c r="DP37" s="125">
        <v>1570692.4480000001</v>
      </c>
      <c r="DQ37" s="125">
        <v>1557375.976</v>
      </c>
      <c r="DR37" s="125">
        <v>1544121</v>
      </c>
      <c r="DS37" s="125">
        <v>1530683.9360000002</v>
      </c>
      <c r="DT37" s="125">
        <v>1516887.328</v>
      </c>
      <c r="DU37" s="125">
        <v>1503096.5519999999</v>
      </c>
      <c r="DV37" s="125">
        <v>1489676.9839999999</v>
      </c>
      <c r="DW37" s="125">
        <v>1476994</v>
      </c>
      <c r="DX37" s="125">
        <v>1464596.352</v>
      </c>
      <c r="DY37" s="125">
        <v>1452240.456</v>
      </c>
      <c r="DZ37" s="125">
        <v>1440603.1840000001</v>
      </c>
      <c r="EA37" s="125">
        <v>1430361.4080000001</v>
      </c>
      <c r="EB37" s="125">
        <v>1422192</v>
      </c>
      <c r="EC37" s="125">
        <v>1416828.8160000001</v>
      </c>
      <c r="ED37" s="125">
        <v>1413820.608</v>
      </c>
      <c r="EE37" s="125">
        <v>1412066.5919999999</v>
      </c>
      <c r="EF37" s="125">
        <v>1410465.9839999999</v>
      </c>
      <c r="EG37" s="125">
        <v>1407918</v>
      </c>
      <c r="EH37" s="125">
        <v>1404441.7600000002</v>
      </c>
      <c r="EI37" s="125">
        <v>1400771.1199999996</v>
      </c>
      <c r="EJ37" s="125">
        <v>1396877.4</v>
      </c>
      <c r="EK37" s="125">
        <v>1392731.9200000002</v>
      </c>
      <c r="EL37" s="125">
        <v>1388306</v>
      </c>
      <c r="EM37" s="125">
        <v>1383544.4720000001</v>
      </c>
      <c r="EN37" s="125">
        <v>1378466.4559999998</v>
      </c>
      <c r="EO37" s="125">
        <v>1373154.7040000001</v>
      </c>
      <c r="EP37" s="125">
        <v>1367691.9679999999</v>
      </c>
      <c r="EQ37" s="125">
        <v>1362161</v>
      </c>
      <c r="ER37" s="125">
        <v>1356506.632</v>
      </c>
      <c r="ES37" s="125">
        <v>1350673.696</v>
      </c>
      <c r="ET37" s="125">
        <v>1344744.9439999997</v>
      </c>
      <c r="EU37" s="125">
        <v>1338803.128</v>
      </c>
      <c r="EV37" s="125">
        <v>1332931</v>
      </c>
    </row>
    <row r="38" spans="1:152" ht="14.1" customHeight="1" x14ac:dyDescent="0.2">
      <c r="A38" s="117" t="s">
        <v>536</v>
      </c>
      <c r="B38" s="125">
        <v>748906</v>
      </c>
      <c r="C38" s="125">
        <v>770853.07200000004</v>
      </c>
      <c r="D38" s="125">
        <v>786443.13599999994</v>
      </c>
      <c r="E38" s="125">
        <v>797347.26400000008</v>
      </c>
      <c r="F38" s="125">
        <v>805236.52800000005</v>
      </c>
      <c r="G38" s="125">
        <v>811782</v>
      </c>
      <c r="H38" s="125">
        <v>815869.63199999998</v>
      </c>
      <c r="I38" s="125">
        <v>816385.37599999993</v>
      </c>
      <c r="J38" s="125">
        <v>815000.30399999989</v>
      </c>
      <c r="K38" s="125">
        <v>813385.48800000001</v>
      </c>
      <c r="L38" s="125">
        <v>813212</v>
      </c>
      <c r="M38" s="125">
        <v>813720.97600000014</v>
      </c>
      <c r="N38" s="125">
        <v>813798.36799999978</v>
      </c>
      <c r="O38" s="125">
        <v>814582.47199999995</v>
      </c>
      <c r="P38" s="125">
        <v>817211.58400000003</v>
      </c>
      <c r="Q38" s="125">
        <v>822824</v>
      </c>
      <c r="R38" s="125">
        <v>831381.08000000007</v>
      </c>
      <c r="S38" s="125">
        <v>842123.96000000008</v>
      </c>
      <c r="T38" s="125">
        <v>855110.6</v>
      </c>
      <c r="U38" s="125">
        <v>870398.96000000008</v>
      </c>
      <c r="V38" s="125">
        <v>888047</v>
      </c>
      <c r="W38" s="125">
        <v>910231.26400000008</v>
      </c>
      <c r="X38" s="125">
        <v>936913.11200000008</v>
      </c>
      <c r="Y38" s="125">
        <v>964827.728</v>
      </c>
      <c r="Z38" s="125">
        <v>990710.29600000009</v>
      </c>
      <c r="AA38" s="125">
        <v>1011296</v>
      </c>
      <c r="AB38" s="125">
        <v>1025089.976</v>
      </c>
      <c r="AC38" s="125">
        <v>1034268.7679999998</v>
      </c>
      <c r="AD38" s="125">
        <v>1041074.672</v>
      </c>
      <c r="AE38" s="125">
        <v>1047749.9839999999</v>
      </c>
      <c r="AF38" s="125">
        <v>1056537</v>
      </c>
      <c r="AG38" s="125">
        <v>1067731.304</v>
      </c>
      <c r="AH38" s="125">
        <v>1079838.0319999999</v>
      </c>
      <c r="AI38" s="125">
        <v>1092413.808</v>
      </c>
      <c r="AJ38" s="125">
        <v>1105015.2560000001</v>
      </c>
      <c r="AK38" s="125">
        <v>1117199</v>
      </c>
      <c r="AL38" s="125">
        <v>1128746.72</v>
      </c>
      <c r="AM38" s="125">
        <v>1139954</v>
      </c>
      <c r="AN38" s="125">
        <v>1151148.3199999998</v>
      </c>
      <c r="AO38" s="125">
        <v>1162657.1600000001</v>
      </c>
      <c r="AP38" s="125">
        <v>1174808</v>
      </c>
      <c r="AQ38" s="125">
        <v>1186556.2480000001</v>
      </c>
      <c r="AR38" s="125">
        <v>1197683.5839999998</v>
      </c>
      <c r="AS38" s="125">
        <v>1209756.8959999999</v>
      </c>
      <c r="AT38" s="125">
        <v>1224343.0720000002</v>
      </c>
      <c r="AU38" s="125">
        <v>1243009</v>
      </c>
      <c r="AV38" s="125">
        <v>1265183.976</v>
      </c>
      <c r="AW38" s="125">
        <v>1289823.4080000001</v>
      </c>
      <c r="AX38" s="125">
        <v>1317783.3519999997</v>
      </c>
      <c r="AY38" s="125">
        <v>1349919.8640000001</v>
      </c>
      <c r="AZ38" s="125">
        <v>1387089</v>
      </c>
      <c r="BA38" s="125">
        <v>1435519.08</v>
      </c>
      <c r="BB38" s="125">
        <v>1494639.4</v>
      </c>
      <c r="BC38" s="125">
        <v>1555107.48</v>
      </c>
      <c r="BD38" s="125">
        <v>1607580.84</v>
      </c>
      <c r="BE38" s="125">
        <v>1642717</v>
      </c>
      <c r="BF38" s="125">
        <v>1654642.4720000001</v>
      </c>
      <c r="BG38" s="125">
        <v>1649585.5759999999</v>
      </c>
      <c r="BH38" s="125">
        <v>1636356.544</v>
      </c>
      <c r="BI38" s="125">
        <v>1623765.608</v>
      </c>
      <c r="BJ38" s="125">
        <v>1620623</v>
      </c>
      <c r="BK38" s="125">
        <v>1628510.7679999999</v>
      </c>
      <c r="BL38" s="125">
        <v>1641555.4240000001</v>
      </c>
      <c r="BM38" s="125">
        <v>1657383.8959999999</v>
      </c>
      <c r="BN38" s="125">
        <v>1673623.1120000002</v>
      </c>
      <c r="BO38" s="125">
        <v>1687900</v>
      </c>
      <c r="BP38" s="125">
        <v>1701210.496</v>
      </c>
      <c r="BQ38" s="125">
        <v>1715136.6479999998</v>
      </c>
      <c r="BR38" s="125">
        <v>1728184.5519999999</v>
      </c>
      <c r="BS38" s="125">
        <v>1738860.304</v>
      </c>
      <c r="BT38" s="125">
        <v>1745670</v>
      </c>
      <c r="BU38" s="125">
        <v>1746146.76</v>
      </c>
      <c r="BV38" s="125">
        <v>1741286.5199999998</v>
      </c>
      <c r="BW38" s="125">
        <v>1734789.6</v>
      </c>
      <c r="BX38" s="125">
        <v>1730356.3199999998</v>
      </c>
      <c r="BY38" s="125">
        <v>1731687</v>
      </c>
      <c r="BZ38" s="125">
        <v>1740744.1199999999</v>
      </c>
      <c r="CA38" s="125">
        <v>1755060.8</v>
      </c>
      <c r="CB38" s="125">
        <v>1771693.32</v>
      </c>
      <c r="CC38" s="125">
        <v>1787697.96</v>
      </c>
      <c r="CD38" s="125">
        <v>1800131</v>
      </c>
      <c r="CE38" s="125">
        <v>1808224.1359999999</v>
      </c>
      <c r="CF38" s="125">
        <v>1813939.848</v>
      </c>
      <c r="CG38" s="125">
        <v>1818430.5919999999</v>
      </c>
      <c r="CH38" s="125">
        <v>1822848.8240000003</v>
      </c>
      <c r="CI38" s="125">
        <v>1828347</v>
      </c>
      <c r="CJ38" s="125">
        <v>1836260.2400000002</v>
      </c>
      <c r="CK38" s="125">
        <v>1845820.24</v>
      </c>
      <c r="CL38" s="125">
        <v>1855024.3199999998</v>
      </c>
      <c r="CM38" s="125">
        <v>1861869.8</v>
      </c>
      <c r="CN38" s="125">
        <v>1864354</v>
      </c>
      <c r="CO38" s="125">
        <v>1861393.8</v>
      </c>
      <c r="CP38" s="125">
        <v>1854324.3199999998</v>
      </c>
      <c r="CQ38" s="125">
        <v>1844770.2400000002</v>
      </c>
      <c r="CR38" s="125">
        <v>1834356.24</v>
      </c>
      <c r="CS38" s="125">
        <v>1824707</v>
      </c>
      <c r="CT38" s="125">
        <v>1815599.112</v>
      </c>
      <c r="CU38" s="125">
        <v>1805949.456</v>
      </c>
      <c r="CV38" s="125">
        <v>1796093.1439999996</v>
      </c>
      <c r="CW38" s="125">
        <v>1786365.2879999999</v>
      </c>
      <c r="CX38" s="125">
        <v>1777101</v>
      </c>
      <c r="CY38" s="125">
        <v>1768367.2239999999</v>
      </c>
      <c r="CZ38" s="125">
        <v>1759940.5519999999</v>
      </c>
      <c r="DA38" s="125">
        <v>1751720.568</v>
      </c>
      <c r="DB38" s="125">
        <v>1743606.8559999999</v>
      </c>
      <c r="DC38" s="125">
        <v>1735499</v>
      </c>
      <c r="DD38" s="125">
        <v>1727485.6400000001</v>
      </c>
      <c r="DE38" s="125">
        <v>1719633.72</v>
      </c>
      <c r="DF38" s="125">
        <v>1711810.2799999998</v>
      </c>
      <c r="DG38" s="125">
        <v>1703882.36</v>
      </c>
      <c r="DH38" s="125">
        <v>1695717</v>
      </c>
      <c r="DI38" s="125">
        <v>1687353.8</v>
      </c>
      <c r="DJ38" s="125">
        <v>1678881.4</v>
      </c>
      <c r="DK38" s="125">
        <v>1670240.4</v>
      </c>
      <c r="DL38" s="125">
        <v>1661371.4000000001</v>
      </c>
      <c r="DM38" s="125">
        <v>1652215</v>
      </c>
      <c r="DN38" s="125">
        <v>1642896.176</v>
      </c>
      <c r="DO38" s="125">
        <v>1633454.5279999999</v>
      </c>
      <c r="DP38" s="125">
        <v>1623702.5919999999</v>
      </c>
      <c r="DQ38" s="125">
        <v>1613452.9040000001</v>
      </c>
      <c r="DR38" s="125">
        <v>1602518</v>
      </c>
      <c r="DS38" s="125">
        <v>1590720.2159999998</v>
      </c>
      <c r="DT38" s="125">
        <v>1578184.5279999999</v>
      </c>
      <c r="DU38" s="125">
        <v>1565177.432</v>
      </c>
      <c r="DV38" s="125">
        <v>1551965.4240000001</v>
      </c>
      <c r="DW38" s="125">
        <v>1538815</v>
      </c>
      <c r="DX38" s="125">
        <v>1525483.456</v>
      </c>
      <c r="DY38" s="125">
        <v>1511793.1280000003</v>
      </c>
      <c r="DZ38" s="125">
        <v>1498108.0719999999</v>
      </c>
      <c r="EA38" s="125">
        <v>1484792.344</v>
      </c>
      <c r="EB38" s="125">
        <v>1472210</v>
      </c>
      <c r="EC38" s="125">
        <v>1459911.952</v>
      </c>
      <c r="ED38" s="125">
        <v>1447655.496</v>
      </c>
      <c r="EE38" s="125">
        <v>1436114.264</v>
      </c>
      <c r="EF38" s="125">
        <v>1425961.888</v>
      </c>
      <c r="EG38" s="125">
        <v>1417872</v>
      </c>
      <c r="EH38" s="125">
        <v>1412575.4000000001</v>
      </c>
      <c r="EI38" s="125">
        <v>1409623</v>
      </c>
      <c r="EJ38" s="125">
        <v>1407918.6</v>
      </c>
      <c r="EK38" s="125">
        <v>1406365.9999999998</v>
      </c>
      <c r="EL38" s="125">
        <v>1403869</v>
      </c>
      <c r="EM38" s="125">
        <v>1400446.656</v>
      </c>
      <c r="EN38" s="125">
        <v>1396829.7679999997</v>
      </c>
      <c r="EO38" s="125">
        <v>1392989.7520000001</v>
      </c>
      <c r="EP38" s="125">
        <v>1388898.0240000002</v>
      </c>
      <c r="EQ38" s="125">
        <v>1384526</v>
      </c>
      <c r="ER38" s="125">
        <v>1379892.736</v>
      </c>
      <c r="ES38" s="125">
        <v>1375017.2879999999</v>
      </c>
      <c r="ET38" s="125">
        <v>1369871.0719999999</v>
      </c>
      <c r="EU38" s="125">
        <v>1364425.5040000002</v>
      </c>
      <c r="EV38" s="125">
        <v>1358652</v>
      </c>
    </row>
    <row r="39" spans="1:152" ht="14.1" customHeight="1" x14ac:dyDescent="0.2">
      <c r="A39" s="117" t="s">
        <v>537</v>
      </c>
      <c r="B39" s="125">
        <v>673247</v>
      </c>
      <c r="C39" s="125">
        <v>688144.24</v>
      </c>
      <c r="D39" s="125">
        <v>704225.55999999994</v>
      </c>
      <c r="E39" s="125">
        <v>720632.36</v>
      </c>
      <c r="F39" s="125">
        <v>736506.03999999992</v>
      </c>
      <c r="G39" s="125">
        <v>750988</v>
      </c>
      <c r="H39" s="125">
        <v>764650.64</v>
      </c>
      <c r="I39" s="125">
        <v>778066.3600000001</v>
      </c>
      <c r="J39" s="125">
        <v>790376.56</v>
      </c>
      <c r="K39" s="125">
        <v>800722.64000000013</v>
      </c>
      <c r="L39" s="125">
        <v>808246</v>
      </c>
      <c r="M39" s="125">
        <v>811902.4800000001</v>
      </c>
      <c r="N39" s="125">
        <v>812264.4800000001</v>
      </c>
      <c r="O39" s="125">
        <v>810898.24</v>
      </c>
      <c r="P39" s="125">
        <v>809370.00000000012</v>
      </c>
      <c r="Q39" s="125">
        <v>809246</v>
      </c>
      <c r="R39" s="125">
        <v>809666.64000000013</v>
      </c>
      <c r="S39" s="125">
        <v>809587.76</v>
      </c>
      <c r="T39" s="125">
        <v>810298.76</v>
      </c>
      <c r="U39" s="125">
        <v>813089.03999999992</v>
      </c>
      <c r="V39" s="125">
        <v>819248</v>
      </c>
      <c r="W39" s="125">
        <v>829733.848</v>
      </c>
      <c r="X39" s="125">
        <v>843686.98399999994</v>
      </c>
      <c r="Y39" s="125">
        <v>859670.0959999999</v>
      </c>
      <c r="Z39" s="125">
        <v>876245.87199999997</v>
      </c>
      <c r="AA39" s="125">
        <v>891977</v>
      </c>
      <c r="AB39" s="125">
        <v>906793.46400000004</v>
      </c>
      <c r="AC39" s="125">
        <v>921653.47200000007</v>
      </c>
      <c r="AD39" s="125">
        <v>936662.04799999984</v>
      </c>
      <c r="AE39" s="125">
        <v>951924.21600000013</v>
      </c>
      <c r="AF39" s="125">
        <v>967545</v>
      </c>
      <c r="AG39" s="125">
        <v>983915.05599999998</v>
      </c>
      <c r="AH39" s="125">
        <v>1000964.3679999999</v>
      </c>
      <c r="AI39" s="125">
        <v>1018106.952</v>
      </c>
      <c r="AJ39" s="125">
        <v>1034756.824</v>
      </c>
      <c r="AK39" s="125">
        <v>1050328</v>
      </c>
      <c r="AL39" s="125">
        <v>1064788.352</v>
      </c>
      <c r="AM39" s="125">
        <v>1078528.5359999998</v>
      </c>
      <c r="AN39" s="125">
        <v>1091596.7439999999</v>
      </c>
      <c r="AO39" s="125">
        <v>1104041.1680000001</v>
      </c>
      <c r="AP39" s="125">
        <v>1115910</v>
      </c>
      <c r="AQ39" s="125">
        <v>1126825.3040000002</v>
      </c>
      <c r="AR39" s="125">
        <v>1136754.952</v>
      </c>
      <c r="AS39" s="125">
        <v>1146265.848</v>
      </c>
      <c r="AT39" s="125">
        <v>1155924.8960000002</v>
      </c>
      <c r="AU39" s="125">
        <v>1166299</v>
      </c>
      <c r="AV39" s="125">
        <v>1176142.6880000003</v>
      </c>
      <c r="AW39" s="125">
        <v>1185078.024</v>
      </c>
      <c r="AX39" s="125">
        <v>1194973.216</v>
      </c>
      <c r="AY39" s="125">
        <v>1207696.4720000001</v>
      </c>
      <c r="AZ39" s="125">
        <v>1225116</v>
      </c>
      <c r="BA39" s="125">
        <v>1246832.9520000003</v>
      </c>
      <c r="BB39" s="125">
        <v>1271601.8559999997</v>
      </c>
      <c r="BC39" s="125">
        <v>1300020.9839999999</v>
      </c>
      <c r="BD39" s="125">
        <v>1332688.6079999998</v>
      </c>
      <c r="BE39" s="125">
        <v>1370203</v>
      </c>
      <c r="BF39" s="125">
        <v>1418724.3839999998</v>
      </c>
      <c r="BG39" s="125">
        <v>1477853.912</v>
      </c>
      <c r="BH39" s="125">
        <v>1538351.2479999997</v>
      </c>
      <c r="BI39" s="125">
        <v>1590976.0560000001</v>
      </c>
      <c r="BJ39" s="125">
        <v>1626488</v>
      </c>
      <c r="BK39" s="125">
        <v>1639149.1600000001</v>
      </c>
      <c r="BL39" s="125">
        <v>1635119.7599999998</v>
      </c>
      <c r="BM39" s="125">
        <v>1623006.68</v>
      </c>
      <c r="BN39" s="125">
        <v>1611416.8</v>
      </c>
      <c r="BO39" s="125">
        <v>1608957</v>
      </c>
      <c r="BP39" s="125">
        <v>1617134.8159999999</v>
      </c>
      <c r="BQ39" s="125">
        <v>1630212.328</v>
      </c>
      <c r="BR39" s="125">
        <v>1645928.2319999996</v>
      </c>
      <c r="BS39" s="125">
        <v>1662021.2240000002</v>
      </c>
      <c r="BT39" s="125">
        <v>1676230</v>
      </c>
      <c r="BU39" s="125">
        <v>1689541.4560000002</v>
      </c>
      <c r="BV39" s="125">
        <v>1703463.1279999996</v>
      </c>
      <c r="BW39" s="125">
        <v>1716514.672</v>
      </c>
      <c r="BX39" s="125">
        <v>1727215.7439999999</v>
      </c>
      <c r="BY39" s="125">
        <v>1734086</v>
      </c>
      <c r="BZ39" s="125">
        <v>1734680.3520000002</v>
      </c>
      <c r="CA39" s="125">
        <v>1729985.6959999998</v>
      </c>
      <c r="CB39" s="125">
        <v>1723669.6639999999</v>
      </c>
      <c r="CC39" s="125">
        <v>1719399.8880000003</v>
      </c>
      <c r="CD39" s="125">
        <v>1720844</v>
      </c>
      <c r="CE39" s="125">
        <v>1729947.6800000004</v>
      </c>
      <c r="CF39" s="125">
        <v>1744265.8399999999</v>
      </c>
      <c r="CG39" s="125">
        <v>1760879.96</v>
      </c>
      <c r="CH39" s="125">
        <v>1776871.52</v>
      </c>
      <c r="CI39" s="125">
        <v>1789322</v>
      </c>
      <c r="CJ39" s="125">
        <v>1797468.84</v>
      </c>
      <c r="CK39" s="125">
        <v>1803257.72</v>
      </c>
      <c r="CL39" s="125">
        <v>1807832.4799999997</v>
      </c>
      <c r="CM39" s="125">
        <v>1812336.96</v>
      </c>
      <c r="CN39" s="125">
        <v>1817915</v>
      </c>
      <c r="CO39" s="125">
        <v>1825894.28</v>
      </c>
      <c r="CP39" s="125">
        <v>1835512.24</v>
      </c>
      <c r="CQ39" s="125">
        <v>1844777.3599999999</v>
      </c>
      <c r="CR39" s="125">
        <v>1851698.12</v>
      </c>
      <c r="CS39" s="125">
        <v>1854283</v>
      </c>
      <c r="CT39" s="125">
        <v>1851455.5040000002</v>
      </c>
      <c r="CU39" s="125">
        <v>1844543.3119999999</v>
      </c>
      <c r="CV39" s="125">
        <v>1835161.1679999998</v>
      </c>
      <c r="CW39" s="125">
        <v>1824923.8159999999</v>
      </c>
      <c r="CX39" s="125">
        <v>1815446</v>
      </c>
      <c r="CY39" s="125">
        <v>1806513.7840000002</v>
      </c>
      <c r="CZ39" s="125">
        <v>1797050.672</v>
      </c>
      <c r="DA39" s="125">
        <v>1787377.5679999997</v>
      </c>
      <c r="DB39" s="125">
        <v>1777815.3760000002</v>
      </c>
      <c r="DC39" s="125">
        <v>1768685</v>
      </c>
      <c r="DD39" s="125">
        <v>1760037.7039999999</v>
      </c>
      <c r="DE39" s="125">
        <v>1751659.5520000001</v>
      </c>
      <c r="DF39" s="125">
        <v>1743473.6479999998</v>
      </c>
      <c r="DG39" s="125">
        <v>1735403.0960000001</v>
      </c>
      <c r="DH39" s="125">
        <v>1727371</v>
      </c>
      <c r="DI39" s="125">
        <v>1719474.48</v>
      </c>
      <c r="DJ39" s="125">
        <v>1711764.7999999998</v>
      </c>
      <c r="DK39" s="125">
        <v>1704096.28</v>
      </c>
      <c r="DL39" s="125">
        <v>1696323.2400000002</v>
      </c>
      <c r="DM39" s="125">
        <v>1688300</v>
      </c>
      <c r="DN39" s="125">
        <v>1680065.2320000003</v>
      </c>
      <c r="DO39" s="125">
        <v>1671716.0559999999</v>
      </c>
      <c r="DP39" s="125">
        <v>1663194.4639999999</v>
      </c>
      <c r="DQ39" s="125">
        <v>1654442.4480000001</v>
      </c>
      <c r="DR39" s="125">
        <v>1645402</v>
      </c>
      <c r="DS39" s="125">
        <v>1636196.608</v>
      </c>
      <c r="DT39" s="125">
        <v>1626864.9440000001</v>
      </c>
      <c r="DU39" s="125">
        <v>1617221.7759999998</v>
      </c>
      <c r="DV39" s="125">
        <v>1607081.8720000002</v>
      </c>
      <c r="DW39" s="125">
        <v>1596260</v>
      </c>
      <c r="DX39" s="125">
        <v>1584579.3760000002</v>
      </c>
      <c r="DY39" s="125">
        <v>1572163.4879999999</v>
      </c>
      <c r="DZ39" s="125">
        <v>1559277.5120000001</v>
      </c>
      <c r="EA39" s="125">
        <v>1546186.6240000001</v>
      </c>
      <c r="EB39" s="125">
        <v>1533156</v>
      </c>
      <c r="EC39" s="125">
        <v>1519944.9360000002</v>
      </c>
      <c r="ED39" s="125">
        <v>1506376.6479999998</v>
      </c>
      <c r="EE39" s="125">
        <v>1492812.1919999998</v>
      </c>
      <c r="EF39" s="125">
        <v>1479612.6240000001</v>
      </c>
      <c r="EG39" s="125">
        <v>1467139</v>
      </c>
      <c r="EH39" s="125">
        <v>1454942.5840000003</v>
      </c>
      <c r="EI39" s="125">
        <v>1442782.672</v>
      </c>
      <c r="EJ39" s="125">
        <v>1431332.3679999998</v>
      </c>
      <c r="EK39" s="125">
        <v>1421264.7760000001</v>
      </c>
      <c r="EL39" s="125">
        <v>1413253</v>
      </c>
      <c r="EM39" s="125">
        <v>1408025.2960000001</v>
      </c>
      <c r="EN39" s="125">
        <v>1405132.9280000001</v>
      </c>
      <c r="EO39" s="125">
        <v>1403483.5119999999</v>
      </c>
      <c r="EP39" s="125">
        <v>1401984.6640000001</v>
      </c>
      <c r="EQ39" s="125">
        <v>1399544</v>
      </c>
      <c r="ER39" s="125">
        <v>1396889.7760000001</v>
      </c>
      <c r="ES39" s="125">
        <v>1394750.2480000001</v>
      </c>
      <c r="ET39" s="125">
        <v>1392033.0319999999</v>
      </c>
      <c r="EU39" s="125">
        <v>1387645.7439999999</v>
      </c>
      <c r="EV39" s="125">
        <v>1380496</v>
      </c>
    </row>
    <row r="40" spans="1:152" ht="14.1" customHeight="1" x14ac:dyDescent="0.2">
      <c r="A40" s="117" t="s">
        <v>538</v>
      </c>
      <c r="B40" s="125">
        <v>638996</v>
      </c>
      <c r="C40" s="125">
        <v>637619.83200000005</v>
      </c>
      <c r="D40" s="125">
        <v>641448.61600000004</v>
      </c>
      <c r="E40" s="125">
        <v>649001.98400000005</v>
      </c>
      <c r="F40" s="125">
        <v>658799.56800000009</v>
      </c>
      <c r="G40" s="125">
        <v>669361</v>
      </c>
      <c r="H40" s="125">
        <v>681673.19200000016</v>
      </c>
      <c r="I40" s="125">
        <v>696723.05599999998</v>
      </c>
      <c r="J40" s="125">
        <v>713030.22399999993</v>
      </c>
      <c r="K40" s="125">
        <v>729114.32799999998</v>
      </c>
      <c r="L40" s="125">
        <v>743495</v>
      </c>
      <c r="M40" s="125">
        <v>756774.81600000011</v>
      </c>
      <c r="N40" s="125">
        <v>769940.68799999997</v>
      </c>
      <c r="O40" s="125">
        <v>782088.75200000009</v>
      </c>
      <c r="P40" s="125">
        <v>792315.14399999997</v>
      </c>
      <c r="Q40" s="125">
        <v>799716</v>
      </c>
      <c r="R40" s="125">
        <v>803160.18399999989</v>
      </c>
      <c r="S40" s="125">
        <v>803250.272</v>
      </c>
      <c r="T40" s="125">
        <v>801682.96799999988</v>
      </c>
      <c r="U40" s="125">
        <v>800154.97600000002</v>
      </c>
      <c r="V40" s="125">
        <v>800363</v>
      </c>
      <c r="W40" s="125">
        <v>802153.27999999991</v>
      </c>
      <c r="X40" s="125">
        <v>804394.67999999993</v>
      </c>
      <c r="Y40" s="125">
        <v>807317.84</v>
      </c>
      <c r="Z40" s="125">
        <v>811153.4</v>
      </c>
      <c r="AA40" s="125">
        <v>816132</v>
      </c>
      <c r="AB40" s="125">
        <v>821708.08800000011</v>
      </c>
      <c r="AC40" s="125">
        <v>827727.90399999998</v>
      </c>
      <c r="AD40" s="125">
        <v>835009.77599999995</v>
      </c>
      <c r="AE40" s="125">
        <v>844372.03200000001</v>
      </c>
      <c r="AF40" s="125">
        <v>856633</v>
      </c>
      <c r="AG40" s="125">
        <v>872960.79200000002</v>
      </c>
      <c r="AH40" s="125">
        <v>892809.85599999991</v>
      </c>
      <c r="AI40" s="125">
        <v>914428.02399999986</v>
      </c>
      <c r="AJ40" s="125">
        <v>936063.12800000014</v>
      </c>
      <c r="AK40" s="125">
        <v>955963</v>
      </c>
      <c r="AL40" s="125">
        <v>974248.07200000004</v>
      </c>
      <c r="AM40" s="125">
        <v>992086.45599999989</v>
      </c>
      <c r="AN40" s="125">
        <v>1009297.5039999998</v>
      </c>
      <c r="AO40" s="125">
        <v>1025700.5680000001</v>
      </c>
      <c r="AP40" s="125">
        <v>1041115</v>
      </c>
      <c r="AQ40" s="125">
        <v>1055518.6240000001</v>
      </c>
      <c r="AR40" s="125">
        <v>1069031.8719999997</v>
      </c>
      <c r="AS40" s="125">
        <v>1081688.0080000001</v>
      </c>
      <c r="AT40" s="125">
        <v>1093520.2960000001</v>
      </c>
      <c r="AU40" s="125">
        <v>1104562</v>
      </c>
      <c r="AV40" s="125">
        <v>1114215.456</v>
      </c>
      <c r="AW40" s="125">
        <v>1122458.4880000001</v>
      </c>
      <c r="AX40" s="125">
        <v>1130187.5919999999</v>
      </c>
      <c r="AY40" s="125">
        <v>1138299.2640000002</v>
      </c>
      <c r="AZ40" s="125">
        <v>1147690</v>
      </c>
      <c r="BA40" s="125">
        <v>1157246.76</v>
      </c>
      <c r="BB40" s="125">
        <v>1166371.8799999999</v>
      </c>
      <c r="BC40" s="125">
        <v>1176734.92</v>
      </c>
      <c r="BD40" s="125">
        <v>1190005.44</v>
      </c>
      <c r="BE40" s="125">
        <v>1207853</v>
      </c>
      <c r="BF40" s="125">
        <v>1229891.344</v>
      </c>
      <c r="BG40" s="125">
        <v>1255007.4319999998</v>
      </c>
      <c r="BH40" s="125">
        <v>1283780.648</v>
      </c>
      <c r="BI40" s="125">
        <v>1316790.3760000002</v>
      </c>
      <c r="BJ40" s="125">
        <v>1354616</v>
      </c>
      <c r="BK40" s="125">
        <v>1403416.3200000003</v>
      </c>
      <c r="BL40" s="125">
        <v>1462805.08</v>
      </c>
      <c r="BM40" s="125">
        <v>1523544.08</v>
      </c>
      <c r="BN40" s="125">
        <v>1576395.12</v>
      </c>
      <c r="BO40" s="125">
        <v>1612120</v>
      </c>
      <c r="BP40" s="125">
        <v>1624987.5999999999</v>
      </c>
      <c r="BQ40" s="125">
        <v>1621156.7200000002</v>
      </c>
      <c r="BR40" s="125">
        <v>1609224.04</v>
      </c>
      <c r="BS40" s="125">
        <v>1597786.24</v>
      </c>
      <c r="BT40" s="125">
        <v>1595440</v>
      </c>
      <c r="BU40" s="125">
        <v>1603675.7520000001</v>
      </c>
      <c r="BV40" s="125">
        <v>1616762.3759999999</v>
      </c>
      <c r="BW40" s="125">
        <v>1632464.2239999997</v>
      </c>
      <c r="BX40" s="125">
        <v>1648545.648</v>
      </c>
      <c r="BY40" s="125">
        <v>1662771</v>
      </c>
      <c r="BZ40" s="125">
        <v>1676125.6880000001</v>
      </c>
      <c r="CA40" s="125">
        <v>1690100.1439999999</v>
      </c>
      <c r="CB40" s="125">
        <v>1703216.2559999998</v>
      </c>
      <c r="CC40" s="125">
        <v>1713995.912</v>
      </c>
      <c r="CD40" s="125">
        <v>1720961</v>
      </c>
      <c r="CE40" s="125">
        <v>1721680.848</v>
      </c>
      <c r="CF40" s="125">
        <v>1717140.8639999998</v>
      </c>
      <c r="CG40" s="125">
        <v>1710987.0559999999</v>
      </c>
      <c r="CH40" s="125">
        <v>1706865.432</v>
      </c>
      <c r="CI40" s="125">
        <v>1708422</v>
      </c>
      <c r="CJ40" s="125">
        <v>1717589.2400000002</v>
      </c>
      <c r="CK40" s="125">
        <v>1731936.4799999997</v>
      </c>
      <c r="CL40" s="125">
        <v>1748565</v>
      </c>
      <c r="CM40" s="125">
        <v>1764576.08</v>
      </c>
      <c r="CN40" s="125">
        <v>1777071</v>
      </c>
      <c r="CO40" s="125">
        <v>1785291.8720000002</v>
      </c>
      <c r="CP40" s="125">
        <v>1791171.176</v>
      </c>
      <c r="CQ40" s="125">
        <v>1795845.7439999997</v>
      </c>
      <c r="CR40" s="125">
        <v>1800452.4080000001</v>
      </c>
      <c r="CS40" s="125">
        <v>1806128</v>
      </c>
      <c r="CT40" s="125">
        <v>1814192.2480000001</v>
      </c>
      <c r="CU40" s="125">
        <v>1823887.264</v>
      </c>
      <c r="CV40" s="125">
        <v>1833233.456</v>
      </c>
      <c r="CW40" s="125">
        <v>1840251.2320000001</v>
      </c>
      <c r="CX40" s="125">
        <v>1842961</v>
      </c>
      <c r="CY40" s="125">
        <v>1840300.4080000001</v>
      </c>
      <c r="CZ40" s="125">
        <v>1833589.1839999999</v>
      </c>
      <c r="DA40" s="125">
        <v>1824420.8559999999</v>
      </c>
      <c r="DB40" s="125">
        <v>1814388.952</v>
      </c>
      <c r="DC40" s="125">
        <v>1805087</v>
      </c>
      <c r="DD40" s="125">
        <v>1796290.3760000002</v>
      </c>
      <c r="DE40" s="125">
        <v>1786936.7279999999</v>
      </c>
      <c r="DF40" s="125">
        <v>1777362.9919999999</v>
      </c>
      <c r="DG40" s="125">
        <v>1767906.1040000001</v>
      </c>
      <c r="DH40" s="125">
        <v>1758903</v>
      </c>
      <c r="DI40" s="125">
        <v>1750412</v>
      </c>
      <c r="DJ40" s="125">
        <v>1742208.48</v>
      </c>
      <c r="DK40" s="125">
        <v>1734204.96</v>
      </c>
      <c r="DL40" s="125">
        <v>1726313.9600000002</v>
      </c>
      <c r="DM40" s="125">
        <v>1718448</v>
      </c>
      <c r="DN40" s="125">
        <v>1710702.7280000001</v>
      </c>
      <c r="DO40" s="125">
        <v>1703136.4639999999</v>
      </c>
      <c r="DP40" s="125">
        <v>1695605.7359999998</v>
      </c>
      <c r="DQ40" s="125">
        <v>1687967.0720000002</v>
      </c>
      <c r="DR40" s="125">
        <v>1680077</v>
      </c>
      <c r="DS40" s="125">
        <v>1671972.7680000002</v>
      </c>
      <c r="DT40" s="125">
        <v>1663750.0239999997</v>
      </c>
      <c r="DU40" s="125">
        <v>1655352.8960000002</v>
      </c>
      <c r="DV40" s="125">
        <v>1646725.5119999999</v>
      </c>
      <c r="DW40" s="125">
        <v>1637812</v>
      </c>
      <c r="DX40" s="125">
        <v>1628735.56</v>
      </c>
      <c r="DY40" s="125">
        <v>1619533.4399999997</v>
      </c>
      <c r="DZ40" s="125">
        <v>1610020.8399999999</v>
      </c>
      <c r="EA40" s="125">
        <v>1600012.9600000002</v>
      </c>
      <c r="EB40" s="125">
        <v>1589325</v>
      </c>
      <c r="EC40" s="125">
        <v>1577782.4640000002</v>
      </c>
      <c r="ED40" s="125">
        <v>1565508.5519999999</v>
      </c>
      <c r="EE40" s="125">
        <v>1552765.0079999999</v>
      </c>
      <c r="EF40" s="125">
        <v>1539813.5759999999</v>
      </c>
      <c r="EG40" s="125">
        <v>1526916</v>
      </c>
      <c r="EH40" s="125">
        <v>1513831.3520000002</v>
      </c>
      <c r="EI40" s="125">
        <v>1500385.1359999999</v>
      </c>
      <c r="EJ40" s="125">
        <v>1486938.7439999999</v>
      </c>
      <c r="EK40" s="125">
        <v>1473853.5680000002</v>
      </c>
      <c r="EL40" s="125">
        <v>1461491</v>
      </c>
      <c r="EM40" s="125">
        <v>1449403.6640000001</v>
      </c>
      <c r="EN40" s="125">
        <v>1437350.632</v>
      </c>
      <c r="EO40" s="125">
        <v>1426002.9680000001</v>
      </c>
      <c r="EP40" s="125">
        <v>1416031.736</v>
      </c>
      <c r="EQ40" s="125">
        <v>1408108</v>
      </c>
      <c r="ER40" s="125">
        <v>1401784.3840000001</v>
      </c>
      <c r="ES40" s="125">
        <v>1396613.5119999999</v>
      </c>
      <c r="ET40" s="125">
        <v>1393266.4480000001</v>
      </c>
      <c r="EU40" s="125">
        <v>1392414.2560000001</v>
      </c>
      <c r="EV40" s="125">
        <v>1394728</v>
      </c>
    </row>
    <row r="41" spans="1:152" ht="14.1" customHeight="1" x14ac:dyDescent="0.2">
      <c r="A41" s="117" t="s">
        <v>539</v>
      </c>
      <c r="B41" s="125">
        <v>593736</v>
      </c>
      <c r="C41" s="125">
        <v>604205.53599999985</v>
      </c>
      <c r="D41" s="125">
        <v>611697.72799999989</v>
      </c>
      <c r="E41" s="125">
        <v>617397.55199999991</v>
      </c>
      <c r="F41" s="125">
        <v>622489.98399999994</v>
      </c>
      <c r="G41" s="125">
        <v>628160</v>
      </c>
      <c r="H41" s="125">
        <v>633617.61600000004</v>
      </c>
      <c r="I41" s="125">
        <v>638072.848</v>
      </c>
      <c r="J41" s="125">
        <v>642710.6719999999</v>
      </c>
      <c r="K41" s="125">
        <v>648716.06400000013</v>
      </c>
      <c r="L41" s="125">
        <v>657274</v>
      </c>
      <c r="M41" s="125">
        <v>669401.00800000003</v>
      </c>
      <c r="N41" s="125">
        <v>684307.10399999993</v>
      </c>
      <c r="O41" s="125">
        <v>700467.49600000004</v>
      </c>
      <c r="P41" s="125">
        <v>716357.39199999999</v>
      </c>
      <c r="Q41" s="125">
        <v>730452</v>
      </c>
      <c r="R41" s="125">
        <v>743218.34400000004</v>
      </c>
      <c r="S41" s="125">
        <v>755672.95199999993</v>
      </c>
      <c r="T41" s="125">
        <v>767115.28799999994</v>
      </c>
      <c r="U41" s="125">
        <v>776844.81600000011</v>
      </c>
      <c r="V41" s="125">
        <v>784161</v>
      </c>
      <c r="W41" s="125">
        <v>788410.36800000013</v>
      </c>
      <c r="X41" s="125">
        <v>790059.9439999999</v>
      </c>
      <c r="Y41" s="125">
        <v>790089.93599999987</v>
      </c>
      <c r="Z41" s="125">
        <v>789480.55200000003</v>
      </c>
      <c r="AA41" s="125">
        <v>789212</v>
      </c>
      <c r="AB41" s="125">
        <v>788242.55200000003</v>
      </c>
      <c r="AC41" s="125">
        <v>785918.73599999992</v>
      </c>
      <c r="AD41" s="125">
        <v>783803.14399999985</v>
      </c>
      <c r="AE41" s="125">
        <v>783458.36800000002</v>
      </c>
      <c r="AF41" s="125">
        <v>786447</v>
      </c>
      <c r="AG41" s="125">
        <v>792984.60800000001</v>
      </c>
      <c r="AH41" s="125">
        <v>802029.46400000004</v>
      </c>
      <c r="AI41" s="125">
        <v>813258.21600000001</v>
      </c>
      <c r="AJ41" s="125">
        <v>826347.5120000001</v>
      </c>
      <c r="AK41" s="125">
        <v>840974</v>
      </c>
      <c r="AL41" s="125">
        <v>858042.86400000006</v>
      </c>
      <c r="AM41" s="125">
        <v>877769.6719999999</v>
      </c>
      <c r="AN41" s="125">
        <v>898796.64800000004</v>
      </c>
      <c r="AO41" s="125">
        <v>919766.01600000006</v>
      </c>
      <c r="AP41" s="125">
        <v>939320</v>
      </c>
      <c r="AQ41" s="125">
        <v>957687.44800000009</v>
      </c>
      <c r="AR41" s="125">
        <v>975773.54399999988</v>
      </c>
      <c r="AS41" s="125">
        <v>993235.01599999995</v>
      </c>
      <c r="AT41" s="125">
        <v>1009728.5920000002</v>
      </c>
      <c r="AU41" s="125">
        <v>1024911</v>
      </c>
      <c r="AV41" s="125">
        <v>1038578.4640000002</v>
      </c>
      <c r="AW41" s="125">
        <v>1050959.8319999999</v>
      </c>
      <c r="AX41" s="125">
        <v>1062360.7679999999</v>
      </c>
      <c r="AY41" s="125">
        <v>1073086.9360000002</v>
      </c>
      <c r="AZ41" s="125">
        <v>1083444</v>
      </c>
      <c r="BA41" s="125">
        <v>1092913.8640000001</v>
      </c>
      <c r="BB41" s="125">
        <v>1101292.7520000001</v>
      </c>
      <c r="BC41" s="125">
        <v>1109357.8079999997</v>
      </c>
      <c r="BD41" s="125">
        <v>1117886.176</v>
      </c>
      <c r="BE41" s="125">
        <v>1127655</v>
      </c>
      <c r="BF41" s="125">
        <v>1137580.7280000001</v>
      </c>
      <c r="BG41" s="125">
        <v>1147145.264</v>
      </c>
      <c r="BH41" s="125">
        <v>1157973.9359999998</v>
      </c>
      <c r="BI41" s="125">
        <v>1171692.0720000002</v>
      </c>
      <c r="BJ41" s="125">
        <v>1189925</v>
      </c>
      <c r="BK41" s="125">
        <v>1212330.2720000001</v>
      </c>
      <c r="BL41" s="125">
        <v>1237824.3359999999</v>
      </c>
      <c r="BM41" s="125">
        <v>1266920.8639999998</v>
      </c>
      <c r="BN41" s="125">
        <v>1300133.5279999999</v>
      </c>
      <c r="BO41" s="125">
        <v>1337976</v>
      </c>
      <c r="BP41" s="125">
        <v>1386495.672</v>
      </c>
      <c r="BQ41" s="125">
        <v>1445350.0960000001</v>
      </c>
      <c r="BR41" s="125">
        <v>1505468.1839999999</v>
      </c>
      <c r="BS41" s="125">
        <v>1557778.848</v>
      </c>
      <c r="BT41" s="125">
        <v>1593211</v>
      </c>
      <c r="BU41" s="125">
        <v>1606100.4000000001</v>
      </c>
      <c r="BV41" s="125">
        <v>1602494.44</v>
      </c>
      <c r="BW41" s="125">
        <v>1590889.4799999997</v>
      </c>
      <c r="BX41" s="125">
        <v>1579781.88</v>
      </c>
      <c r="BY41" s="125">
        <v>1577668</v>
      </c>
      <c r="BZ41" s="125">
        <v>1586027.7279999999</v>
      </c>
      <c r="CA41" s="125">
        <v>1599196.824</v>
      </c>
      <c r="CB41" s="125">
        <v>1614955.4559999998</v>
      </c>
      <c r="CC41" s="125">
        <v>1631083.7920000001</v>
      </c>
      <c r="CD41" s="125">
        <v>1645362</v>
      </c>
      <c r="CE41" s="125">
        <v>1658760.784</v>
      </c>
      <c r="CF41" s="125">
        <v>1672760.0319999999</v>
      </c>
      <c r="CG41" s="125">
        <v>1685903.6879999998</v>
      </c>
      <c r="CH41" s="125">
        <v>1696735.696</v>
      </c>
      <c r="CI41" s="125">
        <v>1703800</v>
      </c>
      <c r="CJ41" s="125">
        <v>1704691.9920000001</v>
      </c>
      <c r="CK41" s="125">
        <v>1700382.3759999999</v>
      </c>
      <c r="CL41" s="125">
        <v>1694478.0639999998</v>
      </c>
      <c r="CM41" s="125">
        <v>1690585.9680000001</v>
      </c>
      <c r="CN41" s="125">
        <v>1692313</v>
      </c>
      <c r="CO41" s="125">
        <v>1701571.2880000002</v>
      </c>
      <c r="CP41" s="125">
        <v>1715956.2239999999</v>
      </c>
      <c r="CQ41" s="125">
        <v>1732599.6159999999</v>
      </c>
      <c r="CR41" s="125">
        <v>1748633.2719999999</v>
      </c>
      <c r="CS41" s="125">
        <v>1761189</v>
      </c>
      <c r="CT41" s="125">
        <v>1769516.0000000002</v>
      </c>
      <c r="CU41" s="125">
        <v>1775526.4</v>
      </c>
      <c r="CV41" s="125">
        <v>1780346.4</v>
      </c>
      <c r="CW41" s="125">
        <v>1785102.2</v>
      </c>
      <c r="CX41" s="125">
        <v>1790920</v>
      </c>
      <c r="CY41" s="125">
        <v>1799115.9440000001</v>
      </c>
      <c r="CZ41" s="125">
        <v>1808939.2319999998</v>
      </c>
      <c r="DA41" s="125">
        <v>1818415.648</v>
      </c>
      <c r="DB41" s="125">
        <v>1825570.9760000003</v>
      </c>
      <c r="DC41" s="125">
        <v>1828431</v>
      </c>
      <c r="DD41" s="125">
        <v>1825932.0880000002</v>
      </c>
      <c r="DE41" s="125">
        <v>1819390.3839999998</v>
      </c>
      <c r="DF41" s="125">
        <v>1810401.3359999999</v>
      </c>
      <c r="DG41" s="125">
        <v>1800560.3920000002</v>
      </c>
      <c r="DH41" s="125">
        <v>1791463</v>
      </c>
      <c r="DI41" s="125">
        <v>1782893.4000000001</v>
      </c>
      <c r="DJ41" s="125">
        <v>1773787.9600000002</v>
      </c>
      <c r="DK41" s="125">
        <v>1764470.32</v>
      </c>
      <c r="DL41" s="125">
        <v>1755264.12</v>
      </c>
      <c r="DM41" s="125">
        <v>1746493</v>
      </c>
      <c r="DN41" s="125">
        <v>1738213.4240000001</v>
      </c>
      <c r="DO41" s="125">
        <v>1730209.6320000002</v>
      </c>
      <c r="DP41" s="125">
        <v>1722396.9279999998</v>
      </c>
      <c r="DQ41" s="125">
        <v>1714690.6159999999</v>
      </c>
      <c r="DR41" s="125">
        <v>1707006</v>
      </c>
      <c r="DS41" s="125">
        <v>1699436.344</v>
      </c>
      <c r="DT41" s="125">
        <v>1692038.1119999997</v>
      </c>
      <c r="DU41" s="125">
        <v>1684671.4080000001</v>
      </c>
      <c r="DV41" s="125">
        <v>1677196.3360000004</v>
      </c>
      <c r="DW41" s="125">
        <v>1669473</v>
      </c>
      <c r="DX41" s="125">
        <v>1661538.632</v>
      </c>
      <c r="DY41" s="125">
        <v>1653486.4959999996</v>
      </c>
      <c r="DZ41" s="125">
        <v>1645260.7439999999</v>
      </c>
      <c r="EA41" s="125">
        <v>1636805.5279999999</v>
      </c>
      <c r="EB41" s="125">
        <v>1628065</v>
      </c>
      <c r="EC41" s="125">
        <v>1619163.8959999999</v>
      </c>
      <c r="ED41" s="125">
        <v>1610139.4479999999</v>
      </c>
      <c r="EE41" s="125">
        <v>1600804.5519999999</v>
      </c>
      <c r="EF41" s="125">
        <v>1590972.1039999998</v>
      </c>
      <c r="EG41" s="125">
        <v>1580455</v>
      </c>
      <c r="EH41" s="125">
        <v>1569078.2480000001</v>
      </c>
      <c r="EI41" s="125">
        <v>1556966.584</v>
      </c>
      <c r="EJ41" s="125">
        <v>1544382.4959999998</v>
      </c>
      <c r="EK41" s="125">
        <v>1531588.4720000001</v>
      </c>
      <c r="EL41" s="125">
        <v>1518847</v>
      </c>
      <c r="EM41" s="125">
        <v>1505918.192</v>
      </c>
      <c r="EN41" s="125">
        <v>1492627.0559999999</v>
      </c>
      <c r="EO41" s="125">
        <v>1479333.4239999999</v>
      </c>
      <c r="EP41" s="125">
        <v>1466397.1280000003</v>
      </c>
      <c r="EQ41" s="125">
        <v>1454178</v>
      </c>
      <c r="ER41" s="125">
        <v>1442436.1520000002</v>
      </c>
      <c r="ES41" s="125">
        <v>1430931.696</v>
      </c>
      <c r="ET41" s="125">
        <v>1420024.4640000002</v>
      </c>
      <c r="EU41" s="125">
        <v>1410074.2880000002</v>
      </c>
      <c r="EV41" s="125">
        <v>1401441</v>
      </c>
    </row>
    <row r="42" spans="1:152" ht="14.1" customHeight="1" x14ac:dyDescent="0.2">
      <c r="A42" s="117" t="s">
        <v>540</v>
      </c>
      <c r="B42" s="125">
        <v>525530</v>
      </c>
      <c r="C42" s="125">
        <v>537230.20000000007</v>
      </c>
      <c r="D42" s="125">
        <v>547688.4</v>
      </c>
      <c r="E42" s="125">
        <v>557178.19999999995</v>
      </c>
      <c r="F42" s="125">
        <v>565973.19999999984</v>
      </c>
      <c r="G42" s="125">
        <v>574347</v>
      </c>
      <c r="H42" s="125">
        <v>582117.20000000007</v>
      </c>
      <c r="I42" s="125">
        <v>589101.4</v>
      </c>
      <c r="J42" s="125">
        <v>595573.19999999995</v>
      </c>
      <c r="K42" s="125">
        <v>601806.19999999995</v>
      </c>
      <c r="L42" s="125">
        <v>608074</v>
      </c>
      <c r="M42" s="125">
        <v>613682.9360000001</v>
      </c>
      <c r="N42" s="125">
        <v>618450.60800000001</v>
      </c>
      <c r="O42" s="125">
        <v>623417.51199999999</v>
      </c>
      <c r="P42" s="125">
        <v>629624.14400000009</v>
      </c>
      <c r="Q42" s="125">
        <v>638111</v>
      </c>
      <c r="R42" s="125">
        <v>649748.99199999997</v>
      </c>
      <c r="S42" s="125">
        <v>663844.45600000001</v>
      </c>
      <c r="T42" s="125">
        <v>679091.02399999998</v>
      </c>
      <c r="U42" s="125">
        <v>694182.32799999998</v>
      </c>
      <c r="V42" s="125">
        <v>707812</v>
      </c>
      <c r="W42" s="125">
        <v>720715.86399999994</v>
      </c>
      <c r="X42" s="125">
        <v>733764.83199999994</v>
      </c>
      <c r="Y42" s="125">
        <v>745855.16799999995</v>
      </c>
      <c r="Z42" s="125">
        <v>755883.13600000006</v>
      </c>
      <c r="AA42" s="125">
        <v>762745</v>
      </c>
      <c r="AB42" s="125">
        <v>765270.85600000003</v>
      </c>
      <c r="AC42" s="125">
        <v>764196.52800000005</v>
      </c>
      <c r="AD42" s="125">
        <v>761276.87199999997</v>
      </c>
      <c r="AE42" s="125">
        <v>758266.74400000006</v>
      </c>
      <c r="AF42" s="125">
        <v>756921</v>
      </c>
      <c r="AG42" s="125">
        <v>756676.67999999993</v>
      </c>
      <c r="AH42" s="125">
        <v>756363.87999999989</v>
      </c>
      <c r="AI42" s="125">
        <v>756827.03999999992</v>
      </c>
      <c r="AJ42" s="125">
        <v>758910.6</v>
      </c>
      <c r="AK42" s="125">
        <v>763459</v>
      </c>
      <c r="AL42" s="125">
        <v>770521.93599999999</v>
      </c>
      <c r="AM42" s="125">
        <v>779536.44799999997</v>
      </c>
      <c r="AN42" s="125">
        <v>790427.99199999985</v>
      </c>
      <c r="AO42" s="125">
        <v>803122.02400000009</v>
      </c>
      <c r="AP42" s="125">
        <v>817544</v>
      </c>
      <c r="AQ42" s="125">
        <v>834661.76</v>
      </c>
      <c r="AR42" s="125">
        <v>854524.99999999988</v>
      </c>
      <c r="AS42" s="125">
        <v>875681.96000000008</v>
      </c>
      <c r="AT42" s="125">
        <v>896680.88000000012</v>
      </c>
      <c r="AU42" s="125">
        <v>916070</v>
      </c>
      <c r="AV42" s="125">
        <v>933970.15200000012</v>
      </c>
      <c r="AW42" s="125">
        <v>951349.17599999998</v>
      </c>
      <c r="AX42" s="125">
        <v>968025.82399999991</v>
      </c>
      <c r="AY42" s="125">
        <v>983818.84800000011</v>
      </c>
      <c r="AZ42" s="125">
        <v>998547</v>
      </c>
      <c r="BA42" s="125">
        <v>1012036.5040000001</v>
      </c>
      <c r="BB42" s="125">
        <v>1024408.1919999999</v>
      </c>
      <c r="BC42" s="125">
        <v>1035922.728</v>
      </c>
      <c r="BD42" s="125">
        <v>1046840.7760000002</v>
      </c>
      <c r="BE42" s="125">
        <v>1057423</v>
      </c>
      <c r="BF42" s="125">
        <v>1067177.7040000001</v>
      </c>
      <c r="BG42" s="125">
        <v>1075931.112</v>
      </c>
      <c r="BH42" s="125">
        <v>1084420.7679999999</v>
      </c>
      <c r="BI42" s="125">
        <v>1093384.216</v>
      </c>
      <c r="BJ42" s="125">
        <v>1103559</v>
      </c>
      <c r="BK42" s="125">
        <v>1113913.7280000001</v>
      </c>
      <c r="BL42" s="125">
        <v>1123956.7039999999</v>
      </c>
      <c r="BM42" s="125">
        <v>1135235.0159999998</v>
      </c>
      <c r="BN42" s="125">
        <v>1149295.7520000001</v>
      </c>
      <c r="BO42" s="125">
        <v>1167686</v>
      </c>
      <c r="BP42" s="125">
        <v>1190036.7679999999</v>
      </c>
      <c r="BQ42" s="125">
        <v>1215316.6639999999</v>
      </c>
      <c r="BR42" s="125">
        <v>1244079.176</v>
      </c>
      <c r="BS42" s="125">
        <v>1276877.7919999999</v>
      </c>
      <c r="BT42" s="125">
        <v>1314266</v>
      </c>
      <c r="BU42" s="125">
        <v>1362183.416</v>
      </c>
      <c r="BV42" s="125">
        <v>1420261.048</v>
      </c>
      <c r="BW42" s="125">
        <v>1479589.4719999998</v>
      </c>
      <c r="BX42" s="125">
        <v>1531259.2640000002</v>
      </c>
      <c r="BY42" s="125">
        <v>1566361</v>
      </c>
      <c r="BZ42" s="125">
        <v>1579339.128</v>
      </c>
      <c r="CA42" s="125">
        <v>1576133.2639999997</v>
      </c>
      <c r="CB42" s="125">
        <v>1565076.736</v>
      </c>
      <c r="CC42" s="125">
        <v>1554502.872</v>
      </c>
      <c r="CD42" s="125">
        <v>1552745</v>
      </c>
      <c r="CE42" s="125">
        <v>1561250.2559999998</v>
      </c>
      <c r="CF42" s="125">
        <v>1574463.088</v>
      </c>
      <c r="CG42" s="125">
        <v>1590212.7920000001</v>
      </c>
      <c r="CH42" s="125">
        <v>1606328.6640000003</v>
      </c>
      <c r="CI42" s="125">
        <v>1620640</v>
      </c>
      <c r="CJ42" s="125">
        <v>1634108.3040000002</v>
      </c>
      <c r="CK42" s="125">
        <v>1648180.7120000001</v>
      </c>
      <c r="CL42" s="125">
        <v>1661414.9679999996</v>
      </c>
      <c r="CM42" s="125">
        <v>1672368.8160000001</v>
      </c>
      <c r="CN42" s="125">
        <v>1679600</v>
      </c>
      <c r="CO42" s="125">
        <v>1680734.1040000001</v>
      </c>
      <c r="CP42" s="125">
        <v>1676732.6319999998</v>
      </c>
      <c r="CQ42" s="125">
        <v>1671157.2080000001</v>
      </c>
      <c r="CR42" s="125">
        <v>1667569.4560000002</v>
      </c>
      <c r="CS42" s="125">
        <v>1669531</v>
      </c>
      <c r="CT42" s="125">
        <v>1678928.0640000002</v>
      </c>
      <c r="CU42" s="125">
        <v>1693386.2319999998</v>
      </c>
      <c r="CV42" s="125">
        <v>1710076.1679999998</v>
      </c>
      <c r="CW42" s="125">
        <v>1726168.5360000001</v>
      </c>
      <c r="CX42" s="125">
        <v>1738834</v>
      </c>
      <c r="CY42" s="125">
        <v>1747339.1040000001</v>
      </c>
      <c r="CZ42" s="125">
        <v>1753570.0719999997</v>
      </c>
      <c r="DA42" s="125">
        <v>1758627.088</v>
      </c>
      <c r="DB42" s="125">
        <v>1763610.3359999999</v>
      </c>
      <c r="DC42" s="125">
        <v>1769620</v>
      </c>
      <c r="DD42" s="125">
        <v>1777946.976</v>
      </c>
      <c r="DE42" s="125">
        <v>1787857.8080000002</v>
      </c>
      <c r="DF42" s="125">
        <v>1797416.1519999998</v>
      </c>
      <c r="DG42" s="125">
        <v>1804685.6640000001</v>
      </c>
      <c r="DH42" s="125">
        <v>1807730</v>
      </c>
      <c r="DI42" s="125">
        <v>1805507.0160000001</v>
      </c>
      <c r="DJ42" s="125">
        <v>1799307.6079999998</v>
      </c>
      <c r="DK42" s="125">
        <v>1790694.9919999999</v>
      </c>
      <c r="DL42" s="125">
        <v>1781232.3840000001</v>
      </c>
      <c r="DM42" s="125">
        <v>1772483</v>
      </c>
      <c r="DN42" s="125">
        <v>1764231.2879999999</v>
      </c>
      <c r="DO42" s="125">
        <v>1755435.1039999996</v>
      </c>
      <c r="DP42" s="125">
        <v>1746417.7759999998</v>
      </c>
      <c r="DQ42" s="125">
        <v>1737502.6320000002</v>
      </c>
      <c r="DR42" s="125">
        <v>1729013</v>
      </c>
      <c r="DS42" s="125">
        <v>1721001.9360000002</v>
      </c>
      <c r="DT42" s="125">
        <v>1713253.8879999998</v>
      </c>
      <c r="DU42" s="125">
        <v>1705689.2719999999</v>
      </c>
      <c r="DV42" s="125">
        <v>1698228.504</v>
      </c>
      <c r="DW42" s="125">
        <v>1690792</v>
      </c>
      <c r="DX42" s="125">
        <v>1683472.4160000002</v>
      </c>
      <c r="DY42" s="125">
        <v>1676322.8079999997</v>
      </c>
      <c r="DZ42" s="125">
        <v>1669204.1919999998</v>
      </c>
      <c r="EA42" s="125">
        <v>1661977.584</v>
      </c>
      <c r="EB42" s="125">
        <v>1654504</v>
      </c>
      <c r="EC42" s="125">
        <v>1646823.6800000002</v>
      </c>
      <c r="ED42" s="125">
        <v>1639029.2800000003</v>
      </c>
      <c r="EE42" s="125">
        <v>1631060.4399999997</v>
      </c>
      <c r="EF42" s="125">
        <v>1622856.8</v>
      </c>
      <c r="EG42" s="125">
        <v>1614358</v>
      </c>
      <c r="EH42" s="125">
        <v>1605685.5760000001</v>
      </c>
      <c r="EI42" s="125">
        <v>1596879.7679999999</v>
      </c>
      <c r="EJ42" s="125">
        <v>1587758.2719999999</v>
      </c>
      <c r="EK42" s="125">
        <v>1578138.7840000002</v>
      </c>
      <c r="EL42" s="125">
        <v>1567839</v>
      </c>
      <c r="EM42" s="125">
        <v>1556685.2720000001</v>
      </c>
      <c r="EN42" s="125">
        <v>1544799.1360000002</v>
      </c>
      <c r="EO42" s="125">
        <v>1532441.0639999998</v>
      </c>
      <c r="EP42" s="125">
        <v>1519871.5279999999</v>
      </c>
      <c r="EQ42" s="125">
        <v>1507351</v>
      </c>
      <c r="ER42" s="125">
        <v>1494705.8319999999</v>
      </c>
      <c r="ES42" s="125">
        <v>1481762.3760000002</v>
      </c>
      <c r="ET42" s="125">
        <v>1468781.1039999998</v>
      </c>
      <c r="EU42" s="125">
        <v>1456022.4880000001</v>
      </c>
      <c r="EV42" s="125">
        <v>1443747</v>
      </c>
    </row>
    <row r="43" spans="1:152" ht="14.1" customHeight="1" x14ac:dyDescent="0.2">
      <c r="A43" s="117" t="s">
        <v>541</v>
      </c>
      <c r="B43" s="125">
        <v>430811</v>
      </c>
      <c r="C43" s="125">
        <v>445946.56</v>
      </c>
      <c r="D43" s="125">
        <v>460012.95999999996</v>
      </c>
      <c r="E43" s="125">
        <v>473143.28</v>
      </c>
      <c r="F43" s="125">
        <v>485470.6</v>
      </c>
      <c r="G43" s="125">
        <v>497128</v>
      </c>
      <c r="H43" s="125">
        <v>508026.76000000007</v>
      </c>
      <c r="I43" s="125">
        <v>518078.16000000003</v>
      </c>
      <c r="J43" s="125">
        <v>527415.27999999991</v>
      </c>
      <c r="K43" s="125">
        <v>536171.20000000007</v>
      </c>
      <c r="L43" s="125">
        <v>544479</v>
      </c>
      <c r="M43" s="125">
        <v>552212.93599999999</v>
      </c>
      <c r="N43" s="125">
        <v>559284.28799999994</v>
      </c>
      <c r="O43" s="125">
        <v>565881.6719999999</v>
      </c>
      <c r="P43" s="125">
        <v>572193.70400000003</v>
      </c>
      <c r="Q43" s="125">
        <v>578409</v>
      </c>
      <c r="R43" s="125">
        <v>583794.28</v>
      </c>
      <c r="S43" s="125">
        <v>588223.79999999993</v>
      </c>
      <c r="T43" s="125">
        <v>592797.48</v>
      </c>
      <c r="U43" s="125">
        <v>598615.24</v>
      </c>
      <c r="V43" s="125">
        <v>606777</v>
      </c>
      <c r="W43" s="125">
        <v>618264.02400000009</v>
      </c>
      <c r="X43" s="125">
        <v>632343.03200000001</v>
      </c>
      <c r="Y43" s="125">
        <v>647542.12800000003</v>
      </c>
      <c r="Z43" s="125">
        <v>662389.41600000008</v>
      </c>
      <c r="AA43" s="125">
        <v>675413</v>
      </c>
      <c r="AB43" s="125">
        <v>687044.00000000012</v>
      </c>
      <c r="AC43" s="125">
        <v>698263.67999999993</v>
      </c>
      <c r="AD43" s="125">
        <v>708425.35999999987</v>
      </c>
      <c r="AE43" s="125">
        <v>716882.36</v>
      </c>
      <c r="AF43" s="125">
        <v>722988</v>
      </c>
      <c r="AG43" s="125">
        <v>725848.50399999996</v>
      </c>
      <c r="AH43" s="125">
        <v>725894.99200000009</v>
      </c>
      <c r="AI43" s="125">
        <v>724468.12800000003</v>
      </c>
      <c r="AJ43" s="125">
        <v>722908.57600000012</v>
      </c>
      <c r="AK43" s="125">
        <v>722557</v>
      </c>
      <c r="AL43" s="125">
        <v>722777.96000000008</v>
      </c>
      <c r="AM43" s="125">
        <v>722677.67999999993</v>
      </c>
      <c r="AN43" s="125">
        <v>723209.32000000007</v>
      </c>
      <c r="AO43" s="125">
        <v>725326.04</v>
      </c>
      <c r="AP43" s="125">
        <v>729981</v>
      </c>
      <c r="AQ43" s="125">
        <v>737263.62400000007</v>
      </c>
      <c r="AR43" s="125">
        <v>746538.47199999995</v>
      </c>
      <c r="AS43" s="125">
        <v>757671.40799999994</v>
      </c>
      <c r="AT43" s="125">
        <v>770528.29600000009</v>
      </c>
      <c r="AU43" s="125">
        <v>784975</v>
      </c>
      <c r="AV43" s="125">
        <v>801935.16800000006</v>
      </c>
      <c r="AW43" s="125">
        <v>821498.22399999993</v>
      </c>
      <c r="AX43" s="125">
        <v>842278.69599999988</v>
      </c>
      <c r="AY43" s="125">
        <v>862891.11200000008</v>
      </c>
      <c r="AZ43" s="125">
        <v>881950</v>
      </c>
      <c r="BA43" s="125">
        <v>899538.38399999996</v>
      </c>
      <c r="BB43" s="125">
        <v>916579.91200000001</v>
      </c>
      <c r="BC43" s="125">
        <v>932950.04799999995</v>
      </c>
      <c r="BD43" s="125">
        <v>948524.25600000005</v>
      </c>
      <c r="BE43" s="125">
        <v>963178</v>
      </c>
      <c r="BF43" s="125">
        <v>976774.64</v>
      </c>
      <c r="BG43" s="125">
        <v>989397.2</v>
      </c>
      <c r="BH43" s="125">
        <v>1001250.6400000001</v>
      </c>
      <c r="BI43" s="125">
        <v>1012539.92</v>
      </c>
      <c r="BJ43" s="125">
        <v>1023470</v>
      </c>
      <c r="BK43" s="125">
        <v>1033582.5920000001</v>
      </c>
      <c r="BL43" s="125">
        <v>1042741.0559999999</v>
      </c>
      <c r="BM43" s="125">
        <v>1051632.8239999998</v>
      </c>
      <c r="BN43" s="125">
        <v>1060945.3280000002</v>
      </c>
      <c r="BO43" s="125">
        <v>1071366</v>
      </c>
      <c r="BP43" s="125">
        <v>1081870.5360000001</v>
      </c>
      <c r="BQ43" s="125">
        <v>1092000.6479999998</v>
      </c>
      <c r="BR43" s="125">
        <v>1103292.7920000001</v>
      </c>
      <c r="BS43" s="125">
        <v>1117283.4239999999</v>
      </c>
      <c r="BT43" s="125">
        <v>1135509</v>
      </c>
      <c r="BU43" s="125">
        <v>1157595.7439999999</v>
      </c>
      <c r="BV43" s="125">
        <v>1182519.352</v>
      </c>
      <c r="BW43" s="125">
        <v>1210840.4879999999</v>
      </c>
      <c r="BX43" s="125">
        <v>1243119.8159999999</v>
      </c>
      <c r="BY43" s="125">
        <v>1279918</v>
      </c>
      <c r="BZ43" s="125">
        <v>1327043.9360000002</v>
      </c>
      <c r="CA43" s="125">
        <v>1384123.8479999998</v>
      </c>
      <c r="CB43" s="125">
        <v>1442444.392</v>
      </c>
      <c r="CC43" s="125">
        <v>1493292.2239999999</v>
      </c>
      <c r="CD43" s="125">
        <v>1527954</v>
      </c>
      <c r="CE43" s="125">
        <v>1541002.4719999998</v>
      </c>
      <c r="CF43" s="125">
        <v>1538246.5359999998</v>
      </c>
      <c r="CG43" s="125">
        <v>1527827.0639999998</v>
      </c>
      <c r="CH43" s="125">
        <v>1517884.9280000001</v>
      </c>
      <c r="CI43" s="125">
        <v>1516561</v>
      </c>
      <c r="CJ43" s="125">
        <v>1525272.848</v>
      </c>
      <c r="CK43" s="125">
        <v>1538593.2239999999</v>
      </c>
      <c r="CL43" s="125">
        <v>1554395.7759999998</v>
      </c>
      <c r="CM43" s="125">
        <v>1570554.152</v>
      </c>
      <c r="CN43" s="125">
        <v>1584942</v>
      </c>
      <c r="CO43" s="125">
        <v>1598497.2719999999</v>
      </c>
      <c r="CP43" s="125">
        <v>1612637.5360000001</v>
      </c>
      <c r="CQ43" s="125">
        <v>1625955.8640000001</v>
      </c>
      <c r="CR43" s="125">
        <v>1637045.328</v>
      </c>
      <c r="CS43" s="125">
        <v>1644499</v>
      </c>
      <c r="CT43" s="125">
        <v>1645990.544</v>
      </c>
      <c r="CU43" s="125">
        <v>1642457.912</v>
      </c>
      <c r="CV43" s="125">
        <v>1637390.608</v>
      </c>
      <c r="CW43" s="125">
        <v>1634278.1360000002</v>
      </c>
      <c r="CX43" s="125">
        <v>1636610</v>
      </c>
      <c r="CY43" s="125">
        <v>1646244.4720000003</v>
      </c>
      <c r="CZ43" s="125">
        <v>1660855.216</v>
      </c>
      <c r="DA43" s="125">
        <v>1677654.824</v>
      </c>
      <c r="DB43" s="125">
        <v>1693855.888</v>
      </c>
      <c r="DC43" s="125">
        <v>1706671</v>
      </c>
      <c r="DD43" s="125">
        <v>1715367.936</v>
      </c>
      <c r="DE43" s="125">
        <v>1721804.9679999999</v>
      </c>
      <c r="DF43" s="125">
        <v>1727080.4319999998</v>
      </c>
      <c r="DG43" s="125">
        <v>1732292.6639999999</v>
      </c>
      <c r="DH43" s="125">
        <v>1738540</v>
      </c>
      <c r="DI43" s="125">
        <v>1747104.088</v>
      </c>
      <c r="DJ43" s="125">
        <v>1757252.7040000001</v>
      </c>
      <c r="DK43" s="125">
        <v>1767063.3759999999</v>
      </c>
      <c r="DL43" s="125">
        <v>1774613.632</v>
      </c>
      <c r="DM43" s="125">
        <v>1777981</v>
      </c>
      <c r="DN43" s="125">
        <v>1776138.8560000001</v>
      </c>
      <c r="DO43" s="125">
        <v>1770368.848</v>
      </c>
      <c r="DP43" s="125">
        <v>1762210.912</v>
      </c>
      <c r="DQ43" s="125">
        <v>1753204.9839999999</v>
      </c>
      <c r="DR43" s="125">
        <v>1744891</v>
      </c>
      <c r="DS43" s="125">
        <v>1737052.3840000001</v>
      </c>
      <c r="DT43" s="125">
        <v>1728662.5120000001</v>
      </c>
      <c r="DU43" s="125">
        <v>1720046.2480000001</v>
      </c>
      <c r="DV43" s="125">
        <v>1711528.456</v>
      </c>
      <c r="DW43" s="125">
        <v>1703434</v>
      </c>
      <c r="DX43" s="125">
        <v>1695815.4239999999</v>
      </c>
      <c r="DY43" s="125">
        <v>1688456.152</v>
      </c>
      <c r="DZ43" s="125">
        <v>1681277.3679999998</v>
      </c>
      <c r="EA43" s="125">
        <v>1674200.2560000001</v>
      </c>
      <c r="EB43" s="125">
        <v>1667146</v>
      </c>
      <c r="EC43" s="125">
        <v>1660211.0959999999</v>
      </c>
      <c r="ED43" s="125">
        <v>1653448.088</v>
      </c>
      <c r="EE43" s="125">
        <v>1646712.2319999998</v>
      </c>
      <c r="EF43" s="125">
        <v>1639858.7840000002</v>
      </c>
      <c r="EG43" s="125">
        <v>1632743</v>
      </c>
      <c r="EH43" s="125">
        <v>1625401.024</v>
      </c>
      <c r="EI43" s="125">
        <v>1617929.352</v>
      </c>
      <c r="EJ43" s="125">
        <v>1610273.7679999999</v>
      </c>
      <c r="EK43" s="125">
        <v>1602380.0560000001</v>
      </c>
      <c r="EL43" s="125">
        <v>1594194</v>
      </c>
      <c r="EM43" s="125">
        <v>1585835.6800000002</v>
      </c>
      <c r="EN43" s="125">
        <v>1577341.24</v>
      </c>
      <c r="EO43" s="125">
        <v>1568530.56</v>
      </c>
      <c r="EP43" s="125">
        <v>1559223.52</v>
      </c>
      <c r="EQ43" s="125">
        <v>1549240</v>
      </c>
      <c r="ER43" s="125">
        <v>1538700.08</v>
      </c>
      <c r="ES43" s="125">
        <v>1527723.84</v>
      </c>
      <c r="ET43" s="125">
        <v>1516131.1599999997</v>
      </c>
      <c r="EU43" s="125">
        <v>1503741.9200000002</v>
      </c>
      <c r="EV43" s="125">
        <v>1490376</v>
      </c>
    </row>
    <row r="44" spans="1:152" ht="14.1" customHeight="1" x14ac:dyDescent="0.2">
      <c r="A44" s="117" t="s">
        <v>542</v>
      </c>
      <c r="B44" s="125">
        <v>344570</v>
      </c>
      <c r="C44" s="125">
        <v>351934.92800000001</v>
      </c>
      <c r="D44" s="125">
        <v>361415.22399999999</v>
      </c>
      <c r="E44" s="125">
        <v>372303.65599999996</v>
      </c>
      <c r="F44" s="125">
        <v>383892.99199999997</v>
      </c>
      <c r="G44" s="125">
        <v>395476</v>
      </c>
      <c r="H44" s="125">
        <v>407524.16800000006</v>
      </c>
      <c r="I44" s="125">
        <v>420508.98399999994</v>
      </c>
      <c r="J44" s="125">
        <v>433723.21599999996</v>
      </c>
      <c r="K44" s="125">
        <v>446459.63199999998</v>
      </c>
      <c r="L44" s="125">
        <v>458011</v>
      </c>
      <c r="M44" s="125">
        <v>468310.34400000004</v>
      </c>
      <c r="N44" s="125">
        <v>477829.15199999994</v>
      </c>
      <c r="O44" s="125">
        <v>486667.88800000004</v>
      </c>
      <c r="P44" s="125">
        <v>494927.01600000006</v>
      </c>
      <c r="Q44" s="125">
        <v>502707</v>
      </c>
      <c r="R44" s="125">
        <v>509817.77600000001</v>
      </c>
      <c r="S44" s="125">
        <v>516192.36800000002</v>
      </c>
      <c r="T44" s="125">
        <v>522115.87199999997</v>
      </c>
      <c r="U44" s="125">
        <v>527873.38399999996</v>
      </c>
      <c r="V44" s="125">
        <v>533750</v>
      </c>
      <c r="W44" s="125">
        <v>539162.16800000006</v>
      </c>
      <c r="X44" s="125">
        <v>543919.82400000002</v>
      </c>
      <c r="Y44" s="125">
        <v>548898.29599999997</v>
      </c>
      <c r="Z44" s="125">
        <v>554972.91200000001</v>
      </c>
      <c r="AA44" s="125">
        <v>563019</v>
      </c>
      <c r="AB44" s="125">
        <v>573864.272</v>
      </c>
      <c r="AC44" s="125">
        <v>586925.17599999998</v>
      </c>
      <c r="AD44" s="125">
        <v>600960.14399999997</v>
      </c>
      <c r="AE44" s="125">
        <v>614727.60800000012</v>
      </c>
      <c r="AF44" s="125">
        <v>626986</v>
      </c>
      <c r="AG44" s="125">
        <v>638204.64800000004</v>
      </c>
      <c r="AH44" s="125">
        <v>649211.26399999997</v>
      </c>
      <c r="AI44" s="125">
        <v>659301.85599999991</v>
      </c>
      <c r="AJ44" s="125">
        <v>667772.43200000003</v>
      </c>
      <c r="AK44" s="125">
        <v>673919</v>
      </c>
      <c r="AL44" s="125">
        <v>676846.90399999998</v>
      </c>
      <c r="AM44" s="125">
        <v>677025.47199999995</v>
      </c>
      <c r="AN44" s="125">
        <v>675796.68799999997</v>
      </c>
      <c r="AO44" s="125">
        <v>674502.53600000008</v>
      </c>
      <c r="AP44" s="125">
        <v>674485</v>
      </c>
      <c r="AQ44" s="125">
        <v>675158.25600000017</v>
      </c>
      <c r="AR44" s="125">
        <v>675627.64799999993</v>
      </c>
      <c r="AS44" s="125">
        <v>676771.91200000001</v>
      </c>
      <c r="AT44" s="125">
        <v>679469.78399999999</v>
      </c>
      <c r="AU44" s="125">
        <v>684600</v>
      </c>
      <c r="AV44" s="125">
        <v>692305.424</v>
      </c>
      <c r="AW44" s="125">
        <v>702000.23200000008</v>
      </c>
      <c r="AX44" s="125">
        <v>713470.12800000003</v>
      </c>
      <c r="AY44" s="125">
        <v>726500.81600000011</v>
      </c>
      <c r="AZ44" s="125">
        <v>740878</v>
      </c>
      <c r="BA44" s="125">
        <v>757389.52</v>
      </c>
      <c r="BB44" s="125">
        <v>776178.23999999987</v>
      </c>
      <c r="BC44" s="125">
        <v>796062.4</v>
      </c>
      <c r="BD44" s="125">
        <v>815860.24</v>
      </c>
      <c r="BE44" s="125">
        <v>834390</v>
      </c>
      <c r="BF44" s="125">
        <v>851786.88</v>
      </c>
      <c r="BG44" s="125">
        <v>868838.71999999986</v>
      </c>
      <c r="BH44" s="125">
        <v>885342.71999999997</v>
      </c>
      <c r="BI44" s="125">
        <v>901096.08000000007</v>
      </c>
      <c r="BJ44" s="125">
        <v>915896</v>
      </c>
      <c r="BK44" s="125">
        <v>929616.94400000013</v>
      </c>
      <c r="BL44" s="125">
        <v>942394.11199999985</v>
      </c>
      <c r="BM44" s="125">
        <v>954415.80799999996</v>
      </c>
      <c r="BN44" s="125">
        <v>965870.33600000001</v>
      </c>
      <c r="BO44" s="125">
        <v>976946</v>
      </c>
      <c r="BP44" s="125">
        <v>987193.18399999989</v>
      </c>
      <c r="BQ44" s="125">
        <v>996486.35199999996</v>
      </c>
      <c r="BR44" s="125">
        <v>1005499.9279999998</v>
      </c>
      <c r="BS44" s="125">
        <v>1014908.3360000001</v>
      </c>
      <c r="BT44" s="125">
        <v>1025386</v>
      </c>
      <c r="BU44" s="125">
        <v>1035935.544</v>
      </c>
      <c r="BV44" s="125">
        <v>1046107.3520000001</v>
      </c>
      <c r="BW44" s="125">
        <v>1057397.4880000001</v>
      </c>
      <c r="BX44" s="125">
        <v>1071302.0160000001</v>
      </c>
      <c r="BY44" s="125">
        <v>1089317</v>
      </c>
      <c r="BZ44" s="125">
        <v>1111093.304</v>
      </c>
      <c r="CA44" s="125">
        <v>1135633.5519999999</v>
      </c>
      <c r="CB44" s="125">
        <v>1163461.4480000001</v>
      </c>
      <c r="CC44" s="125">
        <v>1195100.6960000002</v>
      </c>
      <c r="CD44" s="125">
        <v>1231075</v>
      </c>
      <c r="CE44" s="125">
        <v>1276969.1440000001</v>
      </c>
      <c r="CF44" s="125">
        <v>1332433.9919999999</v>
      </c>
      <c r="CG44" s="125">
        <v>1389092.3679999998</v>
      </c>
      <c r="CH44" s="125">
        <v>1438567.0959999999</v>
      </c>
      <c r="CI44" s="125">
        <v>1472481</v>
      </c>
      <c r="CJ44" s="125">
        <v>1485615.504</v>
      </c>
      <c r="CK44" s="125">
        <v>1483555.392</v>
      </c>
      <c r="CL44" s="125">
        <v>1474128.5280000002</v>
      </c>
      <c r="CM44" s="125">
        <v>1465162.7760000001</v>
      </c>
      <c r="CN44" s="125">
        <v>1464486</v>
      </c>
      <c r="CO44" s="125">
        <v>1473457.3520000002</v>
      </c>
      <c r="CP44" s="125">
        <v>1486858.2560000001</v>
      </c>
      <c r="CQ44" s="125">
        <v>1502649.9839999999</v>
      </c>
      <c r="CR44" s="125">
        <v>1518793.808</v>
      </c>
      <c r="CS44" s="125">
        <v>1533251</v>
      </c>
      <c r="CT44" s="125">
        <v>1546933.1440000001</v>
      </c>
      <c r="CU44" s="125">
        <v>1561199.392</v>
      </c>
      <c r="CV44" s="125">
        <v>1574682.368</v>
      </c>
      <c r="CW44" s="125">
        <v>1586014.696</v>
      </c>
      <c r="CX44" s="125">
        <v>1593829</v>
      </c>
      <c r="CY44" s="125">
        <v>1595880.7999999998</v>
      </c>
      <c r="CZ44" s="125">
        <v>1593081.68</v>
      </c>
      <c r="DA44" s="125">
        <v>1588798.3599999999</v>
      </c>
      <c r="DB44" s="125">
        <v>1586397.56</v>
      </c>
      <c r="DC44" s="125">
        <v>1589246</v>
      </c>
      <c r="DD44" s="125">
        <v>1599131.2319999998</v>
      </c>
      <c r="DE44" s="125">
        <v>1613808.7759999998</v>
      </c>
      <c r="DF44" s="125">
        <v>1630597.304</v>
      </c>
      <c r="DG44" s="125">
        <v>1646815.4880000001</v>
      </c>
      <c r="DH44" s="125">
        <v>1659782</v>
      </c>
      <c r="DI44" s="125">
        <v>1668800.808</v>
      </c>
      <c r="DJ44" s="125">
        <v>1675659.4639999999</v>
      </c>
      <c r="DK44" s="125">
        <v>1681402.0159999998</v>
      </c>
      <c r="DL44" s="125">
        <v>1687072.5120000001</v>
      </c>
      <c r="DM44" s="125">
        <v>1693715</v>
      </c>
      <c r="DN44" s="125">
        <v>1702576.888</v>
      </c>
      <c r="DO44" s="125">
        <v>1712962.1439999999</v>
      </c>
      <c r="DP44" s="125">
        <v>1722999.656</v>
      </c>
      <c r="DQ44" s="125">
        <v>1730818.3120000002</v>
      </c>
      <c r="DR44" s="125">
        <v>1734547</v>
      </c>
      <c r="DS44" s="125">
        <v>1733179.2720000001</v>
      </c>
      <c r="DT44" s="125">
        <v>1727962.5359999998</v>
      </c>
      <c r="DU44" s="125">
        <v>1720406.4639999999</v>
      </c>
      <c r="DV44" s="125">
        <v>1712020.7280000001</v>
      </c>
      <c r="DW44" s="125">
        <v>1704315</v>
      </c>
      <c r="DX44" s="125">
        <v>1697078.2720000001</v>
      </c>
      <c r="DY44" s="125">
        <v>1689304.0959999999</v>
      </c>
      <c r="DZ44" s="125">
        <v>1681308.9839999999</v>
      </c>
      <c r="EA44" s="125">
        <v>1673409.4480000001</v>
      </c>
      <c r="EB44" s="125">
        <v>1665922</v>
      </c>
      <c r="EC44" s="125">
        <v>1658905.9200000002</v>
      </c>
      <c r="ED44" s="125">
        <v>1652150.1999999997</v>
      </c>
      <c r="EE44" s="125">
        <v>1645565.92</v>
      </c>
      <c r="EF44" s="125">
        <v>1639064.1600000001</v>
      </c>
      <c r="EG44" s="125">
        <v>1632556</v>
      </c>
      <c r="EH44" s="125">
        <v>1626130.1280000003</v>
      </c>
      <c r="EI44" s="125">
        <v>1619845.8240000003</v>
      </c>
      <c r="EJ44" s="125">
        <v>1613570.0559999999</v>
      </c>
      <c r="EK44" s="125">
        <v>1607169.7920000001</v>
      </c>
      <c r="EL44" s="125">
        <v>1600512</v>
      </c>
      <c r="EM44" s="125">
        <v>1593631.9920000001</v>
      </c>
      <c r="EN44" s="125">
        <v>1586618.456</v>
      </c>
      <c r="EO44" s="125">
        <v>1579418.4239999999</v>
      </c>
      <c r="EP44" s="125">
        <v>1571978.9280000001</v>
      </c>
      <c r="EQ44" s="125">
        <v>1564247</v>
      </c>
      <c r="ER44" s="125">
        <v>1556257.952</v>
      </c>
      <c r="ES44" s="125">
        <v>1548047.0959999999</v>
      </c>
      <c r="ET44" s="125">
        <v>1539561.4640000002</v>
      </c>
      <c r="EU44" s="125">
        <v>1530748.088</v>
      </c>
      <c r="EV44" s="125">
        <v>1521554</v>
      </c>
    </row>
    <row r="45" spans="1:152" ht="14.1" customHeight="1" x14ac:dyDescent="0.2">
      <c r="A45" s="117" t="s">
        <v>543</v>
      </c>
      <c r="B45" s="125">
        <v>259692</v>
      </c>
      <c r="C45" s="125">
        <v>268440.984</v>
      </c>
      <c r="D45" s="125">
        <v>277076.51199999999</v>
      </c>
      <c r="E45" s="125">
        <v>285705.64799999999</v>
      </c>
      <c r="F45" s="125">
        <v>294435.45599999995</v>
      </c>
      <c r="G45" s="125">
        <v>303373</v>
      </c>
      <c r="H45" s="125">
        <v>312446.90400000004</v>
      </c>
      <c r="I45" s="125">
        <v>321585.79200000002</v>
      </c>
      <c r="J45" s="125">
        <v>330896.728</v>
      </c>
      <c r="K45" s="125">
        <v>340486.77600000001</v>
      </c>
      <c r="L45" s="125">
        <v>350463</v>
      </c>
      <c r="M45" s="125">
        <v>361202.90400000004</v>
      </c>
      <c r="N45" s="125">
        <v>372635.11199999996</v>
      </c>
      <c r="O45" s="125">
        <v>384193.36800000002</v>
      </c>
      <c r="P45" s="125">
        <v>395311.41600000003</v>
      </c>
      <c r="Q45" s="125">
        <v>405423</v>
      </c>
      <c r="R45" s="125">
        <v>414406.79200000002</v>
      </c>
      <c r="S45" s="125">
        <v>422640.29600000003</v>
      </c>
      <c r="T45" s="125">
        <v>430305.50399999996</v>
      </c>
      <c r="U45" s="125">
        <v>437584.40800000005</v>
      </c>
      <c r="V45" s="125">
        <v>444659</v>
      </c>
      <c r="W45" s="125">
        <v>451453.20000000007</v>
      </c>
      <c r="X45" s="125">
        <v>457845.68</v>
      </c>
      <c r="Y45" s="125">
        <v>463950.55999999994</v>
      </c>
      <c r="Z45" s="125">
        <v>469881.96000000008</v>
      </c>
      <c r="AA45" s="125">
        <v>475754</v>
      </c>
      <c r="AB45" s="125">
        <v>480981.25600000005</v>
      </c>
      <c r="AC45" s="125">
        <v>485487.64800000004</v>
      </c>
      <c r="AD45" s="125">
        <v>490151.31199999992</v>
      </c>
      <c r="AE45" s="125">
        <v>495850.38399999996</v>
      </c>
      <c r="AF45" s="125">
        <v>503463</v>
      </c>
      <c r="AG45" s="125">
        <v>513797.06400000001</v>
      </c>
      <c r="AH45" s="125">
        <v>526267.152</v>
      </c>
      <c r="AI45" s="125">
        <v>539661.40800000005</v>
      </c>
      <c r="AJ45" s="125">
        <v>552767.97600000002</v>
      </c>
      <c r="AK45" s="125">
        <v>564375</v>
      </c>
      <c r="AL45" s="125">
        <v>574834.304</v>
      </c>
      <c r="AM45" s="125">
        <v>584953.79200000002</v>
      </c>
      <c r="AN45" s="125">
        <v>594205.728</v>
      </c>
      <c r="AO45" s="125">
        <v>602062.37600000016</v>
      </c>
      <c r="AP45" s="125">
        <v>607996</v>
      </c>
      <c r="AQ45" s="125">
        <v>611218.04000000015</v>
      </c>
      <c r="AR45" s="125">
        <v>612080.31999999995</v>
      </c>
      <c r="AS45" s="125">
        <v>611765.67999999993</v>
      </c>
      <c r="AT45" s="125">
        <v>611456.96</v>
      </c>
      <c r="AU45" s="125">
        <v>612337</v>
      </c>
      <c r="AV45" s="125">
        <v>613937.4</v>
      </c>
      <c r="AW45" s="125">
        <v>615469.6</v>
      </c>
      <c r="AX45" s="125">
        <v>617636.19999999995</v>
      </c>
      <c r="AY45" s="125">
        <v>621139.80000000016</v>
      </c>
      <c r="AZ45" s="125">
        <v>626683</v>
      </c>
      <c r="BA45" s="125">
        <v>634291.06400000013</v>
      </c>
      <c r="BB45" s="125">
        <v>643495.59199999983</v>
      </c>
      <c r="BC45" s="125">
        <v>654258.68799999997</v>
      </c>
      <c r="BD45" s="125">
        <v>666542.45600000012</v>
      </c>
      <c r="BE45" s="125">
        <v>680309</v>
      </c>
      <c r="BF45" s="125">
        <v>696345.0560000001</v>
      </c>
      <c r="BG45" s="125">
        <v>714675.88799999992</v>
      </c>
      <c r="BH45" s="125">
        <v>734121.39199999999</v>
      </c>
      <c r="BI45" s="125">
        <v>753501.46400000004</v>
      </c>
      <c r="BJ45" s="125">
        <v>771636</v>
      </c>
      <c r="BK45" s="125">
        <v>788650.48800000013</v>
      </c>
      <c r="BL45" s="125">
        <v>805331.66399999999</v>
      </c>
      <c r="BM45" s="125">
        <v>821491.29599999997</v>
      </c>
      <c r="BN45" s="125">
        <v>836941.152</v>
      </c>
      <c r="BO45" s="125">
        <v>851493</v>
      </c>
      <c r="BP45" s="125">
        <v>865027.03200000001</v>
      </c>
      <c r="BQ45" s="125">
        <v>877668.7359999998</v>
      </c>
      <c r="BR45" s="125">
        <v>889597.82400000002</v>
      </c>
      <c r="BS45" s="125">
        <v>900994.00800000015</v>
      </c>
      <c r="BT45" s="125">
        <v>912037</v>
      </c>
      <c r="BU45" s="125">
        <v>922291.69600000011</v>
      </c>
      <c r="BV45" s="125">
        <v>931638.28799999994</v>
      </c>
      <c r="BW45" s="125">
        <v>940729.43199999991</v>
      </c>
      <c r="BX45" s="125">
        <v>950217.78399999999</v>
      </c>
      <c r="BY45" s="125">
        <v>960756</v>
      </c>
      <c r="BZ45" s="125">
        <v>971425.9040000001</v>
      </c>
      <c r="CA45" s="125">
        <v>981792.39199999999</v>
      </c>
      <c r="CB45" s="125">
        <v>993232.728</v>
      </c>
      <c r="CC45" s="125">
        <v>1007124.1760000001</v>
      </c>
      <c r="CD45" s="125">
        <v>1024844</v>
      </c>
      <c r="CE45" s="125">
        <v>1046030.872</v>
      </c>
      <c r="CF45" s="125">
        <v>1069766.6159999999</v>
      </c>
      <c r="CG45" s="125">
        <v>1096593.2239999999</v>
      </c>
      <c r="CH45" s="125">
        <v>1127052.6880000001</v>
      </c>
      <c r="CI45" s="125">
        <v>1161687</v>
      </c>
      <c r="CJ45" s="125">
        <v>1205796.4479999999</v>
      </c>
      <c r="CK45" s="125">
        <v>1259019.7039999999</v>
      </c>
      <c r="CL45" s="125">
        <v>1313406.3359999999</v>
      </c>
      <c r="CM45" s="125">
        <v>1361005.9120000002</v>
      </c>
      <c r="CN45" s="125">
        <v>1393868</v>
      </c>
      <c r="CO45" s="125">
        <v>1407046.344</v>
      </c>
      <c r="CP45" s="125">
        <v>1405841.2319999998</v>
      </c>
      <c r="CQ45" s="125">
        <v>1397672.048</v>
      </c>
      <c r="CR45" s="125">
        <v>1389958.176</v>
      </c>
      <c r="CS45" s="125">
        <v>1390119</v>
      </c>
      <c r="CT45" s="125">
        <v>1399442.328</v>
      </c>
      <c r="CU45" s="125">
        <v>1412981.9039999999</v>
      </c>
      <c r="CV45" s="125">
        <v>1428806.0160000001</v>
      </c>
      <c r="CW45" s="125">
        <v>1444982.952</v>
      </c>
      <c r="CX45" s="125">
        <v>1459581</v>
      </c>
      <c r="CY45" s="125">
        <v>1473491.6320000002</v>
      </c>
      <c r="CZ45" s="125">
        <v>1488002.656</v>
      </c>
      <c r="DA45" s="125">
        <v>1501776.8639999998</v>
      </c>
      <c r="DB45" s="125">
        <v>1513477.048</v>
      </c>
      <c r="DC45" s="125">
        <v>1521766</v>
      </c>
      <c r="DD45" s="125">
        <v>1524474.6479999998</v>
      </c>
      <c r="DE45" s="125">
        <v>1522494.4639999999</v>
      </c>
      <c r="DF45" s="125">
        <v>1519079.0559999999</v>
      </c>
      <c r="DG45" s="125">
        <v>1517482.0319999999</v>
      </c>
      <c r="DH45" s="125">
        <v>1520957</v>
      </c>
      <c r="DI45" s="125">
        <v>1531236.8560000001</v>
      </c>
      <c r="DJ45" s="125">
        <v>1546152.5279999999</v>
      </c>
      <c r="DK45" s="125">
        <v>1563104.6719999996</v>
      </c>
      <c r="DL45" s="125">
        <v>1579493.9440000001</v>
      </c>
      <c r="DM45" s="125">
        <v>1592721</v>
      </c>
      <c r="DN45" s="125">
        <v>1602113.2000000002</v>
      </c>
      <c r="DO45" s="125">
        <v>1609403.4399999997</v>
      </c>
      <c r="DP45" s="125">
        <v>1615600.6800000002</v>
      </c>
      <c r="DQ45" s="125">
        <v>1621713.8800000001</v>
      </c>
      <c r="DR45" s="125">
        <v>1628752</v>
      </c>
      <c r="DS45" s="125">
        <v>1637908.4799999997</v>
      </c>
      <c r="DT45" s="125">
        <v>1648510.6800000002</v>
      </c>
      <c r="DU45" s="125">
        <v>1658768.44</v>
      </c>
      <c r="DV45" s="125">
        <v>1666891.6</v>
      </c>
      <c r="DW45" s="125">
        <v>1671090</v>
      </c>
      <c r="DX45" s="125">
        <v>1670397.3520000002</v>
      </c>
      <c r="DY45" s="125">
        <v>1666007.0959999999</v>
      </c>
      <c r="DZ45" s="125">
        <v>1659368.6639999999</v>
      </c>
      <c r="EA45" s="125">
        <v>1651931.4879999999</v>
      </c>
      <c r="EB45" s="125">
        <v>1645145</v>
      </c>
      <c r="EC45" s="125">
        <v>1638818.2080000001</v>
      </c>
      <c r="ED45" s="125">
        <v>1631984.8239999998</v>
      </c>
      <c r="EE45" s="125">
        <v>1624931.3359999999</v>
      </c>
      <c r="EF45" s="125">
        <v>1617944.2320000001</v>
      </c>
      <c r="EG45" s="125">
        <v>1611310</v>
      </c>
      <c r="EH45" s="125">
        <v>1605076.496</v>
      </c>
      <c r="EI45" s="125">
        <v>1599052.7280000001</v>
      </c>
      <c r="EJ45" s="125">
        <v>1593166.912</v>
      </c>
      <c r="EK45" s="125">
        <v>1587347.264</v>
      </c>
      <c r="EL45" s="125">
        <v>1581522</v>
      </c>
      <c r="EM45" s="125">
        <v>1575776.6239999998</v>
      </c>
      <c r="EN45" s="125">
        <v>1570158.9920000001</v>
      </c>
      <c r="EO45" s="125">
        <v>1564540.8479999998</v>
      </c>
      <c r="EP45" s="125">
        <v>1558793.936</v>
      </c>
      <c r="EQ45" s="125">
        <v>1552790</v>
      </c>
      <c r="ER45" s="125">
        <v>1546614.5440000002</v>
      </c>
      <c r="ES45" s="125">
        <v>1540353.0719999997</v>
      </c>
      <c r="ET45" s="125">
        <v>1533877.328</v>
      </c>
      <c r="EU45" s="125">
        <v>1527059.0559999999</v>
      </c>
      <c r="EV45" s="125">
        <v>1519770</v>
      </c>
    </row>
    <row r="46" spans="1:152" ht="14.1" customHeight="1" x14ac:dyDescent="0.2">
      <c r="A46" s="117" t="s">
        <v>544</v>
      </c>
      <c r="B46" s="125">
        <v>169979</v>
      </c>
      <c r="C46" s="125">
        <v>180029.25599999999</v>
      </c>
      <c r="D46" s="125">
        <v>189506.64799999999</v>
      </c>
      <c r="E46" s="125">
        <v>198539.31199999998</v>
      </c>
      <c r="F46" s="125">
        <v>207255.38399999999</v>
      </c>
      <c r="G46" s="125">
        <v>215783</v>
      </c>
      <c r="H46" s="125">
        <v>224036.73600000003</v>
      </c>
      <c r="I46" s="125">
        <v>231931.16800000001</v>
      </c>
      <c r="J46" s="125">
        <v>239594.43199999997</v>
      </c>
      <c r="K46" s="125">
        <v>247154.66400000002</v>
      </c>
      <c r="L46" s="125">
        <v>254740</v>
      </c>
      <c r="M46" s="125">
        <v>262180.23200000002</v>
      </c>
      <c r="N46" s="125">
        <v>269389.93599999999</v>
      </c>
      <c r="O46" s="125">
        <v>276624.424</v>
      </c>
      <c r="P46" s="125">
        <v>284139.00800000003</v>
      </c>
      <c r="Q46" s="125">
        <v>292189</v>
      </c>
      <c r="R46" s="125">
        <v>301084.24</v>
      </c>
      <c r="S46" s="125">
        <v>310654.51999999996</v>
      </c>
      <c r="T46" s="125">
        <v>320435.07999999996</v>
      </c>
      <c r="U46" s="125">
        <v>329961.16000000003</v>
      </c>
      <c r="V46" s="125">
        <v>338768</v>
      </c>
      <c r="W46" s="125">
        <v>346818.12800000003</v>
      </c>
      <c r="X46" s="125">
        <v>354421.38399999996</v>
      </c>
      <c r="Y46" s="125">
        <v>361633.97599999997</v>
      </c>
      <c r="Z46" s="125">
        <v>368512.11200000002</v>
      </c>
      <c r="AA46" s="125">
        <v>375112</v>
      </c>
      <c r="AB46" s="125">
        <v>381320.76</v>
      </c>
      <c r="AC46" s="125">
        <v>387100.92000000004</v>
      </c>
      <c r="AD46" s="125">
        <v>392621.79999999993</v>
      </c>
      <c r="AE46" s="125">
        <v>398052.72</v>
      </c>
      <c r="AF46" s="125">
        <v>403563</v>
      </c>
      <c r="AG46" s="125">
        <v>408718.48000000004</v>
      </c>
      <c r="AH46" s="125">
        <v>413406.27999999991</v>
      </c>
      <c r="AI46" s="125">
        <v>418277.64</v>
      </c>
      <c r="AJ46" s="125">
        <v>423983.8</v>
      </c>
      <c r="AK46" s="125">
        <v>431176</v>
      </c>
      <c r="AL46" s="125">
        <v>440467.34399999998</v>
      </c>
      <c r="AM46" s="125">
        <v>451423.67200000002</v>
      </c>
      <c r="AN46" s="125">
        <v>463125.32799999998</v>
      </c>
      <c r="AO46" s="125">
        <v>474652.65600000002</v>
      </c>
      <c r="AP46" s="125">
        <v>485086</v>
      </c>
      <c r="AQ46" s="125">
        <v>494769.34400000004</v>
      </c>
      <c r="AR46" s="125">
        <v>504315.7919999999</v>
      </c>
      <c r="AS46" s="125">
        <v>513209.3679999999</v>
      </c>
      <c r="AT46" s="125">
        <v>520934.09600000002</v>
      </c>
      <c r="AU46" s="125">
        <v>526974</v>
      </c>
      <c r="AV46" s="125">
        <v>530686.69599999988</v>
      </c>
      <c r="AW46" s="125">
        <v>532416.16799999995</v>
      </c>
      <c r="AX46" s="125">
        <v>533125.99199999985</v>
      </c>
      <c r="AY46" s="125">
        <v>533779.74400000006</v>
      </c>
      <c r="AZ46" s="125">
        <v>535341</v>
      </c>
      <c r="BA46" s="125">
        <v>537322.7840000001</v>
      </c>
      <c r="BB46" s="125">
        <v>539082.71200000006</v>
      </c>
      <c r="BC46" s="125">
        <v>541351.24800000002</v>
      </c>
      <c r="BD46" s="125">
        <v>544858.85600000003</v>
      </c>
      <c r="BE46" s="125">
        <v>550336</v>
      </c>
      <c r="BF46" s="125">
        <v>557830.00800000003</v>
      </c>
      <c r="BG46" s="125">
        <v>566853.90399999998</v>
      </c>
      <c r="BH46" s="125">
        <v>577336.69600000011</v>
      </c>
      <c r="BI46" s="125">
        <v>589207.39199999999</v>
      </c>
      <c r="BJ46" s="125">
        <v>602395</v>
      </c>
      <c r="BK46" s="125">
        <v>617605.19999999995</v>
      </c>
      <c r="BL46" s="125">
        <v>634885.32000000007</v>
      </c>
      <c r="BM46" s="125">
        <v>653176.84</v>
      </c>
      <c r="BN46" s="125">
        <v>671421.23999999987</v>
      </c>
      <c r="BO46" s="125">
        <v>688560</v>
      </c>
      <c r="BP46" s="125">
        <v>704707.84</v>
      </c>
      <c r="BQ46" s="125">
        <v>720570.43999999983</v>
      </c>
      <c r="BR46" s="125">
        <v>735975.72</v>
      </c>
      <c r="BS46" s="125">
        <v>750751.60000000009</v>
      </c>
      <c r="BT46" s="125">
        <v>764726</v>
      </c>
      <c r="BU46" s="125">
        <v>777776.02400000021</v>
      </c>
      <c r="BV46" s="125">
        <v>790016.39199999999</v>
      </c>
      <c r="BW46" s="125">
        <v>801631.44799999997</v>
      </c>
      <c r="BX46" s="125">
        <v>812805.53600000008</v>
      </c>
      <c r="BY46" s="125">
        <v>823723</v>
      </c>
      <c r="BZ46" s="125">
        <v>834023.28</v>
      </c>
      <c r="CA46" s="125">
        <v>843583.48</v>
      </c>
      <c r="CB46" s="125">
        <v>852944.44</v>
      </c>
      <c r="CC46" s="125">
        <v>862647</v>
      </c>
      <c r="CD46" s="125">
        <v>873232</v>
      </c>
      <c r="CE46" s="125">
        <v>883827.37600000005</v>
      </c>
      <c r="CF46" s="125">
        <v>894072.56799999997</v>
      </c>
      <c r="CG46" s="125">
        <v>905275.67200000002</v>
      </c>
      <c r="CH46" s="125">
        <v>918744.78399999999</v>
      </c>
      <c r="CI46" s="125">
        <v>935788</v>
      </c>
      <c r="CJ46" s="125">
        <v>956072.9040000001</v>
      </c>
      <c r="CK46" s="125">
        <v>978727.43199999991</v>
      </c>
      <c r="CL46" s="125">
        <v>1004250.208</v>
      </c>
      <c r="CM46" s="125">
        <v>1033139.856</v>
      </c>
      <c r="CN46" s="125">
        <v>1065895</v>
      </c>
      <c r="CO46" s="125">
        <v>1107388.3760000002</v>
      </c>
      <c r="CP46" s="125">
        <v>1157287.5679999997</v>
      </c>
      <c r="CQ46" s="125">
        <v>1208283.4719999998</v>
      </c>
      <c r="CR46" s="125">
        <v>1253066.9839999999</v>
      </c>
      <c r="CS46" s="125">
        <v>1284329</v>
      </c>
      <c r="CT46" s="125">
        <v>1297517.9679999999</v>
      </c>
      <c r="CU46" s="125">
        <v>1297506.6239999998</v>
      </c>
      <c r="CV46" s="125">
        <v>1291122.2959999999</v>
      </c>
      <c r="CW46" s="125">
        <v>1285192.3120000002</v>
      </c>
      <c r="CX46" s="125">
        <v>1286544</v>
      </c>
      <c r="CY46" s="125">
        <v>1296390.08</v>
      </c>
      <c r="CZ46" s="125">
        <v>1310179</v>
      </c>
      <c r="DA46" s="125">
        <v>1326091.68</v>
      </c>
      <c r="DB46" s="125">
        <v>1342309.04</v>
      </c>
      <c r="DC46" s="125">
        <v>1357012</v>
      </c>
      <c r="DD46" s="125">
        <v>1371005.264</v>
      </c>
      <c r="DE46" s="125">
        <v>1385501.5519999999</v>
      </c>
      <c r="DF46" s="125">
        <v>1399293.8079999997</v>
      </c>
      <c r="DG46" s="125">
        <v>1411174.976</v>
      </c>
      <c r="DH46" s="125">
        <v>1419938</v>
      </c>
      <c r="DI46" s="125">
        <v>1423585.2960000001</v>
      </c>
      <c r="DJ46" s="125">
        <v>1422921.568</v>
      </c>
      <c r="DK46" s="125">
        <v>1420943.1919999998</v>
      </c>
      <c r="DL46" s="125">
        <v>1420646.544</v>
      </c>
      <c r="DM46" s="125">
        <v>1425028</v>
      </c>
      <c r="DN46" s="125">
        <v>1435702.888</v>
      </c>
      <c r="DO46" s="125">
        <v>1450673.6239999998</v>
      </c>
      <c r="DP46" s="125">
        <v>1467517.216</v>
      </c>
      <c r="DQ46" s="125">
        <v>1483810.672</v>
      </c>
      <c r="DR46" s="125">
        <v>1497131</v>
      </c>
      <c r="DS46" s="125">
        <v>1506832.4720000003</v>
      </c>
      <c r="DT46" s="125">
        <v>1514530.416</v>
      </c>
      <c r="DU46" s="125">
        <v>1521193.4239999999</v>
      </c>
      <c r="DV46" s="125">
        <v>1527790.088</v>
      </c>
      <c r="DW46" s="125">
        <v>1535289</v>
      </c>
      <c r="DX46" s="125">
        <v>1544821.8559999999</v>
      </c>
      <c r="DY46" s="125">
        <v>1555742.9279999998</v>
      </c>
      <c r="DZ46" s="125">
        <v>1566354.6719999998</v>
      </c>
      <c r="EA46" s="125">
        <v>1574959.544</v>
      </c>
      <c r="EB46" s="125">
        <v>1579860</v>
      </c>
      <c r="EC46" s="125">
        <v>1580165.88</v>
      </c>
      <c r="ED46" s="125">
        <v>1577008.88</v>
      </c>
      <c r="EE46" s="125">
        <v>1571724.2399999998</v>
      </c>
      <c r="EF46" s="125">
        <v>1565647.2</v>
      </c>
      <c r="EG46" s="125">
        <v>1560113</v>
      </c>
      <c r="EH46" s="125">
        <v>1554926.4080000001</v>
      </c>
      <c r="EI46" s="125">
        <v>1549197.2639999997</v>
      </c>
      <c r="EJ46" s="125">
        <v>1543218.416</v>
      </c>
      <c r="EK46" s="125">
        <v>1537282.7119999998</v>
      </c>
      <c r="EL46" s="125">
        <v>1531683</v>
      </c>
      <c r="EM46" s="125">
        <v>1526463.68</v>
      </c>
      <c r="EN46" s="125">
        <v>1521429.52</v>
      </c>
      <c r="EO46" s="125">
        <v>1516513.92</v>
      </c>
      <c r="EP46" s="125">
        <v>1511650.28</v>
      </c>
      <c r="EQ46" s="125">
        <v>1506772</v>
      </c>
      <c r="ER46" s="125">
        <v>1501923.48</v>
      </c>
      <c r="ES46" s="125">
        <v>1497149.12</v>
      </c>
      <c r="ET46" s="125">
        <v>1492382.3199999998</v>
      </c>
      <c r="EU46" s="125">
        <v>1487556.48</v>
      </c>
      <c r="EV46" s="125">
        <v>1482605</v>
      </c>
    </row>
    <row r="47" spans="1:152" ht="14.1" customHeight="1" x14ac:dyDescent="0.2">
      <c r="A47" s="117" t="s">
        <v>545</v>
      </c>
      <c r="B47" s="125">
        <v>99030</v>
      </c>
      <c r="C47" s="125">
        <v>103700.17600000001</v>
      </c>
      <c r="D47" s="125">
        <v>109572.56799999998</v>
      </c>
      <c r="E47" s="125">
        <v>116243.47199999998</v>
      </c>
      <c r="F47" s="125">
        <v>123309.18400000001</v>
      </c>
      <c r="G47" s="125">
        <v>130366</v>
      </c>
      <c r="H47" s="125">
        <v>137683.05599999998</v>
      </c>
      <c r="I47" s="125">
        <v>145529.48799999998</v>
      </c>
      <c r="J47" s="125">
        <v>153501.592</v>
      </c>
      <c r="K47" s="125">
        <v>161195.66399999999</v>
      </c>
      <c r="L47" s="125">
        <v>168208</v>
      </c>
      <c r="M47" s="125">
        <v>174315.35200000001</v>
      </c>
      <c r="N47" s="125">
        <v>179786.85599999997</v>
      </c>
      <c r="O47" s="125">
        <v>184957.38400000002</v>
      </c>
      <c r="P47" s="125">
        <v>190161.80799999999</v>
      </c>
      <c r="Q47" s="125">
        <v>195735</v>
      </c>
      <c r="R47" s="125">
        <v>201624.54400000002</v>
      </c>
      <c r="S47" s="125">
        <v>207607.19200000001</v>
      </c>
      <c r="T47" s="125">
        <v>213761.56799999997</v>
      </c>
      <c r="U47" s="125">
        <v>220166.29600000003</v>
      </c>
      <c r="V47" s="125">
        <v>226900</v>
      </c>
      <c r="W47" s="125">
        <v>234211.72000000003</v>
      </c>
      <c r="X47" s="125">
        <v>242049.03999999998</v>
      </c>
      <c r="Y47" s="125">
        <v>250038.39999999997</v>
      </c>
      <c r="Z47" s="125">
        <v>257806.24</v>
      </c>
      <c r="AA47" s="125">
        <v>264979</v>
      </c>
      <c r="AB47" s="125">
        <v>271479.35200000001</v>
      </c>
      <c r="AC47" s="125">
        <v>277556.33600000001</v>
      </c>
      <c r="AD47" s="125">
        <v>283325.94400000002</v>
      </c>
      <c r="AE47" s="125">
        <v>288904.16800000001</v>
      </c>
      <c r="AF47" s="125">
        <v>294407</v>
      </c>
      <c r="AG47" s="125">
        <v>299804.82400000002</v>
      </c>
      <c r="AH47" s="125">
        <v>305020.31199999998</v>
      </c>
      <c r="AI47" s="125">
        <v>310097.88799999998</v>
      </c>
      <c r="AJ47" s="125">
        <v>315081.97600000002</v>
      </c>
      <c r="AK47" s="125">
        <v>320017</v>
      </c>
      <c r="AL47" s="125">
        <v>324489.00800000003</v>
      </c>
      <c r="AM47" s="125">
        <v>328468.38400000002</v>
      </c>
      <c r="AN47" s="125">
        <v>332576.05599999998</v>
      </c>
      <c r="AO47" s="125">
        <v>337432.95199999999</v>
      </c>
      <c r="AP47" s="125">
        <v>343660</v>
      </c>
      <c r="AQ47" s="125">
        <v>351772.12800000003</v>
      </c>
      <c r="AR47" s="125">
        <v>361355.38399999996</v>
      </c>
      <c r="AS47" s="125">
        <v>371637.37599999993</v>
      </c>
      <c r="AT47" s="125">
        <v>381845.712</v>
      </c>
      <c r="AU47" s="125">
        <v>391208</v>
      </c>
      <c r="AV47" s="125">
        <v>400066.016</v>
      </c>
      <c r="AW47" s="125">
        <v>408934.68799999997</v>
      </c>
      <c r="AX47" s="125">
        <v>417301.35199999996</v>
      </c>
      <c r="AY47" s="125">
        <v>424653.34399999998</v>
      </c>
      <c r="AZ47" s="125">
        <v>430478</v>
      </c>
      <c r="BA47" s="125">
        <v>434206.27999999997</v>
      </c>
      <c r="BB47" s="125">
        <v>436179.95999999996</v>
      </c>
      <c r="BC47" s="125">
        <v>437252.60000000003</v>
      </c>
      <c r="BD47" s="125">
        <v>438277.76</v>
      </c>
      <c r="BE47" s="125">
        <v>440109</v>
      </c>
      <c r="BF47" s="125">
        <v>442307.85600000003</v>
      </c>
      <c r="BG47" s="125">
        <v>444305.28799999994</v>
      </c>
      <c r="BH47" s="125">
        <v>446758.99199999997</v>
      </c>
      <c r="BI47" s="125">
        <v>450326.66399999999</v>
      </c>
      <c r="BJ47" s="125">
        <v>455666</v>
      </c>
      <c r="BK47" s="125">
        <v>462846.26399999997</v>
      </c>
      <c r="BL47" s="125">
        <v>471428.99199999991</v>
      </c>
      <c r="BM47" s="125">
        <v>481310.288</v>
      </c>
      <c r="BN47" s="125">
        <v>492386.25599999999</v>
      </c>
      <c r="BO47" s="125">
        <v>504553</v>
      </c>
      <c r="BP47" s="125">
        <v>518400.45600000006</v>
      </c>
      <c r="BQ47" s="125">
        <v>533997.88799999992</v>
      </c>
      <c r="BR47" s="125">
        <v>550460.39199999999</v>
      </c>
      <c r="BS47" s="125">
        <v>566903.06400000001</v>
      </c>
      <c r="BT47" s="125">
        <v>582441</v>
      </c>
      <c r="BU47" s="125">
        <v>597153.54399999999</v>
      </c>
      <c r="BV47" s="125">
        <v>611630.63199999998</v>
      </c>
      <c r="BW47" s="125">
        <v>625753.24800000002</v>
      </c>
      <c r="BX47" s="125">
        <v>639402.37600000005</v>
      </c>
      <c r="BY47" s="125">
        <v>652459</v>
      </c>
      <c r="BZ47" s="125">
        <v>664865.58399999992</v>
      </c>
      <c r="CA47" s="125">
        <v>676701.47199999995</v>
      </c>
      <c r="CB47" s="125">
        <v>688052.96799999999</v>
      </c>
      <c r="CC47" s="125">
        <v>699006.37600000005</v>
      </c>
      <c r="CD47" s="125">
        <v>709648</v>
      </c>
      <c r="CE47" s="125">
        <v>719632.48</v>
      </c>
      <c r="CF47" s="125">
        <v>728902.28</v>
      </c>
      <c r="CG47" s="125">
        <v>737975.44</v>
      </c>
      <c r="CH47" s="125">
        <v>747370</v>
      </c>
      <c r="CI47" s="125">
        <v>757604</v>
      </c>
      <c r="CJ47" s="125">
        <v>767924.67200000002</v>
      </c>
      <c r="CK47" s="125">
        <v>777986.65599999996</v>
      </c>
      <c r="CL47" s="125">
        <v>788919.10399999993</v>
      </c>
      <c r="CM47" s="125">
        <v>801851.16800000006</v>
      </c>
      <c r="CN47" s="125">
        <v>817912</v>
      </c>
      <c r="CO47" s="125">
        <v>836770.80000000016</v>
      </c>
      <c r="CP47" s="125">
        <v>857674.79999999993</v>
      </c>
      <c r="CQ47" s="125">
        <v>881120.2</v>
      </c>
      <c r="CR47" s="125">
        <v>907603.20000000007</v>
      </c>
      <c r="CS47" s="125">
        <v>937620</v>
      </c>
      <c r="CT47" s="125">
        <v>975489.62400000007</v>
      </c>
      <c r="CU47" s="125">
        <v>1020881.2719999999</v>
      </c>
      <c r="CV47" s="125">
        <v>1067316.4080000001</v>
      </c>
      <c r="CW47" s="125">
        <v>1108316.496</v>
      </c>
      <c r="CX47" s="125">
        <v>1137403</v>
      </c>
      <c r="CY47" s="125">
        <v>1150585.0560000001</v>
      </c>
      <c r="CZ47" s="125">
        <v>1152181.6879999998</v>
      </c>
      <c r="DA47" s="125">
        <v>1148179.192</v>
      </c>
      <c r="DB47" s="125">
        <v>1144563.8639999998</v>
      </c>
      <c r="DC47" s="125">
        <v>1147322</v>
      </c>
      <c r="DD47" s="125">
        <v>1157487.5360000001</v>
      </c>
      <c r="DE47" s="125">
        <v>1171069.608</v>
      </c>
      <c r="DF47" s="125">
        <v>1186517.3119999999</v>
      </c>
      <c r="DG47" s="125">
        <v>1202279.7439999999</v>
      </c>
      <c r="DH47" s="125">
        <v>1216806</v>
      </c>
      <c r="DI47" s="125">
        <v>1230870.9279999998</v>
      </c>
      <c r="DJ47" s="125">
        <v>1245508.4639999999</v>
      </c>
      <c r="DK47" s="125">
        <v>1259556.3360000001</v>
      </c>
      <c r="DL47" s="125">
        <v>1271852.2720000001</v>
      </c>
      <c r="DM47" s="125">
        <v>1281234</v>
      </c>
      <c r="DN47" s="125">
        <v>1285883.0880000002</v>
      </c>
      <c r="DO47" s="125">
        <v>1286574.3840000001</v>
      </c>
      <c r="DP47" s="125">
        <v>1286035.5360000001</v>
      </c>
      <c r="DQ47" s="125">
        <v>1286994.192</v>
      </c>
      <c r="DR47" s="125">
        <v>1292178</v>
      </c>
      <c r="DS47" s="125">
        <v>1303031.1680000001</v>
      </c>
      <c r="DT47" s="125">
        <v>1317735.264</v>
      </c>
      <c r="DU47" s="125">
        <v>1334123.9759999998</v>
      </c>
      <c r="DV47" s="125">
        <v>1350030.9919999999</v>
      </c>
      <c r="DW47" s="125">
        <v>1363290</v>
      </c>
      <c r="DX47" s="125">
        <v>1373315.2559999998</v>
      </c>
      <c r="DY47" s="125">
        <v>1381550.9679999999</v>
      </c>
      <c r="DZ47" s="125">
        <v>1388875.7520000001</v>
      </c>
      <c r="EA47" s="125">
        <v>1396168.2239999999</v>
      </c>
      <c r="EB47" s="125">
        <v>1404307</v>
      </c>
      <c r="EC47" s="125">
        <v>1414364.4959999998</v>
      </c>
      <c r="ED47" s="125">
        <v>1425754.9679999999</v>
      </c>
      <c r="EE47" s="125">
        <v>1436869.7919999999</v>
      </c>
      <c r="EF47" s="125">
        <v>1446100.344</v>
      </c>
      <c r="EG47" s="125">
        <v>1451838</v>
      </c>
      <c r="EH47" s="125">
        <v>1453249.3840000001</v>
      </c>
      <c r="EI47" s="125">
        <v>1451406.9119999998</v>
      </c>
      <c r="EJ47" s="125">
        <v>1447560.648</v>
      </c>
      <c r="EK47" s="125">
        <v>1442960.656</v>
      </c>
      <c r="EL47" s="125">
        <v>1438857</v>
      </c>
      <c r="EM47" s="125">
        <v>1435068.3840000001</v>
      </c>
      <c r="EN47" s="125">
        <v>1430761.4319999998</v>
      </c>
      <c r="EO47" s="125">
        <v>1426208.088</v>
      </c>
      <c r="EP47" s="125">
        <v>1421680.2960000001</v>
      </c>
      <c r="EQ47" s="125">
        <v>1417450</v>
      </c>
      <c r="ER47" s="125">
        <v>1413335.9040000001</v>
      </c>
      <c r="ES47" s="125">
        <v>1409156.7120000001</v>
      </c>
      <c r="ET47" s="125">
        <v>1405184.3679999998</v>
      </c>
      <c r="EU47" s="125">
        <v>1401690.8160000001</v>
      </c>
      <c r="EV47" s="125">
        <v>1398948</v>
      </c>
    </row>
    <row r="48" spans="1:152" ht="14.1" customHeight="1" x14ac:dyDescent="0.2">
      <c r="A48" s="117" t="s">
        <v>546</v>
      </c>
      <c r="B48" s="125">
        <v>50996</v>
      </c>
      <c r="C48" s="125">
        <v>53117.04800000001</v>
      </c>
      <c r="D48" s="125">
        <v>55851.104000000007</v>
      </c>
      <c r="E48" s="125">
        <v>59069.335999999996</v>
      </c>
      <c r="F48" s="125">
        <v>62642.911999999997</v>
      </c>
      <c r="G48" s="125">
        <v>66443</v>
      </c>
      <c r="H48" s="125">
        <v>70555.487999999998</v>
      </c>
      <c r="I48" s="125">
        <v>75066.263999999996</v>
      </c>
      <c r="J48" s="125">
        <v>79846.495999999985</v>
      </c>
      <c r="K48" s="125">
        <v>84767.352000000014</v>
      </c>
      <c r="L48" s="125">
        <v>89700</v>
      </c>
      <c r="M48" s="125">
        <v>94763.784000000014</v>
      </c>
      <c r="N48" s="125">
        <v>100044.59199999999</v>
      </c>
      <c r="O48" s="125">
        <v>105363.408</v>
      </c>
      <c r="P48" s="125">
        <v>110541.21600000001</v>
      </c>
      <c r="Q48" s="125">
        <v>115399</v>
      </c>
      <c r="R48" s="125">
        <v>119830.936</v>
      </c>
      <c r="S48" s="125">
        <v>123956.36799999999</v>
      </c>
      <c r="T48" s="125">
        <v>127934.03199999999</v>
      </c>
      <c r="U48" s="125">
        <v>131922.66399999999</v>
      </c>
      <c r="V48" s="125">
        <v>136081</v>
      </c>
      <c r="W48" s="125">
        <v>140354.67200000002</v>
      </c>
      <c r="X48" s="125">
        <v>144637.856</v>
      </c>
      <c r="Y48" s="125">
        <v>149012.10399999999</v>
      </c>
      <c r="Z48" s="125">
        <v>153558.96799999999</v>
      </c>
      <c r="AA48" s="125">
        <v>158360</v>
      </c>
      <c r="AB48" s="125">
        <v>163568.76799999998</v>
      </c>
      <c r="AC48" s="125">
        <v>169130.90399999998</v>
      </c>
      <c r="AD48" s="125">
        <v>174816.05600000001</v>
      </c>
      <c r="AE48" s="125">
        <v>180393.87200000003</v>
      </c>
      <c r="AF48" s="125">
        <v>185634</v>
      </c>
      <c r="AG48" s="125">
        <v>190514.984</v>
      </c>
      <c r="AH48" s="125">
        <v>195190.39199999999</v>
      </c>
      <c r="AI48" s="125">
        <v>199692.408</v>
      </c>
      <c r="AJ48" s="125">
        <v>204053.21600000001</v>
      </c>
      <c r="AK48" s="125">
        <v>208305</v>
      </c>
      <c r="AL48" s="125">
        <v>212382.27200000003</v>
      </c>
      <c r="AM48" s="125">
        <v>216263.57600000003</v>
      </c>
      <c r="AN48" s="125">
        <v>220047.144</v>
      </c>
      <c r="AO48" s="125">
        <v>223831.20800000001</v>
      </c>
      <c r="AP48" s="125">
        <v>227714</v>
      </c>
      <c r="AQ48" s="125">
        <v>231402.38400000002</v>
      </c>
      <c r="AR48" s="125">
        <v>234830.87199999997</v>
      </c>
      <c r="AS48" s="125">
        <v>238439.16800000001</v>
      </c>
      <c r="AT48" s="125">
        <v>242666.97600000002</v>
      </c>
      <c r="AU48" s="125">
        <v>247954</v>
      </c>
      <c r="AV48" s="125">
        <v>254728.25600000002</v>
      </c>
      <c r="AW48" s="125">
        <v>262696.60800000001</v>
      </c>
      <c r="AX48" s="125">
        <v>271217.03200000001</v>
      </c>
      <c r="AY48" s="125">
        <v>279647.50400000002</v>
      </c>
      <c r="AZ48" s="125">
        <v>287346</v>
      </c>
      <c r="BA48" s="125">
        <v>294544.696</v>
      </c>
      <c r="BB48" s="125">
        <v>301671.60800000001</v>
      </c>
      <c r="BC48" s="125">
        <v>308378.47199999995</v>
      </c>
      <c r="BD48" s="125">
        <v>314317.02399999998</v>
      </c>
      <c r="BE48" s="125">
        <v>319139</v>
      </c>
      <c r="BF48" s="125">
        <v>322364.92799999996</v>
      </c>
      <c r="BG48" s="125">
        <v>324226.984</v>
      </c>
      <c r="BH48" s="125">
        <v>325444.37599999993</v>
      </c>
      <c r="BI48" s="125">
        <v>326736.31199999998</v>
      </c>
      <c r="BJ48" s="125">
        <v>328822</v>
      </c>
      <c r="BK48" s="125">
        <v>331420.52799999999</v>
      </c>
      <c r="BL48" s="125">
        <v>334052.42399999994</v>
      </c>
      <c r="BM48" s="125">
        <v>337139.05599999998</v>
      </c>
      <c r="BN48" s="125">
        <v>341101.79200000007</v>
      </c>
      <c r="BO48" s="125">
        <v>346362</v>
      </c>
      <c r="BP48" s="125">
        <v>352957.712</v>
      </c>
      <c r="BQ48" s="125">
        <v>360608.016</v>
      </c>
      <c r="BR48" s="125">
        <v>369255.864</v>
      </c>
      <c r="BS48" s="125">
        <v>378844.20800000004</v>
      </c>
      <c r="BT48" s="125">
        <v>389316</v>
      </c>
      <c r="BU48" s="125">
        <v>401098.61600000004</v>
      </c>
      <c r="BV48" s="125">
        <v>414230.08799999999</v>
      </c>
      <c r="BW48" s="125">
        <v>428069.35199999996</v>
      </c>
      <c r="BX48" s="125">
        <v>441975.34400000004</v>
      </c>
      <c r="BY48" s="125">
        <v>455307</v>
      </c>
      <c r="BZ48" s="125">
        <v>468180.8</v>
      </c>
      <c r="CA48" s="125">
        <v>481024.12</v>
      </c>
      <c r="CB48" s="125">
        <v>493662.24</v>
      </c>
      <c r="CC48" s="125">
        <v>505920.44</v>
      </c>
      <c r="CD48" s="125">
        <v>517624</v>
      </c>
      <c r="CE48" s="125">
        <v>528694.82400000002</v>
      </c>
      <c r="CF48" s="125">
        <v>539249.39199999999</v>
      </c>
      <c r="CG48" s="125">
        <v>549404.848</v>
      </c>
      <c r="CH48" s="125">
        <v>559278.33600000001</v>
      </c>
      <c r="CI48" s="125">
        <v>568987</v>
      </c>
      <c r="CJ48" s="125">
        <v>578273.01600000006</v>
      </c>
      <c r="CK48" s="125">
        <v>587058.28799999994</v>
      </c>
      <c r="CL48" s="125">
        <v>595729.55200000003</v>
      </c>
      <c r="CM48" s="125">
        <v>604673.54400000011</v>
      </c>
      <c r="CN48" s="125">
        <v>614277</v>
      </c>
      <c r="CO48" s="125">
        <v>623892.14400000009</v>
      </c>
      <c r="CP48" s="125">
        <v>633261.152</v>
      </c>
      <c r="CQ48" s="125">
        <v>643355.68799999997</v>
      </c>
      <c r="CR48" s="125">
        <v>655147.41599999997</v>
      </c>
      <c r="CS48" s="125">
        <v>669608</v>
      </c>
      <c r="CT48" s="125">
        <v>686436.92800000007</v>
      </c>
      <c r="CU48" s="125">
        <v>704986.424</v>
      </c>
      <c r="CV48" s="125">
        <v>725707.25600000005</v>
      </c>
      <c r="CW48" s="125">
        <v>749050.19199999992</v>
      </c>
      <c r="CX48" s="125">
        <v>775466</v>
      </c>
      <c r="CY48" s="125">
        <v>808607.28799999994</v>
      </c>
      <c r="CZ48" s="125">
        <v>848173.54399999999</v>
      </c>
      <c r="DA48" s="125">
        <v>888685.85599999991</v>
      </c>
      <c r="DB48" s="125">
        <v>924665.31200000015</v>
      </c>
      <c r="DC48" s="125">
        <v>950633</v>
      </c>
      <c r="DD48" s="125">
        <v>963211.44800000009</v>
      </c>
      <c r="DE48" s="125">
        <v>966053.26399999985</v>
      </c>
      <c r="DF48" s="125">
        <v>964224.65599999996</v>
      </c>
      <c r="DG48" s="125">
        <v>962791.83200000005</v>
      </c>
      <c r="DH48" s="125">
        <v>966821</v>
      </c>
      <c r="DI48" s="125">
        <v>977232.86400000006</v>
      </c>
      <c r="DJ48" s="125">
        <v>990649.95199999993</v>
      </c>
      <c r="DK48" s="125">
        <v>1005691.2079999998</v>
      </c>
      <c r="DL48" s="125">
        <v>1020975.576</v>
      </c>
      <c r="DM48" s="125">
        <v>1035122</v>
      </c>
      <c r="DN48" s="125">
        <v>1048788.2080000001</v>
      </c>
      <c r="DO48" s="125">
        <v>1062894.9039999999</v>
      </c>
      <c r="DP48" s="125">
        <v>1076455.4959999998</v>
      </c>
      <c r="DQ48" s="125">
        <v>1088483.392</v>
      </c>
      <c r="DR48" s="125">
        <v>1097992</v>
      </c>
      <c r="DS48" s="125">
        <v>1103390.4720000001</v>
      </c>
      <c r="DT48" s="125">
        <v>1105336.5359999998</v>
      </c>
      <c r="DU48" s="125">
        <v>1106216.4640000002</v>
      </c>
      <c r="DV48" s="125">
        <v>1108416.5279999999</v>
      </c>
      <c r="DW48" s="125">
        <v>1114323</v>
      </c>
      <c r="DX48" s="125">
        <v>1125182.3439999998</v>
      </c>
      <c r="DY48" s="125">
        <v>1139403.7119999998</v>
      </c>
      <c r="DZ48" s="125">
        <v>1155117.4080000001</v>
      </c>
      <c r="EA48" s="125">
        <v>1170453.736</v>
      </c>
      <c r="EB48" s="125">
        <v>1183543</v>
      </c>
      <c r="EC48" s="125">
        <v>1193918.6560000002</v>
      </c>
      <c r="ED48" s="125">
        <v>1202827.1680000001</v>
      </c>
      <c r="EE48" s="125">
        <v>1210968.352</v>
      </c>
      <c r="EF48" s="125">
        <v>1219042.024</v>
      </c>
      <c r="EG48" s="125">
        <v>1227748</v>
      </c>
      <c r="EH48" s="125">
        <v>1238006.3599999999</v>
      </c>
      <c r="EI48" s="125">
        <v>1249350.5599999998</v>
      </c>
      <c r="EJ48" s="125">
        <v>1260400.48</v>
      </c>
      <c r="EK48" s="125">
        <v>1269776.0000000002</v>
      </c>
      <c r="EL48" s="125">
        <v>1276097</v>
      </c>
      <c r="EM48" s="125">
        <v>1278635.0000000002</v>
      </c>
      <c r="EN48" s="125">
        <v>1278310.08</v>
      </c>
      <c r="EO48" s="125">
        <v>1276214.96</v>
      </c>
      <c r="EP48" s="125">
        <v>1273442.3600000001</v>
      </c>
      <c r="EQ48" s="125">
        <v>1271085</v>
      </c>
      <c r="ER48" s="125">
        <v>1268414.3999999999</v>
      </c>
      <c r="ES48" s="125">
        <v>1264702.0799999998</v>
      </c>
      <c r="ET48" s="125">
        <v>1261040.76</v>
      </c>
      <c r="EU48" s="125">
        <v>1258523.1600000001</v>
      </c>
      <c r="EV48" s="125">
        <v>1258242</v>
      </c>
    </row>
    <row r="49" spans="1:152" ht="12.75" customHeight="1" x14ac:dyDescent="0.2">
      <c r="A49" s="117" t="s">
        <v>547</v>
      </c>
      <c r="B49" s="125">
        <v>23112</v>
      </c>
      <c r="C49" s="125">
        <v>23303.288</v>
      </c>
      <c r="D49" s="125">
        <v>23883.304</v>
      </c>
      <c r="E49" s="125">
        <v>24776.975999999999</v>
      </c>
      <c r="F49" s="125">
        <v>25909.232</v>
      </c>
      <c r="G49" s="125">
        <v>27205</v>
      </c>
      <c r="H49" s="125">
        <v>28714.327999999998</v>
      </c>
      <c r="I49" s="125">
        <v>30487.263999999999</v>
      </c>
      <c r="J49" s="125">
        <v>32448.736000000001</v>
      </c>
      <c r="K49" s="125">
        <v>34523.672000000006</v>
      </c>
      <c r="L49" s="125">
        <v>36637</v>
      </c>
      <c r="M49" s="125">
        <v>38780.656000000003</v>
      </c>
      <c r="N49" s="125">
        <v>41004.688000000002</v>
      </c>
      <c r="O49" s="125">
        <v>43321.191999999995</v>
      </c>
      <c r="P49" s="125">
        <v>45742.264000000003</v>
      </c>
      <c r="Q49" s="125">
        <v>48280</v>
      </c>
      <c r="R49" s="125">
        <v>51014.224000000002</v>
      </c>
      <c r="S49" s="125">
        <v>53936.871999999988</v>
      </c>
      <c r="T49" s="125">
        <v>56928.207999999999</v>
      </c>
      <c r="U49" s="125">
        <v>59868.495999999999</v>
      </c>
      <c r="V49" s="125">
        <v>62638</v>
      </c>
      <c r="W49" s="125">
        <v>65182.592000000004</v>
      </c>
      <c r="X49" s="125">
        <v>67582.09599999999</v>
      </c>
      <c r="Y49" s="125">
        <v>69917.703999999998</v>
      </c>
      <c r="Z49" s="125">
        <v>72270.608000000007</v>
      </c>
      <c r="AA49" s="125">
        <v>74722</v>
      </c>
      <c r="AB49" s="125">
        <v>77219.09600000002</v>
      </c>
      <c r="AC49" s="125">
        <v>79707.767999999996</v>
      </c>
      <c r="AD49" s="125">
        <v>82267.191999999995</v>
      </c>
      <c r="AE49" s="125">
        <v>84976.543999999994</v>
      </c>
      <c r="AF49" s="125">
        <v>87915</v>
      </c>
      <c r="AG49" s="125">
        <v>91193.407999999996</v>
      </c>
      <c r="AH49" s="125">
        <v>94758.983999999997</v>
      </c>
      <c r="AI49" s="125">
        <v>98445.456000000006</v>
      </c>
      <c r="AJ49" s="125">
        <v>102086.55200000001</v>
      </c>
      <c r="AK49" s="125">
        <v>105516</v>
      </c>
      <c r="AL49" s="125">
        <v>108698.12000000001</v>
      </c>
      <c r="AM49" s="125">
        <v>111743.76</v>
      </c>
      <c r="AN49" s="125">
        <v>114706.43999999999</v>
      </c>
      <c r="AO49" s="125">
        <v>117639.68000000002</v>
      </c>
      <c r="AP49" s="125">
        <v>120597</v>
      </c>
      <c r="AQ49" s="125">
        <v>123552.448</v>
      </c>
      <c r="AR49" s="125">
        <v>126470.34399999997</v>
      </c>
      <c r="AS49" s="125">
        <v>129389.61599999999</v>
      </c>
      <c r="AT49" s="125">
        <v>132349.19200000001</v>
      </c>
      <c r="AU49" s="125">
        <v>135388</v>
      </c>
      <c r="AV49" s="125">
        <v>138343.84800000003</v>
      </c>
      <c r="AW49" s="125">
        <v>141190.78400000001</v>
      </c>
      <c r="AX49" s="125">
        <v>144172.09599999999</v>
      </c>
      <c r="AY49" s="125">
        <v>147531.07200000001</v>
      </c>
      <c r="AZ49" s="125">
        <v>151511</v>
      </c>
      <c r="BA49" s="125">
        <v>156336.08800000002</v>
      </c>
      <c r="BB49" s="125">
        <v>161844.144</v>
      </c>
      <c r="BC49" s="125">
        <v>167698.856</v>
      </c>
      <c r="BD49" s="125">
        <v>173563.91200000004</v>
      </c>
      <c r="BE49" s="125">
        <v>179103</v>
      </c>
      <c r="BF49" s="125">
        <v>184488.76000000004</v>
      </c>
      <c r="BG49" s="125">
        <v>189945.4</v>
      </c>
      <c r="BH49" s="125">
        <v>195213.96</v>
      </c>
      <c r="BI49" s="125">
        <v>200035.47999999998</v>
      </c>
      <c r="BJ49" s="125">
        <v>204151</v>
      </c>
      <c r="BK49" s="125">
        <v>207267.704</v>
      </c>
      <c r="BL49" s="125">
        <v>209558.23199999999</v>
      </c>
      <c r="BM49" s="125">
        <v>211461.80799999996</v>
      </c>
      <c r="BN49" s="125">
        <v>213417.65600000002</v>
      </c>
      <c r="BO49" s="125">
        <v>215865</v>
      </c>
      <c r="BP49" s="125">
        <v>218606.67200000002</v>
      </c>
      <c r="BQ49" s="125">
        <v>221349.85599999997</v>
      </c>
      <c r="BR49" s="125">
        <v>224390.304</v>
      </c>
      <c r="BS49" s="125">
        <v>228023.76800000004</v>
      </c>
      <c r="BT49" s="125">
        <v>232546</v>
      </c>
      <c r="BU49" s="125">
        <v>237942.6</v>
      </c>
      <c r="BV49" s="125">
        <v>244016.40000000002</v>
      </c>
      <c r="BW49" s="125">
        <v>250789</v>
      </c>
      <c r="BX49" s="125">
        <v>258282</v>
      </c>
      <c r="BY49" s="125">
        <v>266517</v>
      </c>
      <c r="BZ49" s="125">
        <v>275829.92000000004</v>
      </c>
      <c r="CA49" s="125">
        <v>286206.36</v>
      </c>
      <c r="CB49" s="125">
        <v>297142.44</v>
      </c>
      <c r="CC49" s="125">
        <v>308134.28000000003</v>
      </c>
      <c r="CD49" s="125">
        <v>318678</v>
      </c>
      <c r="CE49" s="125">
        <v>328825.136</v>
      </c>
      <c r="CF49" s="125">
        <v>338911.60799999995</v>
      </c>
      <c r="CG49" s="125">
        <v>348860.11200000002</v>
      </c>
      <c r="CH49" s="125">
        <v>358593.34400000004</v>
      </c>
      <c r="CI49" s="125">
        <v>368034</v>
      </c>
      <c r="CJ49" s="125">
        <v>377152.54400000005</v>
      </c>
      <c r="CK49" s="125">
        <v>386000.51199999999</v>
      </c>
      <c r="CL49" s="125">
        <v>394622.20800000004</v>
      </c>
      <c r="CM49" s="125">
        <v>403061.93599999999</v>
      </c>
      <c r="CN49" s="125">
        <v>411364</v>
      </c>
      <c r="CO49" s="125">
        <v>419318.44800000003</v>
      </c>
      <c r="CP49" s="125">
        <v>426895.74399999995</v>
      </c>
      <c r="CQ49" s="125">
        <v>434410.81599999999</v>
      </c>
      <c r="CR49" s="125">
        <v>442178.59200000006</v>
      </c>
      <c r="CS49" s="125">
        <v>450514</v>
      </c>
      <c r="CT49" s="125">
        <v>458922.8000000001</v>
      </c>
      <c r="CU49" s="125">
        <v>467195.04</v>
      </c>
      <c r="CV49" s="125">
        <v>476072.07999999996</v>
      </c>
      <c r="CW49" s="125">
        <v>486295.28</v>
      </c>
      <c r="CX49" s="125">
        <v>498606</v>
      </c>
      <c r="CY49" s="125">
        <v>512788.81599999999</v>
      </c>
      <c r="CZ49" s="125">
        <v>528349.48800000001</v>
      </c>
      <c r="DA49" s="125">
        <v>545611.152</v>
      </c>
      <c r="DB49" s="125">
        <v>564896.94400000002</v>
      </c>
      <c r="DC49" s="125">
        <v>586530</v>
      </c>
      <c r="DD49" s="125">
        <v>613256.25600000005</v>
      </c>
      <c r="DE49" s="125">
        <v>644860.28799999994</v>
      </c>
      <c r="DF49" s="125">
        <v>677223.19200000004</v>
      </c>
      <c r="DG49" s="125">
        <v>706226.06400000001</v>
      </c>
      <c r="DH49" s="125">
        <v>727750</v>
      </c>
      <c r="DI49" s="125">
        <v>739279.51199999999</v>
      </c>
      <c r="DJ49" s="125">
        <v>743560.53599999996</v>
      </c>
      <c r="DK49" s="125">
        <v>744366.304</v>
      </c>
      <c r="DL49" s="125">
        <v>745470.04799999995</v>
      </c>
      <c r="DM49" s="125">
        <v>750645</v>
      </c>
      <c r="DN49" s="125">
        <v>760586.23199999996</v>
      </c>
      <c r="DO49" s="125">
        <v>772778.25599999994</v>
      </c>
      <c r="DP49" s="125">
        <v>786178.46400000004</v>
      </c>
      <c r="DQ49" s="125">
        <v>799744.24800000002</v>
      </c>
      <c r="DR49" s="125">
        <v>812433</v>
      </c>
      <c r="DS49" s="125">
        <v>824741.10400000005</v>
      </c>
      <c r="DT49" s="125">
        <v>837363.63199999998</v>
      </c>
      <c r="DU49" s="125">
        <v>849556.00799999991</v>
      </c>
      <c r="DV49" s="125">
        <v>860573.65600000008</v>
      </c>
      <c r="DW49" s="125">
        <v>869672</v>
      </c>
      <c r="DX49" s="125">
        <v>875584.04799999995</v>
      </c>
      <c r="DY49" s="125">
        <v>878806.18400000001</v>
      </c>
      <c r="DZ49" s="125">
        <v>881238.89599999995</v>
      </c>
      <c r="EA49" s="125">
        <v>884782.67200000002</v>
      </c>
      <c r="EB49" s="125">
        <v>891338</v>
      </c>
      <c r="EC49" s="125">
        <v>901951.68</v>
      </c>
      <c r="ED49" s="125">
        <v>915356.72</v>
      </c>
      <c r="EE49" s="125">
        <v>929982.91999999993</v>
      </c>
      <c r="EF49" s="125">
        <v>944260.08000000007</v>
      </c>
      <c r="EG49" s="125">
        <v>956618</v>
      </c>
      <c r="EH49" s="125">
        <v>966650.61600000004</v>
      </c>
      <c r="EI49" s="125">
        <v>975404.72799999989</v>
      </c>
      <c r="EJ49" s="125">
        <v>983489.43199999991</v>
      </c>
      <c r="EK49" s="125">
        <v>991513.82400000002</v>
      </c>
      <c r="EL49" s="125">
        <v>1000087</v>
      </c>
      <c r="EM49" s="125">
        <v>1009966.6880000001</v>
      </c>
      <c r="EN49" s="125">
        <v>1020746.8239999998</v>
      </c>
      <c r="EO49" s="125">
        <v>1031290.8159999999</v>
      </c>
      <c r="EP49" s="125">
        <v>1040462.0720000002</v>
      </c>
      <c r="EQ49" s="125">
        <v>1047124</v>
      </c>
      <c r="ER49" s="125">
        <v>1052034.328</v>
      </c>
      <c r="ES49" s="125">
        <v>1055950.784</v>
      </c>
      <c r="ET49" s="125">
        <v>1057736.7759999998</v>
      </c>
      <c r="EU49" s="125">
        <v>1056255.7120000001</v>
      </c>
      <c r="EV49" s="125">
        <v>1050371</v>
      </c>
    </row>
    <row r="50" spans="1:152" ht="12.75" customHeight="1" x14ac:dyDescent="0.2">
      <c r="A50" s="117" t="s">
        <v>548</v>
      </c>
      <c r="B50" s="125">
        <v>7688</v>
      </c>
      <c r="C50" s="125">
        <v>7918.9040000000014</v>
      </c>
      <c r="D50" s="125">
        <v>8203.7520000000004</v>
      </c>
      <c r="E50" s="125">
        <v>8528.0480000000007</v>
      </c>
      <c r="F50" s="125">
        <v>8877.2960000000003</v>
      </c>
      <c r="G50" s="125">
        <v>9237</v>
      </c>
      <c r="H50" s="125">
        <v>9616.8240000000005</v>
      </c>
      <c r="I50" s="125">
        <v>10026.431999999999</v>
      </c>
      <c r="J50" s="125">
        <v>10451.328</v>
      </c>
      <c r="K50" s="125">
        <v>10877.016</v>
      </c>
      <c r="L50" s="125">
        <v>11289</v>
      </c>
      <c r="M50" s="125">
        <v>11647.168000000001</v>
      </c>
      <c r="N50" s="125">
        <v>11961.183999999999</v>
      </c>
      <c r="O50" s="125">
        <v>12291.215999999999</v>
      </c>
      <c r="P50" s="125">
        <v>12697.432000000001</v>
      </c>
      <c r="Q50" s="125">
        <v>13240</v>
      </c>
      <c r="R50" s="125">
        <v>13935.576000000003</v>
      </c>
      <c r="S50" s="125">
        <v>14744.048000000001</v>
      </c>
      <c r="T50" s="125">
        <v>15640.431999999997</v>
      </c>
      <c r="U50" s="125">
        <v>16599.743999999999</v>
      </c>
      <c r="V50" s="125">
        <v>17597</v>
      </c>
      <c r="W50" s="125">
        <v>18664.615999999998</v>
      </c>
      <c r="X50" s="125">
        <v>19819.247999999996</v>
      </c>
      <c r="Y50" s="125">
        <v>21012.271999999997</v>
      </c>
      <c r="Z50" s="125">
        <v>22195.063999999998</v>
      </c>
      <c r="AA50" s="125">
        <v>23319</v>
      </c>
      <c r="AB50" s="125">
        <v>24343.920000000002</v>
      </c>
      <c r="AC50" s="125">
        <v>25302.239999999998</v>
      </c>
      <c r="AD50" s="125">
        <v>26254.199999999997</v>
      </c>
      <c r="AE50" s="125">
        <v>27260.04</v>
      </c>
      <c r="AF50" s="125">
        <v>28380</v>
      </c>
      <c r="AG50" s="125">
        <v>29604.112000000001</v>
      </c>
      <c r="AH50" s="125">
        <v>30892.215999999993</v>
      </c>
      <c r="AI50" s="125">
        <v>32259.263999999996</v>
      </c>
      <c r="AJ50" s="125">
        <v>33720.207999999999</v>
      </c>
      <c r="AK50" s="125">
        <v>35290</v>
      </c>
      <c r="AL50" s="125">
        <v>37005.951999999997</v>
      </c>
      <c r="AM50" s="125">
        <v>38858.095999999998</v>
      </c>
      <c r="AN50" s="125">
        <v>40790.464</v>
      </c>
      <c r="AO50" s="125">
        <v>42747.088000000003</v>
      </c>
      <c r="AP50" s="125">
        <v>44672</v>
      </c>
      <c r="AQ50" s="125">
        <v>46568.94400000001</v>
      </c>
      <c r="AR50" s="125">
        <v>48475.231999999996</v>
      </c>
      <c r="AS50" s="125">
        <v>50385.248</v>
      </c>
      <c r="AT50" s="125">
        <v>52293.376000000004</v>
      </c>
      <c r="AU50" s="125">
        <v>54194</v>
      </c>
      <c r="AV50" s="125">
        <v>56070.159999999996</v>
      </c>
      <c r="AW50" s="125">
        <v>57925.600000000006</v>
      </c>
      <c r="AX50" s="125">
        <v>59785.759999999995</v>
      </c>
      <c r="AY50" s="125">
        <v>61676.080000000009</v>
      </c>
      <c r="AZ50" s="125">
        <v>63622</v>
      </c>
      <c r="BA50" s="125">
        <v>65532.992000000006</v>
      </c>
      <c r="BB50" s="125">
        <v>67392.096000000005</v>
      </c>
      <c r="BC50" s="125">
        <v>69335.103999999992</v>
      </c>
      <c r="BD50" s="125">
        <v>71497.808000000005</v>
      </c>
      <c r="BE50" s="125">
        <v>74016</v>
      </c>
      <c r="BF50" s="125">
        <v>76999.296000000017</v>
      </c>
      <c r="BG50" s="125">
        <v>80357.167999999991</v>
      </c>
      <c r="BH50" s="125">
        <v>83925.19200000001</v>
      </c>
      <c r="BI50" s="125">
        <v>87538.944000000003</v>
      </c>
      <c r="BJ50" s="125">
        <v>91034</v>
      </c>
      <c r="BK50" s="125">
        <v>94514.936000000002</v>
      </c>
      <c r="BL50" s="125">
        <v>98091.367999999988</v>
      </c>
      <c r="BM50" s="125">
        <v>101606.432</v>
      </c>
      <c r="BN50" s="125">
        <v>104903.26400000001</v>
      </c>
      <c r="BO50" s="125">
        <v>107825</v>
      </c>
      <c r="BP50" s="125">
        <v>110219.38400000001</v>
      </c>
      <c r="BQ50" s="125">
        <v>112190.992</v>
      </c>
      <c r="BR50" s="125">
        <v>113968.208</v>
      </c>
      <c r="BS50" s="125">
        <v>115779.416</v>
      </c>
      <c r="BT50" s="125">
        <v>117853</v>
      </c>
      <c r="BU50" s="125">
        <v>120052.368</v>
      </c>
      <c r="BV50" s="125">
        <v>122225.264</v>
      </c>
      <c r="BW50" s="125">
        <v>124576.57600000002</v>
      </c>
      <c r="BX50" s="125">
        <v>127311.19200000001</v>
      </c>
      <c r="BY50" s="125">
        <v>130634</v>
      </c>
      <c r="BZ50" s="125">
        <v>134557.83199999999</v>
      </c>
      <c r="CA50" s="125">
        <v>138946.09599999999</v>
      </c>
      <c r="CB50" s="125">
        <v>143779.54399999999</v>
      </c>
      <c r="CC50" s="125">
        <v>149038.92799999999</v>
      </c>
      <c r="CD50" s="125">
        <v>154705</v>
      </c>
      <c r="CE50" s="125">
        <v>160942.94400000002</v>
      </c>
      <c r="CF50" s="125">
        <v>167765.592</v>
      </c>
      <c r="CG50" s="125">
        <v>174925.16799999995</v>
      </c>
      <c r="CH50" s="125">
        <v>182173.89600000001</v>
      </c>
      <c r="CI50" s="125">
        <v>189264</v>
      </c>
      <c r="CJ50" s="125">
        <v>196247.432</v>
      </c>
      <c r="CK50" s="125">
        <v>203289.37599999999</v>
      </c>
      <c r="CL50" s="125">
        <v>210311.90400000001</v>
      </c>
      <c r="CM50" s="125">
        <v>217237.08800000002</v>
      </c>
      <c r="CN50" s="125">
        <v>223987</v>
      </c>
      <c r="CO50" s="125">
        <v>230528.64800000002</v>
      </c>
      <c r="CP50" s="125">
        <v>236913.984</v>
      </c>
      <c r="CQ50" s="125">
        <v>243192.49599999998</v>
      </c>
      <c r="CR50" s="125">
        <v>249413.67200000002</v>
      </c>
      <c r="CS50" s="125">
        <v>255627</v>
      </c>
      <c r="CT50" s="125">
        <v>261700.04800000001</v>
      </c>
      <c r="CU50" s="125">
        <v>267599.82399999996</v>
      </c>
      <c r="CV50" s="125">
        <v>273524.97599999997</v>
      </c>
      <c r="CW50" s="125">
        <v>279674.152</v>
      </c>
      <c r="CX50" s="125">
        <v>286246</v>
      </c>
      <c r="CY50" s="125">
        <v>292941.33600000001</v>
      </c>
      <c r="CZ50" s="125">
        <v>299627.728</v>
      </c>
      <c r="DA50" s="125">
        <v>306753.95199999999</v>
      </c>
      <c r="DB50" s="125">
        <v>314768.78400000004</v>
      </c>
      <c r="DC50" s="125">
        <v>324121</v>
      </c>
      <c r="DD50" s="125">
        <v>334592.45600000001</v>
      </c>
      <c r="DE50" s="125">
        <v>345883.96799999999</v>
      </c>
      <c r="DF50" s="125">
        <v>358322.75199999998</v>
      </c>
      <c r="DG50" s="125">
        <v>372236.02400000003</v>
      </c>
      <c r="DH50" s="125">
        <v>387951</v>
      </c>
      <c r="DI50" s="125">
        <v>407381.2</v>
      </c>
      <c r="DJ50" s="125">
        <v>430308.48000000004</v>
      </c>
      <c r="DK50" s="125">
        <v>453862.56</v>
      </c>
      <c r="DL50" s="125">
        <v>475173.16</v>
      </c>
      <c r="DM50" s="125">
        <v>491370</v>
      </c>
      <c r="DN50" s="125">
        <v>500753.56</v>
      </c>
      <c r="DO50" s="125">
        <v>505237.35999999993</v>
      </c>
      <c r="DP50" s="125">
        <v>507370.67999999993</v>
      </c>
      <c r="DQ50" s="125">
        <v>509702.80000000005</v>
      </c>
      <c r="DR50" s="125">
        <v>514783</v>
      </c>
      <c r="DS50" s="125">
        <v>523050.83200000011</v>
      </c>
      <c r="DT50" s="125">
        <v>532806.77599999995</v>
      </c>
      <c r="DU50" s="125">
        <v>543391.50399999996</v>
      </c>
      <c r="DV50" s="125">
        <v>554145.68799999997</v>
      </c>
      <c r="DW50" s="125">
        <v>564410</v>
      </c>
      <c r="DX50" s="125">
        <v>574540.85600000003</v>
      </c>
      <c r="DY50" s="125">
        <v>584977.80800000008</v>
      </c>
      <c r="DZ50" s="125">
        <v>595186.23199999996</v>
      </c>
      <c r="EA50" s="125">
        <v>604631.50399999996</v>
      </c>
      <c r="EB50" s="125">
        <v>612779</v>
      </c>
      <c r="EC50" s="125">
        <v>618781.29599999997</v>
      </c>
      <c r="ED50" s="125">
        <v>622994.80799999996</v>
      </c>
      <c r="EE50" s="125">
        <v>626690.67200000002</v>
      </c>
      <c r="EF50" s="125">
        <v>631140.02399999998</v>
      </c>
      <c r="EG50" s="125">
        <v>637614</v>
      </c>
      <c r="EH50" s="125">
        <v>646828.05599999998</v>
      </c>
      <c r="EI50" s="125">
        <v>657934.76800000004</v>
      </c>
      <c r="EJ50" s="125">
        <v>669860.95200000005</v>
      </c>
      <c r="EK50" s="125">
        <v>681533.424</v>
      </c>
      <c r="EL50" s="125">
        <v>691879</v>
      </c>
      <c r="EM50" s="125">
        <v>700604.38400000008</v>
      </c>
      <c r="EN50" s="125">
        <v>708425.03200000001</v>
      </c>
      <c r="EO50" s="125">
        <v>715780.88800000004</v>
      </c>
      <c r="EP50" s="125">
        <v>723111.89600000007</v>
      </c>
      <c r="EQ50" s="125">
        <v>730858</v>
      </c>
      <c r="ER50" s="125">
        <v>738725.9040000001</v>
      </c>
      <c r="ES50" s="125">
        <v>746422.31199999992</v>
      </c>
      <c r="ET50" s="125">
        <v>754387.16799999995</v>
      </c>
      <c r="EU50" s="125">
        <v>763060.41599999997</v>
      </c>
      <c r="EV50" s="125">
        <v>772882</v>
      </c>
    </row>
    <row r="51" spans="1:152" ht="12.75" customHeight="1" x14ac:dyDescent="0.2">
      <c r="A51" s="117" t="s">
        <v>549</v>
      </c>
      <c r="B51" s="125">
        <v>1814</v>
      </c>
      <c r="C51" s="125">
        <v>1825.5920000000001</v>
      </c>
      <c r="D51" s="125">
        <v>1888.6160000000002</v>
      </c>
      <c r="E51" s="125">
        <v>1983.9440000000002</v>
      </c>
      <c r="F51" s="125">
        <v>2092.4479999999999</v>
      </c>
      <c r="G51" s="125">
        <v>2195</v>
      </c>
      <c r="H51" s="125">
        <v>2304.3520000000003</v>
      </c>
      <c r="I51" s="125">
        <v>2433.2559999999999</v>
      </c>
      <c r="J51" s="125">
        <v>2562.5839999999998</v>
      </c>
      <c r="K51" s="125">
        <v>2673.2080000000001</v>
      </c>
      <c r="L51" s="125">
        <v>2746</v>
      </c>
      <c r="M51" s="125">
        <v>2762.2560000000003</v>
      </c>
      <c r="N51" s="125">
        <v>2734.7280000000001</v>
      </c>
      <c r="O51" s="125">
        <v>2691.4720000000002</v>
      </c>
      <c r="P51" s="125">
        <v>2660.5439999999999</v>
      </c>
      <c r="Q51" s="125">
        <v>2670</v>
      </c>
      <c r="R51" s="125">
        <v>2717.328</v>
      </c>
      <c r="S51" s="125">
        <v>2783.8240000000001</v>
      </c>
      <c r="T51" s="125">
        <v>2873.2559999999999</v>
      </c>
      <c r="U51" s="125">
        <v>2989.3919999999998</v>
      </c>
      <c r="V51" s="125">
        <v>3136</v>
      </c>
      <c r="W51" s="125">
        <v>3317.768</v>
      </c>
      <c r="X51" s="125">
        <v>3532.1840000000002</v>
      </c>
      <c r="Y51" s="125">
        <v>3772.2159999999999</v>
      </c>
      <c r="Z51" s="125">
        <v>4030.8320000000003</v>
      </c>
      <c r="AA51" s="125">
        <v>4301</v>
      </c>
      <c r="AB51" s="125">
        <v>4584</v>
      </c>
      <c r="AC51" s="125">
        <v>4884.5199999999995</v>
      </c>
      <c r="AD51" s="125">
        <v>5200.6399999999994</v>
      </c>
      <c r="AE51" s="125">
        <v>5530.44</v>
      </c>
      <c r="AF51" s="125">
        <v>5872</v>
      </c>
      <c r="AG51" s="125">
        <v>6216.9359999999997</v>
      </c>
      <c r="AH51" s="125">
        <v>6566.5280000000002</v>
      </c>
      <c r="AI51" s="125">
        <v>6933.351999999999</v>
      </c>
      <c r="AJ51" s="125">
        <v>7329.9840000000004</v>
      </c>
      <c r="AK51" s="125">
        <v>7769</v>
      </c>
      <c r="AL51" s="125">
        <v>8243.5360000000001</v>
      </c>
      <c r="AM51" s="125">
        <v>8745.2079999999987</v>
      </c>
      <c r="AN51" s="125">
        <v>9284.3119999999999</v>
      </c>
      <c r="AO51" s="125">
        <v>9871.1440000000002</v>
      </c>
      <c r="AP51" s="125">
        <v>10516</v>
      </c>
      <c r="AQ51" s="125">
        <v>11236.928</v>
      </c>
      <c r="AR51" s="125">
        <v>12027.064</v>
      </c>
      <c r="AS51" s="125">
        <v>12859.335999999999</v>
      </c>
      <c r="AT51" s="125">
        <v>13706.672</v>
      </c>
      <c r="AU51" s="125">
        <v>14542</v>
      </c>
      <c r="AV51" s="125">
        <v>15361.368</v>
      </c>
      <c r="AW51" s="125">
        <v>16182.824000000001</v>
      </c>
      <c r="AX51" s="125">
        <v>17012.295999999998</v>
      </c>
      <c r="AY51" s="125">
        <v>17855.712</v>
      </c>
      <c r="AZ51" s="125">
        <v>18719</v>
      </c>
      <c r="BA51" s="125">
        <v>19622.512000000002</v>
      </c>
      <c r="BB51" s="125">
        <v>20562.295999999998</v>
      </c>
      <c r="BC51" s="125">
        <v>21507.824000000001</v>
      </c>
      <c r="BD51" s="125">
        <v>22428.567999999999</v>
      </c>
      <c r="BE51" s="125">
        <v>23294</v>
      </c>
      <c r="BF51" s="125">
        <v>24019.56</v>
      </c>
      <c r="BG51" s="125">
        <v>24625.599999999999</v>
      </c>
      <c r="BH51" s="125">
        <v>25238.959999999999</v>
      </c>
      <c r="BI51" s="125">
        <v>25986.480000000003</v>
      </c>
      <c r="BJ51" s="125">
        <v>26995</v>
      </c>
      <c r="BK51" s="125">
        <v>28328.664000000004</v>
      </c>
      <c r="BL51" s="125">
        <v>29902.912</v>
      </c>
      <c r="BM51" s="125">
        <v>31621.527999999998</v>
      </c>
      <c r="BN51" s="125">
        <v>33388.296000000002</v>
      </c>
      <c r="BO51" s="125">
        <v>35107</v>
      </c>
      <c r="BP51" s="125">
        <v>36823.528000000006</v>
      </c>
      <c r="BQ51" s="125">
        <v>38602.023999999998</v>
      </c>
      <c r="BR51" s="125">
        <v>40373.655999999995</v>
      </c>
      <c r="BS51" s="125">
        <v>42069.591999999997</v>
      </c>
      <c r="BT51" s="125">
        <v>43621</v>
      </c>
      <c r="BU51" s="125">
        <v>44956.152000000002</v>
      </c>
      <c r="BV51" s="125">
        <v>46120.935999999987</v>
      </c>
      <c r="BW51" s="125">
        <v>47222.944000000003</v>
      </c>
      <c r="BX51" s="125">
        <v>48369.768000000004</v>
      </c>
      <c r="BY51" s="125">
        <v>49669</v>
      </c>
      <c r="BZ51" s="125">
        <v>51075.648000000001</v>
      </c>
      <c r="CA51" s="125">
        <v>52517.983999999997</v>
      </c>
      <c r="CB51" s="125">
        <v>54063.495999999992</v>
      </c>
      <c r="CC51" s="125">
        <v>55779.671999999999</v>
      </c>
      <c r="CD51" s="125">
        <v>57734</v>
      </c>
      <c r="CE51" s="125">
        <v>59908.432000000008</v>
      </c>
      <c r="CF51" s="125">
        <v>62257.975999999995</v>
      </c>
      <c r="CG51" s="125">
        <v>64809.703999999998</v>
      </c>
      <c r="CH51" s="125">
        <v>67590.688000000009</v>
      </c>
      <c r="CI51" s="125">
        <v>70628</v>
      </c>
      <c r="CJ51" s="125">
        <v>74005.19200000001</v>
      </c>
      <c r="CK51" s="125">
        <v>77704.216</v>
      </c>
      <c r="CL51" s="125">
        <v>81599.744000000006</v>
      </c>
      <c r="CM51" s="125">
        <v>85566.447999999989</v>
      </c>
      <c r="CN51" s="125">
        <v>89479</v>
      </c>
      <c r="CO51" s="125">
        <v>93351.784</v>
      </c>
      <c r="CP51" s="125">
        <v>97268.351999999999</v>
      </c>
      <c r="CQ51" s="125">
        <v>101207.12799999998</v>
      </c>
      <c r="CR51" s="125">
        <v>105146.53599999999</v>
      </c>
      <c r="CS51" s="125">
        <v>109065</v>
      </c>
      <c r="CT51" s="125">
        <v>112948.296</v>
      </c>
      <c r="CU51" s="125">
        <v>116810.80799999999</v>
      </c>
      <c r="CV51" s="125">
        <v>120673.87199999999</v>
      </c>
      <c r="CW51" s="125">
        <v>124558.82399999999</v>
      </c>
      <c r="CX51" s="125">
        <v>128487</v>
      </c>
      <c r="CY51" s="125">
        <v>132411.75999999998</v>
      </c>
      <c r="CZ51" s="125">
        <v>136318.87999999998</v>
      </c>
      <c r="DA51" s="125">
        <v>140278.31999999998</v>
      </c>
      <c r="DB51" s="125">
        <v>144360.04000000004</v>
      </c>
      <c r="DC51" s="125">
        <v>148634</v>
      </c>
      <c r="DD51" s="125">
        <v>152897.48000000001</v>
      </c>
      <c r="DE51" s="125">
        <v>157103.84</v>
      </c>
      <c r="DF51" s="125">
        <v>161557.16</v>
      </c>
      <c r="DG51" s="125">
        <v>166561.52000000002</v>
      </c>
      <c r="DH51" s="125">
        <v>172421</v>
      </c>
      <c r="DI51" s="125">
        <v>179037.28000000003</v>
      </c>
      <c r="DJ51" s="125">
        <v>186207.64</v>
      </c>
      <c r="DK51" s="125">
        <v>194079.55999999997</v>
      </c>
      <c r="DL51" s="125">
        <v>202800.52</v>
      </c>
      <c r="DM51" s="125">
        <v>212518</v>
      </c>
      <c r="DN51" s="125">
        <v>224300.17600000001</v>
      </c>
      <c r="DO51" s="125">
        <v>238048.72799999997</v>
      </c>
      <c r="DP51" s="125">
        <v>252161.39199999996</v>
      </c>
      <c r="DQ51" s="125">
        <v>265035.90400000004</v>
      </c>
      <c r="DR51" s="125">
        <v>275070</v>
      </c>
      <c r="DS51" s="125">
        <v>281292.03200000001</v>
      </c>
      <c r="DT51" s="125">
        <v>284770.17599999998</v>
      </c>
      <c r="DU51" s="125">
        <v>286961.90399999998</v>
      </c>
      <c r="DV51" s="125">
        <v>289324.68799999997</v>
      </c>
      <c r="DW51" s="125">
        <v>293316</v>
      </c>
      <c r="DX51" s="125">
        <v>299180.576</v>
      </c>
      <c r="DY51" s="125">
        <v>305946.76799999998</v>
      </c>
      <c r="DZ51" s="125">
        <v>313247.47199999995</v>
      </c>
      <c r="EA51" s="125">
        <v>320715.58399999997</v>
      </c>
      <c r="EB51" s="125">
        <v>327984</v>
      </c>
      <c r="EC51" s="125">
        <v>335316.09600000002</v>
      </c>
      <c r="ED51" s="125">
        <v>342956.60799999995</v>
      </c>
      <c r="EE51" s="125">
        <v>350510.47199999995</v>
      </c>
      <c r="EF51" s="125">
        <v>357582.62400000001</v>
      </c>
      <c r="EG51" s="125">
        <v>363778</v>
      </c>
      <c r="EH51" s="125">
        <v>368560.6</v>
      </c>
      <c r="EI51" s="125">
        <v>372193.8</v>
      </c>
      <c r="EJ51" s="125">
        <v>375481.59999999998</v>
      </c>
      <c r="EK51" s="125">
        <v>379228.00000000006</v>
      </c>
      <c r="EL51" s="125">
        <v>384237</v>
      </c>
      <c r="EM51" s="125">
        <v>390938.6</v>
      </c>
      <c r="EN51" s="125">
        <v>398796.79999999999</v>
      </c>
      <c r="EO51" s="125">
        <v>407166.6</v>
      </c>
      <c r="EP51" s="125">
        <v>415403.00000000006</v>
      </c>
      <c r="EQ51" s="125">
        <v>422861</v>
      </c>
      <c r="ER51" s="125">
        <v>429970.6</v>
      </c>
      <c r="ES51" s="125">
        <v>437161.8</v>
      </c>
      <c r="ET51" s="125">
        <v>443789.6</v>
      </c>
      <c r="EU51" s="125">
        <v>449209.00000000006</v>
      </c>
      <c r="EV51" s="125">
        <v>452775</v>
      </c>
    </row>
    <row r="52" spans="1:152" ht="12.75" customHeight="1" x14ac:dyDescent="0.2">
      <c r="A52" s="117" t="s">
        <v>550</v>
      </c>
      <c r="B52" s="125">
        <v>272</v>
      </c>
      <c r="C52" s="125">
        <v>280.08800000000002</v>
      </c>
      <c r="D52" s="125">
        <v>296.14399999999995</v>
      </c>
      <c r="E52" s="125">
        <v>316.85599999999994</v>
      </c>
      <c r="F52" s="125">
        <v>338.91200000000003</v>
      </c>
      <c r="G52" s="125">
        <v>359</v>
      </c>
      <c r="H52" s="125">
        <v>379.32800000000003</v>
      </c>
      <c r="I52" s="125">
        <v>402.10399999999998</v>
      </c>
      <c r="J52" s="125">
        <v>424.01599999999996</v>
      </c>
      <c r="K52" s="125">
        <v>441.75199999999995</v>
      </c>
      <c r="L52" s="125">
        <v>452</v>
      </c>
      <c r="M52" s="125">
        <v>452.24799999999999</v>
      </c>
      <c r="N52" s="125">
        <v>444.70400000000001</v>
      </c>
      <c r="O52" s="125">
        <v>433.13599999999997</v>
      </c>
      <c r="P52" s="125">
        <v>421.31200000000001</v>
      </c>
      <c r="Q52" s="125">
        <v>413</v>
      </c>
      <c r="R52" s="125">
        <v>406.952</v>
      </c>
      <c r="S52" s="125">
        <v>400.65600000000001</v>
      </c>
      <c r="T52" s="125">
        <v>395.98400000000004</v>
      </c>
      <c r="U52" s="125">
        <v>394.80799999999999</v>
      </c>
      <c r="V52" s="125">
        <v>399</v>
      </c>
      <c r="W52" s="125">
        <v>408.32000000000005</v>
      </c>
      <c r="X52" s="125">
        <v>421.52</v>
      </c>
      <c r="Y52" s="125">
        <v>438.95999999999992</v>
      </c>
      <c r="Z52" s="125">
        <v>461</v>
      </c>
      <c r="AA52" s="125">
        <v>488</v>
      </c>
      <c r="AB52" s="125">
        <v>519.35200000000009</v>
      </c>
      <c r="AC52" s="125">
        <v>554.81599999999992</v>
      </c>
      <c r="AD52" s="125">
        <v>595.30400000000009</v>
      </c>
      <c r="AE52" s="125">
        <v>641.72800000000007</v>
      </c>
      <c r="AF52" s="125">
        <v>695</v>
      </c>
      <c r="AG52" s="125">
        <v>755.23200000000008</v>
      </c>
      <c r="AH52" s="125">
        <v>821.81599999999992</v>
      </c>
      <c r="AI52" s="125">
        <v>894.58400000000006</v>
      </c>
      <c r="AJ52" s="125">
        <v>973.36799999999994</v>
      </c>
      <c r="AK52" s="125">
        <v>1058</v>
      </c>
      <c r="AL52" s="125">
        <v>1146</v>
      </c>
      <c r="AM52" s="125">
        <v>1237.4799999999998</v>
      </c>
      <c r="AN52" s="125">
        <v>1336.16</v>
      </c>
      <c r="AO52" s="125">
        <v>1445.7600000000002</v>
      </c>
      <c r="AP52" s="125">
        <v>1570</v>
      </c>
      <c r="AQ52" s="125">
        <v>1708.2240000000002</v>
      </c>
      <c r="AR52" s="125">
        <v>1857.952</v>
      </c>
      <c r="AS52" s="125">
        <v>2020.1679999999997</v>
      </c>
      <c r="AT52" s="125">
        <v>2195.8560000000002</v>
      </c>
      <c r="AU52" s="125">
        <v>2386</v>
      </c>
      <c r="AV52" s="125">
        <v>2592.4880000000003</v>
      </c>
      <c r="AW52" s="125">
        <v>2814.6639999999998</v>
      </c>
      <c r="AX52" s="125">
        <v>3049.6959999999999</v>
      </c>
      <c r="AY52" s="125">
        <v>3294.752</v>
      </c>
      <c r="AZ52" s="125">
        <v>3547</v>
      </c>
      <c r="BA52" s="125">
        <v>3825.7999999999997</v>
      </c>
      <c r="BB52" s="125">
        <v>4133.0400000000009</v>
      </c>
      <c r="BC52" s="125">
        <v>4439.68</v>
      </c>
      <c r="BD52" s="125">
        <v>4716.68</v>
      </c>
      <c r="BE52" s="125">
        <v>4935</v>
      </c>
      <c r="BF52" s="125">
        <v>5063.68</v>
      </c>
      <c r="BG52" s="125">
        <v>5122.08</v>
      </c>
      <c r="BH52" s="125">
        <v>5156.6399999999994</v>
      </c>
      <c r="BI52" s="125">
        <v>5213.8</v>
      </c>
      <c r="BJ52" s="125">
        <v>5340</v>
      </c>
      <c r="BK52" s="125">
        <v>5530.311999999999</v>
      </c>
      <c r="BL52" s="125">
        <v>5753.7759999999998</v>
      </c>
      <c r="BM52" s="125">
        <v>6017.7839999999997</v>
      </c>
      <c r="BN52" s="125">
        <v>6329.728000000001</v>
      </c>
      <c r="BO52" s="125">
        <v>6697</v>
      </c>
      <c r="BP52" s="125">
        <v>7134.7040000000006</v>
      </c>
      <c r="BQ52" s="125">
        <v>7637.9120000000003</v>
      </c>
      <c r="BR52" s="125">
        <v>8183.9680000000008</v>
      </c>
      <c r="BS52" s="125">
        <v>8750.2160000000003</v>
      </c>
      <c r="BT52" s="125">
        <v>9314</v>
      </c>
      <c r="BU52" s="125">
        <v>9884.728000000001</v>
      </c>
      <c r="BV52" s="125">
        <v>10477.503999999999</v>
      </c>
      <c r="BW52" s="125">
        <v>11078.216</v>
      </c>
      <c r="BX52" s="125">
        <v>11672.752000000002</v>
      </c>
      <c r="BY52" s="125">
        <v>12247</v>
      </c>
      <c r="BZ52" s="125">
        <v>12787.920000000002</v>
      </c>
      <c r="CA52" s="125">
        <v>13304.92</v>
      </c>
      <c r="CB52" s="125">
        <v>13817.56</v>
      </c>
      <c r="CC52" s="125">
        <v>14345.400000000001</v>
      </c>
      <c r="CD52" s="125">
        <v>14908</v>
      </c>
      <c r="CE52" s="125">
        <v>15483.12</v>
      </c>
      <c r="CF52" s="125">
        <v>16057.72</v>
      </c>
      <c r="CG52" s="125">
        <v>16665.16</v>
      </c>
      <c r="CH52" s="125">
        <v>17338.8</v>
      </c>
      <c r="CI52" s="125">
        <v>18112</v>
      </c>
      <c r="CJ52" s="125">
        <v>18979.336000000003</v>
      </c>
      <c r="CK52" s="125">
        <v>19918.567999999999</v>
      </c>
      <c r="CL52" s="125">
        <v>20937.831999999999</v>
      </c>
      <c r="CM52" s="125">
        <v>22045.263999999999</v>
      </c>
      <c r="CN52" s="125">
        <v>23249</v>
      </c>
      <c r="CO52" s="125">
        <v>24569.887999999999</v>
      </c>
      <c r="CP52" s="125">
        <v>26002.503999999997</v>
      </c>
      <c r="CQ52" s="125">
        <v>27515.575999999997</v>
      </c>
      <c r="CR52" s="125">
        <v>29077.832000000002</v>
      </c>
      <c r="CS52" s="125">
        <v>30658</v>
      </c>
      <c r="CT52" s="125">
        <v>32260.944</v>
      </c>
      <c r="CU52" s="125">
        <v>33907.511999999995</v>
      </c>
      <c r="CV52" s="125">
        <v>35590.407999999996</v>
      </c>
      <c r="CW52" s="125">
        <v>37302.336000000003</v>
      </c>
      <c r="CX52" s="125">
        <v>39036</v>
      </c>
      <c r="CY52" s="125">
        <v>40797.207999999999</v>
      </c>
      <c r="CZ52" s="125">
        <v>42590.823999999993</v>
      </c>
      <c r="DA52" s="125">
        <v>44408.135999999999</v>
      </c>
      <c r="DB52" s="125">
        <v>46240.432000000001</v>
      </c>
      <c r="DC52" s="125">
        <v>48079</v>
      </c>
      <c r="DD52" s="125">
        <v>49887.520000000011</v>
      </c>
      <c r="DE52" s="125">
        <v>51671.799999999988</v>
      </c>
      <c r="DF52" s="125">
        <v>53486.320000000007</v>
      </c>
      <c r="DG52" s="125">
        <v>55385.560000000005</v>
      </c>
      <c r="DH52" s="125">
        <v>57424</v>
      </c>
      <c r="DI52" s="125">
        <v>59535.8</v>
      </c>
      <c r="DJ52" s="125">
        <v>61684.639999999999</v>
      </c>
      <c r="DK52" s="125">
        <v>63969.279999999992</v>
      </c>
      <c r="DL52" s="125">
        <v>66488.48000000001</v>
      </c>
      <c r="DM52" s="125">
        <v>69341</v>
      </c>
      <c r="DN52" s="125">
        <v>72475.704000000012</v>
      </c>
      <c r="DO52" s="125">
        <v>75826.751999999993</v>
      </c>
      <c r="DP52" s="125">
        <v>79470.847999999998</v>
      </c>
      <c r="DQ52" s="125">
        <v>83484.695999999996</v>
      </c>
      <c r="DR52" s="125">
        <v>87945</v>
      </c>
      <c r="DS52" s="125">
        <v>93289.919999999998</v>
      </c>
      <c r="DT52" s="125">
        <v>99468.319999999978</v>
      </c>
      <c r="DU52" s="125">
        <v>105822.95999999999</v>
      </c>
      <c r="DV52" s="125">
        <v>111696.6</v>
      </c>
      <c r="DW52" s="125">
        <v>116432</v>
      </c>
      <c r="DX52" s="125">
        <v>119617.304</v>
      </c>
      <c r="DY52" s="125">
        <v>121690.67200000001</v>
      </c>
      <c r="DZ52" s="125">
        <v>123269.88799999998</v>
      </c>
      <c r="EA52" s="125">
        <v>124972.736</v>
      </c>
      <c r="EB52" s="125">
        <v>127417</v>
      </c>
      <c r="EC52" s="125">
        <v>130735.94400000002</v>
      </c>
      <c r="ED52" s="125">
        <v>134517.712</v>
      </c>
      <c r="EE52" s="125">
        <v>138562.408</v>
      </c>
      <c r="EF52" s="125">
        <v>142670.136</v>
      </c>
      <c r="EG52" s="125">
        <v>146641</v>
      </c>
      <c r="EH52" s="125">
        <v>150579.97600000002</v>
      </c>
      <c r="EI52" s="125">
        <v>154620.32800000001</v>
      </c>
      <c r="EJ52" s="125">
        <v>158604.592</v>
      </c>
      <c r="EK52" s="125">
        <v>162375.30400000003</v>
      </c>
      <c r="EL52" s="125">
        <v>165775</v>
      </c>
      <c r="EM52" s="125">
        <v>168555.85600000003</v>
      </c>
      <c r="EN52" s="125">
        <v>170822.848</v>
      </c>
      <c r="EO52" s="125">
        <v>172947.71199999997</v>
      </c>
      <c r="EP52" s="125">
        <v>175302.18399999998</v>
      </c>
      <c r="EQ52" s="125">
        <v>178258</v>
      </c>
      <c r="ER52" s="125">
        <v>181567.33600000001</v>
      </c>
      <c r="ES52" s="125">
        <v>184982.36800000002</v>
      </c>
      <c r="ET52" s="125">
        <v>188874.83199999999</v>
      </c>
      <c r="EU52" s="125">
        <v>193616.46400000001</v>
      </c>
      <c r="EV52" s="125">
        <v>199579</v>
      </c>
    </row>
    <row r="53" spans="1:152" ht="18" customHeight="1" x14ac:dyDescent="0.2">
      <c r="A53" s="121" t="s">
        <v>551</v>
      </c>
      <c r="B53" s="125">
        <v>28</v>
      </c>
      <c r="C53" s="125">
        <v>29.464000000000002</v>
      </c>
      <c r="D53" s="125">
        <v>32.591999999999992</v>
      </c>
      <c r="E53" s="125">
        <v>36.688000000000002</v>
      </c>
      <c r="F53" s="125">
        <v>41.055999999999997</v>
      </c>
      <c r="G53" s="125">
        <v>45</v>
      </c>
      <c r="H53" s="125">
        <v>48.984000000000002</v>
      </c>
      <c r="I53" s="125">
        <v>53.471999999999994</v>
      </c>
      <c r="J53" s="125">
        <v>57.767999999999994</v>
      </c>
      <c r="K53" s="125">
        <v>61.175999999999995</v>
      </c>
      <c r="L53" s="125">
        <v>63</v>
      </c>
      <c r="M53" s="125">
        <v>62.728000000000002</v>
      </c>
      <c r="N53" s="125">
        <v>60.823999999999998</v>
      </c>
      <c r="O53" s="125">
        <v>58.055999999999997</v>
      </c>
      <c r="P53" s="125">
        <v>55.192</v>
      </c>
      <c r="Q53" s="125">
        <v>53</v>
      </c>
      <c r="R53" s="125">
        <v>51.448</v>
      </c>
      <c r="S53" s="125">
        <v>50.024000000000001</v>
      </c>
      <c r="T53" s="125">
        <v>48.775999999999996</v>
      </c>
      <c r="U53" s="125">
        <v>47.752000000000002</v>
      </c>
      <c r="V53" s="125">
        <v>47</v>
      </c>
      <c r="W53" s="125">
        <v>46.408000000000001</v>
      </c>
      <c r="X53" s="125">
        <v>45.943999999999996</v>
      </c>
      <c r="Y53" s="125">
        <v>45.775999999999996</v>
      </c>
      <c r="Z53" s="125">
        <v>46.072000000000003</v>
      </c>
      <c r="AA53" s="125">
        <v>47</v>
      </c>
      <c r="AB53" s="125">
        <v>48.4</v>
      </c>
      <c r="AC53" s="125">
        <v>50.16</v>
      </c>
      <c r="AD53" s="125">
        <v>52.52</v>
      </c>
      <c r="AE53" s="125">
        <v>55.72</v>
      </c>
      <c r="AF53" s="125">
        <v>60</v>
      </c>
      <c r="AG53" s="125">
        <v>65.088000000000008</v>
      </c>
      <c r="AH53" s="125">
        <v>70.823999999999998</v>
      </c>
      <c r="AI53" s="125">
        <v>77.616</v>
      </c>
      <c r="AJ53" s="125">
        <v>85.872000000000014</v>
      </c>
      <c r="AK53" s="125">
        <v>96</v>
      </c>
      <c r="AL53" s="125">
        <v>107.77600000000001</v>
      </c>
      <c r="AM53" s="125">
        <v>120.92800000000001</v>
      </c>
      <c r="AN53" s="125">
        <v>135.792</v>
      </c>
      <c r="AO53" s="125">
        <v>152.70400000000001</v>
      </c>
      <c r="AP53" s="125">
        <v>172</v>
      </c>
      <c r="AQ53" s="125">
        <v>193.28000000000003</v>
      </c>
      <c r="AR53" s="125">
        <v>216.32</v>
      </c>
      <c r="AS53" s="125">
        <v>241.71999999999994</v>
      </c>
      <c r="AT53" s="125">
        <v>270.08000000000004</v>
      </c>
      <c r="AU53" s="125">
        <v>302</v>
      </c>
      <c r="AV53" s="125">
        <v>336.50400000000008</v>
      </c>
      <c r="AW53" s="125">
        <v>373.19200000000001</v>
      </c>
      <c r="AX53" s="125">
        <v>413.52799999999996</v>
      </c>
      <c r="AY53" s="125">
        <v>458.97600000000006</v>
      </c>
      <c r="AZ53" s="125">
        <v>511</v>
      </c>
      <c r="BA53" s="125">
        <v>578.52800000000013</v>
      </c>
      <c r="BB53" s="125">
        <v>660.58399999999995</v>
      </c>
      <c r="BC53" s="125">
        <v>743.77599999999995</v>
      </c>
      <c r="BD53" s="125">
        <v>814.71199999999999</v>
      </c>
      <c r="BE53" s="125">
        <v>860</v>
      </c>
      <c r="BF53" s="125">
        <v>870.40800000000013</v>
      </c>
      <c r="BG53" s="125">
        <v>854.86399999999992</v>
      </c>
      <c r="BH53" s="125">
        <v>827.21599999999989</v>
      </c>
      <c r="BI53" s="125">
        <v>801.31200000000013</v>
      </c>
      <c r="BJ53" s="125">
        <v>791</v>
      </c>
      <c r="BK53" s="125">
        <v>796.20000000000016</v>
      </c>
      <c r="BL53" s="125">
        <v>807.67999999999984</v>
      </c>
      <c r="BM53" s="125">
        <v>825.56</v>
      </c>
      <c r="BN53" s="125">
        <v>849.96</v>
      </c>
      <c r="BO53" s="125">
        <v>881</v>
      </c>
      <c r="BP53" s="125">
        <v>917.62400000000002</v>
      </c>
      <c r="BQ53" s="125">
        <v>959.75199999999995</v>
      </c>
      <c r="BR53" s="125">
        <v>1008.9679999999998</v>
      </c>
      <c r="BS53" s="125">
        <v>1066.8560000000002</v>
      </c>
      <c r="BT53" s="125">
        <v>1135</v>
      </c>
      <c r="BU53" s="125">
        <v>1214.904</v>
      </c>
      <c r="BV53" s="125">
        <v>1305.5119999999999</v>
      </c>
      <c r="BW53" s="125">
        <v>1404.5679999999998</v>
      </c>
      <c r="BX53" s="125">
        <v>1509.816</v>
      </c>
      <c r="BY53" s="125">
        <v>1619</v>
      </c>
      <c r="BZ53" s="125">
        <v>1734.664</v>
      </c>
      <c r="CA53" s="125">
        <v>1858.3119999999999</v>
      </c>
      <c r="CB53" s="125">
        <v>1986.1279999999997</v>
      </c>
      <c r="CC53" s="125">
        <v>2114.2960000000003</v>
      </c>
      <c r="CD53" s="125">
        <v>2239</v>
      </c>
      <c r="CE53" s="125">
        <v>2357.84</v>
      </c>
      <c r="CF53" s="125">
        <v>2473.3599999999997</v>
      </c>
      <c r="CG53" s="125">
        <v>2589.1599999999994</v>
      </c>
      <c r="CH53" s="125">
        <v>2708.84</v>
      </c>
      <c r="CI53" s="125">
        <v>2836</v>
      </c>
      <c r="CJ53" s="125">
        <v>2966.7680000000005</v>
      </c>
      <c r="CK53" s="125">
        <v>3098.7439999999997</v>
      </c>
      <c r="CL53" s="125">
        <v>3237.7359999999994</v>
      </c>
      <c r="CM53" s="125">
        <v>3389.5520000000001</v>
      </c>
      <c r="CN53" s="125">
        <v>3560</v>
      </c>
      <c r="CO53" s="125">
        <v>3746.4400000000005</v>
      </c>
      <c r="CP53" s="125">
        <v>3944.9999999999995</v>
      </c>
      <c r="CQ53" s="125">
        <v>4159.6400000000003</v>
      </c>
      <c r="CR53" s="125">
        <v>4394.32</v>
      </c>
      <c r="CS53" s="125">
        <v>4653</v>
      </c>
      <c r="CT53" s="125">
        <v>4938.6399999999994</v>
      </c>
      <c r="CU53" s="125">
        <v>5248.5999999999985</v>
      </c>
      <c r="CV53" s="125">
        <v>5578.44</v>
      </c>
      <c r="CW53" s="125">
        <v>5923.72</v>
      </c>
      <c r="CX53" s="125">
        <v>6280</v>
      </c>
      <c r="CY53" s="125">
        <v>6649.9359999999997</v>
      </c>
      <c r="CZ53" s="125">
        <v>7036.4879999999994</v>
      </c>
      <c r="DA53" s="125">
        <v>7435.6719999999996</v>
      </c>
      <c r="DB53" s="125">
        <v>7843.5039999999999</v>
      </c>
      <c r="DC53" s="125">
        <v>8256</v>
      </c>
      <c r="DD53" s="125">
        <v>8672.2160000000003</v>
      </c>
      <c r="DE53" s="125">
        <v>9094.8079999999991</v>
      </c>
      <c r="DF53" s="125">
        <v>9525.1919999999991</v>
      </c>
      <c r="DG53" s="125">
        <v>9964.7839999999997</v>
      </c>
      <c r="DH53" s="125">
        <v>10415</v>
      </c>
      <c r="DI53" s="125">
        <v>10871.632</v>
      </c>
      <c r="DJ53" s="125">
        <v>11333.735999999999</v>
      </c>
      <c r="DK53" s="125">
        <v>11807.624</v>
      </c>
      <c r="DL53" s="125">
        <v>12299.608</v>
      </c>
      <c r="DM53" s="125">
        <v>12816</v>
      </c>
      <c r="DN53" s="125">
        <v>13342.800000000001</v>
      </c>
      <c r="DO53" s="125">
        <v>13875.8</v>
      </c>
      <c r="DP53" s="125">
        <v>14435.999999999998</v>
      </c>
      <c r="DQ53" s="125">
        <v>15044.4</v>
      </c>
      <c r="DR53" s="125">
        <v>15722</v>
      </c>
      <c r="DS53" s="125">
        <v>16453.311999999998</v>
      </c>
      <c r="DT53" s="125">
        <v>17224.335999999999</v>
      </c>
      <c r="DU53" s="125">
        <v>18058.304</v>
      </c>
      <c r="DV53" s="125">
        <v>18978.448000000004</v>
      </c>
      <c r="DW53" s="125">
        <v>20008</v>
      </c>
      <c r="DX53" s="125">
        <v>21228.576000000005</v>
      </c>
      <c r="DY53" s="125">
        <v>22624.688000000002</v>
      </c>
      <c r="DZ53" s="125">
        <v>24073.912</v>
      </c>
      <c r="EA53" s="125">
        <v>25453.824000000001</v>
      </c>
      <c r="EB53" s="125">
        <v>26642</v>
      </c>
      <c r="EC53" s="125">
        <v>27579.336000000003</v>
      </c>
      <c r="ED53" s="125">
        <v>28347.447999999997</v>
      </c>
      <c r="EE53" s="125">
        <v>29034.991999999998</v>
      </c>
      <c r="EF53" s="125">
        <v>29730.624000000003</v>
      </c>
      <c r="EG53" s="125">
        <v>30523</v>
      </c>
      <c r="EH53" s="125">
        <v>31423.752</v>
      </c>
      <c r="EI53" s="125">
        <v>32373.775999999998</v>
      </c>
      <c r="EJ53" s="125">
        <v>33355.623999999996</v>
      </c>
      <c r="EK53" s="125">
        <v>34351.848000000005</v>
      </c>
      <c r="EL53" s="125">
        <v>35345</v>
      </c>
      <c r="EM53" s="125">
        <v>36358.407999999996</v>
      </c>
      <c r="EN53" s="125">
        <v>37403.703999999998</v>
      </c>
      <c r="EO53" s="125">
        <v>38445.896000000001</v>
      </c>
      <c r="EP53" s="125">
        <v>39449.991999999998</v>
      </c>
      <c r="EQ53" s="125">
        <v>40381</v>
      </c>
      <c r="ER53" s="125">
        <v>41262.248</v>
      </c>
      <c r="ES53" s="125">
        <v>42117.064000000006</v>
      </c>
      <c r="ET53" s="125">
        <v>42910.455999999998</v>
      </c>
      <c r="EU53" s="125">
        <v>43607.432000000001</v>
      </c>
      <c r="EV53" s="125">
        <v>44173</v>
      </c>
    </row>
    <row r="54" spans="1:152" ht="14.1" customHeight="1" x14ac:dyDescent="0.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c r="DY54" s="122"/>
      <c r="DZ54" s="122"/>
      <c r="EA54" s="122"/>
      <c r="EB54" s="122"/>
      <c r="EC54" s="122"/>
      <c r="ED54" s="122"/>
      <c r="EE54" s="122"/>
      <c r="EF54" s="122"/>
      <c r="EG54" s="122"/>
      <c r="EH54" s="122"/>
      <c r="EI54" s="122"/>
      <c r="EJ54" s="122"/>
      <c r="EK54" s="122"/>
      <c r="EL54" s="122"/>
      <c r="EM54" s="122"/>
      <c r="EN54" s="122"/>
      <c r="EO54" s="122"/>
      <c r="EP54" s="122"/>
      <c r="EQ54" s="122"/>
      <c r="ER54" s="122"/>
      <c r="ES54" s="122"/>
      <c r="ET54" s="122"/>
      <c r="EU54" s="122"/>
      <c r="EV54" s="122"/>
    </row>
    <row r="55" spans="1:152" s="116" customFormat="1" ht="27.75" customHeight="1" x14ac:dyDescent="0.2">
      <c r="A55" s="114" t="s">
        <v>553</v>
      </c>
      <c r="B55" s="124">
        <v>8323381</v>
      </c>
      <c r="C55" s="124">
        <v>8517355.2720000017</v>
      </c>
      <c r="D55" s="124">
        <v>8706275.6159999985</v>
      </c>
      <c r="E55" s="124">
        <v>8891444.2239999995</v>
      </c>
      <c r="F55" s="124">
        <v>9074163.2880000006</v>
      </c>
      <c r="G55" s="124">
        <v>9255735</v>
      </c>
      <c r="H55" s="124">
        <v>9435291.2320000008</v>
      </c>
      <c r="I55" s="124">
        <v>9611963.8560000006</v>
      </c>
      <c r="J55" s="124">
        <v>9787055.0639999993</v>
      </c>
      <c r="K55" s="124">
        <v>9961867.0479999986</v>
      </c>
      <c r="L55" s="124">
        <v>10137702</v>
      </c>
      <c r="M55" s="124">
        <v>10314308.944</v>
      </c>
      <c r="N55" s="124">
        <v>10490819.751999998</v>
      </c>
      <c r="O55" s="124">
        <v>10667610.888</v>
      </c>
      <c r="P55" s="124">
        <v>10845058.816000002</v>
      </c>
      <c r="Q55" s="124">
        <v>11023540</v>
      </c>
      <c r="R55" s="124">
        <v>11200191.656000001</v>
      </c>
      <c r="S55" s="124">
        <v>11374762.808</v>
      </c>
      <c r="T55" s="124">
        <v>11551547.632000001</v>
      </c>
      <c r="U55" s="124">
        <v>11734840.304000001</v>
      </c>
      <c r="V55" s="124">
        <v>11928935</v>
      </c>
      <c r="W55" s="124">
        <v>12135954.216</v>
      </c>
      <c r="X55" s="124">
        <v>12353035.168</v>
      </c>
      <c r="Y55" s="124">
        <v>12576994.112</v>
      </c>
      <c r="Z55" s="124">
        <v>12804647.304000001</v>
      </c>
      <c r="AA55" s="124">
        <v>13032811</v>
      </c>
      <c r="AB55" s="124">
        <v>13262202.384000001</v>
      </c>
      <c r="AC55" s="124">
        <v>13494943.952</v>
      </c>
      <c r="AD55" s="124">
        <v>13729959.927999999</v>
      </c>
      <c r="AE55" s="124">
        <v>13966174.536</v>
      </c>
      <c r="AF55" s="124">
        <v>14202512</v>
      </c>
      <c r="AG55" s="124">
        <v>14438874.32</v>
      </c>
      <c r="AH55" s="124">
        <v>14675978.68</v>
      </c>
      <c r="AI55" s="124">
        <v>14913972.079999998</v>
      </c>
      <c r="AJ55" s="124">
        <v>15153001.52</v>
      </c>
      <c r="AK55" s="124">
        <v>15393214</v>
      </c>
      <c r="AL55" s="124">
        <v>15636091.200000001</v>
      </c>
      <c r="AM55" s="124">
        <v>15881535.120000001</v>
      </c>
      <c r="AN55" s="124">
        <v>16127323.239999996</v>
      </c>
      <c r="AO55" s="124">
        <v>16371233.040000003</v>
      </c>
      <c r="AP55" s="124">
        <v>16611042</v>
      </c>
      <c r="AQ55" s="124">
        <v>16847239.512000002</v>
      </c>
      <c r="AR55" s="124">
        <v>17081307.255999997</v>
      </c>
      <c r="AS55" s="124">
        <v>17312511.143999998</v>
      </c>
      <c r="AT55" s="124">
        <v>17540117.088</v>
      </c>
      <c r="AU55" s="124">
        <v>17763391</v>
      </c>
      <c r="AV55" s="124">
        <v>17980886.912</v>
      </c>
      <c r="AW55" s="124">
        <v>18193094.216000002</v>
      </c>
      <c r="AX55" s="124">
        <v>18402181.863999996</v>
      </c>
      <c r="AY55" s="124">
        <v>18610318.807999998</v>
      </c>
      <c r="AZ55" s="124">
        <v>18819674</v>
      </c>
      <c r="BA55" s="124">
        <v>19029989.872000001</v>
      </c>
      <c r="BB55" s="124">
        <v>19239820.455999997</v>
      </c>
      <c r="BC55" s="124">
        <v>19449552.103999998</v>
      </c>
      <c r="BD55" s="124">
        <v>19659571.167999998</v>
      </c>
      <c r="BE55" s="124">
        <v>19870264</v>
      </c>
      <c r="BF55" s="124">
        <v>20081318.776000001</v>
      </c>
      <c r="BG55" s="124">
        <v>20292477.927999999</v>
      </c>
      <c r="BH55" s="124">
        <v>20504209.191999998</v>
      </c>
      <c r="BI55" s="124">
        <v>20716980.304000001</v>
      </c>
      <c r="BJ55" s="124">
        <v>20931259</v>
      </c>
      <c r="BK55" s="124">
        <v>21148843.535999998</v>
      </c>
      <c r="BL55" s="124">
        <v>21369422.088</v>
      </c>
      <c r="BM55" s="124">
        <v>21590297.272</v>
      </c>
      <c r="BN55" s="124">
        <v>21808771.704</v>
      </c>
      <c r="BO55" s="124">
        <v>22022148</v>
      </c>
      <c r="BP55" s="124">
        <v>22230510.255999997</v>
      </c>
      <c r="BQ55" s="124">
        <v>22435656.728</v>
      </c>
      <c r="BR55" s="124">
        <v>22637461.271999996</v>
      </c>
      <c r="BS55" s="124">
        <v>22835797.743999999</v>
      </c>
      <c r="BT55" s="124">
        <v>23030540</v>
      </c>
      <c r="BU55" s="124">
        <v>23221650.440000001</v>
      </c>
      <c r="BV55" s="124">
        <v>23409213.159999996</v>
      </c>
      <c r="BW55" s="124">
        <v>23593284.559999999</v>
      </c>
      <c r="BX55" s="124">
        <v>23773921.040000003</v>
      </c>
      <c r="BY55" s="124">
        <v>23951179</v>
      </c>
      <c r="BZ55" s="124">
        <v>24125106.855999999</v>
      </c>
      <c r="CA55" s="124">
        <v>24295667.007999998</v>
      </c>
      <c r="CB55" s="124">
        <v>24462786.831999999</v>
      </c>
      <c r="CC55" s="124">
        <v>24626393.704</v>
      </c>
      <c r="CD55" s="124">
        <v>24786415</v>
      </c>
      <c r="CE55" s="124">
        <v>24943158.864</v>
      </c>
      <c r="CF55" s="124">
        <v>25096673.711999997</v>
      </c>
      <c r="CG55" s="124">
        <v>25246497.327999994</v>
      </c>
      <c r="CH55" s="124">
        <v>25392167.495999999</v>
      </c>
      <c r="CI55" s="124">
        <v>25533222</v>
      </c>
      <c r="CJ55" s="124">
        <v>25669655.080000002</v>
      </c>
      <c r="CK55" s="124">
        <v>25801774.879999999</v>
      </c>
      <c r="CL55" s="124">
        <v>25929590.039999999</v>
      </c>
      <c r="CM55" s="124">
        <v>26053109.200000003</v>
      </c>
      <c r="CN55" s="124">
        <v>26172341</v>
      </c>
      <c r="CO55" s="124">
        <v>26287752.624000002</v>
      </c>
      <c r="CP55" s="124">
        <v>26399338.311999999</v>
      </c>
      <c r="CQ55" s="124">
        <v>26506397.287999999</v>
      </c>
      <c r="CR55" s="124">
        <v>26608228.776000001</v>
      </c>
      <c r="CS55" s="124">
        <v>26704132</v>
      </c>
      <c r="CT55" s="124">
        <v>26793831.776000001</v>
      </c>
      <c r="CU55" s="124">
        <v>26877795.287999999</v>
      </c>
      <c r="CV55" s="124">
        <v>26956435.311999999</v>
      </c>
      <c r="CW55" s="124">
        <v>27030164.624000002</v>
      </c>
      <c r="CX55" s="124">
        <v>27099396</v>
      </c>
      <c r="CY55" s="124">
        <v>27164241.248000003</v>
      </c>
      <c r="CZ55" s="124">
        <v>27224425.184</v>
      </c>
      <c r="DA55" s="124">
        <v>27279780.095999997</v>
      </c>
      <c r="DB55" s="124">
        <v>27330138.272000004</v>
      </c>
      <c r="DC55" s="124">
        <v>27375332</v>
      </c>
      <c r="DD55" s="124">
        <v>27414831.776000001</v>
      </c>
      <c r="DE55" s="124">
        <v>27448749.407999996</v>
      </c>
      <c r="DF55" s="124">
        <v>27477879.151999999</v>
      </c>
      <c r="DG55" s="124">
        <v>27503015.264000002</v>
      </c>
      <c r="DH55" s="124">
        <v>27524952</v>
      </c>
      <c r="DI55" s="124">
        <v>27543774.368000001</v>
      </c>
      <c r="DJ55" s="124">
        <v>27558952.864</v>
      </c>
      <c r="DK55" s="124">
        <v>27570359.976</v>
      </c>
      <c r="DL55" s="124">
        <v>27577868.192000002</v>
      </c>
      <c r="DM55" s="124">
        <v>27581350</v>
      </c>
      <c r="DN55" s="124">
        <v>27580806.904000003</v>
      </c>
      <c r="DO55" s="124">
        <v>27576323.911999997</v>
      </c>
      <c r="DP55" s="124">
        <v>27567898.767999999</v>
      </c>
      <c r="DQ55" s="124">
        <v>27555529.216000002</v>
      </c>
      <c r="DR55" s="124">
        <v>27539213</v>
      </c>
      <c r="DS55" s="124">
        <v>27518748.200000003</v>
      </c>
      <c r="DT55" s="124">
        <v>27494136.319999997</v>
      </c>
      <c r="DU55" s="124">
        <v>27465680.239999998</v>
      </c>
      <c r="DV55" s="124">
        <v>27433682.84</v>
      </c>
      <c r="DW55" s="124">
        <v>27398447</v>
      </c>
      <c r="DX55" s="124">
        <v>27359476.976000004</v>
      </c>
      <c r="DY55" s="124">
        <v>27316570.848000001</v>
      </c>
      <c r="DZ55" s="124">
        <v>27270472.231999997</v>
      </c>
      <c r="EA55" s="124">
        <v>27221924.744000003</v>
      </c>
      <c r="EB55" s="124">
        <v>27171672</v>
      </c>
      <c r="EC55" s="124">
        <v>27119588</v>
      </c>
      <c r="ED55" s="124">
        <v>27065176.999999996</v>
      </c>
      <c r="EE55" s="124">
        <v>27008628</v>
      </c>
      <c r="EF55" s="124">
        <v>26950130</v>
      </c>
      <c r="EG55" s="124">
        <v>26889872</v>
      </c>
      <c r="EH55" s="124">
        <v>26827638.912000004</v>
      </c>
      <c r="EI55" s="124">
        <v>26763304.736000001</v>
      </c>
      <c r="EJ55" s="124">
        <v>26697192.103999998</v>
      </c>
      <c r="EK55" s="124">
        <v>26629623.647999998</v>
      </c>
      <c r="EL55" s="124">
        <v>26560922</v>
      </c>
      <c r="EM55" s="124">
        <v>26491043.704</v>
      </c>
      <c r="EN55" s="124">
        <v>26419773.671999995</v>
      </c>
      <c r="EO55" s="124">
        <v>26347177.087999996</v>
      </c>
      <c r="EP55" s="124">
        <v>26273319.136</v>
      </c>
      <c r="EQ55" s="124">
        <v>26198265</v>
      </c>
      <c r="ER55" s="124">
        <v>26121971.224000003</v>
      </c>
      <c r="ES55" s="124">
        <v>26044394.351999998</v>
      </c>
      <c r="ET55" s="124">
        <v>25965599.567999996</v>
      </c>
      <c r="EU55" s="124">
        <v>25885652.056000002</v>
      </c>
      <c r="EV55" s="124">
        <v>25804617</v>
      </c>
    </row>
    <row r="56" spans="1:152" ht="14.1" customHeight="1" x14ac:dyDescent="0.2">
      <c r="A56" s="117" t="s">
        <v>531</v>
      </c>
      <c r="B56" s="125">
        <v>954821</v>
      </c>
      <c r="C56" s="125">
        <v>981119.52799999993</v>
      </c>
      <c r="D56" s="125">
        <v>1003197.3840000001</v>
      </c>
      <c r="E56" s="125">
        <v>1022021.576</v>
      </c>
      <c r="F56" s="125">
        <v>1038559.1120000001</v>
      </c>
      <c r="G56" s="125">
        <v>1053777</v>
      </c>
      <c r="H56" s="125">
        <v>1067030.568</v>
      </c>
      <c r="I56" s="125">
        <v>1077675.1439999999</v>
      </c>
      <c r="J56" s="125">
        <v>1086677.736</v>
      </c>
      <c r="K56" s="125">
        <v>1095005.352</v>
      </c>
      <c r="L56" s="125">
        <v>1103625</v>
      </c>
      <c r="M56" s="125">
        <v>1112102.9680000001</v>
      </c>
      <c r="N56" s="125">
        <v>1119794.5839999998</v>
      </c>
      <c r="O56" s="125">
        <v>1127350.416</v>
      </c>
      <c r="P56" s="125">
        <v>1135421.0320000001</v>
      </c>
      <c r="Q56" s="125">
        <v>1144657</v>
      </c>
      <c r="R56" s="125">
        <v>1153665.04</v>
      </c>
      <c r="S56" s="125">
        <v>1162011.44</v>
      </c>
      <c r="T56" s="125">
        <v>1171786.1200000001</v>
      </c>
      <c r="U56" s="125">
        <v>1185079</v>
      </c>
      <c r="V56" s="125">
        <v>1203980</v>
      </c>
      <c r="W56" s="125">
        <v>1228698.7200000002</v>
      </c>
      <c r="X56" s="125">
        <v>1257841.8799999999</v>
      </c>
      <c r="Y56" s="125">
        <v>1291095.08</v>
      </c>
      <c r="Z56" s="125">
        <v>1328143.9200000002</v>
      </c>
      <c r="AA56" s="125">
        <v>1368674</v>
      </c>
      <c r="AB56" s="125">
        <v>1418691.8800000001</v>
      </c>
      <c r="AC56" s="125">
        <v>1478407.16</v>
      </c>
      <c r="AD56" s="125">
        <v>1538810</v>
      </c>
      <c r="AE56" s="125">
        <v>1590890.5600000003</v>
      </c>
      <c r="AF56" s="125">
        <v>1625639</v>
      </c>
      <c r="AG56" s="125">
        <v>1637064.2800000003</v>
      </c>
      <c r="AH56" s="125">
        <v>1631172.9600000002</v>
      </c>
      <c r="AI56" s="125">
        <v>1616951.5999999999</v>
      </c>
      <c r="AJ56" s="125">
        <v>1603386.76</v>
      </c>
      <c r="AK56" s="125">
        <v>1599465</v>
      </c>
      <c r="AL56" s="125">
        <v>1606929.3280000002</v>
      </c>
      <c r="AM56" s="125">
        <v>1619788.7039999999</v>
      </c>
      <c r="AN56" s="125">
        <v>1635428.6159999999</v>
      </c>
      <c r="AO56" s="125">
        <v>1651234.5520000001</v>
      </c>
      <c r="AP56" s="125">
        <v>1664592</v>
      </c>
      <c r="AQ56" s="125">
        <v>1676359.2320000001</v>
      </c>
      <c r="AR56" s="125">
        <v>1688279.2559999998</v>
      </c>
      <c r="AS56" s="125">
        <v>1699064.6640000001</v>
      </c>
      <c r="AT56" s="125">
        <v>1707428.048</v>
      </c>
      <c r="AU56" s="125">
        <v>1712082</v>
      </c>
      <c r="AV56" s="125">
        <v>1710594.6800000002</v>
      </c>
      <c r="AW56" s="125">
        <v>1703824.3599999996</v>
      </c>
      <c r="AX56" s="125">
        <v>1695418.7999999998</v>
      </c>
      <c r="AY56" s="125">
        <v>1689025.76</v>
      </c>
      <c r="AZ56" s="125">
        <v>1688293</v>
      </c>
      <c r="BA56" s="125">
        <v>1695024.52</v>
      </c>
      <c r="BB56" s="125">
        <v>1706788.48</v>
      </c>
      <c r="BC56" s="125">
        <v>1720878.8799999997</v>
      </c>
      <c r="BD56" s="125">
        <v>1734589.7200000002</v>
      </c>
      <c r="BE56" s="125">
        <v>1745215</v>
      </c>
      <c r="BF56" s="125">
        <v>1752091.9039999999</v>
      </c>
      <c r="BG56" s="125">
        <v>1757024.4319999998</v>
      </c>
      <c r="BH56" s="125">
        <v>1761006.808</v>
      </c>
      <c r="BI56" s="125">
        <v>1765033.2560000003</v>
      </c>
      <c r="BJ56" s="125">
        <v>1770098</v>
      </c>
      <c r="BK56" s="125">
        <v>1777528.4960000003</v>
      </c>
      <c r="BL56" s="125">
        <v>1786661.9279999998</v>
      </c>
      <c r="BM56" s="125">
        <v>1795507.1120000002</v>
      </c>
      <c r="BN56" s="125">
        <v>1802072.8640000001</v>
      </c>
      <c r="BO56" s="125">
        <v>1804368</v>
      </c>
      <c r="BP56" s="125">
        <v>1801338.9680000001</v>
      </c>
      <c r="BQ56" s="125">
        <v>1794313.2239999999</v>
      </c>
      <c r="BR56" s="125">
        <v>1784871.0959999999</v>
      </c>
      <c r="BS56" s="125">
        <v>1774592.912</v>
      </c>
      <c r="BT56" s="125">
        <v>1765059</v>
      </c>
      <c r="BU56" s="125">
        <v>1756058.368</v>
      </c>
      <c r="BV56" s="125">
        <v>1746537.4639999999</v>
      </c>
      <c r="BW56" s="125">
        <v>1736812.7759999998</v>
      </c>
      <c r="BX56" s="125">
        <v>1727200.7919999999</v>
      </c>
      <c r="BY56" s="125">
        <v>1718018</v>
      </c>
      <c r="BZ56" s="125">
        <v>1709309.4240000001</v>
      </c>
      <c r="CA56" s="125">
        <v>1700864.0719999999</v>
      </c>
      <c r="CB56" s="125">
        <v>1692614.4080000001</v>
      </c>
      <c r="CC56" s="125">
        <v>1684492.8960000002</v>
      </c>
      <c r="CD56" s="125">
        <v>1676432</v>
      </c>
      <c r="CE56" s="125">
        <v>1668534.7120000001</v>
      </c>
      <c r="CF56" s="125">
        <v>1660846.0560000001</v>
      </c>
      <c r="CG56" s="125">
        <v>1653211.5439999998</v>
      </c>
      <c r="CH56" s="125">
        <v>1645476.6880000001</v>
      </c>
      <c r="CI56" s="125">
        <v>1637487</v>
      </c>
      <c r="CJ56" s="125">
        <v>1629271.584</v>
      </c>
      <c r="CK56" s="125">
        <v>1620933.4319999998</v>
      </c>
      <c r="CL56" s="125">
        <v>1612428.8879999998</v>
      </c>
      <c r="CM56" s="125">
        <v>1603714.2960000001</v>
      </c>
      <c r="CN56" s="125">
        <v>1594746</v>
      </c>
      <c r="CO56" s="125">
        <v>1585653.8879999998</v>
      </c>
      <c r="CP56" s="125">
        <v>1576467.064</v>
      </c>
      <c r="CQ56" s="125">
        <v>1566990.6959999998</v>
      </c>
      <c r="CR56" s="125">
        <v>1557029.952</v>
      </c>
      <c r="CS56" s="125">
        <v>1546390</v>
      </c>
      <c r="CT56" s="125">
        <v>1534895.2719999999</v>
      </c>
      <c r="CU56" s="125">
        <v>1522675.656</v>
      </c>
      <c r="CV56" s="125">
        <v>1509994.504</v>
      </c>
      <c r="CW56" s="125">
        <v>1497115.1680000001</v>
      </c>
      <c r="CX56" s="125">
        <v>1484301</v>
      </c>
      <c r="CY56" s="125">
        <v>1471321.952</v>
      </c>
      <c r="CZ56" s="125">
        <v>1458002.4559999998</v>
      </c>
      <c r="DA56" s="125">
        <v>1444687.5839999998</v>
      </c>
      <c r="DB56" s="125">
        <v>1431722.4080000001</v>
      </c>
      <c r="DC56" s="125">
        <v>1419452</v>
      </c>
      <c r="DD56" s="125">
        <v>1407441.2880000002</v>
      </c>
      <c r="DE56" s="125">
        <v>1395460.2239999999</v>
      </c>
      <c r="DF56" s="125">
        <v>1384161.4159999997</v>
      </c>
      <c r="DG56" s="125">
        <v>1374197.4720000003</v>
      </c>
      <c r="DH56" s="125">
        <v>1366221</v>
      </c>
      <c r="DI56" s="125">
        <v>1360931.8880000003</v>
      </c>
      <c r="DJ56" s="125">
        <v>1357895.064</v>
      </c>
      <c r="DK56" s="125">
        <v>1356060.696</v>
      </c>
      <c r="DL56" s="125">
        <v>1354378.952</v>
      </c>
      <c r="DM56" s="125">
        <v>1351800</v>
      </c>
      <c r="DN56" s="125">
        <v>1348343.7280000001</v>
      </c>
      <c r="DO56" s="125">
        <v>1344710.0239999997</v>
      </c>
      <c r="DP56" s="125">
        <v>1340869.0559999999</v>
      </c>
      <c r="DQ56" s="125">
        <v>1336790.9920000001</v>
      </c>
      <c r="DR56" s="125">
        <v>1332446</v>
      </c>
      <c r="DS56" s="125">
        <v>1327783.0400000003</v>
      </c>
      <c r="DT56" s="125">
        <v>1322822</v>
      </c>
      <c r="DU56" s="125">
        <v>1317639.4399999997</v>
      </c>
      <c r="DV56" s="125">
        <v>1312311.92</v>
      </c>
      <c r="DW56" s="125">
        <v>1306916</v>
      </c>
      <c r="DX56" s="125">
        <v>1301342.0799999998</v>
      </c>
      <c r="DY56" s="125">
        <v>1295539.1199999999</v>
      </c>
      <c r="DZ56" s="125">
        <v>1289671.52</v>
      </c>
      <c r="EA56" s="125">
        <v>1283903.6800000002</v>
      </c>
      <c r="EB56" s="125">
        <v>1278400</v>
      </c>
      <c r="EC56" s="125">
        <v>1273086.7040000001</v>
      </c>
      <c r="ED56" s="125">
        <v>1267854.1919999998</v>
      </c>
      <c r="EE56" s="125">
        <v>1262813.1279999998</v>
      </c>
      <c r="EF56" s="125">
        <v>1258074.176</v>
      </c>
      <c r="EG56" s="125">
        <v>1253748</v>
      </c>
      <c r="EH56" s="125">
        <v>1249861.8799999999</v>
      </c>
      <c r="EI56" s="125">
        <v>1246342.04</v>
      </c>
      <c r="EJ56" s="125">
        <v>1243147.56</v>
      </c>
      <c r="EK56" s="125">
        <v>1240237.52</v>
      </c>
      <c r="EL56" s="125">
        <v>1237571</v>
      </c>
      <c r="EM56" s="125">
        <v>1235233.3759999999</v>
      </c>
      <c r="EN56" s="125">
        <v>1233251.9279999998</v>
      </c>
      <c r="EO56" s="125">
        <v>1231498.5919999999</v>
      </c>
      <c r="EP56" s="125">
        <v>1229845.304</v>
      </c>
      <c r="EQ56" s="125">
        <v>1228164</v>
      </c>
      <c r="ER56" s="125">
        <v>1226540.0559999999</v>
      </c>
      <c r="ES56" s="125">
        <v>1225058.8479999998</v>
      </c>
      <c r="ET56" s="125">
        <v>1223592.3119999999</v>
      </c>
      <c r="EU56" s="125">
        <v>1222012.3840000001</v>
      </c>
      <c r="EV56" s="125">
        <v>1220191</v>
      </c>
    </row>
    <row r="57" spans="1:152" ht="14.1" customHeight="1" x14ac:dyDescent="0.2">
      <c r="A57" s="117" t="s">
        <v>532</v>
      </c>
      <c r="B57" s="125">
        <v>842523</v>
      </c>
      <c r="C57" s="125">
        <v>864939.29599999997</v>
      </c>
      <c r="D57" s="125">
        <v>887794.96799999999</v>
      </c>
      <c r="E57" s="125">
        <v>910567.99200000009</v>
      </c>
      <c r="F57" s="125">
        <v>932736.34399999992</v>
      </c>
      <c r="G57" s="125">
        <v>953778</v>
      </c>
      <c r="H57" s="125">
        <v>974040.97600000014</v>
      </c>
      <c r="I57" s="125">
        <v>993873.28800000006</v>
      </c>
      <c r="J57" s="125">
        <v>1012752.9119999999</v>
      </c>
      <c r="K57" s="125">
        <v>1030157.8239999999</v>
      </c>
      <c r="L57" s="125">
        <v>1045566</v>
      </c>
      <c r="M57" s="125">
        <v>1058454.8640000001</v>
      </c>
      <c r="N57" s="125">
        <v>1069172.432</v>
      </c>
      <c r="O57" s="125">
        <v>1078502.5680000002</v>
      </c>
      <c r="P57" s="125">
        <v>1087229.1359999999</v>
      </c>
      <c r="Q57" s="125">
        <v>1096136</v>
      </c>
      <c r="R57" s="125">
        <v>1104691.048</v>
      </c>
      <c r="S57" s="125">
        <v>1112371.7040000001</v>
      </c>
      <c r="T57" s="125">
        <v>1119976.1359999999</v>
      </c>
      <c r="U57" s="125">
        <v>1128302.5119999999</v>
      </c>
      <c r="V57" s="125">
        <v>1138149</v>
      </c>
      <c r="W57" s="125">
        <v>1148493.504</v>
      </c>
      <c r="X57" s="125">
        <v>1158803.912</v>
      </c>
      <c r="Y57" s="125">
        <v>1170613.3679999998</v>
      </c>
      <c r="Z57" s="125">
        <v>1185455.0160000001</v>
      </c>
      <c r="AA57" s="125">
        <v>1204862</v>
      </c>
      <c r="AB57" s="125">
        <v>1228508.32</v>
      </c>
      <c r="AC57" s="125">
        <v>1255371.8799999999</v>
      </c>
      <c r="AD57" s="125">
        <v>1285941.68</v>
      </c>
      <c r="AE57" s="125">
        <v>1320706.7200000002</v>
      </c>
      <c r="AF57" s="125">
        <v>1360156</v>
      </c>
      <c r="AG57" s="125">
        <v>1410655.6</v>
      </c>
      <c r="AH57" s="125">
        <v>1471879.52</v>
      </c>
      <c r="AI57" s="125">
        <v>1534278.64</v>
      </c>
      <c r="AJ57" s="125">
        <v>1588303.84</v>
      </c>
      <c r="AK57" s="125">
        <v>1624406</v>
      </c>
      <c r="AL57" s="125">
        <v>1636597.5680000002</v>
      </c>
      <c r="AM57" s="125">
        <v>1631244.6239999998</v>
      </c>
      <c r="AN57" s="125">
        <v>1617328.4959999998</v>
      </c>
      <c r="AO57" s="125">
        <v>1603830.5120000001</v>
      </c>
      <c r="AP57" s="125">
        <v>1599732</v>
      </c>
      <c r="AQ57" s="125">
        <v>1606626.8160000001</v>
      </c>
      <c r="AR57" s="125">
        <v>1618527.4079999998</v>
      </c>
      <c r="AS57" s="125">
        <v>1633042.9920000001</v>
      </c>
      <c r="AT57" s="125">
        <v>1647782.784</v>
      </c>
      <c r="AU57" s="125">
        <v>1660356</v>
      </c>
      <c r="AV57" s="125">
        <v>1671668.0960000001</v>
      </c>
      <c r="AW57" s="125">
        <v>1683312.9279999998</v>
      </c>
      <c r="AX57" s="125">
        <v>1693932.3119999999</v>
      </c>
      <c r="AY57" s="125">
        <v>1702168.0639999998</v>
      </c>
      <c r="AZ57" s="125">
        <v>1706662</v>
      </c>
      <c r="BA57" s="125">
        <v>1704954.5360000001</v>
      </c>
      <c r="BB57" s="125">
        <v>1697951.128</v>
      </c>
      <c r="BC57" s="125">
        <v>1689341.1519999998</v>
      </c>
      <c r="BD57" s="125">
        <v>1682813.9839999999</v>
      </c>
      <c r="BE57" s="125">
        <v>1682059</v>
      </c>
      <c r="BF57" s="125">
        <v>1688894.1679999998</v>
      </c>
      <c r="BG57" s="125">
        <v>1700859.9040000001</v>
      </c>
      <c r="BH57" s="125">
        <v>1715229.2559999998</v>
      </c>
      <c r="BI57" s="125">
        <v>1729275.2720000001</v>
      </c>
      <c r="BJ57" s="125">
        <v>1740271</v>
      </c>
      <c r="BK57" s="125">
        <v>1747613.5920000002</v>
      </c>
      <c r="BL57" s="125">
        <v>1753121.0160000001</v>
      </c>
      <c r="BM57" s="125">
        <v>1757697.5439999998</v>
      </c>
      <c r="BN57" s="125">
        <v>1762247.4480000001</v>
      </c>
      <c r="BO57" s="125">
        <v>1767675</v>
      </c>
      <c r="BP57" s="125">
        <v>1775265.08</v>
      </c>
      <c r="BQ57" s="125">
        <v>1784414.8399999996</v>
      </c>
      <c r="BR57" s="125">
        <v>1793196.96</v>
      </c>
      <c r="BS57" s="125">
        <v>1799684.12</v>
      </c>
      <c r="BT57" s="125">
        <v>1801949</v>
      </c>
      <c r="BU57" s="125">
        <v>1798940.1440000003</v>
      </c>
      <c r="BV57" s="125">
        <v>1791942.4319999998</v>
      </c>
      <c r="BW57" s="125">
        <v>1782533.0479999997</v>
      </c>
      <c r="BX57" s="125">
        <v>1772289.176</v>
      </c>
      <c r="BY57" s="125">
        <v>1762788</v>
      </c>
      <c r="BZ57" s="125">
        <v>1753818.8639999998</v>
      </c>
      <c r="CA57" s="125">
        <v>1744330.3119999997</v>
      </c>
      <c r="CB57" s="125">
        <v>1734638.328</v>
      </c>
      <c r="CC57" s="125">
        <v>1725058.8960000002</v>
      </c>
      <c r="CD57" s="125">
        <v>1715908</v>
      </c>
      <c r="CE57" s="125">
        <v>1707231.0160000001</v>
      </c>
      <c r="CF57" s="125">
        <v>1698817.2879999997</v>
      </c>
      <c r="CG57" s="125">
        <v>1690598.7519999996</v>
      </c>
      <c r="CH57" s="125">
        <v>1682507.344</v>
      </c>
      <c r="CI57" s="125">
        <v>1674475</v>
      </c>
      <c r="CJ57" s="125">
        <v>1666603.0799999998</v>
      </c>
      <c r="CK57" s="125">
        <v>1658936.96</v>
      </c>
      <c r="CL57" s="125">
        <v>1651324.6</v>
      </c>
      <c r="CM57" s="125">
        <v>1643613.9600000002</v>
      </c>
      <c r="CN57" s="125">
        <v>1635653</v>
      </c>
      <c r="CO57" s="125">
        <v>1627472.6</v>
      </c>
      <c r="CP57" s="125">
        <v>1619174.1199999999</v>
      </c>
      <c r="CQ57" s="125">
        <v>1610711.2399999998</v>
      </c>
      <c r="CR57" s="125">
        <v>1602037.6400000001</v>
      </c>
      <c r="CS57" s="125">
        <v>1593107</v>
      </c>
      <c r="CT57" s="125">
        <v>1584049.2560000001</v>
      </c>
      <c r="CU57" s="125">
        <v>1574895.2879999997</v>
      </c>
      <c r="CV57" s="125">
        <v>1565450.1919999998</v>
      </c>
      <c r="CW57" s="125">
        <v>1555519.064</v>
      </c>
      <c r="CX57" s="125">
        <v>1544907</v>
      </c>
      <c r="CY57" s="125">
        <v>1533441.2</v>
      </c>
      <c r="CZ57" s="125">
        <v>1521251.5999999999</v>
      </c>
      <c r="DA57" s="125">
        <v>1508597.4</v>
      </c>
      <c r="DB57" s="125">
        <v>1495737.8</v>
      </c>
      <c r="DC57" s="125">
        <v>1482932</v>
      </c>
      <c r="DD57" s="125">
        <v>1469942.6240000001</v>
      </c>
      <c r="DE57" s="125">
        <v>1456596.872</v>
      </c>
      <c r="DF57" s="125">
        <v>1443250.8079999997</v>
      </c>
      <c r="DG57" s="125">
        <v>1430260.496</v>
      </c>
      <c r="DH57" s="125">
        <v>1417982</v>
      </c>
      <c r="DI57" s="125">
        <v>1405984.9039999999</v>
      </c>
      <c r="DJ57" s="125">
        <v>1394031.8319999999</v>
      </c>
      <c r="DK57" s="125">
        <v>1382768.4079999998</v>
      </c>
      <c r="DL57" s="125">
        <v>1372840.2560000001</v>
      </c>
      <c r="DM57" s="125">
        <v>1364893</v>
      </c>
      <c r="DN57" s="125">
        <v>1359625.808</v>
      </c>
      <c r="DO57" s="125">
        <v>1356608.2639999997</v>
      </c>
      <c r="DP57" s="125">
        <v>1354791.6159999999</v>
      </c>
      <c r="DQ57" s="125">
        <v>1353127.112</v>
      </c>
      <c r="DR57" s="125">
        <v>1350566</v>
      </c>
      <c r="DS57" s="125">
        <v>1347128.1680000001</v>
      </c>
      <c r="DT57" s="125">
        <v>1343512.784</v>
      </c>
      <c r="DU57" s="125">
        <v>1339690.0159999998</v>
      </c>
      <c r="DV57" s="125">
        <v>1335630.0320000001</v>
      </c>
      <c r="DW57" s="125">
        <v>1331303</v>
      </c>
      <c r="DX57" s="125">
        <v>1326657.8960000002</v>
      </c>
      <c r="DY57" s="125">
        <v>1321714.608</v>
      </c>
      <c r="DZ57" s="125">
        <v>1316549.6719999998</v>
      </c>
      <c r="EA57" s="125">
        <v>1311239.6240000001</v>
      </c>
      <c r="EB57" s="125">
        <v>1305861</v>
      </c>
      <c r="EC57" s="125">
        <v>1300304.3119999999</v>
      </c>
      <c r="ED57" s="125">
        <v>1294518.5359999998</v>
      </c>
      <c r="EE57" s="125">
        <v>1288667.9039999999</v>
      </c>
      <c r="EF57" s="125">
        <v>1282916.6480000003</v>
      </c>
      <c r="EG57" s="125">
        <v>1277429</v>
      </c>
      <c r="EH57" s="125">
        <v>1272131.2000000002</v>
      </c>
      <c r="EI57" s="125">
        <v>1266913.76</v>
      </c>
      <c r="EJ57" s="125">
        <v>1261887.32</v>
      </c>
      <c r="EK57" s="125">
        <v>1257162.52</v>
      </c>
      <c r="EL57" s="125">
        <v>1252850</v>
      </c>
      <c r="EM57" s="125">
        <v>1248977.0559999999</v>
      </c>
      <c r="EN57" s="125">
        <v>1245469.9279999998</v>
      </c>
      <c r="EO57" s="125">
        <v>1242287.672</v>
      </c>
      <c r="EP57" s="125">
        <v>1239389.344</v>
      </c>
      <c r="EQ57" s="125">
        <v>1236734</v>
      </c>
      <c r="ER57" s="125">
        <v>1234348.936</v>
      </c>
      <c r="ES57" s="125">
        <v>1232261.4480000001</v>
      </c>
      <c r="ET57" s="125">
        <v>1230430.5919999999</v>
      </c>
      <c r="EU57" s="125">
        <v>1228815.4240000001</v>
      </c>
      <c r="EV57" s="125">
        <v>1227375</v>
      </c>
    </row>
    <row r="58" spans="1:152" ht="14.1" customHeight="1" x14ac:dyDescent="0.2">
      <c r="A58" s="120" t="s">
        <v>533</v>
      </c>
      <c r="B58" s="125">
        <v>778075</v>
      </c>
      <c r="C58" s="125">
        <v>789394.68800000008</v>
      </c>
      <c r="D58" s="125">
        <v>803658.50399999996</v>
      </c>
      <c r="E58" s="125">
        <v>820022.17599999998</v>
      </c>
      <c r="F58" s="125">
        <v>837641.43200000003</v>
      </c>
      <c r="G58" s="125">
        <v>855672</v>
      </c>
      <c r="H58" s="125">
        <v>874676.728</v>
      </c>
      <c r="I58" s="125">
        <v>895218.46399999992</v>
      </c>
      <c r="J58" s="125">
        <v>916452.93599999999</v>
      </c>
      <c r="K58" s="125">
        <v>937535.87199999997</v>
      </c>
      <c r="L58" s="125">
        <v>957623</v>
      </c>
      <c r="M58" s="125">
        <v>977176.6399999999</v>
      </c>
      <c r="N58" s="125">
        <v>996759.6399999999</v>
      </c>
      <c r="O58" s="125">
        <v>1015678.52</v>
      </c>
      <c r="P58" s="125">
        <v>1033239.8</v>
      </c>
      <c r="Q58" s="125">
        <v>1048750</v>
      </c>
      <c r="R58" s="125">
        <v>1061570.6240000001</v>
      </c>
      <c r="S58" s="125">
        <v>1072163.9919999999</v>
      </c>
      <c r="T58" s="125">
        <v>1081487.848</v>
      </c>
      <c r="U58" s="125">
        <v>1090499.936</v>
      </c>
      <c r="V58" s="125">
        <v>1100158</v>
      </c>
      <c r="W58" s="125">
        <v>1110507.7680000002</v>
      </c>
      <c r="X58" s="125">
        <v>1120910.7439999999</v>
      </c>
      <c r="Y58" s="125">
        <v>1131298.3360000001</v>
      </c>
      <c r="Z58" s="125">
        <v>1141601.952</v>
      </c>
      <c r="AA58" s="125">
        <v>1151753</v>
      </c>
      <c r="AB58" s="125">
        <v>1159694.5680000002</v>
      </c>
      <c r="AC58" s="125">
        <v>1165472.3840000001</v>
      </c>
      <c r="AD58" s="125">
        <v>1172171.8159999999</v>
      </c>
      <c r="AE58" s="125">
        <v>1182878.2320000001</v>
      </c>
      <c r="AF58" s="125">
        <v>1200677</v>
      </c>
      <c r="AG58" s="125">
        <v>1226159.4480000001</v>
      </c>
      <c r="AH58" s="125">
        <v>1257268.6639999999</v>
      </c>
      <c r="AI58" s="125">
        <v>1293117.656</v>
      </c>
      <c r="AJ58" s="125">
        <v>1332819.4320000003</v>
      </c>
      <c r="AK58" s="125">
        <v>1375487</v>
      </c>
      <c r="AL58" s="125">
        <v>1427400.5200000003</v>
      </c>
      <c r="AM58" s="125">
        <v>1489151.32</v>
      </c>
      <c r="AN58" s="125">
        <v>1551319.1599999997</v>
      </c>
      <c r="AO58" s="125">
        <v>1604483.7999999998</v>
      </c>
      <c r="AP58" s="125">
        <v>1639225</v>
      </c>
      <c r="AQ58" s="125">
        <v>1649130.504</v>
      </c>
      <c r="AR58" s="125">
        <v>1640480.4719999998</v>
      </c>
      <c r="AS58" s="125">
        <v>1622893.2879999999</v>
      </c>
      <c r="AT58" s="125">
        <v>1605987.3359999999</v>
      </c>
      <c r="AU58" s="125">
        <v>1599381</v>
      </c>
      <c r="AV58" s="125">
        <v>1604917.1760000002</v>
      </c>
      <c r="AW58" s="125">
        <v>1616183.6080000002</v>
      </c>
      <c r="AX58" s="125">
        <v>1630415.9519999998</v>
      </c>
      <c r="AY58" s="125">
        <v>1644849.8640000003</v>
      </c>
      <c r="AZ58" s="125">
        <v>1656721</v>
      </c>
      <c r="BA58" s="125">
        <v>1666692.1760000002</v>
      </c>
      <c r="BB58" s="125">
        <v>1676606.2879999997</v>
      </c>
      <c r="BC58" s="125">
        <v>1685469.112</v>
      </c>
      <c r="BD58" s="125">
        <v>1692286.4240000001</v>
      </c>
      <c r="BE58" s="125">
        <v>1696064</v>
      </c>
      <c r="BF58" s="125">
        <v>1694484.3199999998</v>
      </c>
      <c r="BG58" s="125">
        <v>1688210.2</v>
      </c>
      <c r="BH58" s="125">
        <v>1680717.9199999997</v>
      </c>
      <c r="BI58" s="125">
        <v>1675483.76</v>
      </c>
      <c r="BJ58" s="125">
        <v>1675984</v>
      </c>
      <c r="BK58" s="125">
        <v>1684200.48</v>
      </c>
      <c r="BL58" s="125">
        <v>1697815.6799999997</v>
      </c>
      <c r="BM58" s="125">
        <v>1713856.84</v>
      </c>
      <c r="BN58" s="125">
        <v>1729351.2000000002</v>
      </c>
      <c r="BO58" s="125">
        <v>1741326</v>
      </c>
      <c r="BP58" s="125">
        <v>1749054.5200000003</v>
      </c>
      <c r="BQ58" s="125">
        <v>1754518.5999999999</v>
      </c>
      <c r="BR58" s="125">
        <v>1758808.3199999998</v>
      </c>
      <c r="BS58" s="125">
        <v>1763013.76</v>
      </c>
      <c r="BT58" s="125">
        <v>1768225</v>
      </c>
      <c r="BU58" s="125">
        <v>1775726.088</v>
      </c>
      <c r="BV58" s="125">
        <v>1784790.3039999998</v>
      </c>
      <c r="BW58" s="125">
        <v>1793491.5759999999</v>
      </c>
      <c r="BX58" s="125">
        <v>1799903.8319999999</v>
      </c>
      <c r="BY58" s="125">
        <v>1802101</v>
      </c>
      <c r="BZ58" s="125">
        <v>1799032.936</v>
      </c>
      <c r="CA58" s="125">
        <v>1791983.6879999998</v>
      </c>
      <c r="CB58" s="125">
        <v>1782528.4719999998</v>
      </c>
      <c r="CC58" s="125">
        <v>1772242.5040000002</v>
      </c>
      <c r="CD58" s="125">
        <v>1762701</v>
      </c>
      <c r="CE58" s="125">
        <v>1753693.9920000003</v>
      </c>
      <c r="CF58" s="125">
        <v>1744171.3359999999</v>
      </c>
      <c r="CG58" s="125">
        <v>1734447.9839999997</v>
      </c>
      <c r="CH58" s="125">
        <v>1724838.8880000003</v>
      </c>
      <c r="CI58" s="125">
        <v>1715659</v>
      </c>
      <c r="CJ58" s="125">
        <v>1706951.4080000001</v>
      </c>
      <c r="CK58" s="125">
        <v>1698506.1439999999</v>
      </c>
      <c r="CL58" s="125">
        <v>1690258.5759999999</v>
      </c>
      <c r="CM58" s="125">
        <v>1682144.0720000002</v>
      </c>
      <c r="CN58" s="125">
        <v>1674098</v>
      </c>
      <c r="CO58" s="125">
        <v>1666224.8880000003</v>
      </c>
      <c r="CP58" s="125">
        <v>1658567.8239999998</v>
      </c>
      <c r="CQ58" s="125">
        <v>1650970.0160000001</v>
      </c>
      <c r="CR58" s="125">
        <v>1643274.6720000003</v>
      </c>
      <c r="CS58" s="125">
        <v>1635325</v>
      </c>
      <c r="CT58" s="125">
        <v>1627151.1919999998</v>
      </c>
      <c r="CU58" s="125">
        <v>1618857.7759999998</v>
      </c>
      <c r="CV58" s="125">
        <v>1610399.4639999999</v>
      </c>
      <c r="CW58" s="125">
        <v>1601730.9680000001</v>
      </c>
      <c r="CX58" s="125">
        <v>1592807</v>
      </c>
      <c r="CY58" s="125">
        <v>1583767.88</v>
      </c>
      <c r="CZ58" s="125">
        <v>1574643.7999999998</v>
      </c>
      <c r="DA58" s="125">
        <v>1565224.2799999998</v>
      </c>
      <c r="DB58" s="125">
        <v>1555298.84</v>
      </c>
      <c r="DC58" s="125">
        <v>1544657</v>
      </c>
      <c r="DD58" s="125">
        <v>1533105.4</v>
      </c>
      <c r="DE58" s="125">
        <v>1520784.3599999999</v>
      </c>
      <c r="DF58" s="125">
        <v>1507983.92</v>
      </c>
      <c r="DG58" s="125">
        <v>1494994.1199999999</v>
      </c>
      <c r="DH58" s="125">
        <v>1482105</v>
      </c>
      <c r="DI58" s="125">
        <v>1469089.9200000002</v>
      </c>
      <c r="DJ58" s="125">
        <v>1455755.5199999998</v>
      </c>
      <c r="DK58" s="125">
        <v>1442441.76</v>
      </c>
      <c r="DL58" s="125">
        <v>1429488.6</v>
      </c>
      <c r="DM58" s="125">
        <v>1417236</v>
      </c>
      <c r="DN58" s="125">
        <v>1405253.7360000003</v>
      </c>
      <c r="DO58" s="125">
        <v>1393315.1680000001</v>
      </c>
      <c r="DP58" s="125">
        <v>1382065.632</v>
      </c>
      <c r="DQ58" s="125">
        <v>1372150.4640000002</v>
      </c>
      <c r="DR58" s="125">
        <v>1364215</v>
      </c>
      <c r="DS58" s="125">
        <v>1358958.0080000001</v>
      </c>
      <c r="DT58" s="125">
        <v>1355949.264</v>
      </c>
      <c r="DU58" s="125">
        <v>1354140.6159999999</v>
      </c>
      <c r="DV58" s="125">
        <v>1352483.9120000002</v>
      </c>
      <c r="DW58" s="125">
        <v>1349931</v>
      </c>
      <c r="DX58" s="125">
        <v>1346501.7840000002</v>
      </c>
      <c r="DY58" s="125">
        <v>1342895.0319999999</v>
      </c>
      <c r="DZ58" s="125">
        <v>1339080.8879999998</v>
      </c>
      <c r="EA58" s="125">
        <v>1335029.496</v>
      </c>
      <c r="EB58" s="125">
        <v>1330711</v>
      </c>
      <c r="EC58" s="125">
        <v>1326074.392</v>
      </c>
      <c r="ED58" s="125">
        <v>1321139.5759999999</v>
      </c>
      <c r="EE58" s="125">
        <v>1315983.0639999998</v>
      </c>
      <c r="EF58" s="125">
        <v>1310681.3679999998</v>
      </c>
      <c r="EG58" s="125">
        <v>1305311</v>
      </c>
      <c r="EH58" s="125">
        <v>1299762.52</v>
      </c>
      <c r="EI58" s="125">
        <v>1293984.92</v>
      </c>
      <c r="EJ58" s="125">
        <v>1288142.3599999999</v>
      </c>
      <c r="EK58" s="125">
        <v>1282399</v>
      </c>
      <c r="EL58" s="125">
        <v>1276919</v>
      </c>
      <c r="EM58" s="125">
        <v>1271628.648</v>
      </c>
      <c r="EN58" s="125">
        <v>1266418.5039999997</v>
      </c>
      <c r="EO58" s="125">
        <v>1261399.1359999999</v>
      </c>
      <c r="EP58" s="125">
        <v>1256681.112</v>
      </c>
      <c r="EQ58" s="125">
        <v>1252375</v>
      </c>
      <c r="ER58" s="125">
        <v>1248407.088</v>
      </c>
      <c r="ES58" s="125">
        <v>1244703.6639999999</v>
      </c>
      <c r="ET58" s="125">
        <v>1241375.2960000001</v>
      </c>
      <c r="EU58" s="125">
        <v>1238532.5519999999</v>
      </c>
      <c r="EV58" s="125">
        <v>1236286</v>
      </c>
    </row>
    <row r="59" spans="1:152" ht="14.1" customHeight="1" x14ac:dyDescent="0.2">
      <c r="A59" s="117" t="s">
        <v>534</v>
      </c>
      <c r="B59" s="125">
        <v>771676</v>
      </c>
      <c r="C59" s="125">
        <v>773617.35199999996</v>
      </c>
      <c r="D59" s="125">
        <v>777177.97599999991</v>
      </c>
      <c r="E59" s="125">
        <v>782324.82400000002</v>
      </c>
      <c r="F59" s="125">
        <v>789024.84799999988</v>
      </c>
      <c r="G59" s="125">
        <v>797245</v>
      </c>
      <c r="H59" s="125">
        <v>807007.31200000015</v>
      </c>
      <c r="I59" s="125">
        <v>818333.81599999999</v>
      </c>
      <c r="J59" s="125">
        <v>831191.46399999992</v>
      </c>
      <c r="K59" s="125">
        <v>845547.2080000001</v>
      </c>
      <c r="L59" s="125">
        <v>861368</v>
      </c>
      <c r="M59" s="125">
        <v>879396.272</v>
      </c>
      <c r="N59" s="125">
        <v>899654.05599999987</v>
      </c>
      <c r="O59" s="125">
        <v>921027.70399999991</v>
      </c>
      <c r="P59" s="125">
        <v>942403.56799999997</v>
      </c>
      <c r="Q59" s="125">
        <v>962668</v>
      </c>
      <c r="R59" s="125">
        <v>982117.65599999996</v>
      </c>
      <c r="S59" s="125">
        <v>1001494.9679999999</v>
      </c>
      <c r="T59" s="125">
        <v>1020354.952</v>
      </c>
      <c r="U59" s="125">
        <v>1038252.6240000001</v>
      </c>
      <c r="V59" s="125">
        <v>1054743</v>
      </c>
      <c r="W59" s="125">
        <v>1069971.7760000001</v>
      </c>
      <c r="X59" s="125">
        <v>1084235.6079999998</v>
      </c>
      <c r="Y59" s="125">
        <v>1097315.9519999998</v>
      </c>
      <c r="Z59" s="125">
        <v>1108994.264</v>
      </c>
      <c r="AA59" s="125">
        <v>1119052</v>
      </c>
      <c r="AB59" s="125">
        <v>1126176.456</v>
      </c>
      <c r="AC59" s="125">
        <v>1130513.328</v>
      </c>
      <c r="AD59" s="125">
        <v>1134031.6719999998</v>
      </c>
      <c r="AE59" s="125">
        <v>1138700.5440000002</v>
      </c>
      <c r="AF59" s="125">
        <v>1146489</v>
      </c>
      <c r="AG59" s="125">
        <v>1156548.08</v>
      </c>
      <c r="AH59" s="125">
        <v>1167565.08</v>
      </c>
      <c r="AI59" s="125">
        <v>1180813.44</v>
      </c>
      <c r="AJ59" s="125">
        <v>1197566.6000000001</v>
      </c>
      <c r="AK59" s="125">
        <v>1219098</v>
      </c>
      <c r="AL59" s="125">
        <v>1245732.808</v>
      </c>
      <c r="AM59" s="125">
        <v>1276622.064</v>
      </c>
      <c r="AN59" s="125">
        <v>1311278.0159999998</v>
      </c>
      <c r="AO59" s="125">
        <v>1349212.912</v>
      </c>
      <c r="AP59" s="125">
        <v>1389939</v>
      </c>
      <c r="AQ59" s="125">
        <v>1439405.784</v>
      </c>
      <c r="AR59" s="125">
        <v>1497938.4319999998</v>
      </c>
      <c r="AS59" s="125">
        <v>1556612.6879999998</v>
      </c>
      <c r="AT59" s="125">
        <v>1606504.2960000001</v>
      </c>
      <c r="AU59" s="125">
        <v>1638689</v>
      </c>
      <c r="AV59" s="125">
        <v>1646880.5440000002</v>
      </c>
      <c r="AW59" s="125">
        <v>1637028.432</v>
      </c>
      <c r="AX59" s="125">
        <v>1618562.0479999997</v>
      </c>
      <c r="AY59" s="125">
        <v>1600910.7760000001</v>
      </c>
      <c r="AZ59" s="125">
        <v>1593504</v>
      </c>
      <c r="BA59" s="125">
        <v>1598098.152</v>
      </c>
      <c r="BB59" s="125">
        <v>1608406.976</v>
      </c>
      <c r="BC59" s="125">
        <v>1621795.8239999998</v>
      </c>
      <c r="BD59" s="125">
        <v>1635630.0480000002</v>
      </c>
      <c r="BE59" s="125">
        <v>1647275</v>
      </c>
      <c r="BF59" s="125">
        <v>1657468.28</v>
      </c>
      <c r="BG59" s="125">
        <v>1667966.32</v>
      </c>
      <c r="BH59" s="125">
        <v>1677662.72</v>
      </c>
      <c r="BI59" s="125">
        <v>1685451.0799999998</v>
      </c>
      <c r="BJ59" s="125">
        <v>1690225</v>
      </c>
      <c r="BK59" s="125">
        <v>1689811.2159999998</v>
      </c>
      <c r="BL59" s="125">
        <v>1684947.3279999997</v>
      </c>
      <c r="BM59" s="125">
        <v>1678893.2320000001</v>
      </c>
      <c r="BN59" s="125">
        <v>1674908.8240000003</v>
      </c>
      <c r="BO59" s="125">
        <v>1676254</v>
      </c>
      <c r="BP59" s="125">
        <v>1684804.2960000001</v>
      </c>
      <c r="BQ59" s="125">
        <v>1698386.4479999999</v>
      </c>
      <c r="BR59" s="125">
        <v>1714187.152</v>
      </c>
      <c r="BS59" s="125">
        <v>1729393.1040000001</v>
      </c>
      <c r="BT59" s="125">
        <v>1741191</v>
      </c>
      <c r="BU59" s="125">
        <v>1748855.2080000001</v>
      </c>
      <c r="BV59" s="125">
        <v>1754261.2640000002</v>
      </c>
      <c r="BW59" s="125">
        <v>1758497.6159999999</v>
      </c>
      <c r="BX59" s="125">
        <v>1762652.7120000001</v>
      </c>
      <c r="BY59" s="125">
        <v>1767815</v>
      </c>
      <c r="BZ59" s="125">
        <v>1775267.4400000002</v>
      </c>
      <c r="CA59" s="125">
        <v>1784284.4</v>
      </c>
      <c r="CB59" s="125">
        <v>1792941.44</v>
      </c>
      <c r="CC59" s="125">
        <v>1799314.12</v>
      </c>
      <c r="CD59" s="125">
        <v>1801478</v>
      </c>
      <c r="CE59" s="125">
        <v>1798384.5840000003</v>
      </c>
      <c r="CF59" s="125">
        <v>1791316.8319999997</v>
      </c>
      <c r="CG59" s="125">
        <v>1781847.4880000001</v>
      </c>
      <c r="CH59" s="125">
        <v>1771549.2959999999</v>
      </c>
      <c r="CI59" s="125">
        <v>1761995</v>
      </c>
      <c r="CJ59" s="125">
        <v>1752972.584</v>
      </c>
      <c r="CK59" s="125">
        <v>1743433.5520000001</v>
      </c>
      <c r="CL59" s="125">
        <v>1733695.9279999998</v>
      </c>
      <c r="CM59" s="125">
        <v>1724077.736</v>
      </c>
      <c r="CN59" s="125">
        <v>1714897</v>
      </c>
      <c r="CO59" s="125">
        <v>1706199.8</v>
      </c>
      <c r="CP59" s="125">
        <v>1697774.1199999999</v>
      </c>
      <c r="CQ59" s="125">
        <v>1689550.84</v>
      </c>
      <c r="CR59" s="125">
        <v>1681460.84</v>
      </c>
      <c r="CS59" s="125">
        <v>1673435</v>
      </c>
      <c r="CT59" s="125">
        <v>1665576.952</v>
      </c>
      <c r="CU59" s="125">
        <v>1657932.7759999998</v>
      </c>
      <c r="CV59" s="125">
        <v>1650347.0239999997</v>
      </c>
      <c r="CW59" s="125">
        <v>1642664.2479999999</v>
      </c>
      <c r="CX59" s="125">
        <v>1634729</v>
      </c>
      <c r="CY59" s="125">
        <v>1626582.3359999999</v>
      </c>
      <c r="CZ59" s="125">
        <v>1618327.8879999998</v>
      </c>
      <c r="DA59" s="125">
        <v>1609904.0720000002</v>
      </c>
      <c r="DB59" s="125">
        <v>1601249.3040000002</v>
      </c>
      <c r="DC59" s="125">
        <v>1592302</v>
      </c>
      <c r="DD59" s="125">
        <v>1583181.3280000002</v>
      </c>
      <c r="DE59" s="125">
        <v>1573928.344</v>
      </c>
      <c r="DF59" s="125">
        <v>1564364.2960000001</v>
      </c>
      <c r="DG59" s="125">
        <v>1554310.4320000003</v>
      </c>
      <c r="DH59" s="125">
        <v>1543588</v>
      </c>
      <c r="DI59" s="125">
        <v>1532014.44</v>
      </c>
      <c r="DJ59" s="125">
        <v>1519708.92</v>
      </c>
      <c r="DK59" s="125">
        <v>1506945.28</v>
      </c>
      <c r="DL59" s="125">
        <v>1493997.36</v>
      </c>
      <c r="DM59" s="125">
        <v>1481139</v>
      </c>
      <c r="DN59" s="125">
        <v>1468143.6880000003</v>
      </c>
      <c r="DO59" s="125">
        <v>1454828.8640000001</v>
      </c>
      <c r="DP59" s="125">
        <v>1441534.2959999999</v>
      </c>
      <c r="DQ59" s="125">
        <v>1428599.7520000001</v>
      </c>
      <c r="DR59" s="125">
        <v>1416365</v>
      </c>
      <c r="DS59" s="125">
        <v>1404399.9920000001</v>
      </c>
      <c r="DT59" s="125">
        <v>1392478.2159999998</v>
      </c>
      <c r="DU59" s="125">
        <v>1381244.7439999997</v>
      </c>
      <c r="DV59" s="125">
        <v>1371344.648</v>
      </c>
      <c r="DW59" s="125">
        <v>1363423</v>
      </c>
      <c r="DX59" s="125">
        <v>1358178.1680000001</v>
      </c>
      <c r="DY59" s="125">
        <v>1355180.1039999998</v>
      </c>
      <c r="DZ59" s="125">
        <v>1353381.2560000001</v>
      </c>
      <c r="EA59" s="125">
        <v>1351734.0719999999</v>
      </c>
      <c r="EB59" s="125">
        <v>1349191</v>
      </c>
      <c r="EC59" s="125">
        <v>1345771.9280000001</v>
      </c>
      <c r="ED59" s="125">
        <v>1342175.2240000002</v>
      </c>
      <c r="EE59" s="125">
        <v>1338371.0559999999</v>
      </c>
      <c r="EF59" s="125">
        <v>1334329.5920000002</v>
      </c>
      <c r="EG59" s="125">
        <v>1330021</v>
      </c>
      <c r="EH59" s="125">
        <v>1325394.2880000002</v>
      </c>
      <c r="EI59" s="125">
        <v>1320469.3439999998</v>
      </c>
      <c r="EJ59" s="125">
        <v>1315322.656</v>
      </c>
      <c r="EK59" s="125">
        <v>1310030.7120000001</v>
      </c>
      <c r="EL59" s="125">
        <v>1304670</v>
      </c>
      <c r="EM59" s="125">
        <v>1299131.192</v>
      </c>
      <c r="EN59" s="125">
        <v>1293363.2960000001</v>
      </c>
      <c r="EO59" s="125">
        <v>1287530.304</v>
      </c>
      <c r="EP59" s="125">
        <v>1281796.2080000001</v>
      </c>
      <c r="EQ59" s="125">
        <v>1276325</v>
      </c>
      <c r="ER59" s="125">
        <v>1271007.352</v>
      </c>
      <c r="ES59" s="125">
        <v>1265733.9360000002</v>
      </c>
      <c r="ET59" s="125">
        <v>1260668.7439999999</v>
      </c>
      <c r="EU59" s="125">
        <v>1255975.7680000002</v>
      </c>
      <c r="EV59" s="125">
        <v>1251819</v>
      </c>
    </row>
    <row r="60" spans="1:152" ht="14.1" customHeight="1" x14ac:dyDescent="0.2">
      <c r="A60" s="117" t="s">
        <v>535</v>
      </c>
      <c r="B60" s="125">
        <v>776513</v>
      </c>
      <c r="C60" s="125">
        <v>783653.79200000002</v>
      </c>
      <c r="D60" s="125">
        <v>787348.57599999988</v>
      </c>
      <c r="E60" s="125">
        <v>788993.26399999997</v>
      </c>
      <c r="F60" s="125">
        <v>789983.76799999992</v>
      </c>
      <c r="G60" s="125">
        <v>791716</v>
      </c>
      <c r="H60" s="125">
        <v>793259.35199999996</v>
      </c>
      <c r="I60" s="125">
        <v>793683.21600000001</v>
      </c>
      <c r="J60" s="125">
        <v>794383.50399999996</v>
      </c>
      <c r="K60" s="125">
        <v>796756.12799999991</v>
      </c>
      <c r="L60" s="125">
        <v>802197</v>
      </c>
      <c r="M60" s="125">
        <v>810946.37599999993</v>
      </c>
      <c r="N60" s="125">
        <v>822073.64799999993</v>
      </c>
      <c r="O60" s="125">
        <v>835218.43199999991</v>
      </c>
      <c r="P60" s="125">
        <v>850020.34400000004</v>
      </c>
      <c r="Q60" s="125">
        <v>866119</v>
      </c>
      <c r="R60" s="125">
        <v>884065.44000000006</v>
      </c>
      <c r="S60" s="125">
        <v>904099.91999999993</v>
      </c>
      <c r="T60" s="125">
        <v>925395.88</v>
      </c>
      <c r="U60" s="125">
        <v>947126.76</v>
      </c>
      <c r="V60" s="125">
        <v>968466</v>
      </c>
      <c r="W60" s="125">
        <v>990574.28800000006</v>
      </c>
      <c r="X60" s="125">
        <v>1014002.6640000001</v>
      </c>
      <c r="Y60" s="125">
        <v>1037010.0959999998</v>
      </c>
      <c r="Z60" s="125">
        <v>1057855.5520000001</v>
      </c>
      <c r="AA60" s="125">
        <v>1074798</v>
      </c>
      <c r="AB60" s="125">
        <v>1086581.9039999999</v>
      </c>
      <c r="AC60" s="125">
        <v>1094367.9519999998</v>
      </c>
      <c r="AD60" s="125">
        <v>1100039.4479999999</v>
      </c>
      <c r="AE60" s="125">
        <v>1105479.696</v>
      </c>
      <c r="AF60" s="125">
        <v>1112572</v>
      </c>
      <c r="AG60" s="125">
        <v>1121079.352</v>
      </c>
      <c r="AH60" s="125">
        <v>1129746.216</v>
      </c>
      <c r="AI60" s="125">
        <v>1138928.1039999998</v>
      </c>
      <c r="AJ60" s="125">
        <v>1148980.5280000002</v>
      </c>
      <c r="AK60" s="125">
        <v>1160259</v>
      </c>
      <c r="AL60" s="125">
        <v>1171812.5760000001</v>
      </c>
      <c r="AM60" s="125">
        <v>1183404.2479999999</v>
      </c>
      <c r="AN60" s="125">
        <v>1196460.432</v>
      </c>
      <c r="AO60" s="125">
        <v>1212407.5440000002</v>
      </c>
      <c r="AP60" s="125">
        <v>1232672</v>
      </c>
      <c r="AQ60" s="125">
        <v>1257255.3840000001</v>
      </c>
      <c r="AR60" s="125">
        <v>1285206.7520000001</v>
      </c>
      <c r="AS60" s="125">
        <v>1316523.7279999999</v>
      </c>
      <c r="AT60" s="125">
        <v>1351203.936</v>
      </c>
      <c r="AU60" s="125">
        <v>1389245</v>
      </c>
      <c r="AV60" s="125">
        <v>1436574.504</v>
      </c>
      <c r="AW60" s="125">
        <v>1493194.0319999999</v>
      </c>
      <c r="AX60" s="125">
        <v>1550212.2079999999</v>
      </c>
      <c r="AY60" s="125">
        <v>1598737.6560000002</v>
      </c>
      <c r="AZ60" s="125">
        <v>1629879</v>
      </c>
      <c r="BA60" s="125">
        <v>1637409.6320000002</v>
      </c>
      <c r="BB60" s="125">
        <v>1627257.1359999999</v>
      </c>
      <c r="BC60" s="125">
        <v>1608761.4239999999</v>
      </c>
      <c r="BD60" s="125">
        <v>1591262.4080000001</v>
      </c>
      <c r="BE60" s="125">
        <v>1584100</v>
      </c>
      <c r="BF60" s="125">
        <v>1589058.328</v>
      </c>
      <c r="BG60" s="125">
        <v>1599910.7839999998</v>
      </c>
      <c r="BH60" s="125">
        <v>1613981.1759999997</v>
      </c>
      <c r="BI60" s="125">
        <v>1628593.3120000002</v>
      </c>
      <c r="BJ60" s="125">
        <v>1641071</v>
      </c>
      <c r="BK60" s="125">
        <v>1652271.6000000003</v>
      </c>
      <c r="BL60" s="125">
        <v>1663979.24</v>
      </c>
      <c r="BM60" s="125">
        <v>1674907.88</v>
      </c>
      <c r="BN60" s="125">
        <v>1683771.4800000002</v>
      </c>
      <c r="BO60" s="125">
        <v>1689284</v>
      </c>
      <c r="BP60" s="125">
        <v>1689186.6240000001</v>
      </c>
      <c r="BQ60" s="125">
        <v>1684336.7119999998</v>
      </c>
      <c r="BR60" s="125">
        <v>1678122.4879999999</v>
      </c>
      <c r="BS60" s="125">
        <v>1673932.1760000002</v>
      </c>
      <c r="BT60" s="125">
        <v>1675154</v>
      </c>
      <c r="BU60" s="125">
        <v>1683660.4240000001</v>
      </c>
      <c r="BV60" s="125">
        <v>1697192.6319999998</v>
      </c>
      <c r="BW60" s="125">
        <v>1712941.9279999998</v>
      </c>
      <c r="BX60" s="125">
        <v>1728099.6159999999</v>
      </c>
      <c r="BY60" s="125">
        <v>1739857</v>
      </c>
      <c r="BZ60" s="125">
        <v>1747489.7920000001</v>
      </c>
      <c r="CA60" s="125">
        <v>1752870.4559999998</v>
      </c>
      <c r="CB60" s="125">
        <v>1757085.4239999999</v>
      </c>
      <c r="CC60" s="125">
        <v>1761221.1280000003</v>
      </c>
      <c r="CD60" s="125">
        <v>1766364</v>
      </c>
      <c r="CE60" s="125">
        <v>1773795.8640000003</v>
      </c>
      <c r="CF60" s="125">
        <v>1782792.4319999998</v>
      </c>
      <c r="CG60" s="125">
        <v>1791430.9679999999</v>
      </c>
      <c r="CH60" s="125">
        <v>1797788.736</v>
      </c>
      <c r="CI60" s="125">
        <v>1799943</v>
      </c>
      <c r="CJ60" s="125">
        <v>1796844.3679999998</v>
      </c>
      <c r="CK60" s="125">
        <v>1789774.6640000001</v>
      </c>
      <c r="CL60" s="125">
        <v>1780307.9759999998</v>
      </c>
      <c r="CM60" s="125">
        <v>1770018.3919999998</v>
      </c>
      <c r="CN60" s="125">
        <v>1760480</v>
      </c>
      <c r="CO60" s="125">
        <v>1751484.176</v>
      </c>
      <c r="CP60" s="125">
        <v>1741981.5279999999</v>
      </c>
      <c r="CQ60" s="125">
        <v>1732284.9920000001</v>
      </c>
      <c r="CR60" s="125">
        <v>1722707.504</v>
      </c>
      <c r="CS60" s="125">
        <v>1713562</v>
      </c>
      <c r="CT60" s="125">
        <v>1704893.344</v>
      </c>
      <c r="CU60" s="125">
        <v>1696492.912</v>
      </c>
      <c r="CV60" s="125">
        <v>1688293.4079999998</v>
      </c>
      <c r="CW60" s="125">
        <v>1680227.5360000001</v>
      </c>
      <c r="CX60" s="125">
        <v>1672228</v>
      </c>
      <c r="CY60" s="125">
        <v>1664409.328</v>
      </c>
      <c r="CZ60" s="125">
        <v>1656816.3839999998</v>
      </c>
      <c r="DA60" s="125">
        <v>1649277.3759999999</v>
      </c>
      <c r="DB60" s="125">
        <v>1641620.5120000001</v>
      </c>
      <c r="DC60" s="125">
        <v>1633674</v>
      </c>
      <c r="DD60" s="125">
        <v>1625458.1440000001</v>
      </c>
      <c r="DE60" s="125">
        <v>1617087.4719999998</v>
      </c>
      <c r="DF60" s="125">
        <v>1608531.5279999999</v>
      </c>
      <c r="DG60" s="125">
        <v>1599759.8560000001</v>
      </c>
      <c r="DH60" s="125">
        <v>1590742</v>
      </c>
      <c r="DI60" s="125">
        <v>1581607.3520000002</v>
      </c>
      <c r="DJ60" s="125">
        <v>1572376.216</v>
      </c>
      <c r="DK60" s="125">
        <v>1562854.504</v>
      </c>
      <c r="DL60" s="125">
        <v>1552848.128</v>
      </c>
      <c r="DM60" s="125">
        <v>1542163</v>
      </c>
      <c r="DN60" s="125">
        <v>1530616.736</v>
      </c>
      <c r="DO60" s="125">
        <v>1518338.7279999999</v>
      </c>
      <c r="DP60" s="125">
        <v>1505602.5519999999</v>
      </c>
      <c r="DQ60" s="125">
        <v>1492681.784</v>
      </c>
      <c r="DR60" s="125">
        <v>1479850</v>
      </c>
      <c r="DS60" s="125">
        <v>1466880.8639999998</v>
      </c>
      <c r="DT60" s="125">
        <v>1453591.9919999999</v>
      </c>
      <c r="DU60" s="125">
        <v>1440322.888</v>
      </c>
      <c r="DV60" s="125">
        <v>1427413.0560000001</v>
      </c>
      <c r="DW60" s="125">
        <v>1415202</v>
      </c>
      <c r="DX60" s="125">
        <v>1403259.9280000003</v>
      </c>
      <c r="DY60" s="125">
        <v>1391360.504</v>
      </c>
      <c r="DZ60" s="125">
        <v>1380148.4159999997</v>
      </c>
      <c r="EA60" s="125">
        <v>1370268.352</v>
      </c>
      <c r="EB60" s="125">
        <v>1362365</v>
      </c>
      <c r="EC60" s="125">
        <v>1357136.1680000001</v>
      </c>
      <c r="ED60" s="125">
        <v>1354152.0639999998</v>
      </c>
      <c r="EE60" s="125">
        <v>1352365.976</v>
      </c>
      <c r="EF60" s="125">
        <v>1350731.192</v>
      </c>
      <c r="EG60" s="125">
        <v>1348201</v>
      </c>
      <c r="EH60" s="125">
        <v>1344795.2560000001</v>
      </c>
      <c r="EI60" s="125">
        <v>1341211.7679999999</v>
      </c>
      <c r="EJ60" s="125">
        <v>1337420.7520000001</v>
      </c>
      <c r="EK60" s="125">
        <v>1333392.4240000001</v>
      </c>
      <c r="EL60" s="125">
        <v>1329097</v>
      </c>
      <c r="EM60" s="125">
        <v>1324483.632</v>
      </c>
      <c r="EN60" s="125">
        <v>1319572.176</v>
      </c>
      <c r="EO60" s="125">
        <v>1314438.9040000001</v>
      </c>
      <c r="EP60" s="125">
        <v>1309160.088</v>
      </c>
      <c r="EQ60" s="125">
        <v>1303812</v>
      </c>
      <c r="ER60" s="125">
        <v>1298343.7920000001</v>
      </c>
      <c r="ES60" s="125">
        <v>1292704.6159999999</v>
      </c>
      <c r="ET60" s="125">
        <v>1286970.7439999999</v>
      </c>
      <c r="EU60" s="125">
        <v>1281218.4480000001</v>
      </c>
      <c r="EV60" s="125">
        <v>1275524</v>
      </c>
    </row>
    <row r="61" spans="1:152" ht="14.1" customHeight="1" x14ac:dyDescent="0.2">
      <c r="A61" s="117" t="s">
        <v>536</v>
      </c>
      <c r="B61" s="125">
        <v>720205</v>
      </c>
      <c r="C61" s="125">
        <v>744374.0560000001</v>
      </c>
      <c r="D61" s="125">
        <v>761674.12800000003</v>
      </c>
      <c r="E61" s="125">
        <v>773901.47199999995</v>
      </c>
      <c r="F61" s="125">
        <v>782852.34399999992</v>
      </c>
      <c r="G61" s="125">
        <v>790323</v>
      </c>
      <c r="H61" s="125">
        <v>795115.93599999999</v>
      </c>
      <c r="I61" s="125">
        <v>796033.64799999993</v>
      </c>
      <c r="J61" s="125">
        <v>794872.39199999999</v>
      </c>
      <c r="K61" s="125">
        <v>793428.42399999988</v>
      </c>
      <c r="L61" s="125">
        <v>793498</v>
      </c>
      <c r="M61" s="125">
        <v>794348.41599999997</v>
      </c>
      <c r="N61" s="125">
        <v>794782.16800000006</v>
      </c>
      <c r="O61" s="125">
        <v>795898.31200000003</v>
      </c>
      <c r="P61" s="125">
        <v>798795.9040000001</v>
      </c>
      <c r="Q61" s="125">
        <v>804574</v>
      </c>
      <c r="R61" s="125">
        <v>813301.94400000013</v>
      </c>
      <c r="S61" s="125">
        <v>824247.03200000001</v>
      </c>
      <c r="T61" s="125">
        <v>837305.24799999991</v>
      </c>
      <c r="U61" s="125">
        <v>852372.576</v>
      </c>
      <c r="V61" s="125">
        <v>869345</v>
      </c>
      <c r="W61" s="125">
        <v>889486.56800000009</v>
      </c>
      <c r="X61" s="125">
        <v>912866.62400000007</v>
      </c>
      <c r="Y61" s="125">
        <v>937589.09600000002</v>
      </c>
      <c r="Z61" s="125">
        <v>961757.91200000001</v>
      </c>
      <c r="AA61" s="125">
        <v>983477</v>
      </c>
      <c r="AB61" s="125">
        <v>1002816.84</v>
      </c>
      <c r="AC61" s="125">
        <v>1021041.4799999999</v>
      </c>
      <c r="AD61" s="125">
        <v>1038045.2</v>
      </c>
      <c r="AE61" s="125">
        <v>1053722.28</v>
      </c>
      <c r="AF61" s="125">
        <v>1067967</v>
      </c>
      <c r="AG61" s="125">
        <v>1080167.344</v>
      </c>
      <c r="AH61" s="125">
        <v>1090393.7919999999</v>
      </c>
      <c r="AI61" s="125">
        <v>1099564.368</v>
      </c>
      <c r="AJ61" s="125">
        <v>1108597.0959999999</v>
      </c>
      <c r="AK61" s="125">
        <v>1118410</v>
      </c>
      <c r="AL61" s="125">
        <v>1129013.2720000001</v>
      </c>
      <c r="AM61" s="125">
        <v>1139794.8960000002</v>
      </c>
      <c r="AN61" s="125">
        <v>1150739.5839999998</v>
      </c>
      <c r="AO61" s="125">
        <v>1161832.048</v>
      </c>
      <c r="AP61" s="125">
        <v>1173057</v>
      </c>
      <c r="AQ61" s="125">
        <v>1183016.2</v>
      </c>
      <c r="AR61" s="125">
        <v>1191719.8399999999</v>
      </c>
      <c r="AS61" s="125">
        <v>1201265.2799999998</v>
      </c>
      <c r="AT61" s="125">
        <v>1213749.8800000001</v>
      </c>
      <c r="AU61" s="125">
        <v>1231271</v>
      </c>
      <c r="AV61" s="125">
        <v>1253840.7679999999</v>
      </c>
      <c r="AW61" s="125">
        <v>1280060.9439999999</v>
      </c>
      <c r="AX61" s="125">
        <v>1309913.3359999999</v>
      </c>
      <c r="AY61" s="125">
        <v>1343379.7519999999</v>
      </c>
      <c r="AZ61" s="125">
        <v>1380442</v>
      </c>
      <c r="BA61" s="125">
        <v>1427056.72</v>
      </c>
      <c r="BB61" s="125">
        <v>1483236.0399999998</v>
      </c>
      <c r="BC61" s="125">
        <v>1540045</v>
      </c>
      <c r="BD61" s="125">
        <v>1588548.64</v>
      </c>
      <c r="BE61" s="125">
        <v>1619812</v>
      </c>
      <c r="BF61" s="125">
        <v>1627650.952</v>
      </c>
      <c r="BG61" s="125">
        <v>1618022.1359999999</v>
      </c>
      <c r="BH61" s="125">
        <v>1600201.7439999999</v>
      </c>
      <c r="BI61" s="125">
        <v>1583465.9680000001</v>
      </c>
      <c r="BJ61" s="125">
        <v>1577091</v>
      </c>
      <c r="BK61" s="125">
        <v>1582966.1359999999</v>
      </c>
      <c r="BL61" s="125">
        <v>1594907.2479999999</v>
      </c>
      <c r="BM61" s="125">
        <v>1610080.392</v>
      </c>
      <c r="BN61" s="125">
        <v>1625651.6240000001</v>
      </c>
      <c r="BO61" s="125">
        <v>1638787</v>
      </c>
      <c r="BP61" s="125">
        <v>1650262.2799999998</v>
      </c>
      <c r="BQ61" s="125">
        <v>1661966.7599999998</v>
      </c>
      <c r="BR61" s="125">
        <v>1672736.8</v>
      </c>
      <c r="BS61" s="125">
        <v>1681408.76</v>
      </c>
      <c r="BT61" s="125">
        <v>1686819</v>
      </c>
      <c r="BU61" s="125">
        <v>1686713.888</v>
      </c>
      <c r="BV61" s="125">
        <v>1681869.1839999999</v>
      </c>
      <c r="BW61" s="125">
        <v>1675665.3359999999</v>
      </c>
      <c r="BX61" s="125">
        <v>1671482.7920000001</v>
      </c>
      <c r="BY61" s="125">
        <v>1672702</v>
      </c>
      <c r="BZ61" s="125">
        <v>1681191.4240000003</v>
      </c>
      <c r="CA61" s="125">
        <v>1694697.432</v>
      </c>
      <c r="CB61" s="125">
        <v>1710417.3279999997</v>
      </c>
      <c r="CC61" s="125">
        <v>1725548.416</v>
      </c>
      <c r="CD61" s="125">
        <v>1737288</v>
      </c>
      <c r="CE61" s="125">
        <v>1744914</v>
      </c>
      <c r="CF61" s="125">
        <v>1750294.88</v>
      </c>
      <c r="CG61" s="125">
        <v>1754513.7599999998</v>
      </c>
      <c r="CH61" s="125">
        <v>1758653.76</v>
      </c>
      <c r="CI61" s="125">
        <v>1763798</v>
      </c>
      <c r="CJ61" s="125">
        <v>1771223.6320000002</v>
      </c>
      <c r="CK61" s="125">
        <v>1780208.5759999997</v>
      </c>
      <c r="CL61" s="125">
        <v>1788837.1039999998</v>
      </c>
      <c r="CM61" s="125">
        <v>1795193.4880000001</v>
      </c>
      <c r="CN61" s="125">
        <v>1797362</v>
      </c>
      <c r="CO61" s="125">
        <v>1794298.4640000002</v>
      </c>
      <c r="CP61" s="125">
        <v>1787280.0319999999</v>
      </c>
      <c r="CQ61" s="125">
        <v>1777872.9679999999</v>
      </c>
      <c r="CR61" s="125">
        <v>1767643.5360000001</v>
      </c>
      <c r="CS61" s="125">
        <v>1758158</v>
      </c>
      <c r="CT61" s="125">
        <v>1749206.4240000001</v>
      </c>
      <c r="CU61" s="125">
        <v>1739744.6319999998</v>
      </c>
      <c r="CV61" s="125">
        <v>1730087.5279999999</v>
      </c>
      <c r="CW61" s="125">
        <v>1720550.0160000003</v>
      </c>
      <c r="CX61" s="125">
        <v>1711447</v>
      </c>
      <c r="CY61" s="125">
        <v>1702833.4240000001</v>
      </c>
      <c r="CZ61" s="125">
        <v>1694499.352</v>
      </c>
      <c r="DA61" s="125">
        <v>1686362.3679999998</v>
      </c>
      <c r="DB61" s="125">
        <v>1678340.0559999999</v>
      </c>
      <c r="DC61" s="125">
        <v>1670350</v>
      </c>
      <c r="DD61" s="125">
        <v>1662488.3119999999</v>
      </c>
      <c r="DE61" s="125">
        <v>1654809.936</v>
      </c>
      <c r="DF61" s="125">
        <v>1647170.7039999999</v>
      </c>
      <c r="DG61" s="125">
        <v>1639426.4480000001</v>
      </c>
      <c r="DH61" s="125">
        <v>1631433</v>
      </c>
      <c r="DI61" s="125">
        <v>1623219.6400000001</v>
      </c>
      <c r="DJ61" s="125">
        <v>1614882.48</v>
      </c>
      <c r="DK61" s="125">
        <v>1606377.5999999999</v>
      </c>
      <c r="DL61" s="125">
        <v>1597661.08</v>
      </c>
      <c r="DM61" s="125">
        <v>1588689</v>
      </c>
      <c r="DN61" s="125">
        <v>1579590.56</v>
      </c>
      <c r="DO61" s="125">
        <v>1570395.04</v>
      </c>
      <c r="DP61" s="125">
        <v>1560908.64</v>
      </c>
      <c r="DQ61" s="125">
        <v>1550937.56</v>
      </c>
      <c r="DR61" s="125">
        <v>1540288</v>
      </c>
      <c r="DS61" s="125">
        <v>1528777.8320000002</v>
      </c>
      <c r="DT61" s="125">
        <v>1516536.2559999998</v>
      </c>
      <c r="DU61" s="125">
        <v>1503836.4639999999</v>
      </c>
      <c r="DV61" s="125">
        <v>1490951.6480000003</v>
      </c>
      <c r="DW61" s="125">
        <v>1478155</v>
      </c>
      <c r="DX61" s="125">
        <v>1465220.392</v>
      </c>
      <c r="DY61" s="125">
        <v>1451965.6959999998</v>
      </c>
      <c r="DZ61" s="125">
        <v>1438730.1040000001</v>
      </c>
      <c r="EA61" s="125">
        <v>1425852.8080000002</v>
      </c>
      <c r="EB61" s="125">
        <v>1413673</v>
      </c>
      <c r="EC61" s="125">
        <v>1401761.2560000003</v>
      </c>
      <c r="ED61" s="125">
        <v>1389891.4480000001</v>
      </c>
      <c r="EE61" s="125">
        <v>1378707.7120000001</v>
      </c>
      <c r="EF61" s="125">
        <v>1368854.1839999999</v>
      </c>
      <c r="EG61" s="125">
        <v>1360975</v>
      </c>
      <c r="EH61" s="125">
        <v>1355767.1839999999</v>
      </c>
      <c r="EI61" s="125">
        <v>1352801.3119999999</v>
      </c>
      <c r="EJ61" s="125">
        <v>1351031.8479999998</v>
      </c>
      <c r="EK61" s="125">
        <v>1349413.2560000001</v>
      </c>
      <c r="EL61" s="125">
        <v>1346900</v>
      </c>
      <c r="EM61" s="125">
        <v>1343512.0640000002</v>
      </c>
      <c r="EN61" s="125">
        <v>1339946.4719999998</v>
      </c>
      <c r="EO61" s="125">
        <v>1336173.2480000001</v>
      </c>
      <c r="EP61" s="125">
        <v>1332162.4160000002</v>
      </c>
      <c r="EQ61" s="125">
        <v>1327884</v>
      </c>
      <c r="ER61" s="125">
        <v>1323357.9839999997</v>
      </c>
      <c r="ES61" s="125">
        <v>1318604.352</v>
      </c>
      <c r="ET61" s="125">
        <v>1313593.128</v>
      </c>
      <c r="EU61" s="125">
        <v>1308294.3360000001</v>
      </c>
      <c r="EV61" s="125">
        <v>1302678</v>
      </c>
    </row>
    <row r="62" spans="1:152" ht="14.1" customHeight="1" x14ac:dyDescent="0.2">
      <c r="A62" s="117" t="s">
        <v>537</v>
      </c>
      <c r="B62" s="125">
        <v>647114</v>
      </c>
      <c r="C62" s="125">
        <v>661487.10400000005</v>
      </c>
      <c r="D62" s="125">
        <v>677543.51199999999</v>
      </c>
      <c r="E62" s="125">
        <v>694279.56799999997</v>
      </c>
      <c r="F62" s="125">
        <v>710691.61600000004</v>
      </c>
      <c r="G62" s="125">
        <v>725776</v>
      </c>
      <c r="H62" s="125">
        <v>740201.82400000002</v>
      </c>
      <c r="I62" s="125">
        <v>754638.19199999992</v>
      </c>
      <c r="J62" s="125">
        <v>768081.44799999997</v>
      </c>
      <c r="K62" s="125">
        <v>779527.9360000001</v>
      </c>
      <c r="L62" s="125">
        <v>787974</v>
      </c>
      <c r="M62" s="125">
        <v>792358.36</v>
      </c>
      <c r="N62" s="125">
        <v>793350.12</v>
      </c>
      <c r="O62" s="125">
        <v>792541.19999999984</v>
      </c>
      <c r="P62" s="125">
        <v>791523.52</v>
      </c>
      <c r="Q62" s="125">
        <v>791889</v>
      </c>
      <c r="R62" s="125">
        <v>792795.24</v>
      </c>
      <c r="S62" s="125">
        <v>793180.96</v>
      </c>
      <c r="T62" s="125">
        <v>794309.76</v>
      </c>
      <c r="U62" s="125">
        <v>797445.24000000011</v>
      </c>
      <c r="V62" s="125">
        <v>803851</v>
      </c>
      <c r="W62" s="125">
        <v>814060.06400000013</v>
      </c>
      <c r="X62" s="125">
        <v>827230.03199999989</v>
      </c>
      <c r="Y62" s="125">
        <v>842561.36800000002</v>
      </c>
      <c r="Z62" s="125">
        <v>859254.53600000008</v>
      </c>
      <c r="AA62" s="125">
        <v>876510</v>
      </c>
      <c r="AB62" s="125">
        <v>894940.22400000005</v>
      </c>
      <c r="AC62" s="125">
        <v>915078.23200000008</v>
      </c>
      <c r="AD62" s="125">
        <v>936005.32799999998</v>
      </c>
      <c r="AE62" s="125">
        <v>956802.81599999999</v>
      </c>
      <c r="AF62" s="125">
        <v>976552</v>
      </c>
      <c r="AG62" s="125">
        <v>995553.39199999999</v>
      </c>
      <c r="AH62" s="125">
        <v>1014419.4559999999</v>
      </c>
      <c r="AI62" s="125">
        <v>1032699.4239999999</v>
      </c>
      <c r="AJ62" s="125">
        <v>1049942.5279999999</v>
      </c>
      <c r="AK62" s="125">
        <v>1065698</v>
      </c>
      <c r="AL62" s="125">
        <v>1079726.672</v>
      </c>
      <c r="AM62" s="125">
        <v>1092329.0559999999</v>
      </c>
      <c r="AN62" s="125">
        <v>1103863.9040000001</v>
      </c>
      <c r="AO62" s="125">
        <v>1114689.9680000001</v>
      </c>
      <c r="AP62" s="125">
        <v>1125166</v>
      </c>
      <c r="AQ62" s="125">
        <v>1134924.3199999998</v>
      </c>
      <c r="AR62" s="125">
        <v>1143725.7599999998</v>
      </c>
      <c r="AS62" s="125">
        <v>1152121.8399999999</v>
      </c>
      <c r="AT62" s="125">
        <v>1160664.08</v>
      </c>
      <c r="AU62" s="125">
        <v>1169904</v>
      </c>
      <c r="AV62" s="125">
        <v>1178449.8400000001</v>
      </c>
      <c r="AW62" s="125">
        <v>1185933.92</v>
      </c>
      <c r="AX62" s="125">
        <v>1194443.8799999999</v>
      </c>
      <c r="AY62" s="125">
        <v>1206067.3599999999</v>
      </c>
      <c r="AZ62" s="125">
        <v>1222892</v>
      </c>
      <c r="BA62" s="125">
        <v>1244964.2959999999</v>
      </c>
      <c r="BB62" s="125">
        <v>1270892.4879999999</v>
      </c>
      <c r="BC62" s="125">
        <v>1300606.8319999999</v>
      </c>
      <c r="BD62" s="125">
        <v>1334037.584</v>
      </c>
      <c r="BE62" s="125">
        <v>1371115</v>
      </c>
      <c r="BF62" s="125">
        <v>1417784.5680000002</v>
      </c>
      <c r="BG62" s="125">
        <v>1474092.7839999998</v>
      </c>
      <c r="BH62" s="125">
        <v>1531121.416</v>
      </c>
      <c r="BI62" s="125">
        <v>1579952.2319999998</v>
      </c>
      <c r="BJ62" s="125">
        <v>1611667</v>
      </c>
      <c r="BK62" s="125">
        <v>1620192.5199999998</v>
      </c>
      <c r="BL62" s="125">
        <v>1611474.2799999998</v>
      </c>
      <c r="BM62" s="125">
        <v>1594622.0799999998</v>
      </c>
      <c r="BN62" s="125">
        <v>1578745.72</v>
      </c>
      <c r="BO62" s="125">
        <v>1572955</v>
      </c>
      <c r="BP62" s="125">
        <v>1579071.9680000001</v>
      </c>
      <c r="BQ62" s="125">
        <v>1591023.4239999999</v>
      </c>
      <c r="BR62" s="125">
        <v>1606076.2959999999</v>
      </c>
      <c r="BS62" s="125">
        <v>1621497.5120000001</v>
      </c>
      <c r="BT62" s="125">
        <v>1634554</v>
      </c>
      <c r="BU62" s="125">
        <v>1646019.6800000002</v>
      </c>
      <c r="BV62" s="125">
        <v>1657716.6</v>
      </c>
      <c r="BW62" s="125">
        <v>1668483.8800000001</v>
      </c>
      <c r="BX62" s="125">
        <v>1677160.6400000001</v>
      </c>
      <c r="BY62" s="125">
        <v>1682586</v>
      </c>
      <c r="BZ62" s="125">
        <v>1682512.9040000001</v>
      </c>
      <c r="CA62" s="125">
        <v>1677715.2719999999</v>
      </c>
      <c r="CB62" s="125">
        <v>1671563.6880000001</v>
      </c>
      <c r="CC62" s="125">
        <v>1667428.7360000003</v>
      </c>
      <c r="CD62" s="125">
        <v>1668681</v>
      </c>
      <c r="CE62" s="125">
        <v>1677184.4960000003</v>
      </c>
      <c r="CF62" s="125">
        <v>1690692.1680000001</v>
      </c>
      <c r="CG62" s="125">
        <v>1706407.9919999999</v>
      </c>
      <c r="CH62" s="125">
        <v>1721535.9439999999</v>
      </c>
      <c r="CI62" s="125">
        <v>1733280</v>
      </c>
      <c r="CJ62" s="125">
        <v>1740917.6160000002</v>
      </c>
      <c r="CK62" s="125">
        <v>1746312.8080000002</v>
      </c>
      <c r="CL62" s="125">
        <v>1750549.392</v>
      </c>
      <c r="CM62" s="125">
        <v>1754711.1840000001</v>
      </c>
      <c r="CN62" s="125">
        <v>1759882</v>
      </c>
      <c r="CO62" s="125">
        <v>1767339.2640000002</v>
      </c>
      <c r="CP62" s="125">
        <v>1776360.432</v>
      </c>
      <c r="CQ62" s="125">
        <v>1785029.3679999998</v>
      </c>
      <c r="CR62" s="125">
        <v>1791429.936</v>
      </c>
      <c r="CS62" s="125">
        <v>1793646</v>
      </c>
      <c r="CT62" s="125">
        <v>1790633.7039999999</v>
      </c>
      <c r="CU62" s="125">
        <v>1783670.4720000001</v>
      </c>
      <c r="CV62" s="125">
        <v>1774322.0879999998</v>
      </c>
      <c r="CW62" s="125">
        <v>1764154.3360000001</v>
      </c>
      <c r="CX62" s="125">
        <v>1754733</v>
      </c>
      <c r="CY62" s="125">
        <v>1745856.6560000002</v>
      </c>
      <c r="CZ62" s="125">
        <v>1736481.4480000001</v>
      </c>
      <c r="DA62" s="125">
        <v>1726909.5119999999</v>
      </c>
      <c r="DB62" s="125">
        <v>1717442.9840000002</v>
      </c>
      <c r="DC62" s="125">
        <v>1708384</v>
      </c>
      <c r="DD62" s="125">
        <v>1699774.4160000002</v>
      </c>
      <c r="DE62" s="125">
        <v>1691412.8079999997</v>
      </c>
      <c r="DF62" s="125">
        <v>1683236.392</v>
      </c>
      <c r="DG62" s="125">
        <v>1675182.3840000001</v>
      </c>
      <c r="DH62" s="125">
        <v>1667188</v>
      </c>
      <c r="DI62" s="125">
        <v>1659355.2879999999</v>
      </c>
      <c r="DJ62" s="125">
        <v>1651726.1039999998</v>
      </c>
      <c r="DK62" s="125">
        <v>1644147.3759999997</v>
      </c>
      <c r="DL62" s="125">
        <v>1636466.0320000001</v>
      </c>
      <c r="DM62" s="125">
        <v>1628529</v>
      </c>
      <c r="DN62" s="125">
        <v>1620365.5280000002</v>
      </c>
      <c r="DO62" s="125">
        <v>1612077.6639999999</v>
      </c>
      <c r="DP62" s="125">
        <v>1603621.5359999998</v>
      </c>
      <c r="DQ62" s="125">
        <v>1594953.2720000001</v>
      </c>
      <c r="DR62" s="125">
        <v>1586029</v>
      </c>
      <c r="DS62" s="125">
        <v>1576977.7120000001</v>
      </c>
      <c r="DT62" s="125">
        <v>1567828.656</v>
      </c>
      <c r="DU62" s="125">
        <v>1558388.3439999996</v>
      </c>
      <c r="DV62" s="125">
        <v>1548463.2880000002</v>
      </c>
      <c r="DW62" s="125">
        <v>1537860</v>
      </c>
      <c r="DX62" s="125">
        <v>1526396.6560000002</v>
      </c>
      <c r="DY62" s="125">
        <v>1514202.2479999999</v>
      </c>
      <c r="DZ62" s="125">
        <v>1501549.5119999999</v>
      </c>
      <c r="EA62" s="125">
        <v>1488711.1840000001</v>
      </c>
      <c r="EB62" s="125">
        <v>1475960</v>
      </c>
      <c r="EC62" s="125">
        <v>1463070.1040000001</v>
      </c>
      <c r="ED62" s="125">
        <v>1449859.6719999998</v>
      </c>
      <c r="EE62" s="125">
        <v>1436667.4879999999</v>
      </c>
      <c r="EF62" s="125">
        <v>1423832.3360000001</v>
      </c>
      <c r="EG62" s="125">
        <v>1411693</v>
      </c>
      <c r="EH62" s="125">
        <v>1399820.5040000002</v>
      </c>
      <c r="EI62" s="125">
        <v>1387988.9919999999</v>
      </c>
      <c r="EJ62" s="125">
        <v>1376841.9279999998</v>
      </c>
      <c r="EK62" s="125">
        <v>1367022.7760000001</v>
      </c>
      <c r="EL62" s="125">
        <v>1359175</v>
      </c>
      <c r="EM62" s="125">
        <v>1353994.8240000003</v>
      </c>
      <c r="EN62" s="125">
        <v>1351053.2720000001</v>
      </c>
      <c r="EO62" s="125">
        <v>1349306.0079999999</v>
      </c>
      <c r="EP62" s="125">
        <v>1347708.696</v>
      </c>
      <c r="EQ62" s="125">
        <v>1345217</v>
      </c>
      <c r="ER62" s="125">
        <v>1342527.1440000001</v>
      </c>
      <c r="ES62" s="125">
        <v>1340335.352</v>
      </c>
      <c r="ET62" s="125">
        <v>1337597.2879999997</v>
      </c>
      <c r="EU62" s="125">
        <v>1333268.6160000002</v>
      </c>
      <c r="EV62" s="125">
        <v>1326305</v>
      </c>
    </row>
    <row r="63" spans="1:152" ht="14.1" customHeight="1" x14ac:dyDescent="0.2">
      <c r="A63" s="117" t="s">
        <v>538</v>
      </c>
      <c r="B63" s="125">
        <v>601855</v>
      </c>
      <c r="C63" s="125">
        <v>606095.19200000016</v>
      </c>
      <c r="D63" s="125">
        <v>613692.2159999999</v>
      </c>
      <c r="E63" s="125">
        <v>623693.34399999992</v>
      </c>
      <c r="F63" s="125">
        <v>635145.848</v>
      </c>
      <c r="G63" s="125">
        <v>647097</v>
      </c>
      <c r="H63" s="125">
        <v>660181.95200000005</v>
      </c>
      <c r="I63" s="125">
        <v>675035.85600000003</v>
      </c>
      <c r="J63" s="125">
        <v>690705.98399999994</v>
      </c>
      <c r="K63" s="125">
        <v>706239.60800000012</v>
      </c>
      <c r="L63" s="125">
        <v>720684</v>
      </c>
      <c r="M63" s="125">
        <v>734780.79200000013</v>
      </c>
      <c r="N63" s="125">
        <v>749165.13600000006</v>
      </c>
      <c r="O63" s="125">
        <v>762724.58399999992</v>
      </c>
      <c r="P63" s="125">
        <v>774346.68799999997</v>
      </c>
      <c r="Q63" s="125">
        <v>782919</v>
      </c>
      <c r="R63" s="125">
        <v>787310.44800000009</v>
      </c>
      <c r="S63" s="125">
        <v>788262.66399999999</v>
      </c>
      <c r="T63" s="125">
        <v>787472.25599999994</v>
      </c>
      <c r="U63" s="125">
        <v>786635.83199999994</v>
      </c>
      <c r="V63" s="125">
        <v>787450</v>
      </c>
      <c r="W63" s="125">
        <v>789384.152</v>
      </c>
      <c r="X63" s="125">
        <v>791307.2159999999</v>
      </c>
      <c r="Y63" s="125">
        <v>794015.10399999993</v>
      </c>
      <c r="Z63" s="125">
        <v>798303.72800000012</v>
      </c>
      <c r="AA63" s="125">
        <v>804969</v>
      </c>
      <c r="AB63" s="125">
        <v>814159.72</v>
      </c>
      <c r="AC63" s="125">
        <v>825345.27999999991</v>
      </c>
      <c r="AD63" s="125">
        <v>838302.48</v>
      </c>
      <c r="AE63" s="125">
        <v>852808.12000000011</v>
      </c>
      <c r="AF63" s="125">
        <v>868639</v>
      </c>
      <c r="AG63" s="125">
        <v>886489.69600000011</v>
      </c>
      <c r="AH63" s="125">
        <v>906509.00799999991</v>
      </c>
      <c r="AI63" s="125">
        <v>927655.07199999993</v>
      </c>
      <c r="AJ63" s="125">
        <v>948886.02399999998</v>
      </c>
      <c r="AK63" s="125">
        <v>969160</v>
      </c>
      <c r="AL63" s="125">
        <v>988977.00000000012</v>
      </c>
      <c r="AM63" s="125">
        <v>1009031.6</v>
      </c>
      <c r="AN63" s="125">
        <v>1028573.7999999998</v>
      </c>
      <c r="AO63" s="125">
        <v>1046853.6000000001</v>
      </c>
      <c r="AP63" s="125">
        <v>1063121</v>
      </c>
      <c r="AQ63" s="125">
        <v>1076999.2000000002</v>
      </c>
      <c r="AR63" s="125">
        <v>1088988.1999999997</v>
      </c>
      <c r="AS63" s="125">
        <v>1099653.2</v>
      </c>
      <c r="AT63" s="125">
        <v>1109559.3999999999</v>
      </c>
      <c r="AU63" s="125">
        <v>1119272</v>
      </c>
      <c r="AV63" s="125">
        <v>1128391.2240000002</v>
      </c>
      <c r="AW63" s="125">
        <v>1136540.2719999999</v>
      </c>
      <c r="AX63" s="125">
        <v>1144318.808</v>
      </c>
      <c r="AY63" s="125">
        <v>1152326.496</v>
      </c>
      <c r="AZ63" s="125">
        <v>1161163</v>
      </c>
      <c r="BA63" s="125">
        <v>1169458.7519999999</v>
      </c>
      <c r="BB63" s="125">
        <v>1176813.9759999998</v>
      </c>
      <c r="BC63" s="125">
        <v>1185283.0239999997</v>
      </c>
      <c r="BD63" s="125">
        <v>1196920.2479999999</v>
      </c>
      <c r="BE63" s="125">
        <v>1213780</v>
      </c>
      <c r="BF63" s="125">
        <v>1235913.2880000002</v>
      </c>
      <c r="BG63" s="125">
        <v>1261950.5439999998</v>
      </c>
      <c r="BH63" s="125">
        <v>1291815.2559999998</v>
      </c>
      <c r="BI63" s="125">
        <v>1325430.9120000002</v>
      </c>
      <c r="BJ63" s="125">
        <v>1362721</v>
      </c>
      <c r="BK63" s="125">
        <v>1409659.9200000002</v>
      </c>
      <c r="BL63" s="125">
        <v>1466298.68</v>
      </c>
      <c r="BM63" s="125">
        <v>1523675.6799999997</v>
      </c>
      <c r="BN63" s="125">
        <v>1572829.32</v>
      </c>
      <c r="BO63" s="125">
        <v>1604798</v>
      </c>
      <c r="BP63" s="125">
        <v>1613499.56</v>
      </c>
      <c r="BQ63" s="125">
        <v>1604908.4</v>
      </c>
      <c r="BR63" s="125">
        <v>1588147.7599999998</v>
      </c>
      <c r="BS63" s="125">
        <v>1572340.88</v>
      </c>
      <c r="BT63" s="125">
        <v>1566611</v>
      </c>
      <c r="BU63" s="125">
        <v>1572771.8320000002</v>
      </c>
      <c r="BV63" s="125">
        <v>1584741.2159999998</v>
      </c>
      <c r="BW63" s="125">
        <v>1599798.5839999998</v>
      </c>
      <c r="BX63" s="125">
        <v>1615223.3680000002</v>
      </c>
      <c r="BY63" s="125">
        <v>1628295</v>
      </c>
      <c r="BZ63" s="125">
        <v>1639784.76</v>
      </c>
      <c r="CA63" s="125">
        <v>1651506.3599999999</v>
      </c>
      <c r="CB63" s="125">
        <v>1662302.88</v>
      </c>
      <c r="CC63" s="125">
        <v>1671017.4000000001</v>
      </c>
      <c r="CD63" s="125">
        <v>1676493</v>
      </c>
      <c r="CE63" s="125">
        <v>1676492.0960000001</v>
      </c>
      <c r="CF63" s="125">
        <v>1671785.9680000001</v>
      </c>
      <c r="CG63" s="125">
        <v>1665730.9920000001</v>
      </c>
      <c r="CH63" s="125">
        <v>1661683.544</v>
      </c>
      <c r="CI63" s="125">
        <v>1663000</v>
      </c>
      <c r="CJ63" s="125">
        <v>1671534.9680000001</v>
      </c>
      <c r="CK63" s="125">
        <v>1685050.8639999998</v>
      </c>
      <c r="CL63" s="125">
        <v>1700765.7760000001</v>
      </c>
      <c r="CM63" s="125">
        <v>1715897.7919999999</v>
      </c>
      <c r="CN63" s="125">
        <v>1727665</v>
      </c>
      <c r="CO63" s="125">
        <v>1735350.6160000002</v>
      </c>
      <c r="CP63" s="125">
        <v>1740809.2479999997</v>
      </c>
      <c r="CQ63" s="125">
        <v>1745116.0719999999</v>
      </c>
      <c r="CR63" s="125">
        <v>1749346.2640000002</v>
      </c>
      <c r="CS63" s="125">
        <v>1754575</v>
      </c>
      <c r="CT63" s="125">
        <v>1762072.888</v>
      </c>
      <c r="CU63" s="125">
        <v>1771123.1439999999</v>
      </c>
      <c r="CV63" s="125">
        <v>1779819.8559999997</v>
      </c>
      <c r="CW63" s="125">
        <v>1786257.112</v>
      </c>
      <c r="CX63" s="125">
        <v>1788529</v>
      </c>
      <c r="CY63" s="125">
        <v>1785601.456</v>
      </c>
      <c r="CZ63" s="125">
        <v>1778745.088</v>
      </c>
      <c r="DA63" s="125">
        <v>1769510.9919999999</v>
      </c>
      <c r="DB63" s="125">
        <v>1759450.2640000002</v>
      </c>
      <c r="DC63" s="125">
        <v>1750114</v>
      </c>
      <c r="DD63" s="125">
        <v>1741293.1440000001</v>
      </c>
      <c r="DE63" s="125">
        <v>1731953.6319999998</v>
      </c>
      <c r="DF63" s="125">
        <v>1722409.048</v>
      </c>
      <c r="DG63" s="125">
        <v>1712972.976</v>
      </c>
      <c r="DH63" s="125">
        <v>1703959</v>
      </c>
      <c r="DI63" s="125">
        <v>1695412.304</v>
      </c>
      <c r="DJ63" s="125">
        <v>1687123.8320000002</v>
      </c>
      <c r="DK63" s="125">
        <v>1679025.8079999997</v>
      </c>
      <c r="DL63" s="125">
        <v>1671050.456</v>
      </c>
      <c r="DM63" s="125">
        <v>1663130</v>
      </c>
      <c r="DN63" s="125">
        <v>1655366.2480000001</v>
      </c>
      <c r="DO63" s="125">
        <v>1647804.3840000001</v>
      </c>
      <c r="DP63" s="125">
        <v>1640291.696</v>
      </c>
      <c r="DQ63" s="125">
        <v>1632675.4720000001</v>
      </c>
      <c r="DR63" s="125">
        <v>1624803</v>
      </c>
      <c r="DS63" s="125">
        <v>1616703.4480000001</v>
      </c>
      <c r="DT63" s="125">
        <v>1608478.6240000001</v>
      </c>
      <c r="DU63" s="125">
        <v>1600084.7759999998</v>
      </c>
      <c r="DV63" s="125">
        <v>1591478.1520000002</v>
      </c>
      <c r="DW63" s="125">
        <v>1582615</v>
      </c>
      <c r="DX63" s="125">
        <v>1573624.0560000001</v>
      </c>
      <c r="DY63" s="125">
        <v>1564534.4880000001</v>
      </c>
      <c r="DZ63" s="125">
        <v>1555153.192</v>
      </c>
      <c r="EA63" s="125">
        <v>1545287.0640000002</v>
      </c>
      <c r="EB63" s="125">
        <v>1534743</v>
      </c>
      <c r="EC63" s="125">
        <v>1523339.56</v>
      </c>
      <c r="ED63" s="125">
        <v>1511205.48</v>
      </c>
      <c r="EE63" s="125">
        <v>1498612.9200000002</v>
      </c>
      <c r="EF63" s="125">
        <v>1485834.0399999998</v>
      </c>
      <c r="EG63" s="125">
        <v>1473141</v>
      </c>
      <c r="EH63" s="125">
        <v>1460308.2800000003</v>
      </c>
      <c r="EI63" s="125">
        <v>1447154.44</v>
      </c>
      <c r="EJ63" s="125">
        <v>1434017.76</v>
      </c>
      <c r="EK63" s="125">
        <v>1421236.52</v>
      </c>
      <c r="EL63" s="125">
        <v>1409149</v>
      </c>
      <c r="EM63" s="125">
        <v>1397327.0240000002</v>
      </c>
      <c r="EN63" s="125">
        <v>1385545.0719999999</v>
      </c>
      <c r="EO63" s="125">
        <v>1374445.4079999998</v>
      </c>
      <c r="EP63" s="125">
        <v>1364670.2960000001</v>
      </c>
      <c r="EQ63" s="125">
        <v>1356862</v>
      </c>
      <c r="ER63" s="125">
        <v>1350592.3439999998</v>
      </c>
      <c r="ES63" s="125">
        <v>1345433.1519999998</v>
      </c>
      <c r="ET63" s="125">
        <v>1342026.6880000001</v>
      </c>
      <c r="EU63" s="125">
        <v>1341015.216</v>
      </c>
      <c r="EV63" s="125">
        <v>1343041</v>
      </c>
    </row>
    <row r="64" spans="1:152" ht="14.1" customHeight="1" x14ac:dyDescent="0.2">
      <c r="A64" s="117" t="s">
        <v>539</v>
      </c>
      <c r="B64" s="125">
        <v>533646</v>
      </c>
      <c r="C64" s="125">
        <v>551392.00800000003</v>
      </c>
      <c r="D64" s="125">
        <v>565361.38399999996</v>
      </c>
      <c r="E64" s="125">
        <v>576811.05599999987</v>
      </c>
      <c r="F64" s="125">
        <v>586997.95200000005</v>
      </c>
      <c r="G64" s="125">
        <v>597179</v>
      </c>
      <c r="H64" s="125">
        <v>606516.24800000002</v>
      </c>
      <c r="I64" s="125">
        <v>614171.74399999995</v>
      </c>
      <c r="J64" s="125">
        <v>621402.41599999997</v>
      </c>
      <c r="K64" s="125">
        <v>629465.19200000004</v>
      </c>
      <c r="L64" s="125">
        <v>639617</v>
      </c>
      <c r="M64" s="125">
        <v>652550.92799999996</v>
      </c>
      <c r="N64" s="125">
        <v>667429.02399999998</v>
      </c>
      <c r="O64" s="125">
        <v>683211.65599999996</v>
      </c>
      <c r="P64" s="125">
        <v>698859.19200000004</v>
      </c>
      <c r="Q64" s="125">
        <v>713332</v>
      </c>
      <c r="R64" s="125">
        <v>727289.29599999997</v>
      </c>
      <c r="S64" s="125">
        <v>741424.16800000006</v>
      </c>
      <c r="T64" s="125">
        <v>754747.79200000002</v>
      </c>
      <c r="U64" s="125">
        <v>766271.34400000004</v>
      </c>
      <c r="V64" s="125">
        <v>775006</v>
      </c>
      <c r="W64" s="125">
        <v>780048.72000000009</v>
      </c>
      <c r="X64" s="125">
        <v>782058.72</v>
      </c>
      <c r="Y64" s="125">
        <v>782390.56</v>
      </c>
      <c r="Z64" s="125">
        <v>782398.8</v>
      </c>
      <c r="AA64" s="125">
        <v>783438</v>
      </c>
      <c r="AB64" s="125">
        <v>784719.76</v>
      </c>
      <c r="AC64" s="125">
        <v>785341.04</v>
      </c>
      <c r="AD64" s="125">
        <v>786484.44</v>
      </c>
      <c r="AE64" s="125">
        <v>789332.56</v>
      </c>
      <c r="AF64" s="125">
        <v>795068</v>
      </c>
      <c r="AG64" s="125">
        <v>803955.25600000005</v>
      </c>
      <c r="AH64" s="125">
        <v>815205.92800000007</v>
      </c>
      <c r="AI64" s="125">
        <v>828423.272</v>
      </c>
      <c r="AJ64" s="125">
        <v>843210.54399999999</v>
      </c>
      <c r="AK64" s="125">
        <v>859171</v>
      </c>
      <c r="AL64" s="125">
        <v>876964.86400000006</v>
      </c>
      <c r="AM64" s="125">
        <v>896856.63199999987</v>
      </c>
      <c r="AN64" s="125">
        <v>917855.96799999999</v>
      </c>
      <c r="AO64" s="125">
        <v>938972.53600000008</v>
      </c>
      <c r="AP64" s="125">
        <v>959216</v>
      </c>
      <c r="AQ64" s="125">
        <v>979141.12800000003</v>
      </c>
      <c r="AR64" s="125">
        <v>999408.14399999985</v>
      </c>
      <c r="AS64" s="125">
        <v>1019184.8959999999</v>
      </c>
      <c r="AT64" s="125">
        <v>1037639.232</v>
      </c>
      <c r="AU64" s="125">
        <v>1053939</v>
      </c>
      <c r="AV64" s="125">
        <v>1067652.76</v>
      </c>
      <c r="AW64" s="125">
        <v>1079335.2799999998</v>
      </c>
      <c r="AX64" s="125">
        <v>1089633.72</v>
      </c>
      <c r="AY64" s="125">
        <v>1099195.24</v>
      </c>
      <c r="AZ64" s="125">
        <v>1108667</v>
      </c>
      <c r="BA64" s="125">
        <v>1117647.1439999999</v>
      </c>
      <c r="BB64" s="125">
        <v>1125704.2320000001</v>
      </c>
      <c r="BC64" s="125">
        <v>1133441.048</v>
      </c>
      <c r="BD64" s="125">
        <v>1141460.3759999999</v>
      </c>
      <c r="BE64" s="125">
        <v>1150365</v>
      </c>
      <c r="BF64" s="125">
        <v>1158808.2800000003</v>
      </c>
      <c r="BG64" s="125">
        <v>1166388.3599999999</v>
      </c>
      <c r="BH64" s="125">
        <v>1175125.2</v>
      </c>
      <c r="BI64" s="125">
        <v>1187038.76</v>
      </c>
      <c r="BJ64" s="125">
        <v>1204149</v>
      </c>
      <c r="BK64" s="125">
        <v>1226539.456</v>
      </c>
      <c r="BL64" s="125">
        <v>1252863.4879999999</v>
      </c>
      <c r="BM64" s="125">
        <v>1282995.7919999997</v>
      </c>
      <c r="BN64" s="125">
        <v>1316811.064</v>
      </c>
      <c r="BO64" s="125">
        <v>1354184</v>
      </c>
      <c r="BP64" s="125">
        <v>1401026.0719999999</v>
      </c>
      <c r="BQ64" s="125">
        <v>1457420.8160000001</v>
      </c>
      <c r="BR64" s="125">
        <v>1514501.024</v>
      </c>
      <c r="BS64" s="125">
        <v>1563399.4879999999</v>
      </c>
      <c r="BT64" s="125">
        <v>1595249</v>
      </c>
      <c r="BU64" s="125">
        <v>1604006.2960000001</v>
      </c>
      <c r="BV64" s="125">
        <v>1595582.848</v>
      </c>
      <c r="BW64" s="125">
        <v>1579043.5519999999</v>
      </c>
      <c r="BX64" s="125">
        <v>1563453.304</v>
      </c>
      <c r="BY64" s="125">
        <v>1557877</v>
      </c>
      <c r="BZ64" s="125">
        <v>1564117.152</v>
      </c>
      <c r="CA64" s="125">
        <v>1576130.4959999998</v>
      </c>
      <c r="CB64" s="125">
        <v>1591213.264</v>
      </c>
      <c r="CC64" s="125">
        <v>1606661.6880000001</v>
      </c>
      <c r="CD64" s="125">
        <v>1619772</v>
      </c>
      <c r="CE64" s="125">
        <v>1631313.6240000001</v>
      </c>
      <c r="CF64" s="125">
        <v>1643089.0719999999</v>
      </c>
      <c r="CG64" s="125">
        <v>1653944.2079999996</v>
      </c>
      <c r="CH64" s="125">
        <v>1662724.8960000002</v>
      </c>
      <c r="CI64" s="125">
        <v>1668277</v>
      </c>
      <c r="CJ64" s="125">
        <v>1668370.648</v>
      </c>
      <c r="CK64" s="125">
        <v>1663775.2639999997</v>
      </c>
      <c r="CL64" s="125">
        <v>1657835.656</v>
      </c>
      <c r="CM64" s="125">
        <v>1653896.632</v>
      </c>
      <c r="CN64" s="125">
        <v>1655303</v>
      </c>
      <c r="CO64" s="125">
        <v>1663904.2960000001</v>
      </c>
      <c r="CP64" s="125">
        <v>1677470.648</v>
      </c>
      <c r="CQ64" s="125">
        <v>1693227.7519999999</v>
      </c>
      <c r="CR64" s="125">
        <v>1708401.3040000002</v>
      </c>
      <c r="CS64" s="125">
        <v>1720217</v>
      </c>
      <c r="CT64" s="125">
        <v>1727956.9840000002</v>
      </c>
      <c r="CU64" s="125">
        <v>1733470.7919999999</v>
      </c>
      <c r="CV64" s="125">
        <v>1737835.2080000001</v>
      </c>
      <c r="CW64" s="125">
        <v>1742127.0160000001</v>
      </c>
      <c r="CX64" s="125">
        <v>1747423</v>
      </c>
      <c r="CY64" s="125">
        <v>1754995.176</v>
      </c>
      <c r="CZ64" s="125">
        <v>1764125.6879999996</v>
      </c>
      <c r="DA64" s="125">
        <v>1772906.5119999999</v>
      </c>
      <c r="DB64" s="125">
        <v>1779429.6239999998</v>
      </c>
      <c r="DC64" s="125">
        <v>1781787</v>
      </c>
      <c r="DD64" s="125">
        <v>1778943.344</v>
      </c>
      <c r="DE64" s="125">
        <v>1772170.6719999998</v>
      </c>
      <c r="DF64" s="125">
        <v>1763021.9279999998</v>
      </c>
      <c r="DG64" s="125">
        <v>1753050.0560000001</v>
      </c>
      <c r="DH64" s="125">
        <v>1743808</v>
      </c>
      <c r="DI64" s="125">
        <v>1735089.344</v>
      </c>
      <c r="DJ64" s="125">
        <v>1725858.7919999997</v>
      </c>
      <c r="DK64" s="125">
        <v>1716425.9679999999</v>
      </c>
      <c r="DL64" s="125">
        <v>1707100.496</v>
      </c>
      <c r="DM64" s="125">
        <v>1698192</v>
      </c>
      <c r="DN64" s="125">
        <v>1689745.4400000002</v>
      </c>
      <c r="DO64" s="125">
        <v>1681554.4</v>
      </c>
      <c r="DP64" s="125">
        <v>1673551.44</v>
      </c>
      <c r="DQ64" s="125">
        <v>1665669.1200000001</v>
      </c>
      <c r="DR64" s="125">
        <v>1657840</v>
      </c>
      <c r="DS64" s="125">
        <v>1650165.5040000002</v>
      </c>
      <c r="DT64" s="125">
        <v>1642690.5919999999</v>
      </c>
      <c r="DU64" s="125">
        <v>1635263.1279999998</v>
      </c>
      <c r="DV64" s="125">
        <v>1627730.976</v>
      </c>
      <c r="DW64" s="125">
        <v>1619942</v>
      </c>
      <c r="DX64" s="125">
        <v>1611925.2880000002</v>
      </c>
      <c r="DY64" s="125">
        <v>1603782.264</v>
      </c>
      <c r="DZ64" s="125">
        <v>1595469.2959999999</v>
      </c>
      <c r="EA64" s="125">
        <v>1586942.7520000001</v>
      </c>
      <c r="EB64" s="125">
        <v>1578159</v>
      </c>
      <c r="EC64" s="125">
        <v>1569246.4880000001</v>
      </c>
      <c r="ED64" s="125">
        <v>1560234.3039999998</v>
      </c>
      <c r="EE64" s="125">
        <v>1550929.7759999998</v>
      </c>
      <c r="EF64" s="125">
        <v>1541140.2320000003</v>
      </c>
      <c r="EG64" s="125">
        <v>1530673</v>
      </c>
      <c r="EH64" s="125">
        <v>1519347.04</v>
      </c>
      <c r="EI64" s="125">
        <v>1507290.7999999998</v>
      </c>
      <c r="EJ64" s="125">
        <v>1494775.8399999999</v>
      </c>
      <c r="EK64" s="125">
        <v>1482073.72</v>
      </c>
      <c r="EL64" s="125">
        <v>1469456</v>
      </c>
      <c r="EM64" s="125">
        <v>1456697.96</v>
      </c>
      <c r="EN64" s="125">
        <v>1443618.56</v>
      </c>
      <c r="EO64" s="125">
        <v>1430554.88</v>
      </c>
      <c r="EP64" s="125">
        <v>1417844.0000000002</v>
      </c>
      <c r="EQ64" s="125">
        <v>1405823</v>
      </c>
      <c r="ER64" s="125">
        <v>1394267.16</v>
      </c>
      <c r="ES64" s="125">
        <v>1382951.7599999998</v>
      </c>
      <c r="ET64" s="125">
        <v>1372213.88</v>
      </c>
      <c r="EU64" s="125">
        <v>1362390.6</v>
      </c>
      <c r="EV64" s="125">
        <v>1353819</v>
      </c>
    </row>
    <row r="65" spans="1:152" ht="14.1" customHeight="1" x14ac:dyDescent="0.2">
      <c r="A65" s="117" t="s">
        <v>540</v>
      </c>
      <c r="B65" s="125">
        <v>448436</v>
      </c>
      <c r="C65" s="125">
        <v>464544.32000000007</v>
      </c>
      <c r="D65" s="125">
        <v>480305.76</v>
      </c>
      <c r="E65" s="125">
        <v>495622.64000000007</v>
      </c>
      <c r="F65" s="125">
        <v>510397.28000000014</v>
      </c>
      <c r="G65" s="125">
        <v>524532</v>
      </c>
      <c r="H65" s="125">
        <v>538091.92000000004</v>
      </c>
      <c r="I65" s="125">
        <v>551142.16</v>
      </c>
      <c r="J65" s="125">
        <v>563585.04</v>
      </c>
      <c r="K65" s="125">
        <v>575322.88</v>
      </c>
      <c r="L65" s="125">
        <v>586258</v>
      </c>
      <c r="M65" s="125">
        <v>595621.56799999997</v>
      </c>
      <c r="N65" s="125">
        <v>603478.70399999991</v>
      </c>
      <c r="O65" s="125">
        <v>610982.65599999996</v>
      </c>
      <c r="P65" s="125">
        <v>619286.67200000002</v>
      </c>
      <c r="Q65" s="125">
        <v>629544</v>
      </c>
      <c r="R65" s="125">
        <v>642379.3600000001</v>
      </c>
      <c r="S65" s="125">
        <v>657023.92000000004</v>
      </c>
      <c r="T65" s="125">
        <v>672540.6</v>
      </c>
      <c r="U65" s="125">
        <v>687992.32000000007</v>
      </c>
      <c r="V65" s="125">
        <v>702442</v>
      </c>
      <c r="W65" s="125">
        <v>716682.37600000016</v>
      </c>
      <c r="X65" s="125">
        <v>731338.16799999983</v>
      </c>
      <c r="Y65" s="125">
        <v>745220.272</v>
      </c>
      <c r="Z65" s="125">
        <v>757139.58400000003</v>
      </c>
      <c r="AA65" s="125">
        <v>765907</v>
      </c>
      <c r="AB65" s="125">
        <v>770450.84</v>
      </c>
      <c r="AC65" s="125">
        <v>771563.84</v>
      </c>
      <c r="AD65" s="125">
        <v>770853.5199999999</v>
      </c>
      <c r="AE65" s="125">
        <v>769927.4</v>
      </c>
      <c r="AF65" s="125">
        <v>770393</v>
      </c>
      <c r="AG65" s="125">
        <v>771559.28</v>
      </c>
      <c r="AH65" s="125">
        <v>772354.55999999994</v>
      </c>
      <c r="AI65" s="125">
        <v>773815.39999999991</v>
      </c>
      <c r="AJ65" s="125">
        <v>776978.3600000001</v>
      </c>
      <c r="AK65" s="125">
        <v>782880</v>
      </c>
      <c r="AL65" s="125">
        <v>791756.304</v>
      </c>
      <c r="AM65" s="125">
        <v>802916.23200000008</v>
      </c>
      <c r="AN65" s="125">
        <v>816005.80800000008</v>
      </c>
      <c r="AO65" s="125">
        <v>830671.0560000001</v>
      </c>
      <c r="AP65" s="125">
        <v>846558</v>
      </c>
      <c r="AQ65" s="125">
        <v>864357.87200000009</v>
      </c>
      <c r="AR65" s="125">
        <v>884306.65599999996</v>
      </c>
      <c r="AS65" s="125">
        <v>905367.50399999996</v>
      </c>
      <c r="AT65" s="125">
        <v>926503.56799999997</v>
      </c>
      <c r="AU65" s="125">
        <v>946678</v>
      </c>
      <c r="AV65" s="125">
        <v>966404.4160000002</v>
      </c>
      <c r="AW65" s="125">
        <v>986374.04799999995</v>
      </c>
      <c r="AX65" s="125">
        <v>1005816.472</v>
      </c>
      <c r="AY65" s="125">
        <v>1023961.2640000002</v>
      </c>
      <c r="AZ65" s="125">
        <v>1040038</v>
      </c>
      <c r="BA65" s="125">
        <v>1053602.936</v>
      </c>
      <c r="BB65" s="125">
        <v>1065169.6879999998</v>
      </c>
      <c r="BC65" s="125">
        <v>1075403.8719999997</v>
      </c>
      <c r="BD65" s="125">
        <v>1084971.1040000001</v>
      </c>
      <c r="BE65" s="125">
        <v>1094537</v>
      </c>
      <c r="BF65" s="125">
        <v>1103735.8799999999</v>
      </c>
      <c r="BG65" s="125">
        <v>1112124</v>
      </c>
      <c r="BH65" s="125">
        <v>1120249.8799999999</v>
      </c>
      <c r="BI65" s="125">
        <v>1128662.04</v>
      </c>
      <c r="BJ65" s="125">
        <v>1137909</v>
      </c>
      <c r="BK65" s="125">
        <v>1146669.656</v>
      </c>
      <c r="BL65" s="125">
        <v>1154578.3280000002</v>
      </c>
      <c r="BM65" s="125">
        <v>1163616.6719999998</v>
      </c>
      <c r="BN65" s="125">
        <v>1175766.3440000003</v>
      </c>
      <c r="BO65" s="125">
        <v>1193009</v>
      </c>
      <c r="BP65" s="125">
        <v>1215406.4960000003</v>
      </c>
      <c r="BQ65" s="125">
        <v>1241637.7279999999</v>
      </c>
      <c r="BR65" s="125">
        <v>1271609.9119999998</v>
      </c>
      <c r="BS65" s="125">
        <v>1305230.2640000002</v>
      </c>
      <c r="BT65" s="125">
        <v>1342406</v>
      </c>
      <c r="BU65" s="125">
        <v>1389000.88</v>
      </c>
      <c r="BV65" s="125">
        <v>1445076.7599999998</v>
      </c>
      <c r="BW65" s="125">
        <v>1501838</v>
      </c>
      <c r="BX65" s="125">
        <v>1550488.96</v>
      </c>
      <c r="BY65" s="125">
        <v>1582234</v>
      </c>
      <c r="BZ65" s="125">
        <v>1591080.7360000003</v>
      </c>
      <c r="CA65" s="125">
        <v>1582892.9279999998</v>
      </c>
      <c r="CB65" s="125">
        <v>1566659.152</v>
      </c>
      <c r="CC65" s="125">
        <v>1551367.9840000002</v>
      </c>
      <c r="CD65" s="125">
        <v>1546008</v>
      </c>
      <c r="CE65" s="125">
        <v>1552369.1680000001</v>
      </c>
      <c r="CF65" s="125">
        <v>1564459.1040000001</v>
      </c>
      <c r="CG65" s="125">
        <v>1579592.8560000001</v>
      </c>
      <c r="CH65" s="125">
        <v>1595085.4720000001</v>
      </c>
      <c r="CI65" s="125">
        <v>1608252</v>
      </c>
      <c r="CJ65" s="125">
        <v>1619853.3359999999</v>
      </c>
      <c r="CK65" s="125">
        <v>1631679.4480000001</v>
      </c>
      <c r="CL65" s="125">
        <v>1642588.9919999999</v>
      </c>
      <c r="CM65" s="125">
        <v>1651440.6240000003</v>
      </c>
      <c r="CN65" s="125">
        <v>1657093</v>
      </c>
      <c r="CO65" s="125">
        <v>1657335.368</v>
      </c>
      <c r="CP65" s="125">
        <v>1652928.6239999998</v>
      </c>
      <c r="CQ65" s="125">
        <v>1647188.8959999997</v>
      </c>
      <c r="CR65" s="125">
        <v>1643432.3119999999</v>
      </c>
      <c r="CS65" s="125">
        <v>1644975</v>
      </c>
      <c r="CT65" s="125">
        <v>1653648.7039999999</v>
      </c>
      <c r="CU65" s="125">
        <v>1667242.6719999998</v>
      </c>
      <c r="CV65" s="125">
        <v>1683009.2879999999</v>
      </c>
      <c r="CW65" s="125">
        <v>1698200.936</v>
      </c>
      <c r="CX65" s="125">
        <v>1710070</v>
      </c>
      <c r="CY65" s="125">
        <v>1717909.8720000002</v>
      </c>
      <c r="CZ65" s="125">
        <v>1723552.2959999999</v>
      </c>
      <c r="DA65" s="125">
        <v>1728057.1839999999</v>
      </c>
      <c r="DB65" s="125">
        <v>1732484.4479999999</v>
      </c>
      <c r="DC65" s="125">
        <v>1737894</v>
      </c>
      <c r="DD65" s="125">
        <v>1745547.3599999999</v>
      </c>
      <c r="DE65" s="125">
        <v>1754737.92</v>
      </c>
      <c r="DF65" s="125">
        <v>1763573.4</v>
      </c>
      <c r="DG65" s="125">
        <v>1770161.52</v>
      </c>
      <c r="DH65" s="125">
        <v>1772610</v>
      </c>
      <c r="DI65" s="125">
        <v>1769890.1840000001</v>
      </c>
      <c r="DJ65" s="125">
        <v>1763263.5919999997</v>
      </c>
      <c r="DK65" s="125">
        <v>1754273.2080000001</v>
      </c>
      <c r="DL65" s="125">
        <v>1744462.0160000001</v>
      </c>
      <c r="DM65" s="125">
        <v>1735373</v>
      </c>
      <c r="DN65" s="125">
        <v>1726800.6879999998</v>
      </c>
      <c r="DO65" s="125">
        <v>1717716.4240000001</v>
      </c>
      <c r="DP65" s="125">
        <v>1708428.4159999997</v>
      </c>
      <c r="DQ65" s="125">
        <v>1699244.8719999997</v>
      </c>
      <c r="DR65" s="125">
        <v>1690474</v>
      </c>
      <c r="DS65" s="125">
        <v>1682160.4080000001</v>
      </c>
      <c r="DT65" s="125">
        <v>1674098.6240000001</v>
      </c>
      <c r="DU65" s="125">
        <v>1666221.736</v>
      </c>
      <c r="DV65" s="125">
        <v>1658462.8320000002</v>
      </c>
      <c r="DW65" s="125">
        <v>1650755</v>
      </c>
      <c r="DX65" s="125">
        <v>1643199.2000000002</v>
      </c>
      <c r="DY65" s="125">
        <v>1635840.04</v>
      </c>
      <c r="DZ65" s="125">
        <v>1628526.08</v>
      </c>
      <c r="EA65" s="125">
        <v>1621105.8800000001</v>
      </c>
      <c r="EB65" s="125">
        <v>1613428</v>
      </c>
      <c r="EC65" s="125">
        <v>1605521.4480000001</v>
      </c>
      <c r="ED65" s="125">
        <v>1597487.1840000001</v>
      </c>
      <c r="EE65" s="125">
        <v>1589281.696</v>
      </c>
      <c r="EF65" s="125">
        <v>1580861.4720000001</v>
      </c>
      <c r="EG65" s="125">
        <v>1572183</v>
      </c>
      <c r="EH65" s="125">
        <v>1563374.1840000001</v>
      </c>
      <c r="EI65" s="125">
        <v>1554464.0319999999</v>
      </c>
      <c r="EJ65" s="125">
        <v>1545260.6879999998</v>
      </c>
      <c r="EK65" s="125">
        <v>1535572.2959999999</v>
      </c>
      <c r="EL65" s="125">
        <v>1525207</v>
      </c>
      <c r="EM65" s="125">
        <v>1513984.88</v>
      </c>
      <c r="EN65" s="125">
        <v>1502033.8399999999</v>
      </c>
      <c r="EO65" s="125">
        <v>1489623.76</v>
      </c>
      <c r="EP65" s="125">
        <v>1477024.52</v>
      </c>
      <c r="EQ65" s="125">
        <v>1464506</v>
      </c>
      <c r="ER65" s="125">
        <v>1451888.28</v>
      </c>
      <c r="ES65" s="125">
        <v>1438991.44</v>
      </c>
      <c r="ET65" s="125">
        <v>1426085.3599999999</v>
      </c>
      <c r="EU65" s="125">
        <v>1413439.9200000002</v>
      </c>
      <c r="EV65" s="125">
        <v>1401325</v>
      </c>
    </row>
    <row r="66" spans="1:152" ht="14.1" customHeight="1" x14ac:dyDescent="0.2">
      <c r="A66" s="117" t="s">
        <v>541</v>
      </c>
      <c r="B66" s="125">
        <v>366355</v>
      </c>
      <c r="C66" s="125">
        <v>378494.88799999998</v>
      </c>
      <c r="D66" s="125">
        <v>391896.70399999997</v>
      </c>
      <c r="E66" s="125">
        <v>406116.97599999997</v>
      </c>
      <c r="F66" s="125">
        <v>420712.23199999996</v>
      </c>
      <c r="G66" s="125">
        <v>435239</v>
      </c>
      <c r="H66" s="125">
        <v>449992.92800000007</v>
      </c>
      <c r="I66" s="125">
        <v>465269.66399999993</v>
      </c>
      <c r="J66" s="125">
        <v>480625.73599999998</v>
      </c>
      <c r="K66" s="125">
        <v>495617.67199999996</v>
      </c>
      <c r="L66" s="125">
        <v>509802</v>
      </c>
      <c r="M66" s="125">
        <v>523269.728</v>
      </c>
      <c r="N66" s="125">
        <v>536316.50399999996</v>
      </c>
      <c r="O66" s="125">
        <v>548805.81599999999</v>
      </c>
      <c r="P66" s="125">
        <v>560601.152</v>
      </c>
      <c r="Q66" s="125">
        <v>571566</v>
      </c>
      <c r="R66" s="125">
        <v>580923.52800000017</v>
      </c>
      <c r="S66" s="125">
        <v>588764.74399999995</v>
      </c>
      <c r="T66" s="125">
        <v>596254.89600000007</v>
      </c>
      <c r="U66" s="125">
        <v>604559.23200000008</v>
      </c>
      <c r="V66" s="125">
        <v>614843</v>
      </c>
      <c r="W66" s="125">
        <v>627804.424</v>
      </c>
      <c r="X66" s="125">
        <v>642666.67200000002</v>
      </c>
      <c r="Y66" s="125">
        <v>658382.40799999994</v>
      </c>
      <c r="Z66" s="125">
        <v>673904.29599999997</v>
      </c>
      <c r="AA66" s="125">
        <v>688185</v>
      </c>
      <c r="AB66" s="125">
        <v>701874.152</v>
      </c>
      <c r="AC66" s="125">
        <v>715669.97599999991</v>
      </c>
      <c r="AD66" s="125">
        <v>728598.02399999998</v>
      </c>
      <c r="AE66" s="125">
        <v>739683.84800000011</v>
      </c>
      <c r="AF66" s="125">
        <v>747953</v>
      </c>
      <c r="AG66" s="125">
        <v>752423.32000000018</v>
      </c>
      <c r="AH66" s="125">
        <v>753744.44</v>
      </c>
      <c r="AI66" s="125">
        <v>753389.59999999986</v>
      </c>
      <c r="AJ66" s="125">
        <v>752832.04</v>
      </c>
      <c r="AK66" s="125">
        <v>753545</v>
      </c>
      <c r="AL66" s="125">
        <v>754827.95200000005</v>
      </c>
      <c r="AM66" s="125">
        <v>755698.73599999992</v>
      </c>
      <c r="AN66" s="125">
        <v>757208.14399999997</v>
      </c>
      <c r="AO66" s="125">
        <v>760406.96800000011</v>
      </c>
      <c r="AP66" s="125">
        <v>766346</v>
      </c>
      <c r="AQ66" s="125">
        <v>775287.22399999993</v>
      </c>
      <c r="AR66" s="125">
        <v>786530.11199999996</v>
      </c>
      <c r="AS66" s="125">
        <v>799681.68799999997</v>
      </c>
      <c r="AT66" s="125">
        <v>814348.97600000014</v>
      </c>
      <c r="AU66" s="125">
        <v>830139</v>
      </c>
      <c r="AV66" s="125">
        <v>847702.88000000012</v>
      </c>
      <c r="AW66" s="125">
        <v>867302.59999999986</v>
      </c>
      <c r="AX66" s="125">
        <v>887961.47999999986</v>
      </c>
      <c r="AY66" s="125">
        <v>908702.84</v>
      </c>
      <c r="AZ66" s="125">
        <v>928550</v>
      </c>
      <c r="BA66" s="125">
        <v>947977.21600000001</v>
      </c>
      <c r="BB66" s="125">
        <v>967635.60799999989</v>
      </c>
      <c r="BC66" s="125">
        <v>986813.7919999999</v>
      </c>
      <c r="BD66" s="125">
        <v>1004800.3840000001</v>
      </c>
      <c r="BE66" s="125">
        <v>1020884</v>
      </c>
      <c r="BF66" s="125">
        <v>1034684.6399999999</v>
      </c>
      <c r="BG66" s="125">
        <v>1046676.5599999998</v>
      </c>
      <c r="BH66" s="125">
        <v>1057429.76</v>
      </c>
      <c r="BI66" s="125">
        <v>1067514.24</v>
      </c>
      <c r="BJ66" s="125">
        <v>1077500</v>
      </c>
      <c r="BK66" s="125">
        <v>1087023.5359999998</v>
      </c>
      <c r="BL66" s="125">
        <v>1095704.8479999998</v>
      </c>
      <c r="BM66" s="125">
        <v>1104089.1919999998</v>
      </c>
      <c r="BN66" s="125">
        <v>1112721.824</v>
      </c>
      <c r="BO66" s="125">
        <v>1122148</v>
      </c>
      <c r="BP66" s="125">
        <v>1131048.5999999999</v>
      </c>
      <c r="BQ66" s="125">
        <v>1139060.1199999999</v>
      </c>
      <c r="BR66" s="125">
        <v>1148161.24</v>
      </c>
      <c r="BS66" s="125">
        <v>1160330.6400000001</v>
      </c>
      <c r="BT66" s="125">
        <v>1177547</v>
      </c>
      <c r="BU66" s="125">
        <v>1199868.2080000001</v>
      </c>
      <c r="BV66" s="125">
        <v>1225975.1439999999</v>
      </c>
      <c r="BW66" s="125">
        <v>1255780.976</v>
      </c>
      <c r="BX66" s="125">
        <v>1289198.872</v>
      </c>
      <c r="BY66" s="125">
        <v>1326142</v>
      </c>
      <c r="BZ66" s="125">
        <v>1372408.3760000002</v>
      </c>
      <c r="CA66" s="125">
        <v>1428055.8879999998</v>
      </c>
      <c r="CB66" s="125">
        <v>1484387.5120000001</v>
      </c>
      <c r="CC66" s="125">
        <v>1532706.2240000002</v>
      </c>
      <c r="CD66" s="125">
        <v>1564315</v>
      </c>
      <c r="CE66" s="125">
        <v>1573293.8559999999</v>
      </c>
      <c r="CF66" s="125">
        <v>1565440.808</v>
      </c>
      <c r="CG66" s="125">
        <v>1549635.8319999999</v>
      </c>
      <c r="CH66" s="125">
        <v>1534758.9040000001</v>
      </c>
      <c r="CI66" s="125">
        <v>1529690</v>
      </c>
      <c r="CJ66" s="125">
        <v>1536193.7920000001</v>
      </c>
      <c r="CK66" s="125">
        <v>1548350.2960000001</v>
      </c>
      <c r="CL66" s="125">
        <v>1563512.504</v>
      </c>
      <c r="CM66" s="125">
        <v>1579033.4080000001</v>
      </c>
      <c r="CN66" s="125">
        <v>1592266</v>
      </c>
      <c r="CO66" s="125">
        <v>1603971.3360000001</v>
      </c>
      <c r="CP66" s="125">
        <v>1615914.088</v>
      </c>
      <c r="CQ66" s="125">
        <v>1626952.6719999998</v>
      </c>
      <c r="CR66" s="125">
        <v>1635945.504</v>
      </c>
      <c r="CS66" s="125">
        <v>1641751</v>
      </c>
      <c r="CT66" s="125">
        <v>1642169.5440000002</v>
      </c>
      <c r="CU66" s="125">
        <v>1637962.192</v>
      </c>
      <c r="CV66" s="125">
        <v>1632428.3679999998</v>
      </c>
      <c r="CW66" s="125">
        <v>1628867.496</v>
      </c>
      <c r="CX66" s="125">
        <v>1630579</v>
      </c>
      <c r="CY66" s="125">
        <v>1639387.1040000001</v>
      </c>
      <c r="CZ66" s="125">
        <v>1653092.192</v>
      </c>
      <c r="DA66" s="125">
        <v>1668957.9279999998</v>
      </c>
      <c r="DB66" s="125">
        <v>1684247.976</v>
      </c>
      <c r="DC66" s="125">
        <v>1696226</v>
      </c>
      <c r="DD66" s="125">
        <v>1704187.8399999999</v>
      </c>
      <c r="DE66" s="125">
        <v>1709957.7199999995</v>
      </c>
      <c r="DF66" s="125">
        <v>1714591.88</v>
      </c>
      <c r="DG66" s="125">
        <v>1719146.56</v>
      </c>
      <c r="DH66" s="125">
        <v>1724678</v>
      </c>
      <c r="DI66" s="125">
        <v>1732439.1600000001</v>
      </c>
      <c r="DJ66" s="125">
        <v>1741725.88</v>
      </c>
      <c r="DK66" s="125">
        <v>1750658.72</v>
      </c>
      <c r="DL66" s="125">
        <v>1757358.24</v>
      </c>
      <c r="DM66" s="125">
        <v>1759945</v>
      </c>
      <c r="DN66" s="125">
        <v>1757398.2000000002</v>
      </c>
      <c r="DO66" s="125">
        <v>1750970.8</v>
      </c>
      <c r="DP66" s="125">
        <v>1742193.9999999998</v>
      </c>
      <c r="DQ66" s="125">
        <v>1732599</v>
      </c>
      <c r="DR66" s="125">
        <v>1723717</v>
      </c>
      <c r="DS66" s="125">
        <v>1715343.824</v>
      </c>
      <c r="DT66" s="125">
        <v>1706458.6719999998</v>
      </c>
      <c r="DU66" s="125">
        <v>1697367.808</v>
      </c>
      <c r="DV66" s="125">
        <v>1688377.496</v>
      </c>
      <c r="DW66" s="125">
        <v>1679794</v>
      </c>
      <c r="DX66" s="125">
        <v>1671661.4639999999</v>
      </c>
      <c r="DY66" s="125">
        <v>1663775.7119999998</v>
      </c>
      <c r="DZ66" s="125">
        <v>1656070.5279999999</v>
      </c>
      <c r="EA66" s="125">
        <v>1648479.696</v>
      </c>
      <c r="EB66" s="125">
        <v>1640937</v>
      </c>
      <c r="EC66" s="125">
        <v>1633542.7919999999</v>
      </c>
      <c r="ED66" s="125">
        <v>1626341.2160000002</v>
      </c>
      <c r="EE66" s="125">
        <v>1619181.7439999999</v>
      </c>
      <c r="EF66" s="125">
        <v>1611913.8480000002</v>
      </c>
      <c r="EG66" s="125">
        <v>1604387</v>
      </c>
      <c r="EH66" s="125">
        <v>1596629.9200000002</v>
      </c>
      <c r="EI66" s="125">
        <v>1588742.96</v>
      </c>
      <c r="EJ66" s="125">
        <v>1580683.04</v>
      </c>
      <c r="EK66" s="125">
        <v>1572407.0799999998</v>
      </c>
      <c r="EL66" s="125">
        <v>1563872</v>
      </c>
      <c r="EM66" s="125">
        <v>1555205.8160000001</v>
      </c>
      <c r="EN66" s="125">
        <v>1546437.2479999999</v>
      </c>
      <c r="EO66" s="125">
        <v>1537374.2719999999</v>
      </c>
      <c r="EP66" s="125">
        <v>1527824.8640000001</v>
      </c>
      <c r="EQ66" s="125">
        <v>1517597</v>
      </c>
      <c r="ER66" s="125">
        <v>1506818.696</v>
      </c>
      <c r="ES66" s="125">
        <v>1495617.9680000001</v>
      </c>
      <c r="ET66" s="125">
        <v>1483802.7919999999</v>
      </c>
      <c r="EU66" s="125">
        <v>1471181.1440000001</v>
      </c>
      <c r="EV66" s="125">
        <v>1457561</v>
      </c>
    </row>
    <row r="67" spans="1:152" ht="14.1" customHeight="1" x14ac:dyDescent="0.2">
      <c r="A67" s="117" t="s">
        <v>542</v>
      </c>
      <c r="B67" s="125">
        <v>287565</v>
      </c>
      <c r="C67" s="125">
        <v>299459.53599999996</v>
      </c>
      <c r="D67" s="125">
        <v>311563.20800000004</v>
      </c>
      <c r="E67" s="125">
        <v>323885.71200000006</v>
      </c>
      <c r="F67" s="125">
        <v>336436.74400000001</v>
      </c>
      <c r="G67" s="125">
        <v>349226</v>
      </c>
      <c r="H67" s="125">
        <v>362247.01600000006</v>
      </c>
      <c r="I67" s="125">
        <v>375493.32799999998</v>
      </c>
      <c r="J67" s="125">
        <v>388974.63199999993</v>
      </c>
      <c r="K67" s="125">
        <v>402700.62400000001</v>
      </c>
      <c r="L67" s="125">
        <v>416681</v>
      </c>
      <c r="M67" s="125">
        <v>431228.97600000002</v>
      </c>
      <c r="N67" s="125">
        <v>446338.08799999993</v>
      </c>
      <c r="O67" s="125">
        <v>461538.51199999999</v>
      </c>
      <c r="P67" s="125">
        <v>476360.424</v>
      </c>
      <c r="Q67" s="125">
        <v>490334</v>
      </c>
      <c r="R67" s="125">
        <v>503505.60800000001</v>
      </c>
      <c r="S67" s="125">
        <v>516188.46399999992</v>
      </c>
      <c r="T67" s="125">
        <v>528313.01600000006</v>
      </c>
      <c r="U67" s="125">
        <v>539809.71200000006</v>
      </c>
      <c r="V67" s="125">
        <v>550609</v>
      </c>
      <c r="W67" s="125">
        <v>560034.04799999995</v>
      </c>
      <c r="X67" s="125">
        <v>568131.22400000005</v>
      </c>
      <c r="Y67" s="125">
        <v>575915.77599999995</v>
      </c>
      <c r="Z67" s="125">
        <v>584402.95200000005</v>
      </c>
      <c r="AA67" s="125">
        <v>594608</v>
      </c>
      <c r="AB67" s="125">
        <v>607113.97600000002</v>
      </c>
      <c r="AC67" s="125">
        <v>621244.04799999995</v>
      </c>
      <c r="AD67" s="125">
        <v>636123.63199999998</v>
      </c>
      <c r="AE67" s="125">
        <v>650878.14399999997</v>
      </c>
      <c r="AF67" s="125">
        <v>664633</v>
      </c>
      <c r="AG67" s="125">
        <v>678075.91200000001</v>
      </c>
      <c r="AH67" s="125">
        <v>691789.93599999999</v>
      </c>
      <c r="AI67" s="125">
        <v>704743.50399999996</v>
      </c>
      <c r="AJ67" s="125">
        <v>715905.04800000007</v>
      </c>
      <c r="AK67" s="125">
        <v>724243</v>
      </c>
      <c r="AL67" s="125">
        <v>728778.06400000001</v>
      </c>
      <c r="AM67" s="125">
        <v>730197.95199999993</v>
      </c>
      <c r="AN67" s="125">
        <v>729971.60800000001</v>
      </c>
      <c r="AO67" s="125">
        <v>729567.97600000002</v>
      </c>
      <c r="AP67" s="125">
        <v>730456</v>
      </c>
      <c r="AQ67" s="125">
        <v>731986.55999999994</v>
      </c>
      <c r="AR67" s="125">
        <v>733180.35999999987</v>
      </c>
      <c r="AS67" s="125">
        <v>735011.08000000007</v>
      </c>
      <c r="AT67" s="125">
        <v>738452.39999999991</v>
      </c>
      <c r="AU67" s="125">
        <v>744478</v>
      </c>
      <c r="AV67" s="125">
        <v>753314.6</v>
      </c>
      <c r="AW67" s="125">
        <v>764313.08</v>
      </c>
      <c r="AX67" s="125">
        <v>777133.36</v>
      </c>
      <c r="AY67" s="125">
        <v>791435.3600000001</v>
      </c>
      <c r="AZ67" s="125">
        <v>806879</v>
      </c>
      <c r="BA67" s="125">
        <v>824059.75200000009</v>
      </c>
      <c r="BB67" s="125">
        <v>843204.33600000001</v>
      </c>
      <c r="BC67" s="125">
        <v>863419.54399999988</v>
      </c>
      <c r="BD67" s="125">
        <v>883812.16799999995</v>
      </c>
      <c r="BE67" s="125">
        <v>903489</v>
      </c>
      <c r="BF67" s="125">
        <v>922979.19200000004</v>
      </c>
      <c r="BG67" s="125">
        <v>942878.2159999999</v>
      </c>
      <c r="BH67" s="125">
        <v>962392.34400000004</v>
      </c>
      <c r="BI67" s="125">
        <v>980727.84800000011</v>
      </c>
      <c r="BJ67" s="125">
        <v>997091</v>
      </c>
      <c r="BK67" s="125">
        <v>1011100.8720000002</v>
      </c>
      <c r="BL67" s="125">
        <v>1023286.616</v>
      </c>
      <c r="BM67" s="125">
        <v>1034219.6239999998</v>
      </c>
      <c r="BN67" s="125">
        <v>1044471.2880000001</v>
      </c>
      <c r="BO67" s="125">
        <v>1054613</v>
      </c>
      <c r="BP67" s="125">
        <v>1064278.808</v>
      </c>
      <c r="BQ67" s="125">
        <v>1073087.784</v>
      </c>
      <c r="BR67" s="125">
        <v>1081588.8559999999</v>
      </c>
      <c r="BS67" s="125">
        <v>1090330.952</v>
      </c>
      <c r="BT67" s="125">
        <v>1099863</v>
      </c>
      <c r="BU67" s="125">
        <v>1108888.8559999999</v>
      </c>
      <c r="BV67" s="125">
        <v>1117042.5679999997</v>
      </c>
      <c r="BW67" s="125">
        <v>1126268.352</v>
      </c>
      <c r="BX67" s="125">
        <v>1138510.4240000001</v>
      </c>
      <c r="BY67" s="125">
        <v>1155713</v>
      </c>
      <c r="BZ67" s="125">
        <v>1177927.4400000002</v>
      </c>
      <c r="CA67" s="125">
        <v>1203857.6000000001</v>
      </c>
      <c r="CB67" s="125">
        <v>1233426.44</v>
      </c>
      <c r="CC67" s="125">
        <v>1266556.9200000002</v>
      </c>
      <c r="CD67" s="125">
        <v>1303172</v>
      </c>
      <c r="CE67" s="125">
        <v>1348981.9200000002</v>
      </c>
      <c r="CF67" s="125">
        <v>1404038.0399999998</v>
      </c>
      <c r="CG67" s="125">
        <v>1459774.9999999998</v>
      </c>
      <c r="CH67" s="125">
        <v>1507627.4400000002</v>
      </c>
      <c r="CI67" s="125">
        <v>1539030</v>
      </c>
      <c r="CJ67" s="125">
        <v>1548152.5200000003</v>
      </c>
      <c r="CK67" s="125">
        <v>1540705.24</v>
      </c>
      <c r="CL67" s="125">
        <v>1525433.4</v>
      </c>
      <c r="CM67" s="125">
        <v>1511082.24</v>
      </c>
      <c r="CN67" s="125">
        <v>1506397</v>
      </c>
      <c r="CO67" s="125">
        <v>1513123.7280000001</v>
      </c>
      <c r="CP67" s="125">
        <v>1525432.264</v>
      </c>
      <c r="CQ67" s="125">
        <v>1540703.5359999998</v>
      </c>
      <c r="CR67" s="125">
        <v>1556318.4720000001</v>
      </c>
      <c r="CS67" s="125">
        <v>1569658</v>
      </c>
      <c r="CT67" s="125">
        <v>1581461.3040000002</v>
      </c>
      <c r="CU67" s="125">
        <v>1593474.4319999998</v>
      </c>
      <c r="CV67" s="125">
        <v>1604588.608</v>
      </c>
      <c r="CW67" s="125">
        <v>1613695.0560000001</v>
      </c>
      <c r="CX67" s="125">
        <v>1619685</v>
      </c>
      <c r="CY67" s="125">
        <v>1620398.808</v>
      </c>
      <c r="CZ67" s="125">
        <v>1616575.6640000001</v>
      </c>
      <c r="DA67" s="125">
        <v>1611455.0159999998</v>
      </c>
      <c r="DB67" s="125">
        <v>1608276.3119999999</v>
      </c>
      <c r="DC67" s="125">
        <v>1610279</v>
      </c>
      <c r="DD67" s="125">
        <v>1619261.08</v>
      </c>
      <c r="DE67" s="125">
        <v>1633062.9199999997</v>
      </c>
      <c r="DF67" s="125">
        <v>1648987.5199999998</v>
      </c>
      <c r="DG67" s="125">
        <v>1664337.8800000001</v>
      </c>
      <c r="DH67" s="125">
        <v>1676417</v>
      </c>
      <c r="DI67" s="125">
        <v>1684528.3520000002</v>
      </c>
      <c r="DJ67" s="125">
        <v>1690469.9359999998</v>
      </c>
      <c r="DK67" s="125">
        <v>1695286.5439999998</v>
      </c>
      <c r="DL67" s="125">
        <v>1700022.9679999999</v>
      </c>
      <c r="DM67" s="125">
        <v>1705724</v>
      </c>
      <c r="DN67" s="125">
        <v>1713630.2</v>
      </c>
      <c r="DO67" s="125">
        <v>1723045.0399999998</v>
      </c>
      <c r="DP67" s="125">
        <v>1732107.6799999997</v>
      </c>
      <c r="DQ67" s="125">
        <v>1738957.28</v>
      </c>
      <c r="DR67" s="125">
        <v>1741733</v>
      </c>
      <c r="DS67" s="125">
        <v>1739425.3360000001</v>
      </c>
      <c r="DT67" s="125">
        <v>1733274.8479999998</v>
      </c>
      <c r="DU67" s="125">
        <v>1724795.7919999999</v>
      </c>
      <c r="DV67" s="125">
        <v>1715502.4240000001</v>
      </c>
      <c r="DW67" s="125">
        <v>1706909</v>
      </c>
      <c r="DX67" s="125">
        <v>1698813.1520000002</v>
      </c>
      <c r="DY67" s="125">
        <v>1690205.3759999997</v>
      </c>
      <c r="DZ67" s="125">
        <v>1681389.2239999999</v>
      </c>
      <c r="EA67" s="125">
        <v>1672668.2480000001</v>
      </c>
      <c r="EB67" s="125">
        <v>1664346</v>
      </c>
      <c r="EC67" s="125">
        <v>1656466.0960000001</v>
      </c>
      <c r="ED67" s="125">
        <v>1648826.1679999998</v>
      </c>
      <c r="EE67" s="125">
        <v>1641360.7919999999</v>
      </c>
      <c r="EF67" s="125">
        <v>1634004.544</v>
      </c>
      <c r="EG67" s="125">
        <v>1626692</v>
      </c>
      <c r="EH67" s="125">
        <v>1619522.344</v>
      </c>
      <c r="EI67" s="125">
        <v>1612539.192</v>
      </c>
      <c r="EJ67" s="125">
        <v>1605593.7679999999</v>
      </c>
      <c r="EK67" s="125">
        <v>1598537.2960000001</v>
      </c>
      <c r="EL67" s="125">
        <v>1591221</v>
      </c>
      <c r="EM67" s="125">
        <v>1583674.496</v>
      </c>
      <c r="EN67" s="125">
        <v>1575996.9679999999</v>
      </c>
      <c r="EO67" s="125">
        <v>1568143.9920000001</v>
      </c>
      <c r="EP67" s="125">
        <v>1560071.1440000001</v>
      </c>
      <c r="EQ67" s="125">
        <v>1551734</v>
      </c>
      <c r="ER67" s="125">
        <v>1543162.176</v>
      </c>
      <c r="ES67" s="125">
        <v>1534385.2880000002</v>
      </c>
      <c r="ET67" s="125">
        <v>1525358.912</v>
      </c>
      <c r="EU67" s="125">
        <v>1516038.6240000001</v>
      </c>
      <c r="EV67" s="125">
        <v>1506380</v>
      </c>
    </row>
    <row r="68" spans="1:152" ht="14.1" customHeight="1" x14ac:dyDescent="0.2">
      <c r="A68" s="117" t="s">
        <v>543</v>
      </c>
      <c r="B68" s="125">
        <v>226146</v>
      </c>
      <c r="C68" s="125">
        <v>231958.44</v>
      </c>
      <c r="D68" s="125">
        <v>239233.8</v>
      </c>
      <c r="E68" s="125">
        <v>247667.64</v>
      </c>
      <c r="F68" s="125">
        <v>256955.51999999999</v>
      </c>
      <c r="G68" s="125">
        <v>266793</v>
      </c>
      <c r="H68" s="125">
        <v>277383.03999999998</v>
      </c>
      <c r="I68" s="125">
        <v>288928.59999999998</v>
      </c>
      <c r="J68" s="125">
        <v>301125.24</v>
      </c>
      <c r="K68" s="125">
        <v>313668.51999999996</v>
      </c>
      <c r="L68" s="125">
        <v>326254</v>
      </c>
      <c r="M68" s="125">
        <v>338897.47200000001</v>
      </c>
      <c r="N68" s="125">
        <v>351801.89600000001</v>
      </c>
      <c r="O68" s="125">
        <v>364943.58399999997</v>
      </c>
      <c r="P68" s="125">
        <v>378298.848</v>
      </c>
      <c r="Q68" s="125">
        <v>391844</v>
      </c>
      <c r="R68" s="125">
        <v>405839.152</v>
      </c>
      <c r="S68" s="125">
        <v>420300.09599999996</v>
      </c>
      <c r="T68" s="125">
        <v>434836.66399999993</v>
      </c>
      <c r="U68" s="125">
        <v>449058.68800000002</v>
      </c>
      <c r="V68" s="125">
        <v>462576</v>
      </c>
      <c r="W68" s="125">
        <v>475488.60000000003</v>
      </c>
      <c r="X68" s="125">
        <v>488056.6</v>
      </c>
      <c r="Y68" s="125">
        <v>500130.00000000006</v>
      </c>
      <c r="Z68" s="125">
        <v>511558.80000000005</v>
      </c>
      <c r="AA68" s="125">
        <v>522193</v>
      </c>
      <c r="AB68" s="125">
        <v>531323.86400000006</v>
      </c>
      <c r="AC68" s="125">
        <v>539051.39199999999</v>
      </c>
      <c r="AD68" s="125">
        <v>546438.68799999997</v>
      </c>
      <c r="AE68" s="125">
        <v>554548.85600000003</v>
      </c>
      <c r="AF68" s="125">
        <v>564445</v>
      </c>
      <c r="AG68" s="125">
        <v>576736.78399999999</v>
      </c>
      <c r="AH68" s="125">
        <v>590715.47199999995</v>
      </c>
      <c r="AI68" s="125">
        <v>605466.56799999997</v>
      </c>
      <c r="AJ68" s="125">
        <v>620075.576</v>
      </c>
      <c r="AK68" s="125">
        <v>633628</v>
      </c>
      <c r="AL68" s="125">
        <v>646744.65600000008</v>
      </c>
      <c r="AM68" s="125">
        <v>660035.2080000001</v>
      </c>
      <c r="AN68" s="125">
        <v>672568.43199999991</v>
      </c>
      <c r="AO68" s="125">
        <v>683413.10400000005</v>
      </c>
      <c r="AP68" s="125">
        <v>691638</v>
      </c>
      <c r="AQ68" s="125">
        <v>696349.44</v>
      </c>
      <c r="AR68" s="125">
        <v>698168.24</v>
      </c>
      <c r="AS68" s="125">
        <v>698434.92</v>
      </c>
      <c r="AT68" s="125">
        <v>698490</v>
      </c>
      <c r="AU68" s="125">
        <v>699674</v>
      </c>
      <c r="AV68" s="125">
        <v>701327.79999999981</v>
      </c>
      <c r="AW68" s="125">
        <v>702557.72</v>
      </c>
      <c r="AX68" s="125">
        <v>704352.44</v>
      </c>
      <c r="AY68" s="125">
        <v>707700.6399999999</v>
      </c>
      <c r="AZ68" s="125">
        <v>713591</v>
      </c>
      <c r="BA68" s="125">
        <v>722211.26399999985</v>
      </c>
      <c r="BB68" s="125">
        <v>732902.31199999992</v>
      </c>
      <c r="BC68" s="125">
        <v>745382.52799999993</v>
      </c>
      <c r="BD68" s="125">
        <v>759370.29599999997</v>
      </c>
      <c r="BE68" s="125">
        <v>774584</v>
      </c>
      <c r="BF68" s="125">
        <v>791641.59199999995</v>
      </c>
      <c r="BG68" s="125">
        <v>810730.81599999999</v>
      </c>
      <c r="BH68" s="125">
        <v>830924.74399999995</v>
      </c>
      <c r="BI68" s="125">
        <v>851296.44799999997</v>
      </c>
      <c r="BJ68" s="125">
        <v>870919</v>
      </c>
      <c r="BK68" s="125">
        <v>890302.848</v>
      </c>
      <c r="BL68" s="125">
        <v>910065.9439999999</v>
      </c>
      <c r="BM68" s="125">
        <v>929442.61599999992</v>
      </c>
      <c r="BN68" s="125">
        <v>947667.19200000016</v>
      </c>
      <c r="BO68" s="125">
        <v>963974</v>
      </c>
      <c r="BP68" s="125">
        <v>977988.60800000012</v>
      </c>
      <c r="BQ68" s="125">
        <v>990221.46399999992</v>
      </c>
      <c r="BR68" s="125">
        <v>1001234.2159999999</v>
      </c>
      <c r="BS68" s="125">
        <v>1011588.512</v>
      </c>
      <c r="BT68" s="125">
        <v>1021846</v>
      </c>
      <c r="BU68" s="125">
        <v>1031652.9199999999</v>
      </c>
      <c r="BV68" s="125">
        <v>1040634.8400000001</v>
      </c>
      <c r="BW68" s="125">
        <v>1049322.4000000001</v>
      </c>
      <c r="BX68" s="125">
        <v>1058246.24</v>
      </c>
      <c r="BY68" s="125">
        <v>1067937</v>
      </c>
      <c r="BZ68" s="125">
        <v>1077129.8960000002</v>
      </c>
      <c r="CA68" s="125">
        <v>1085471.1680000001</v>
      </c>
      <c r="CB68" s="125">
        <v>1094857.9920000001</v>
      </c>
      <c r="CC68" s="125">
        <v>1107187.5440000002</v>
      </c>
      <c r="CD68" s="125">
        <v>1124357</v>
      </c>
      <c r="CE68" s="125">
        <v>1146415.7519999999</v>
      </c>
      <c r="CF68" s="125">
        <v>1172099.0159999998</v>
      </c>
      <c r="CG68" s="125">
        <v>1201332.7039999999</v>
      </c>
      <c r="CH68" s="125">
        <v>1234042.7280000001</v>
      </c>
      <c r="CI68" s="125">
        <v>1270155</v>
      </c>
      <c r="CJ68" s="125">
        <v>1315235.0560000001</v>
      </c>
      <c r="CK68" s="125">
        <v>1369332.2879999997</v>
      </c>
      <c r="CL68" s="125">
        <v>1424098.3919999998</v>
      </c>
      <c r="CM68" s="125">
        <v>1471185.064</v>
      </c>
      <c r="CN68" s="125">
        <v>1502244</v>
      </c>
      <c r="CO68" s="125">
        <v>1511600.0799999998</v>
      </c>
      <c r="CP68" s="125">
        <v>1504818.8399999999</v>
      </c>
      <c r="CQ68" s="125">
        <v>1490412.96</v>
      </c>
      <c r="CR68" s="125">
        <v>1476895.12</v>
      </c>
      <c r="CS68" s="125">
        <v>1472778</v>
      </c>
      <c r="CT68" s="125">
        <v>1479747.6160000002</v>
      </c>
      <c r="CU68" s="125">
        <v>1492128.848</v>
      </c>
      <c r="CV68" s="125">
        <v>1507392.6719999998</v>
      </c>
      <c r="CW68" s="125">
        <v>1523010.0640000002</v>
      </c>
      <c r="CX68" s="125">
        <v>1536452</v>
      </c>
      <c r="CY68" s="125">
        <v>1548462.1600000004</v>
      </c>
      <c r="CZ68" s="125">
        <v>1560726.56</v>
      </c>
      <c r="DA68" s="125">
        <v>1572129.68</v>
      </c>
      <c r="DB68" s="125">
        <v>1581556</v>
      </c>
      <c r="DC68" s="125">
        <v>1587890</v>
      </c>
      <c r="DD68" s="125">
        <v>1589008.7679999999</v>
      </c>
      <c r="DE68" s="125">
        <v>1585655.9840000002</v>
      </c>
      <c r="DF68" s="125">
        <v>1581016.0159999998</v>
      </c>
      <c r="DG68" s="125">
        <v>1578273.2320000001</v>
      </c>
      <c r="DH68" s="125">
        <v>1580612</v>
      </c>
      <c r="DI68" s="125">
        <v>1589795.1840000004</v>
      </c>
      <c r="DJ68" s="125">
        <v>1603699.8719999997</v>
      </c>
      <c r="DK68" s="125">
        <v>1619681.7679999999</v>
      </c>
      <c r="DL68" s="125">
        <v>1635096.5759999999</v>
      </c>
      <c r="DM68" s="125">
        <v>1647300</v>
      </c>
      <c r="DN68" s="125">
        <v>1655608.024</v>
      </c>
      <c r="DO68" s="125">
        <v>1661783.5119999996</v>
      </c>
      <c r="DP68" s="125">
        <v>1666852.4879999999</v>
      </c>
      <c r="DQ68" s="125">
        <v>1671840.976</v>
      </c>
      <c r="DR68" s="125">
        <v>1677775</v>
      </c>
      <c r="DS68" s="125">
        <v>1685876.7040000001</v>
      </c>
      <c r="DT68" s="125">
        <v>1695462.0719999997</v>
      </c>
      <c r="DU68" s="125">
        <v>1704697.8879999998</v>
      </c>
      <c r="DV68" s="125">
        <v>1711750.9359999998</v>
      </c>
      <c r="DW68" s="125">
        <v>1714788</v>
      </c>
      <c r="DX68" s="125">
        <v>1712816.2479999999</v>
      </c>
      <c r="DY68" s="125">
        <v>1707057.8239999998</v>
      </c>
      <c r="DZ68" s="125">
        <v>1699001.976</v>
      </c>
      <c r="EA68" s="125">
        <v>1690137.9519999998</v>
      </c>
      <c r="EB68" s="125">
        <v>1681955</v>
      </c>
      <c r="EC68" s="125">
        <v>1674253.5519999999</v>
      </c>
      <c r="ED68" s="125">
        <v>1666040.7759999998</v>
      </c>
      <c r="EE68" s="125">
        <v>1657616.0239999997</v>
      </c>
      <c r="EF68" s="125">
        <v>1649278.6479999998</v>
      </c>
      <c r="EG68" s="125">
        <v>1641328</v>
      </c>
      <c r="EH68" s="125">
        <v>1633806.4959999998</v>
      </c>
      <c r="EI68" s="125">
        <v>1626514.568</v>
      </c>
      <c r="EJ68" s="125">
        <v>1619388.5919999997</v>
      </c>
      <c r="EK68" s="125">
        <v>1612364.9440000001</v>
      </c>
      <c r="EL68" s="125">
        <v>1605380</v>
      </c>
      <c r="EM68" s="125">
        <v>1598533.4080000001</v>
      </c>
      <c r="EN68" s="125">
        <v>1591867.584</v>
      </c>
      <c r="EO68" s="125">
        <v>1585233.0559999999</v>
      </c>
      <c r="EP68" s="125">
        <v>1578480.352</v>
      </c>
      <c r="EQ68" s="125">
        <v>1571460</v>
      </c>
      <c r="ER68" s="125">
        <v>1564271.648</v>
      </c>
      <c r="ES68" s="125">
        <v>1557014.9439999997</v>
      </c>
      <c r="ET68" s="125">
        <v>1549540.416</v>
      </c>
      <c r="EU68" s="125">
        <v>1541698.5920000002</v>
      </c>
      <c r="EV68" s="125">
        <v>1533340</v>
      </c>
    </row>
    <row r="69" spans="1:152" ht="14.1" customHeight="1" x14ac:dyDescent="0.2">
      <c r="A69" s="117" t="s">
        <v>544</v>
      </c>
      <c r="B69" s="125">
        <v>158966</v>
      </c>
      <c r="C69" s="125">
        <v>168985.33600000004</v>
      </c>
      <c r="D69" s="125">
        <v>177673.92799999996</v>
      </c>
      <c r="E69" s="125">
        <v>185547.152</v>
      </c>
      <c r="F69" s="125">
        <v>193120.38400000002</v>
      </c>
      <c r="G69" s="125">
        <v>200909</v>
      </c>
      <c r="H69" s="125">
        <v>208569.416</v>
      </c>
      <c r="I69" s="125">
        <v>215758.04800000001</v>
      </c>
      <c r="J69" s="125">
        <v>222990.272</v>
      </c>
      <c r="K69" s="125">
        <v>230781.46400000001</v>
      </c>
      <c r="L69" s="125">
        <v>239647</v>
      </c>
      <c r="M69" s="125">
        <v>249817.568</v>
      </c>
      <c r="N69" s="125">
        <v>260949.58399999997</v>
      </c>
      <c r="O69" s="125">
        <v>272697.016</v>
      </c>
      <c r="P69" s="125">
        <v>284713.83200000005</v>
      </c>
      <c r="Q69" s="125">
        <v>296654</v>
      </c>
      <c r="R69" s="125">
        <v>308468.16000000003</v>
      </c>
      <c r="S69" s="125">
        <v>320386.99999999994</v>
      </c>
      <c r="T69" s="125">
        <v>332484.56</v>
      </c>
      <c r="U69" s="125">
        <v>344834.88000000006</v>
      </c>
      <c r="V69" s="125">
        <v>357512</v>
      </c>
      <c r="W69" s="125">
        <v>370805.00799999997</v>
      </c>
      <c r="X69" s="125">
        <v>384664.54400000005</v>
      </c>
      <c r="Y69" s="125">
        <v>398656.97599999997</v>
      </c>
      <c r="Z69" s="125">
        <v>412348.67200000002</v>
      </c>
      <c r="AA69" s="125">
        <v>425306</v>
      </c>
      <c r="AB69" s="125">
        <v>437577.48800000001</v>
      </c>
      <c r="AC69" s="125">
        <v>449452.22399999999</v>
      </c>
      <c r="AD69" s="125">
        <v>460857.41600000003</v>
      </c>
      <c r="AE69" s="125">
        <v>471720.272</v>
      </c>
      <c r="AF69" s="125">
        <v>481968</v>
      </c>
      <c r="AG69" s="125">
        <v>491001.65600000002</v>
      </c>
      <c r="AH69" s="125">
        <v>498869.76800000004</v>
      </c>
      <c r="AI69" s="125">
        <v>506470.75199999998</v>
      </c>
      <c r="AJ69" s="125">
        <v>514703.02400000009</v>
      </c>
      <c r="AK69" s="125">
        <v>524465</v>
      </c>
      <c r="AL69" s="125">
        <v>536270.98399999994</v>
      </c>
      <c r="AM69" s="125">
        <v>549522.03199999989</v>
      </c>
      <c r="AN69" s="125">
        <v>563446.68799999997</v>
      </c>
      <c r="AO69" s="125">
        <v>577273.49600000004</v>
      </c>
      <c r="AP69" s="125">
        <v>590231</v>
      </c>
      <c r="AQ69" s="125">
        <v>602948.41600000008</v>
      </c>
      <c r="AR69" s="125">
        <v>615940.04799999995</v>
      </c>
      <c r="AS69" s="125">
        <v>628262.07199999993</v>
      </c>
      <c r="AT69" s="125">
        <v>638970.66399999999</v>
      </c>
      <c r="AU69" s="125">
        <v>647122</v>
      </c>
      <c r="AV69" s="125">
        <v>651849.45600000001</v>
      </c>
      <c r="AW69" s="125">
        <v>653782.24800000002</v>
      </c>
      <c r="AX69" s="125">
        <v>654220.31199999992</v>
      </c>
      <c r="AY69" s="125">
        <v>654463.58400000003</v>
      </c>
      <c r="AZ69" s="125">
        <v>655812</v>
      </c>
      <c r="BA69" s="125">
        <v>657634.68000000005</v>
      </c>
      <c r="BB69" s="125">
        <v>659064.99999999988</v>
      </c>
      <c r="BC69" s="125">
        <v>661049.27999999991</v>
      </c>
      <c r="BD69" s="125">
        <v>664533.84000000008</v>
      </c>
      <c r="BE69" s="125">
        <v>670465</v>
      </c>
      <c r="BF69" s="125">
        <v>679018.76000000013</v>
      </c>
      <c r="BG69" s="125">
        <v>689564.24</v>
      </c>
      <c r="BH69" s="125">
        <v>701837.44</v>
      </c>
      <c r="BI69" s="125">
        <v>715574.36</v>
      </c>
      <c r="BJ69" s="125">
        <v>730511</v>
      </c>
      <c r="BK69" s="125">
        <v>747246.99199999997</v>
      </c>
      <c r="BL69" s="125">
        <v>765958.33600000001</v>
      </c>
      <c r="BM69" s="125">
        <v>785745.58400000003</v>
      </c>
      <c r="BN69" s="125">
        <v>805709.28800000006</v>
      </c>
      <c r="BO69" s="125">
        <v>824950</v>
      </c>
      <c r="BP69" s="125">
        <v>843947.94400000002</v>
      </c>
      <c r="BQ69" s="125">
        <v>863302.75199999986</v>
      </c>
      <c r="BR69" s="125">
        <v>882294.08799999987</v>
      </c>
      <c r="BS69" s="125">
        <v>900201.61600000004</v>
      </c>
      <c r="BT69" s="125">
        <v>916305</v>
      </c>
      <c r="BU69" s="125">
        <v>930253.00799999991</v>
      </c>
      <c r="BV69" s="125">
        <v>942525.86399999983</v>
      </c>
      <c r="BW69" s="125">
        <v>953650.41599999997</v>
      </c>
      <c r="BX69" s="125">
        <v>964153.51199999999</v>
      </c>
      <c r="BY69" s="125">
        <v>974562</v>
      </c>
      <c r="BZ69" s="125">
        <v>984537.33600000001</v>
      </c>
      <c r="CA69" s="125">
        <v>993728.28799999994</v>
      </c>
      <c r="CB69" s="125">
        <v>1002642.6719999999</v>
      </c>
      <c r="CC69" s="125">
        <v>1011788.3040000001</v>
      </c>
      <c r="CD69" s="125">
        <v>1021673</v>
      </c>
      <c r="CE69" s="125">
        <v>1031087.4320000001</v>
      </c>
      <c r="CF69" s="125">
        <v>1039693.056</v>
      </c>
      <c r="CG69" s="125">
        <v>1049303.8640000001</v>
      </c>
      <c r="CH69" s="125">
        <v>1061733.848</v>
      </c>
      <c r="CI69" s="125">
        <v>1078797</v>
      </c>
      <c r="CJ69" s="125">
        <v>1100516.0080000001</v>
      </c>
      <c r="CK69" s="125">
        <v>1125681.544</v>
      </c>
      <c r="CL69" s="125">
        <v>1154259.5760000001</v>
      </c>
      <c r="CM69" s="125">
        <v>1186216.0719999999</v>
      </c>
      <c r="CN69" s="125">
        <v>1221517</v>
      </c>
      <c r="CO69" s="125">
        <v>1265551.784</v>
      </c>
      <c r="CP69" s="125">
        <v>1318343.1119999997</v>
      </c>
      <c r="CQ69" s="125">
        <v>1371806.848</v>
      </c>
      <c r="CR69" s="125">
        <v>1417858.8560000001</v>
      </c>
      <c r="CS69" s="125">
        <v>1448415</v>
      </c>
      <c r="CT69" s="125">
        <v>1457977.9680000001</v>
      </c>
      <c r="CU69" s="125">
        <v>1451937.1839999999</v>
      </c>
      <c r="CV69" s="125">
        <v>1438538.6159999997</v>
      </c>
      <c r="CW69" s="125">
        <v>1426028.2320000001</v>
      </c>
      <c r="CX69" s="125">
        <v>1422652</v>
      </c>
      <c r="CY69" s="125">
        <v>1430062.2240000002</v>
      </c>
      <c r="CZ69" s="125">
        <v>1442761.5919999999</v>
      </c>
      <c r="DA69" s="125">
        <v>1458271.6479999998</v>
      </c>
      <c r="DB69" s="125">
        <v>1474113.936</v>
      </c>
      <c r="DC69" s="125">
        <v>1487810</v>
      </c>
      <c r="DD69" s="125">
        <v>1500078.9280000001</v>
      </c>
      <c r="DE69" s="125">
        <v>1512573.024</v>
      </c>
      <c r="DF69" s="125">
        <v>1524213.656</v>
      </c>
      <c r="DG69" s="125">
        <v>1533922.192</v>
      </c>
      <c r="DH69" s="125">
        <v>1540620</v>
      </c>
      <c r="DI69" s="125">
        <v>1542241.6079999998</v>
      </c>
      <c r="DJ69" s="125">
        <v>1539506.1039999998</v>
      </c>
      <c r="DK69" s="125">
        <v>1535511.696</v>
      </c>
      <c r="DL69" s="125">
        <v>1533356.5920000002</v>
      </c>
      <c r="DM69" s="125">
        <v>1536139</v>
      </c>
      <c r="DN69" s="125">
        <v>1545572.1680000003</v>
      </c>
      <c r="DO69" s="125">
        <v>1559590.6240000001</v>
      </c>
      <c r="DP69" s="125">
        <v>1575624.4959999998</v>
      </c>
      <c r="DQ69" s="125">
        <v>1591103.912</v>
      </c>
      <c r="DR69" s="125">
        <v>1603459</v>
      </c>
      <c r="DS69" s="125">
        <v>1612024.544</v>
      </c>
      <c r="DT69" s="125">
        <v>1618513.7919999999</v>
      </c>
      <c r="DU69" s="125">
        <v>1623924.5680000002</v>
      </c>
      <c r="DV69" s="125">
        <v>1629254.696</v>
      </c>
      <c r="DW69" s="125">
        <v>1635502</v>
      </c>
      <c r="DX69" s="125">
        <v>1643860.5600000003</v>
      </c>
      <c r="DY69" s="125">
        <v>1653665.1600000001</v>
      </c>
      <c r="DZ69" s="125">
        <v>1663124.6799999997</v>
      </c>
      <c r="EA69" s="125">
        <v>1670448.0000000002</v>
      </c>
      <c r="EB69" s="125">
        <v>1673844</v>
      </c>
      <c r="EC69" s="125">
        <v>1672345.2080000003</v>
      </c>
      <c r="ED69" s="125">
        <v>1667145.7039999999</v>
      </c>
      <c r="EE69" s="125">
        <v>1659696.6959999998</v>
      </c>
      <c r="EF69" s="125">
        <v>1651449.392</v>
      </c>
      <c r="EG69" s="125">
        <v>1643855</v>
      </c>
      <c r="EH69" s="125">
        <v>1636717.6</v>
      </c>
      <c r="EI69" s="125">
        <v>1629069.7199999997</v>
      </c>
      <c r="EJ69" s="125">
        <v>1621205.24</v>
      </c>
      <c r="EK69" s="125">
        <v>1613418.04</v>
      </c>
      <c r="EL69" s="125">
        <v>1606002</v>
      </c>
      <c r="EM69" s="125">
        <v>1599001.3760000002</v>
      </c>
      <c r="EN69" s="125">
        <v>1592220.2479999999</v>
      </c>
      <c r="EO69" s="125">
        <v>1585592.2319999998</v>
      </c>
      <c r="EP69" s="125">
        <v>1579050.9440000001</v>
      </c>
      <c r="EQ69" s="125">
        <v>1572530</v>
      </c>
      <c r="ER69" s="125">
        <v>1566073.656</v>
      </c>
      <c r="ES69" s="125">
        <v>1559726.1680000001</v>
      </c>
      <c r="ET69" s="125">
        <v>1553421.1519999998</v>
      </c>
      <c r="EU69" s="125">
        <v>1547092.2239999999</v>
      </c>
      <c r="EV69" s="125">
        <v>1540673</v>
      </c>
    </row>
    <row r="70" spans="1:152" ht="14.1" customHeight="1" x14ac:dyDescent="0.2">
      <c r="A70" s="117" t="s">
        <v>545</v>
      </c>
      <c r="B70" s="125">
        <v>102198</v>
      </c>
      <c r="C70" s="125">
        <v>107124.24000000003</v>
      </c>
      <c r="D70" s="125">
        <v>112813.56</v>
      </c>
      <c r="E70" s="125">
        <v>119061.36</v>
      </c>
      <c r="F70" s="125">
        <v>125663.04000000002</v>
      </c>
      <c r="G70" s="125">
        <v>132414</v>
      </c>
      <c r="H70" s="125">
        <v>139450.64000000001</v>
      </c>
      <c r="I70" s="125">
        <v>146909.36000000002</v>
      </c>
      <c r="J70" s="125">
        <v>154585.56</v>
      </c>
      <c r="K70" s="125">
        <v>162274.64000000001</v>
      </c>
      <c r="L70" s="125">
        <v>169772</v>
      </c>
      <c r="M70" s="125">
        <v>176832.88800000001</v>
      </c>
      <c r="N70" s="125">
        <v>183593.704</v>
      </c>
      <c r="O70" s="125">
        <v>190421.57599999997</v>
      </c>
      <c r="P70" s="125">
        <v>197683.63200000001</v>
      </c>
      <c r="Q70" s="125">
        <v>205747</v>
      </c>
      <c r="R70" s="125">
        <v>214753.50399999999</v>
      </c>
      <c r="S70" s="125">
        <v>224458.39199999996</v>
      </c>
      <c r="T70" s="125">
        <v>234648.92799999999</v>
      </c>
      <c r="U70" s="125">
        <v>245112.37599999999</v>
      </c>
      <c r="V70" s="125">
        <v>255636</v>
      </c>
      <c r="W70" s="125">
        <v>266211.04800000001</v>
      </c>
      <c r="X70" s="125">
        <v>276979.34399999998</v>
      </c>
      <c r="Y70" s="125">
        <v>287954.01599999995</v>
      </c>
      <c r="Z70" s="125">
        <v>299148.19200000004</v>
      </c>
      <c r="AA70" s="125">
        <v>310575</v>
      </c>
      <c r="AB70" s="125">
        <v>322428.58399999997</v>
      </c>
      <c r="AC70" s="125">
        <v>334700.19199999992</v>
      </c>
      <c r="AD70" s="125">
        <v>347098.60800000001</v>
      </c>
      <c r="AE70" s="125">
        <v>359332.61600000004</v>
      </c>
      <c r="AF70" s="125">
        <v>371111</v>
      </c>
      <c r="AG70" s="125">
        <v>382550.03200000001</v>
      </c>
      <c r="AH70" s="125">
        <v>393843.85599999997</v>
      </c>
      <c r="AI70" s="125">
        <v>404818.06399999995</v>
      </c>
      <c r="AJ70" s="125">
        <v>415298.24800000002</v>
      </c>
      <c r="AK70" s="125">
        <v>425110</v>
      </c>
      <c r="AL70" s="125">
        <v>433653.04800000001</v>
      </c>
      <c r="AM70" s="125">
        <v>441043.66399999999</v>
      </c>
      <c r="AN70" s="125">
        <v>448182.25599999994</v>
      </c>
      <c r="AO70" s="125">
        <v>455969.23200000008</v>
      </c>
      <c r="AP70" s="125">
        <v>465305</v>
      </c>
      <c r="AQ70" s="125">
        <v>476711.14400000003</v>
      </c>
      <c r="AR70" s="125">
        <v>489587.39199999999</v>
      </c>
      <c r="AS70" s="125">
        <v>503151.36799999996</v>
      </c>
      <c r="AT70" s="125">
        <v>516620.69600000005</v>
      </c>
      <c r="AU70" s="125">
        <v>529213</v>
      </c>
      <c r="AV70" s="125">
        <v>541500.50399999996</v>
      </c>
      <c r="AW70" s="125">
        <v>554004.7919999999</v>
      </c>
      <c r="AX70" s="125">
        <v>565867.52800000005</v>
      </c>
      <c r="AY70" s="125">
        <v>576230.37600000005</v>
      </c>
      <c r="AZ70" s="125">
        <v>584235</v>
      </c>
      <c r="BA70" s="125">
        <v>589091.25600000005</v>
      </c>
      <c r="BB70" s="125">
        <v>591371.3679999999</v>
      </c>
      <c r="BC70" s="125">
        <v>592260.55199999991</v>
      </c>
      <c r="BD70" s="125">
        <v>592944.02400000009</v>
      </c>
      <c r="BE70" s="125">
        <v>594607</v>
      </c>
      <c r="BF70" s="125">
        <v>596622.07200000004</v>
      </c>
      <c r="BG70" s="125">
        <v>598199.0959999999</v>
      </c>
      <c r="BH70" s="125">
        <v>600279.18399999989</v>
      </c>
      <c r="BI70" s="125">
        <v>603803.44800000009</v>
      </c>
      <c r="BJ70" s="125">
        <v>609713</v>
      </c>
      <c r="BK70" s="125">
        <v>618204.576</v>
      </c>
      <c r="BL70" s="125">
        <v>628650.76799999992</v>
      </c>
      <c r="BM70" s="125">
        <v>640756.47199999995</v>
      </c>
      <c r="BN70" s="125">
        <v>654226.58400000015</v>
      </c>
      <c r="BO70" s="125">
        <v>668766</v>
      </c>
      <c r="BP70" s="125">
        <v>684914.68800000008</v>
      </c>
      <c r="BQ70" s="125">
        <v>702869.38399999985</v>
      </c>
      <c r="BR70" s="125">
        <v>721820.13599999994</v>
      </c>
      <c r="BS70" s="125">
        <v>740956.99200000009</v>
      </c>
      <c r="BT70" s="125">
        <v>759470</v>
      </c>
      <c r="BU70" s="125">
        <v>777809.32000000007</v>
      </c>
      <c r="BV70" s="125">
        <v>796514.91999999993</v>
      </c>
      <c r="BW70" s="125">
        <v>814911.55999999994</v>
      </c>
      <c r="BX70" s="125">
        <v>832324.00000000012</v>
      </c>
      <c r="BY70" s="125">
        <v>848077</v>
      </c>
      <c r="BZ70" s="125">
        <v>861848.75200000009</v>
      </c>
      <c r="CA70" s="125">
        <v>874089.41599999985</v>
      </c>
      <c r="CB70" s="125">
        <v>885281.70399999991</v>
      </c>
      <c r="CC70" s="125">
        <v>895908.32799999998</v>
      </c>
      <c r="CD70" s="125">
        <v>906452</v>
      </c>
      <c r="CE70" s="125">
        <v>916609.3600000001</v>
      </c>
      <c r="CF70" s="125">
        <v>926058.6</v>
      </c>
      <c r="CG70" s="125">
        <v>935254.76</v>
      </c>
      <c r="CH70" s="125">
        <v>944652.88</v>
      </c>
      <c r="CI70" s="125">
        <v>954708</v>
      </c>
      <c r="CJ70" s="125">
        <v>964258.64800000004</v>
      </c>
      <c r="CK70" s="125">
        <v>973001.46400000004</v>
      </c>
      <c r="CL70" s="125">
        <v>982678.65599999984</v>
      </c>
      <c r="CM70" s="125">
        <v>995032.43200000003</v>
      </c>
      <c r="CN70" s="125">
        <v>1011805</v>
      </c>
      <c r="CO70" s="125">
        <v>1033032.792</v>
      </c>
      <c r="CP70" s="125">
        <v>1057554.3359999999</v>
      </c>
      <c r="CQ70" s="125">
        <v>1085314.9839999997</v>
      </c>
      <c r="CR70" s="125">
        <v>1116260.088</v>
      </c>
      <c r="CS70" s="125">
        <v>1150335</v>
      </c>
      <c r="CT70" s="125">
        <v>1192594.264</v>
      </c>
      <c r="CU70" s="125">
        <v>1243074.3119999999</v>
      </c>
      <c r="CV70" s="125">
        <v>1294193.3279999997</v>
      </c>
      <c r="CW70" s="125">
        <v>1338369.4959999998</v>
      </c>
      <c r="CX70" s="125">
        <v>1368021</v>
      </c>
      <c r="CY70" s="125">
        <v>1377996.1280000003</v>
      </c>
      <c r="CZ70" s="125">
        <v>1373349.4239999999</v>
      </c>
      <c r="DA70" s="125">
        <v>1361808.456</v>
      </c>
      <c r="DB70" s="125">
        <v>1351100.7919999999</v>
      </c>
      <c r="DC70" s="125">
        <v>1348954</v>
      </c>
      <c r="DD70" s="125">
        <v>1356924.4799999997</v>
      </c>
      <c r="DE70" s="125">
        <v>1369860.52</v>
      </c>
      <c r="DF70" s="125">
        <v>1385427.52</v>
      </c>
      <c r="DG70" s="125">
        <v>1401290.8800000001</v>
      </c>
      <c r="DH70" s="125">
        <v>1415116</v>
      </c>
      <c r="DI70" s="125">
        <v>1427586.496</v>
      </c>
      <c r="DJ70" s="125">
        <v>1440258.7679999999</v>
      </c>
      <c r="DK70" s="125">
        <v>1452107.392</v>
      </c>
      <c r="DL70" s="125">
        <v>1462106.9439999999</v>
      </c>
      <c r="DM70" s="125">
        <v>1469232</v>
      </c>
      <c r="DN70" s="125">
        <v>1471509.6640000001</v>
      </c>
      <c r="DO70" s="125">
        <v>1469623.5520000001</v>
      </c>
      <c r="DP70" s="125">
        <v>1466533.0079999999</v>
      </c>
      <c r="DQ70" s="125">
        <v>1465197.3760000002</v>
      </c>
      <c r="DR70" s="125">
        <v>1468576</v>
      </c>
      <c r="DS70" s="125">
        <v>1478306.7680000002</v>
      </c>
      <c r="DT70" s="125">
        <v>1492416.7839999998</v>
      </c>
      <c r="DU70" s="125">
        <v>1508449.216</v>
      </c>
      <c r="DV70" s="125">
        <v>1523947.2320000001</v>
      </c>
      <c r="DW70" s="125">
        <v>1536454</v>
      </c>
      <c r="DX70" s="125">
        <v>1545332.9439999997</v>
      </c>
      <c r="DY70" s="125">
        <v>1552221.9519999998</v>
      </c>
      <c r="DZ70" s="125">
        <v>1558075.8879999998</v>
      </c>
      <c r="EA70" s="125">
        <v>1563849.6160000002</v>
      </c>
      <c r="EB70" s="125">
        <v>1570498</v>
      </c>
      <c r="EC70" s="125">
        <v>1579171.824</v>
      </c>
      <c r="ED70" s="125">
        <v>1589234.5120000001</v>
      </c>
      <c r="EE70" s="125">
        <v>1598959.8879999998</v>
      </c>
      <c r="EF70" s="125">
        <v>1606621.7760000001</v>
      </c>
      <c r="EG70" s="125">
        <v>1610494</v>
      </c>
      <c r="EH70" s="125">
        <v>1609646.8960000002</v>
      </c>
      <c r="EI70" s="125">
        <v>1605231.2480000001</v>
      </c>
      <c r="EJ70" s="125">
        <v>1598641.5520000001</v>
      </c>
      <c r="EK70" s="125">
        <v>1591272.304</v>
      </c>
      <c r="EL70" s="125">
        <v>1584518</v>
      </c>
      <c r="EM70" s="125">
        <v>1578194.672</v>
      </c>
      <c r="EN70" s="125">
        <v>1571372.656</v>
      </c>
      <c r="EO70" s="125">
        <v>1564327.9039999996</v>
      </c>
      <c r="EP70" s="125">
        <v>1557336.3680000002</v>
      </c>
      <c r="EQ70" s="125">
        <v>1550674</v>
      </c>
      <c r="ER70" s="125">
        <v>1544156.8320000002</v>
      </c>
      <c r="ES70" s="125">
        <v>1537600.8959999999</v>
      </c>
      <c r="ET70" s="125">
        <v>1531282.1439999999</v>
      </c>
      <c r="EU70" s="125">
        <v>1525476.5279999999</v>
      </c>
      <c r="EV70" s="125">
        <v>1520460</v>
      </c>
    </row>
    <row r="71" spans="1:152" ht="14.1" customHeight="1" x14ac:dyDescent="0.2">
      <c r="A71" s="117" t="s">
        <v>546</v>
      </c>
      <c r="B71" s="125">
        <v>58514</v>
      </c>
      <c r="C71" s="125">
        <v>61523.216000000015</v>
      </c>
      <c r="D71" s="125">
        <v>64856.047999999995</v>
      </c>
      <c r="E71" s="125">
        <v>68490.872000000003</v>
      </c>
      <c r="F71" s="125">
        <v>72406.063999999998</v>
      </c>
      <c r="G71" s="125">
        <v>76580</v>
      </c>
      <c r="H71" s="125">
        <v>81027.09600000002</v>
      </c>
      <c r="I71" s="125">
        <v>85761.767999999982</v>
      </c>
      <c r="J71" s="125">
        <v>90762.391999999993</v>
      </c>
      <c r="K71" s="125">
        <v>96007.343999999997</v>
      </c>
      <c r="L71" s="125">
        <v>101475</v>
      </c>
      <c r="M71" s="125">
        <v>107293.75999999999</v>
      </c>
      <c r="N71" s="125">
        <v>113478.03999999998</v>
      </c>
      <c r="O71" s="125">
        <v>119835.23999999999</v>
      </c>
      <c r="P71" s="125">
        <v>126172.76000000001</v>
      </c>
      <c r="Q71" s="125">
        <v>132298</v>
      </c>
      <c r="R71" s="125">
        <v>137982.17600000001</v>
      </c>
      <c r="S71" s="125">
        <v>143353.68799999999</v>
      </c>
      <c r="T71" s="125">
        <v>148755.712</v>
      </c>
      <c r="U71" s="125">
        <v>154531.424</v>
      </c>
      <c r="V71" s="125">
        <v>161024</v>
      </c>
      <c r="W71" s="125">
        <v>168353.40799999997</v>
      </c>
      <c r="X71" s="125">
        <v>176290.864</v>
      </c>
      <c r="Y71" s="125">
        <v>184656.41599999997</v>
      </c>
      <c r="Z71" s="125">
        <v>193270.11200000002</v>
      </c>
      <c r="AA71" s="125">
        <v>201952</v>
      </c>
      <c r="AB71" s="125">
        <v>210663.53600000002</v>
      </c>
      <c r="AC71" s="125">
        <v>219524.68799999999</v>
      </c>
      <c r="AD71" s="125">
        <v>228593.27199999997</v>
      </c>
      <c r="AE71" s="125">
        <v>237927.10399999999</v>
      </c>
      <c r="AF71" s="125">
        <v>247584</v>
      </c>
      <c r="AG71" s="125">
        <v>257776.23199999999</v>
      </c>
      <c r="AH71" s="125">
        <v>268465.25599999999</v>
      </c>
      <c r="AI71" s="125">
        <v>279332.66399999999</v>
      </c>
      <c r="AJ71" s="125">
        <v>290060.04800000001</v>
      </c>
      <c r="AK71" s="125">
        <v>300329</v>
      </c>
      <c r="AL71" s="125">
        <v>310160.592</v>
      </c>
      <c r="AM71" s="125">
        <v>319767.09599999996</v>
      </c>
      <c r="AN71" s="125">
        <v>329116.90399999998</v>
      </c>
      <c r="AO71" s="125">
        <v>338178.40800000005</v>
      </c>
      <c r="AP71" s="125">
        <v>346920</v>
      </c>
      <c r="AQ71" s="125">
        <v>354882.19200000004</v>
      </c>
      <c r="AR71" s="125">
        <v>362086.05599999992</v>
      </c>
      <c r="AS71" s="125">
        <v>369220.82399999996</v>
      </c>
      <c r="AT71" s="125">
        <v>376975.72800000006</v>
      </c>
      <c r="AU71" s="125">
        <v>386040</v>
      </c>
      <c r="AV71" s="125">
        <v>396916.56800000003</v>
      </c>
      <c r="AW71" s="125">
        <v>409145.94399999996</v>
      </c>
      <c r="AX71" s="125">
        <v>421973.73599999998</v>
      </c>
      <c r="AY71" s="125">
        <v>434645.55200000003</v>
      </c>
      <c r="AZ71" s="125">
        <v>446407</v>
      </c>
      <c r="BA71" s="125">
        <v>457699.26399999997</v>
      </c>
      <c r="BB71" s="125">
        <v>469025.272</v>
      </c>
      <c r="BC71" s="125">
        <v>479723.24799999996</v>
      </c>
      <c r="BD71" s="125">
        <v>489131.41599999997</v>
      </c>
      <c r="BE71" s="125">
        <v>496588</v>
      </c>
      <c r="BF71" s="125">
        <v>501393.39999999997</v>
      </c>
      <c r="BG71" s="125">
        <v>503988.8</v>
      </c>
      <c r="BH71" s="125">
        <v>505423.60000000003</v>
      </c>
      <c r="BI71" s="125">
        <v>506747.19999999995</v>
      </c>
      <c r="BJ71" s="125">
        <v>509009</v>
      </c>
      <c r="BK71" s="125">
        <v>511697.99200000003</v>
      </c>
      <c r="BL71" s="125">
        <v>514114.57599999994</v>
      </c>
      <c r="BM71" s="125">
        <v>517025.26399999997</v>
      </c>
      <c r="BN71" s="125">
        <v>521196.56800000003</v>
      </c>
      <c r="BO71" s="125">
        <v>527395</v>
      </c>
      <c r="BP71" s="125">
        <v>535770.36800000002</v>
      </c>
      <c r="BQ71" s="125">
        <v>545811.66399999999</v>
      </c>
      <c r="BR71" s="125">
        <v>557294.17599999998</v>
      </c>
      <c r="BS71" s="125">
        <v>569993.19200000004</v>
      </c>
      <c r="BT71" s="125">
        <v>583684</v>
      </c>
      <c r="BU71" s="125">
        <v>598838.24800000002</v>
      </c>
      <c r="BV71" s="125">
        <v>615605.74399999995</v>
      </c>
      <c r="BW71" s="125">
        <v>633279.01599999995</v>
      </c>
      <c r="BX71" s="125">
        <v>651150.59200000006</v>
      </c>
      <c r="BY71" s="125">
        <v>668513</v>
      </c>
      <c r="BZ71" s="125">
        <v>685768.7840000001</v>
      </c>
      <c r="CA71" s="125">
        <v>703389.59199999995</v>
      </c>
      <c r="CB71" s="125">
        <v>720771.60800000001</v>
      </c>
      <c r="CC71" s="125">
        <v>737311.01599999995</v>
      </c>
      <c r="CD71" s="125">
        <v>752404</v>
      </c>
      <c r="CE71" s="125">
        <v>765787.69599999988</v>
      </c>
      <c r="CF71" s="125">
        <v>777864.64799999993</v>
      </c>
      <c r="CG71" s="125">
        <v>789029.152</v>
      </c>
      <c r="CH71" s="125">
        <v>799675.50399999996</v>
      </c>
      <c r="CI71" s="125">
        <v>810198</v>
      </c>
      <c r="CJ71" s="125">
        <v>820295.728</v>
      </c>
      <c r="CK71" s="125">
        <v>829705.82399999991</v>
      </c>
      <c r="CL71" s="125">
        <v>838879.65599999996</v>
      </c>
      <c r="CM71" s="125">
        <v>848268.59199999995</v>
      </c>
      <c r="CN71" s="125">
        <v>858324</v>
      </c>
      <c r="CO71" s="125">
        <v>868025.41600000008</v>
      </c>
      <c r="CP71" s="125">
        <v>877071.92799999996</v>
      </c>
      <c r="CQ71" s="125">
        <v>886994.23199999984</v>
      </c>
      <c r="CR71" s="125">
        <v>899323.02399999998</v>
      </c>
      <c r="CS71" s="125">
        <v>915589</v>
      </c>
      <c r="CT71" s="125">
        <v>935750.81599999999</v>
      </c>
      <c r="CU71" s="125">
        <v>958788.00799999991</v>
      </c>
      <c r="CV71" s="125">
        <v>984762.59199999983</v>
      </c>
      <c r="CW71" s="125">
        <v>1013736.5839999999</v>
      </c>
      <c r="CX71" s="125">
        <v>1045772</v>
      </c>
      <c r="CY71" s="125">
        <v>1085549.5280000002</v>
      </c>
      <c r="CZ71" s="125">
        <v>1133027.8239999998</v>
      </c>
      <c r="DA71" s="125">
        <v>1181185.8560000001</v>
      </c>
      <c r="DB71" s="125">
        <v>1223002.5920000002</v>
      </c>
      <c r="DC71" s="125">
        <v>1251457</v>
      </c>
      <c r="DD71" s="125">
        <v>1261834.632</v>
      </c>
      <c r="DE71" s="125">
        <v>1258816.176</v>
      </c>
      <c r="DF71" s="125">
        <v>1249473.304</v>
      </c>
      <c r="DG71" s="125">
        <v>1240877.6879999998</v>
      </c>
      <c r="DH71" s="125">
        <v>1240101</v>
      </c>
      <c r="DI71" s="125">
        <v>1248561.48</v>
      </c>
      <c r="DJ71" s="125">
        <v>1261544.68</v>
      </c>
      <c r="DK71" s="125">
        <v>1276923.2399999998</v>
      </c>
      <c r="DL71" s="125">
        <v>1292569.8</v>
      </c>
      <c r="DM71" s="125">
        <v>1306357</v>
      </c>
      <c r="DN71" s="125">
        <v>1318923.08</v>
      </c>
      <c r="DO71" s="125">
        <v>1331686.28</v>
      </c>
      <c r="DP71" s="125">
        <v>1343689.24</v>
      </c>
      <c r="DQ71" s="125">
        <v>1353974.6</v>
      </c>
      <c r="DR71" s="125">
        <v>1361585</v>
      </c>
      <c r="DS71" s="125">
        <v>1364687.912</v>
      </c>
      <c r="DT71" s="125">
        <v>1363921.5759999997</v>
      </c>
      <c r="DU71" s="125">
        <v>1362034.784</v>
      </c>
      <c r="DV71" s="125">
        <v>1361776.328</v>
      </c>
      <c r="DW71" s="125">
        <v>1365895</v>
      </c>
      <c r="DX71" s="125">
        <v>1375914.192</v>
      </c>
      <c r="DY71" s="125">
        <v>1390001.3759999999</v>
      </c>
      <c r="DZ71" s="125">
        <v>1405871.4639999999</v>
      </c>
      <c r="EA71" s="125">
        <v>1421239.368</v>
      </c>
      <c r="EB71" s="125">
        <v>1433820</v>
      </c>
      <c r="EC71" s="125">
        <v>1443021.0080000001</v>
      </c>
      <c r="ED71" s="125">
        <v>1450365.7840000002</v>
      </c>
      <c r="EE71" s="125">
        <v>1456742.8559999999</v>
      </c>
      <c r="EF71" s="125">
        <v>1463040.7519999999</v>
      </c>
      <c r="EG71" s="125">
        <v>1470148</v>
      </c>
      <c r="EH71" s="125">
        <v>1479145.672</v>
      </c>
      <c r="EI71" s="125">
        <v>1489441.4159999997</v>
      </c>
      <c r="EJ71" s="125">
        <v>1499413.6239999998</v>
      </c>
      <c r="EK71" s="125">
        <v>1507440.6880000001</v>
      </c>
      <c r="EL71" s="125">
        <v>1511901</v>
      </c>
      <c r="EM71" s="125">
        <v>1511933.5520000001</v>
      </c>
      <c r="EN71" s="125">
        <v>1508619.416</v>
      </c>
      <c r="EO71" s="125">
        <v>1503250.1039999998</v>
      </c>
      <c r="EP71" s="125">
        <v>1497117.128</v>
      </c>
      <c r="EQ71" s="125">
        <v>1491512</v>
      </c>
      <c r="ER71" s="125">
        <v>1485573.7119999998</v>
      </c>
      <c r="ES71" s="125">
        <v>1478441.2560000001</v>
      </c>
      <c r="ET71" s="125">
        <v>1471406.1439999999</v>
      </c>
      <c r="EU71" s="125">
        <v>1465759.888</v>
      </c>
      <c r="EV71" s="125">
        <v>1462794</v>
      </c>
    </row>
    <row r="72" spans="1:152" ht="12.75" customHeight="1" x14ac:dyDescent="0.2">
      <c r="A72" s="117" t="s">
        <v>547</v>
      </c>
      <c r="B72" s="125">
        <v>31493</v>
      </c>
      <c r="C72" s="125">
        <v>31537.856</v>
      </c>
      <c r="D72" s="125">
        <v>32219.127999999993</v>
      </c>
      <c r="E72" s="125">
        <v>33399.272000000004</v>
      </c>
      <c r="F72" s="125">
        <v>34940.743999999999</v>
      </c>
      <c r="G72" s="125">
        <v>36706</v>
      </c>
      <c r="H72" s="125">
        <v>38786.736000000004</v>
      </c>
      <c r="I72" s="125">
        <v>41274.647999999994</v>
      </c>
      <c r="J72" s="125">
        <v>44032.191999999995</v>
      </c>
      <c r="K72" s="125">
        <v>46921.824000000001</v>
      </c>
      <c r="L72" s="125">
        <v>49806</v>
      </c>
      <c r="M72" s="125">
        <v>52640.944000000003</v>
      </c>
      <c r="N72" s="125">
        <v>55518.351999999999</v>
      </c>
      <c r="O72" s="125">
        <v>58503.887999999992</v>
      </c>
      <c r="P72" s="125">
        <v>61663.216</v>
      </c>
      <c r="Q72" s="125">
        <v>65062</v>
      </c>
      <c r="R72" s="125">
        <v>68775.200000000012</v>
      </c>
      <c r="S72" s="125">
        <v>72759.040000000008</v>
      </c>
      <c r="T72" s="125">
        <v>76901.08</v>
      </c>
      <c r="U72" s="125">
        <v>81088.88</v>
      </c>
      <c r="V72" s="125">
        <v>85210</v>
      </c>
      <c r="W72" s="125">
        <v>89128.12000000001</v>
      </c>
      <c r="X72" s="125">
        <v>92918.2</v>
      </c>
      <c r="Y72" s="125">
        <v>96784.719999999987</v>
      </c>
      <c r="Z72" s="125">
        <v>100932.16</v>
      </c>
      <c r="AA72" s="125">
        <v>105565</v>
      </c>
      <c r="AB72" s="125">
        <v>110733.208</v>
      </c>
      <c r="AC72" s="125">
        <v>116300.46400000001</v>
      </c>
      <c r="AD72" s="125">
        <v>122191.81599999999</v>
      </c>
      <c r="AE72" s="125">
        <v>128332.31200000001</v>
      </c>
      <c r="AF72" s="125">
        <v>134647</v>
      </c>
      <c r="AG72" s="125">
        <v>141148.408</v>
      </c>
      <c r="AH72" s="125">
        <v>147886.50399999999</v>
      </c>
      <c r="AI72" s="125">
        <v>154842.49599999998</v>
      </c>
      <c r="AJ72" s="125">
        <v>161997.59199999998</v>
      </c>
      <c r="AK72" s="125">
        <v>169333</v>
      </c>
      <c r="AL72" s="125">
        <v>176927.79199999999</v>
      </c>
      <c r="AM72" s="125">
        <v>184794.49599999998</v>
      </c>
      <c r="AN72" s="125">
        <v>192814.50399999999</v>
      </c>
      <c r="AO72" s="125">
        <v>200869.20800000001</v>
      </c>
      <c r="AP72" s="125">
        <v>208840</v>
      </c>
      <c r="AQ72" s="125">
        <v>216748.51200000002</v>
      </c>
      <c r="AR72" s="125">
        <v>224673.81599999999</v>
      </c>
      <c r="AS72" s="125">
        <v>232583.46400000001</v>
      </c>
      <c r="AT72" s="125">
        <v>240445.00799999997</v>
      </c>
      <c r="AU72" s="125">
        <v>248226</v>
      </c>
      <c r="AV72" s="125">
        <v>255687.36799999999</v>
      </c>
      <c r="AW72" s="125">
        <v>262850.74400000001</v>
      </c>
      <c r="AX72" s="125">
        <v>270074.73599999998</v>
      </c>
      <c r="AY72" s="125">
        <v>277717.95200000005</v>
      </c>
      <c r="AZ72" s="125">
        <v>286139</v>
      </c>
      <c r="BA72" s="125">
        <v>295619.48</v>
      </c>
      <c r="BB72" s="125">
        <v>305920.32</v>
      </c>
      <c r="BC72" s="125">
        <v>316619.12</v>
      </c>
      <c r="BD72" s="125">
        <v>327293.48000000004</v>
      </c>
      <c r="BE72" s="125">
        <v>337521</v>
      </c>
      <c r="BF72" s="125">
        <v>347732.36800000002</v>
      </c>
      <c r="BG72" s="125">
        <v>358209.18400000001</v>
      </c>
      <c r="BH72" s="125">
        <v>368305.41599999997</v>
      </c>
      <c r="BI72" s="125">
        <v>377375.03200000001</v>
      </c>
      <c r="BJ72" s="125">
        <v>384772</v>
      </c>
      <c r="BK72" s="125">
        <v>389931.92000000004</v>
      </c>
      <c r="BL72" s="125">
        <v>393285.48</v>
      </c>
      <c r="BM72" s="125">
        <v>395679.27999999997</v>
      </c>
      <c r="BN72" s="125">
        <v>397959.92</v>
      </c>
      <c r="BO72" s="125">
        <v>400974</v>
      </c>
      <c r="BP72" s="125">
        <v>404294.96</v>
      </c>
      <c r="BQ72" s="125">
        <v>407358.39999999997</v>
      </c>
      <c r="BR72" s="125">
        <v>410804.15999999992</v>
      </c>
      <c r="BS72" s="125">
        <v>415272.07999999996</v>
      </c>
      <c r="BT72" s="125">
        <v>421402</v>
      </c>
      <c r="BU72" s="125">
        <v>429301.18400000001</v>
      </c>
      <c r="BV72" s="125">
        <v>438543.07200000004</v>
      </c>
      <c r="BW72" s="125">
        <v>448966.76799999992</v>
      </c>
      <c r="BX72" s="125">
        <v>460411.37600000005</v>
      </c>
      <c r="BY72" s="125">
        <v>472716</v>
      </c>
      <c r="BZ72" s="125">
        <v>486257.53600000002</v>
      </c>
      <c r="CA72" s="125">
        <v>501143.24799999991</v>
      </c>
      <c r="CB72" s="125">
        <v>516807.79199999996</v>
      </c>
      <c r="CC72" s="125">
        <v>532685.82400000002</v>
      </c>
      <c r="CD72" s="125">
        <v>548212</v>
      </c>
      <c r="CE72" s="125">
        <v>563747.93599999999</v>
      </c>
      <c r="CF72" s="125">
        <v>579670.52799999993</v>
      </c>
      <c r="CG72" s="125">
        <v>595437.35199999996</v>
      </c>
      <c r="CH72" s="125">
        <v>610505.98400000005</v>
      </c>
      <c r="CI72" s="125">
        <v>624334</v>
      </c>
      <c r="CJ72" s="125">
        <v>636672.02399999998</v>
      </c>
      <c r="CK72" s="125">
        <v>647881.67200000002</v>
      </c>
      <c r="CL72" s="125">
        <v>658337.00799999991</v>
      </c>
      <c r="CM72" s="125">
        <v>668412.09600000002</v>
      </c>
      <c r="CN72" s="125">
        <v>678481</v>
      </c>
      <c r="CO72" s="125">
        <v>688340.67999999993</v>
      </c>
      <c r="CP72" s="125">
        <v>697741.76</v>
      </c>
      <c r="CQ72" s="125">
        <v>706988.8</v>
      </c>
      <c r="CR72" s="125">
        <v>716386.36</v>
      </c>
      <c r="CS72" s="125">
        <v>726239</v>
      </c>
      <c r="CT72" s="125">
        <v>735595.37600000005</v>
      </c>
      <c r="CU72" s="125">
        <v>744252.44799999997</v>
      </c>
      <c r="CV72" s="125">
        <v>753637.23199999996</v>
      </c>
      <c r="CW72" s="125">
        <v>765176.74400000006</v>
      </c>
      <c r="CX72" s="125">
        <v>780298</v>
      </c>
      <c r="CY72" s="125">
        <v>799004.05600000022</v>
      </c>
      <c r="CZ72" s="125">
        <v>820343.56799999997</v>
      </c>
      <c r="DA72" s="125">
        <v>844311.95199999993</v>
      </c>
      <c r="DB72" s="125">
        <v>870904.62400000007</v>
      </c>
      <c r="DC72" s="125">
        <v>900117</v>
      </c>
      <c r="DD72" s="125">
        <v>936009.96000000008</v>
      </c>
      <c r="DE72" s="125">
        <v>978586.55999999994</v>
      </c>
      <c r="DF72" s="125">
        <v>1021755.48</v>
      </c>
      <c r="DG72" s="125">
        <v>1059425.4000000001</v>
      </c>
      <c r="DH72" s="125">
        <v>1085505</v>
      </c>
      <c r="DI72" s="125">
        <v>1095900.888</v>
      </c>
      <c r="DJ72" s="125">
        <v>1094673.9439999999</v>
      </c>
      <c r="DK72" s="125">
        <v>1087964.2560000001</v>
      </c>
      <c r="DL72" s="125">
        <v>1081911.912</v>
      </c>
      <c r="DM72" s="125">
        <v>1082657</v>
      </c>
      <c r="DN72" s="125">
        <v>1091433.3599999999</v>
      </c>
      <c r="DO72" s="125">
        <v>1104147.5999999999</v>
      </c>
      <c r="DP72" s="125">
        <v>1118948.9600000002</v>
      </c>
      <c r="DQ72" s="125">
        <v>1133986.68</v>
      </c>
      <c r="DR72" s="125">
        <v>1147410</v>
      </c>
      <c r="DS72" s="125">
        <v>1159788.7760000001</v>
      </c>
      <c r="DT72" s="125">
        <v>1172356.8479999998</v>
      </c>
      <c r="DU72" s="125">
        <v>1184259.432</v>
      </c>
      <c r="DV72" s="125">
        <v>1194641.7439999999</v>
      </c>
      <c r="DW72" s="125">
        <v>1202649</v>
      </c>
      <c r="DX72" s="125">
        <v>1206657.2640000002</v>
      </c>
      <c r="DY72" s="125">
        <v>1207236.392</v>
      </c>
      <c r="DZ72" s="125">
        <v>1206822.2879999999</v>
      </c>
      <c r="EA72" s="125">
        <v>1207850.8560000001</v>
      </c>
      <c r="EB72" s="125">
        <v>1212758</v>
      </c>
      <c r="EC72" s="125">
        <v>1222897.2560000001</v>
      </c>
      <c r="ED72" s="125">
        <v>1236644.6880000001</v>
      </c>
      <c r="EE72" s="125">
        <v>1251969.9919999999</v>
      </c>
      <c r="EF72" s="125">
        <v>1266842.8640000001</v>
      </c>
      <c r="EG72" s="125">
        <v>1279233</v>
      </c>
      <c r="EH72" s="125">
        <v>1288611.2479999999</v>
      </c>
      <c r="EI72" s="125">
        <v>1296331.1439999999</v>
      </c>
      <c r="EJ72" s="125">
        <v>1303186.416</v>
      </c>
      <c r="EK72" s="125">
        <v>1309970.7920000001</v>
      </c>
      <c r="EL72" s="125">
        <v>1317478</v>
      </c>
      <c r="EM72" s="125">
        <v>1326697.9759999998</v>
      </c>
      <c r="EN72" s="125">
        <v>1337101.568</v>
      </c>
      <c r="EO72" s="125">
        <v>1347203.8720000002</v>
      </c>
      <c r="EP72" s="125">
        <v>1355519.9840000002</v>
      </c>
      <c r="EQ72" s="125">
        <v>1360565</v>
      </c>
      <c r="ER72" s="125">
        <v>1363328.8559999999</v>
      </c>
      <c r="ES72" s="125">
        <v>1364801.4880000001</v>
      </c>
      <c r="ET72" s="125">
        <v>1363497.9920000001</v>
      </c>
      <c r="EU72" s="125">
        <v>1357933.4640000002</v>
      </c>
      <c r="EV72" s="125">
        <v>1346623</v>
      </c>
    </row>
    <row r="73" spans="1:152" ht="12.75" customHeight="1" x14ac:dyDescent="0.2">
      <c r="A73" s="117" t="s">
        <v>548</v>
      </c>
      <c r="B73" s="125">
        <v>12692</v>
      </c>
      <c r="C73" s="125">
        <v>13075.896000000001</v>
      </c>
      <c r="D73" s="125">
        <v>13530.967999999999</v>
      </c>
      <c r="E73" s="125">
        <v>14043.391999999998</v>
      </c>
      <c r="F73" s="125">
        <v>14599.344000000001</v>
      </c>
      <c r="G73" s="125">
        <v>15185</v>
      </c>
      <c r="H73" s="125">
        <v>15809.576000000001</v>
      </c>
      <c r="I73" s="125">
        <v>16482.288</v>
      </c>
      <c r="J73" s="125">
        <v>17189.311999999998</v>
      </c>
      <c r="K73" s="125">
        <v>17916.824000000001</v>
      </c>
      <c r="L73" s="125">
        <v>18651</v>
      </c>
      <c r="M73" s="125">
        <v>19344.143999999997</v>
      </c>
      <c r="N73" s="125">
        <v>20005.471999999998</v>
      </c>
      <c r="O73" s="125">
        <v>20706.527999999998</v>
      </c>
      <c r="P73" s="125">
        <v>21518.856</v>
      </c>
      <c r="Q73" s="125">
        <v>22514</v>
      </c>
      <c r="R73" s="125">
        <v>23698.471999999998</v>
      </c>
      <c r="S73" s="125">
        <v>25024.575999999997</v>
      </c>
      <c r="T73" s="125">
        <v>26482.543999999998</v>
      </c>
      <c r="U73" s="125">
        <v>28062.608000000004</v>
      </c>
      <c r="V73" s="125">
        <v>29755</v>
      </c>
      <c r="W73" s="125">
        <v>31598.712000000003</v>
      </c>
      <c r="X73" s="125">
        <v>33600.255999999994</v>
      </c>
      <c r="Y73" s="125">
        <v>35701.143999999993</v>
      </c>
      <c r="Z73" s="125">
        <v>37842.888000000006</v>
      </c>
      <c r="AA73" s="125">
        <v>39967</v>
      </c>
      <c r="AB73" s="125">
        <v>41983.912000000004</v>
      </c>
      <c r="AC73" s="125">
        <v>43932.615999999995</v>
      </c>
      <c r="AD73" s="125">
        <v>45947.463999999993</v>
      </c>
      <c r="AE73" s="125">
        <v>48162.807999999997</v>
      </c>
      <c r="AF73" s="125">
        <v>50713</v>
      </c>
      <c r="AG73" s="125">
        <v>53635.192000000003</v>
      </c>
      <c r="AH73" s="125">
        <v>56839.815999999999</v>
      </c>
      <c r="AI73" s="125">
        <v>60271.143999999986</v>
      </c>
      <c r="AJ73" s="125">
        <v>63873.448000000004</v>
      </c>
      <c r="AK73" s="125">
        <v>67591</v>
      </c>
      <c r="AL73" s="125">
        <v>71388.92</v>
      </c>
      <c r="AM73" s="125">
        <v>75304.36</v>
      </c>
      <c r="AN73" s="125">
        <v>79389.64</v>
      </c>
      <c r="AO73" s="125">
        <v>83697.08</v>
      </c>
      <c r="AP73" s="125">
        <v>88279</v>
      </c>
      <c r="AQ73" s="125">
        <v>93156.216000000015</v>
      </c>
      <c r="AR73" s="125">
        <v>98293.847999999998</v>
      </c>
      <c r="AS73" s="125">
        <v>103660.67200000001</v>
      </c>
      <c r="AT73" s="125">
        <v>109225.46399999999</v>
      </c>
      <c r="AU73" s="125">
        <v>114957</v>
      </c>
      <c r="AV73" s="125">
        <v>120945.82399999999</v>
      </c>
      <c r="AW73" s="125">
        <v>127212.75199999998</v>
      </c>
      <c r="AX73" s="125">
        <v>133621.96799999996</v>
      </c>
      <c r="AY73" s="125">
        <v>140037.65600000002</v>
      </c>
      <c r="AZ73" s="125">
        <v>146324</v>
      </c>
      <c r="BA73" s="125">
        <v>152219.448</v>
      </c>
      <c r="BB73" s="125">
        <v>157814.54399999999</v>
      </c>
      <c r="BC73" s="125">
        <v>163501.61599999998</v>
      </c>
      <c r="BD73" s="125">
        <v>169672.992</v>
      </c>
      <c r="BE73" s="125">
        <v>176721</v>
      </c>
      <c r="BF73" s="125">
        <v>185018.77599999998</v>
      </c>
      <c r="BG73" s="125">
        <v>194304.76799999998</v>
      </c>
      <c r="BH73" s="125">
        <v>204019.272</v>
      </c>
      <c r="BI73" s="125">
        <v>213602.584</v>
      </c>
      <c r="BJ73" s="125">
        <v>222495</v>
      </c>
      <c r="BK73" s="125">
        <v>230901.736</v>
      </c>
      <c r="BL73" s="125">
        <v>239195.92799999999</v>
      </c>
      <c r="BM73" s="125">
        <v>247069.75199999995</v>
      </c>
      <c r="BN73" s="125">
        <v>254215.38399999996</v>
      </c>
      <c r="BO73" s="125">
        <v>260325</v>
      </c>
      <c r="BP73" s="125">
        <v>265013.51200000005</v>
      </c>
      <c r="BQ73" s="125">
        <v>268486.136</v>
      </c>
      <c r="BR73" s="125">
        <v>271320.50400000002</v>
      </c>
      <c r="BS73" s="125">
        <v>274094.24799999996</v>
      </c>
      <c r="BT73" s="125">
        <v>277385</v>
      </c>
      <c r="BU73" s="125">
        <v>280885.84800000006</v>
      </c>
      <c r="BV73" s="125">
        <v>284211.70400000003</v>
      </c>
      <c r="BW73" s="125">
        <v>287822.93599999999</v>
      </c>
      <c r="BX73" s="125">
        <v>292179.91200000001</v>
      </c>
      <c r="BY73" s="125">
        <v>297743</v>
      </c>
      <c r="BZ73" s="125">
        <v>304569.08</v>
      </c>
      <c r="CA73" s="125">
        <v>312351.24</v>
      </c>
      <c r="CB73" s="125">
        <v>321004.15999999997</v>
      </c>
      <c r="CC73" s="125">
        <v>330442.52</v>
      </c>
      <c r="CD73" s="125">
        <v>340581</v>
      </c>
      <c r="CE73" s="125">
        <v>351712.19200000004</v>
      </c>
      <c r="CF73" s="125">
        <v>363892.97600000002</v>
      </c>
      <c r="CG73" s="125">
        <v>376684.46399999998</v>
      </c>
      <c r="CH73" s="125">
        <v>389647.76799999998</v>
      </c>
      <c r="CI73" s="125">
        <v>402344</v>
      </c>
      <c r="CJ73" s="125">
        <v>415005.16000000003</v>
      </c>
      <c r="CK73" s="125">
        <v>427923.84</v>
      </c>
      <c r="CL73" s="125">
        <v>440752.04</v>
      </c>
      <c r="CM73" s="125">
        <v>453141.76000000001</v>
      </c>
      <c r="CN73" s="125">
        <v>464745</v>
      </c>
      <c r="CO73" s="125">
        <v>475441.10399999999</v>
      </c>
      <c r="CP73" s="125">
        <v>485462.07199999993</v>
      </c>
      <c r="CQ73" s="125">
        <v>494988.88800000004</v>
      </c>
      <c r="CR73" s="125">
        <v>504202.53599999996</v>
      </c>
      <c r="CS73" s="125">
        <v>513284</v>
      </c>
      <c r="CT73" s="125">
        <v>521996.7680000001</v>
      </c>
      <c r="CU73" s="125">
        <v>530220.18400000001</v>
      </c>
      <c r="CV73" s="125">
        <v>538309.01599999995</v>
      </c>
      <c r="CW73" s="125">
        <v>546618.03200000001</v>
      </c>
      <c r="CX73" s="125">
        <v>555502</v>
      </c>
      <c r="CY73" s="125">
        <v>564283.75200000009</v>
      </c>
      <c r="CZ73" s="125">
        <v>572726.77600000007</v>
      </c>
      <c r="DA73" s="125">
        <v>581846.82399999991</v>
      </c>
      <c r="DB73" s="125">
        <v>592659.64800000004</v>
      </c>
      <c r="DC73" s="125">
        <v>606181</v>
      </c>
      <c r="DD73" s="125">
        <v>622379.07200000004</v>
      </c>
      <c r="DE73" s="125">
        <v>640576.69599999988</v>
      </c>
      <c r="DF73" s="125">
        <v>660821.58400000003</v>
      </c>
      <c r="DG73" s="125">
        <v>683161.44799999997</v>
      </c>
      <c r="DH73" s="125">
        <v>707644</v>
      </c>
      <c r="DI73" s="125">
        <v>737490.31199999992</v>
      </c>
      <c r="DJ73" s="125">
        <v>772668.576</v>
      </c>
      <c r="DK73" s="125">
        <v>808347.18400000001</v>
      </c>
      <c r="DL73" s="125">
        <v>839694.52800000005</v>
      </c>
      <c r="DM73" s="125">
        <v>861879</v>
      </c>
      <c r="DN73" s="125">
        <v>871658.31199999992</v>
      </c>
      <c r="DO73" s="125">
        <v>872253.53600000008</v>
      </c>
      <c r="DP73" s="125">
        <v>868528.10399999993</v>
      </c>
      <c r="DQ73" s="125">
        <v>865345.44800000009</v>
      </c>
      <c r="DR73" s="125">
        <v>867569</v>
      </c>
      <c r="DS73" s="125">
        <v>876182.68</v>
      </c>
      <c r="DT73" s="125">
        <v>887944.20000000007</v>
      </c>
      <c r="DU73" s="125">
        <v>901377.67999999993</v>
      </c>
      <c r="DV73" s="125">
        <v>915007.24</v>
      </c>
      <c r="DW73" s="125">
        <v>927357</v>
      </c>
      <c r="DX73" s="125">
        <v>938898.38400000008</v>
      </c>
      <c r="DY73" s="125">
        <v>950615.31199999992</v>
      </c>
      <c r="DZ73" s="125">
        <v>961800.64800000016</v>
      </c>
      <c r="EA73" s="125">
        <v>971747.25599999994</v>
      </c>
      <c r="EB73" s="125">
        <v>979748</v>
      </c>
      <c r="EC73" s="125">
        <v>984474.97600000002</v>
      </c>
      <c r="ED73" s="125">
        <v>986399.60800000001</v>
      </c>
      <c r="EE73" s="125">
        <v>987513.75199999998</v>
      </c>
      <c r="EF73" s="125">
        <v>989809.26400000008</v>
      </c>
      <c r="EG73" s="125">
        <v>995278</v>
      </c>
      <c r="EH73" s="125">
        <v>1005027.9280000001</v>
      </c>
      <c r="EI73" s="125">
        <v>1017731.144</v>
      </c>
      <c r="EJ73" s="125">
        <v>1031725.6960000001</v>
      </c>
      <c r="EK73" s="125">
        <v>1045349.6320000001</v>
      </c>
      <c r="EL73" s="125">
        <v>1056941</v>
      </c>
      <c r="EM73" s="125">
        <v>1066085.4480000001</v>
      </c>
      <c r="EN73" s="125">
        <v>1073890.9440000001</v>
      </c>
      <c r="EO73" s="125">
        <v>1080979.0159999998</v>
      </c>
      <c r="EP73" s="125">
        <v>1087971.192</v>
      </c>
      <c r="EQ73" s="125">
        <v>1095489</v>
      </c>
      <c r="ER73" s="125">
        <v>1103118.088</v>
      </c>
      <c r="ES73" s="125">
        <v>1110444.1040000001</v>
      </c>
      <c r="ET73" s="125">
        <v>1118088.5759999999</v>
      </c>
      <c r="EU73" s="125">
        <v>1126673.0320000001</v>
      </c>
      <c r="EV73" s="125">
        <v>1136819</v>
      </c>
    </row>
    <row r="74" spans="1:152" ht="12.75" customHeight="1" x14ac:dyDescent="0.2">
      <c r="A74" s="117" t="s">
        <v>549</v>
      </c>
      <c r="B74" s="125">
        <v>3782</v>
      </c>
      <c r="C74" s="125">
        <v>3756.112000000001</v>
      </c>
      <c r="D74" s="125">
        <v>3860.5359999999991</v>
      </c>
      <c r="E74" s="125">
        <v>4048.9039999999995</v>
      </c>
      <c r="F74" s="125">
        <v>4274.847999999999</v>
      </c>
      <c r="G74" s="125">
        <v>4492</v>
      </c>
      <c r="H74" s="125">
        <v>4731.2719999999999</v>
      </c>
      <c r="I74" s="125">
        <v>5023.5759999999991</v>
      </c>
      <c r="J74" s="125">
        <v>5322.5439999999999</v>
      </c>
      <c r="K74" s="125">
        <v>5581.8080000000009</v>
      </c>
      <c r="L74" s="125">
        <v>5755</v>
      </c>
      <c r="M74" s="125">
        <v>5797.9120000000003</v>
      </c>
      <c r="N74" s="125">
        <v>5741.4560000000001</v>
      </c>
      <c r="O74" s="125">
        <v>5651.9439999999995</v>
      </c>
      <c r="P74" s="125">
        <v>5595.6880000000001</v>
      </c>
      <c r="Q74" s="125">
        <v>5639</v>
      </c>
      <c r="R74" s="125">
        <v>5783.7840000000006</v>
      </c>
      <c r="S74" s="125">
        <v>5985.8319999999994</v>
      </c>
      <c r="T74" s="125">
        <v>6242.2879999999996</v>
      </c>
      <c r="U74" s="125">
        <v>6550.2960000000003</v>
      </c>
      <c r="V74" s="125">
        <v>6907</v>
      </c>
      <c r="W74" s="125">
        <v>7314.8160000000007</v>
      </c>
      <c r="X74" s="125">
        <v>7775.6480000000001</v>
      </c>
      <c r="Y74" s="125">
        <v>8285.8719999999994</v>
      </c>
      <c r="Z74" s="125">
        <v>8841.8640000000014</v>
      </c>
      <c r="AA74" s="125">
        <v>9440</v>
      </c>
      <c r="AB74" s="125">
        <v>10083.912000000002</v>
      </c>
      <c r="AC74" s="125">
        <v>10776.016</v>
      </c>
      <c r="AD74" s="125">
        <v>11510.864</v>
      </c>
      <c r="AE74" s="125">
        <v>12283.008</v>
      </c>
      <c r="AF74" s="125">
        <v>13087</v>
      </c>
      <c r="AG74" s="125">
        <v>13893.640000000001</v>
      </c>
      <c r="AH74" s="125">
        <v>14706.56</v>
      </c>
      <c r="AI74" s="125">
        <v>15569.559999999998</v>
      </c>
      <c r="AJ74" s="125">
        <v>16526.439999999999</v>
      </c>
      <c r="AK74" s="125">
        <v>17621</v>
      </c>
      <c r="AL74" s="125">
        <v>18849.288</v>
      </c>
      <c r="AM74" s="125">
        <v>20182.103999999999</v>
      </c>
      <c r="AN74" s="125">
        <v>21625.375999999997</v>
      </c>
      <c r="AO74" s="125">
        <v>23185.032000000003</v>
      </c>
      <c r="AP74" s="125">
        <v>24867</v>
      </c>
      <c r="AQ74" s="125">
        <v>26631.056000000004</v>
      </c>
      <c r="AR74" s="125">
        <v>28473.248</v>
      </c>
      <c r="AS74" s="125">
        <v>30453.911999999997</v>
      </c>
      <c r="AT74" s="125">
        <v>32633.383999999998</v>
      </c>
      <c r="AU74" s="125">
        <v>35072</v>
      </c>
      <c r="AV74" s="125">
        <v>37802.976000000002</v>
      </c>
      <c r="AW74" s="125">
        <v>40786.087999999996</v>
      </c>
      <c r="AX74" s="125">
        <v>43971.511999999995</v>
      </c>
      <c r="AY74" s="125">
        <v>47309.423999999999</v>
      </c>
      <c r="AZ74" s="125">
        <v>50750</v>
      </c>
      <c r="BA74" s="125">
        <v>54326.743999999999</v>
      </c>
      <c r="BB74" s="125">
        <v>58072.871999999996</v>
      </c>
      <c r="BC74" s="125">
        <v>61938.128000000004</v>
      </c>
      <c r="BD74" s="125">
        <v>65872.256000000008</v>
      </c>
      <c r="BE74" s="125">
        <v>69825</v>
      </c>
      <c r="BF74" s="125">
        <v>73695.08</v>
      </c>
      <c r="BG74" s="125">
        <v>77516</v>
      </c>
      <c r="BH74" s="125">
        <v>81439.679999999993</v>
      </c>
      <c r="BI74" s="125">
        <v>85618.040000000008</v>
      </c>
      <c r="BJ74" s="125">
        <v>90203</v>
      </c>
      <c r="BK74" s="125">
        <v>95366.608000000007</v>
      </c>
      <c r="BL74" s="125">
        <v>101007.58399999999</v>
      </c>
      <c r="BM74" s="125">
        <v>106867.856</v>
      </c>
      <c r="BN74" s="125">
        <v>112689.352</v>
      </c>
      <c r="BO74" s="125">
        <v>118214</v>
      </c>
      <c r="BP74" s="125">
        <v>123559.76800000001</v>
      </c>
      <c r="BQ74" s="125">
        <v>128898.704</v>
      </c>
      <c r="BR74" s="125">
        <v>134053.856</v>
      </c>
      <c r="BS74" s="125">
        <v>138848.272</v>
      </c>
      <c r="BT74" s="125">
        <v>143105</v>
      </c>
      <c r="BU74" s="125">
        <v>146619.56000000003</v>
      </c>
      <c r="BV74" s="125">
        <v>149509.91999999998</v>
      </c>
      <c r="BW74" s="125">
        <v>152082.79999999999</v>
      </c>
      <c r="BX74" s="125">
        <v>154644.92000000001</v>
      </c>
      <c r="BY74" s="125">
        <v>157503</v>
      </c>
      <c r="BZ74" s="125">
        <v>160467.984</v>
      </c>
      <c r="CA74" s="125">
        <v>163335.39199999999</v>
      </c>
      <c r="CB74" s="125">
        <v>166388.80799999999</v>
      </c>
      <c r="CC74" s="125">
        <v>169911.81599999999</v>
      </c>
      <c r="CD74" s="125">
        <v>174188</v>
      </c>
      <c r="CE74" s="125">
        <v>179257.52</v>
      </c>
      <c r="CF74" s="125">
        <v>184931.32</v>
      </c>
      <c r="CG74" s="125">
        <v>191149.16</v>
      </c>
      <c r="CH74" s="125">
        <v>197850.8</v>
      </c>
      <c r="CI74" s="125">
        <v>204976</v>
      </c>
      <c r="CJ74" s="125">
        <v>212659.8</v>
      </c>
      <c r="CK74" s="125">
        <v>220942.36000000002</v>
      </c>
      <c r="CL74" s="125">
        <v>229621.11999999997</v>
      </c>
      <c r="CM74" s="125">
        <v>238493.52</v>
      </c>
      <c r="CN74" s="125">
        <v>247357</v>
      </c>
      <c r="CO74" s="125">
        <v>256415.96</v>
      </c>
      <c r="CP74" s="125">
        <v>265805.44</v>
      </c>
      <c r="CQ74" s="125">
        <v>275218.84000000003</v>
      </c>
      <c r="CR74" s="125">
        <v>284349.56</v>
      </c>
      <c r="CS74" s="125">
        <v>292891</v>
      </c>
      <c r="CT74" s="125">
        <v>300694.26399999997</v>
      </c>
      <c r="CU74" s="125">
        <v>307963.75199999998</v>
      </c>
      <c r="CV74" s="125">
        <v>314922.80799999996</v>
      </c>
      <c r="CW74" s="125">
        <v>321794.77600000001</v>
      </c>
      <c r="CX74" s="125">
        <v>328803</v>
      </c>
      <c r="CY74" s="125">
        <v>335865.33600000007</v>
      </c>
      <c r="CZ74" s="125">
        <v>342832.88800000004</v>
      </c>
      <c r="DA74" s="125">
        <v>349828.87199999997</v>
      </c>
      <c r="DB74" s="125">
        <v>356976.50400000002</v>
      </c>
      <c r="DC74" s="125">
        <v>364399</v>
      </c>
      <c r="DD74" s="125">
        <v>371624.66400000005</v>
      </c>
      <c r="DE74" s="125">
        <v>378571.35199999996</v>
      </c>
      <c r="DF74" s="125">
        <v>385946.60800000001</v>
      </c>
      <c r="DG74" s="125">
        <v>394457.97600000002</v>
      </c>
      <c r="DH74" s="125">
        <v>404813</v>
      </c>
      <c r="DI74" s="125">
        <v>416955.82400000002</v>
      </c>
      <c r="DJ74" s="125">
        <v>430414.75199999998</v>
      </c>
      <c r="DK74" s="125">
        <v>445273.56799999997</v>
      </c>
      <c r="DL74" s="125">
        <v>461616.05599999998</v>
      </c>
      <c r="DM74" s="125">
        <v>479526</v>
      </c>
      <c r="DN74" s="125">
        <v>501224.55200000003</v>
      </c>
      <c r="DO74" s="125">
        <v>526655.85599999991</v>
      </c>
      <c r="DP74" s="125">
        <v>552488.18399999989</v>
      </c>
      <c r="DQ74" s="125">
        <v>575389.80799999996</v>
      </c>
      <c r="DR74" s="125">
        <v>592029</v>
      </c>
      <c r="DS74" s="125">
        <v>600185.93599999999</v>
      </c>
      <c r="DT74" s="125">
        <v>602081.76799999992</v>
      </c>
      <c r="DU74" s="125">
        <v>601046.23199999996</v>
      </c>
      <c r="DV74" s="125">
        <v>600409.06400000001</v>
      </c>
      <c r="DW74" s="125">
        <v>603500</v>
      </c>
      <c r="DX74" s="125">
        <v>610999.05599999998</v>
      </c>
      <c r="DY74" s="125">
        <v>620686.40800000005</v>
      </c>
      <c r="DZ74" s="125">
        <v>631542.03200000001</v>
      </c>
      <c r="EA74" s="125">
        <v>642545.90399999998</v>
      </c>
      <c r="EB74" s="125">
        <v>652678</v>
      </c>
      <c r="EC74" s="125">
        <v>662282.07999999996</v>
      </c>
      <c r="ED74" s="125">
        <v>672038.15999999992</v>
      </c>
      <c r="EE74" s="125">
        <v>681430.6</v>
      </c>
      <c r="EF74" s="125">
        <v>689943.76</v>
      </c>
      <c r="EG74" s="125">
        <v>697062</v>
      </c>
      <c r="EH74" s="125">
        <v>701831.11199999996</v>
      </c>
      <c r="EI74" s="125">
        <v>704594.85599999991</v>
      </c>
      <c r="EJ74" s="125">
        <v>706784.54399999999</v>
      </c>
      <c r="EK74" s="125">
        <v>709831.48800000001</v>
      </c>
      <c r="EL74" s="125">
        <v>715167</v>
      </c>
      <c r="EM74" s="125">
        <v>723613.46400000004</v>
      </c>
      <c r="EN74" s="125">
        <v>734216.6719999999</v>
      </c>
      <c r="EO74" s="125">
        <v>745743.04799999995</v>
      </c>
      <c r="EP74" s="125">
        <v>756959.01600000006</v>
      </c>
      <c r="EQ74" s="125">
        <v>766631</v>
      </c>
      <c r="ER74" s="125">
        <v>775581.38399999996</v>
      </c>
      <c r="ES74" s="125">
        <v>784632.55199999991</v>
      </c>
      <c r="ET74" s="125">
        <v>792550.92799999984</v>
      </c>
      <c r="EU74" s="125">
        <v>798102.9360000001</v>
      </c>
      <c r="EV74" s="125">
        <v>800055</v>
      </c>
    </row>
    <row r="75" spans="1:152" ht="12.75" customHeight="1" x14ac:dyDescent="0.2">
      <c r="A75" s="117" t="s">
        <v>550</v>
      </c>
      <c r="B75" s="125">
        <v>715</v>
      </c>
      <c r="C75" s="125">
        <v>728.98399999999992</v>
      </c>
      <c r="D75" s="125">
        <v>768.87199999999984</v>
      </c>
      <c r="E75" s="125">
        <v>824.36799999999994</v>
      </c>
      <c r="F75" s="125">
        <v>885.17600000000004</v>
      </c>
      <c r="G75" s="125">
        <v>941</v>
      </c>
      <c r="H75" s="125">
        <v>998.70400000000006</v>
      </c>
      <c r="I75" s="125">
        <v>1065.152</v>
      </c>
      <c r="J75" s="125">
        <v>1130.048</v>
      </c>
      <c r="K75" s="125">
        <v>1183.0960000000002</v>
      </c>
      <c r="L75" s="125">
        <v>1214</v>
      </c>
      <c r="M75" s="125">
        <v>1214.9680000000003</v>
      </c>
      <c r="N75" s="125">
        <v>1192.864</v>
      </c>
      <c r="O75" s="125">
        <v>1159.376</v>
      </c>
      <c r="P75" s="125">
        <v>1126.192</v>
      </c>
      <c r="Q75" s="125">
        <v>1105</v>
      </c>
      <c r="R75" s="125">
        <v>1092.5839999999998</v>
      </c>
      <c r="S75" s="125">
        <v>1081.1519999999998</v>
      </c>
      <c r="T75" s="125">
        <v>1075.5279999999998</v>
      </c>
      <c r="U75" s="125">
        <v>1080.5360000000001</v>
      </c>
      <c r="V75" s="125">
        <v>1101</v>
      </c>
      <c r="W75" s="125">
        <v>1137.2560000000001</v>
      </c>
      <c r="X75" s="125">
        <v>1186.088</v>
      </c>
      <c r="Y75" s="125">
        <v>1246.992</v>
      </c>
      <c r="Z75" s="125">
        <v>1319.4640000000002</v>
      </c>
      <c r="AA75" s="125">
        <v>1403</v>
      </c>
      <c r="AB75" s="125">
        <v>1495.9680000000001</v>
      </c>
      <c r="AC75" s="125">
        <v>1598.704</v>
      </c>
      <c r="AD75" s="125">
        <v>1713.6559999999999</v>
      </c>
      <c r="AE75" s="125">
        <v>1843.2720000000002</v>
      </c>
      <c r="AF75" s="125">
        <v>1990</v>
      </c>
      <c r="AG75" s="125">
        <v>2154.1920000000005</v>
      </c>
      <c r="AH75" s="125">
        <v>2334.2159999999999</v>
      </c>
      <c r="AI75" s="125">
        <v>2529.5439999999999</v>
      </c>
      <c r="AJ75" s="125">
        <v>2739.6480000000001</v>
      </c>
      <c r="AK75" s="125">
        <v>2964</v>
      </c>
      <c r="AL75" s="125">
        <v>3191.6880000000001</v>
      </c>
      <c r="AM75" s="125">
        <v>3423.0639999999999</v>
      </c>
      <c r="AN75" s="125">
        <v>3674.4959999999992</v>
      </c>
      <c r="AO75" s="125">
        <v>3962.3520000000003</v>
      </c>
      <c r="AP75" s="125">
        <v>4303</v>
      </c>
      <c r="AQ75" s="125">
        <v>4684.2960000000003</v>
      </c>
      <c r="AR75" s="125">
        <v>5095.3279999999995</v>
      </c>
      <c r="AS75" s="125">
        <v>5554.3119999999999</v>
      </c>
      <c r="AT75" s="125">
        <v>6079.4639999999999</v>
      </c>
      <c r="AU75" s="125">
        <v>6689</v>
      </c>
      <c r="AV75" s="125">
        <v>7371.1440000000002</v>
      </c>
      <c r="AW75" s="125">
        <v>8113.7520000000004</v>
      </c>
      <c r="AX75" s="125">
        <v>8934.4879999999994</v>
      </c>
      <c r="AY75" s="125">
        <v>9851.0159999999996</v>
      </c>
      <c r="AZ75" s="125">
        <v>10881</v>
      </c>
      <c r="BA75" s="125">
        <v>12069.191999999999</v>
      </c>
      <c r="BB75" s="125">
        <v>13403.815999999999</v>
      </c>
      <c r="BC75" s="125">
        <v>14817.743999999999</v>
      </c>
      <c r="BD75" s="125">
        <v>16243.848000000002</v>
      </c>
      <c r="BE75" s="125">
        <v>17615</v>
      </c>
      <c r="BF75" s="125">
        <v>18887.616000000002</v>
      </c>
      <c r="BG75" s="125">
        <v>20106.448</v>
      </c>
      <c r="BH75" s="125">
        <v>21336.871999999999</v>
      </c>
      <c r="BI75" s="125">
        <v>22644.263999999996</v>
      </c>
      <c r="BJ75" s="125">
        <v>24094</v>
      </c>
      <c r="BK75" s="125">
        <v>25668.928</v>
      </c>
      <c r="BL75" s="125">
        <v>27325.463999999996</v>
      </c>
      <c r="BM75" s="125">
        <v>29089.335999999999</v>
      </c>
      <c r="BN75" s="125">
        <v>30986.272000000001</v>
      </c>
      <c r="BO75" s="125">
        <v>33042</v>
      </c>
      <c r="BP75" s="125">
        <v>35316.487999999998</v>
      </c>
      <c r="BQ75" s="125">
        <v>37792.584000000003</v>
      </c>
      <c r="BR75" s="125">
        <v>40380.335999999996</v>
      </c>
      <c r="BS75" s="125">
        <v>42989.792000000009</v>
      </c>
      <c r="BT75" s="125">
        <v>45531</v>
      </c>
      <c r="BU75" s="125">
        <v>48058.392000000007</v>
      </c>
      <c r="BV75" s="125">
        <v>50631.935999999994</v>
      </c>
      <c r="BW75" s="125">
        <v>53169.983999999997</v>
      </c>
      <c r="BX75" s="125">
        <v>55590.887999999999</v>
      </c>
      <c r="BY75" s="125">
        <v>57813</v>
      </c>
      <c r="BZ75" s="125">
        <v>59754.560000000005</v>
      </c>
      <c r="CA75" s="125">
        <v>61469.999999999993</v>
      </c>
      <c r="CB75" s="125">
        <v>63081.96</v>
      </c>
      <c r="CC75" s="125">
        <v>64713.080000000009</v>
      </c>
      <c r="CD75" s="125">
        <v>66486</v>
      </c>
      <c r="CE75" s="125">
        <v>68326.176000000007</v>
      </c>
      <c r="CF75" s="125">
        <v>70151.847999999998</v>
      </c>
      <c r="CG75" s="125">
        <v>72074.831999999995</v>
      </c>
      <c r="CH75" s="125">
        <v>74206.944000000003</v>
      </c>
      <c r="CI75" s="125">
        <v>76660</v>
      </c>
      <c r="CJ75" s="125">
        <v>79419.567999999985</v>
      </c>
      <c r="CK75" s="125">
        <v>82411.103999999992</v>
      </c>
      <c r="CL75" s="125">
        <v>85656.255999999994</v>
      </c>
      <c r="CM75" s="125">
        <v>89176.672000000006</v>
      </c>
      <c r="CN75" s="125">
        <v>92994</v>
      </c>
      <c r="CO75" s="125">
        <v>97202.144</v>
      </c>
      <c r="CP75" s="125">
        <v>101786.67199999999</v>
      </c>
      <c r="CQ75" s="125">
        <v>106606.72799999999</v>
      </c>
      <c r="CR75" s="125">
        <v>111521.45600000001</v>
      </c>
      <c r="CS75" s="125">
        <v>116390</v>
      </c>
      <c r="CT75" s="125">
        <v>121258.48800000003</v>
      </c>
      <c r="CU75" s="125">
        <v>126220.82399999999</v>
      </c>
      <c r="CV75" s="125">
        <v>131207.81600000002</v>
      </c>
      <c r="CW75" s="125">
        <v>136150.272</v>
      </c>
      <c r="CX75" s="125">
        <v>140979</v>
      </c>
      <c r="CY75" s="125">
        <v>145674.78399999999</v>
      </c>
      <c r="CZ75" s="125">
        <v>150283.75200000001</v>
      </c>
      <c r="DA75" s="125">
        <v>154834.72799999997</v>
      </c>
      <c r="DB75" s="125">
        <v>159356.53599999999</v>
      </c>
      <c r="DC75" s="125">
        <v>163878</v>
      </c>
      <c r="DD75" s="125">
        <v>168351.712</v>
      </c>
      <c r="DE75" s="125">
        <v>172758.45600000001</v>
      </c>
      <c r="DF75" s="125">
        <v>177169.34400000001</v>
      </c>
      <c r="DG75" s="125">
        <v>181655.48800000001</v>
      </c>
      <c r="DH75" s="125">
        <v>186288</v>
      </c>
      <c r="DI75" s="125">
        <v>190805.23200000002</v>
      </c>
      <c r="DJ75" s="125">
        <v>195159.77599999998</v>
      </c>
      <c r="DK75" s="125">
        <v>199744.10399999999</v>
      </c>
      <c r="DL75" s="125">
        <v>204950.68800000002</v>
      </c>
      <c r="DM75" s="125">
        <v>211172</v>
      </c>
      <c r="DN75" s="125">
        <v>218363.52800000002</v>
      </c>
      <c r="DO75" s="125">
        <v>226263.62399999998</v>
      </c>
      <c r="DP75" s="125">
        <v>234939.05599999998</v>
      </c>
      <c r="DQ75" s="125">
        <v>244456.59200000003</v>
      </c>
      <c r="DR75" s="125">
        <v>254883</v>
      </c>
      <c r="DS75" s="125">
        <v>267425.08</v>
      </c>
      <c r="DT75" s="125">
        <v>282038.32</v>
      </c>
      <c r="DU75" s="125">
        <v>296912.52</v>
      </c>
      <c r="DV75" s="125">
        <v>310237.48</v>
      </c>
      <c r="DW75" s="125">
        <v>320203</v>
      </c>
      <c r="DX75" s="125">
        <v>325613.41600000003</v>
      </c>
      <c r="DY75" s="125">
        <v>327675.52799999999</v>
      </c>
      <c r="DZ75" s="125">
        <v>328182.83199999994</v>
      </c>
      <c r="EA75" s="125">
        <v>328928.82400000002</v>
      </c>
      <c r="EB75" s="125">
        <v>331707</v>
      </c>
      <c r="EC75" s="125">
        <v>336889.32799999998</v>
      </c>
      <c r="ED75" s="125">
        <v>343280.14400000003</v>
      </c>
      <c r="EE75" s="125">
        <v>350321.49599999998</v>
      </c>
      <c r="EF75" s="125">
        <v>357455.43199999997</v>
      </c>
      <c r="EG75" s="125">
        <v>364124</v>
      </c>
      <c r="EH75" s="125">
        <v>370523.19999999995</v>
      </c>
      <c r="EI75" s="125">
        <v>377024.99999999994</v>
      </c>
      <c r="EJ75" s="125">
        <v>383335.4</v>
      </c>
      <c r="EK75" s="125">
        <v>389160.4</v>
      </c>
      <c r="EL75" s="125">
        <v>394206</v>
      </c>
      <c r="EM75" s="125">
        <v>397953.4</v>
      </c>
      <c r="EN75" s="125">
        <v>400598.60000000003</v>
      </c>
      <c r="EO75" s="125">
        <v>402919.8</v>
      </c>
      <c r="EP75" s="125">
        <v>405695.2</v>
      </c>
      <c r="EQ75" s="125">
        <v>409703</v>
      </c>
      <c r="ER75" s="125">
        <v>414424.39999999997</v>
      </c>
      <c r="ES75" s="125">
        <v>419340.6</v>
      </c>
      <c r="ET75" s="125">
        <v>425229.79999999993</v>
      </c>
      <c r="EU75" s="125">
        <v>432870.2</v>
      </c>
      <c r="EV75" s="125">
        <v>443040</v>
      </c>
    </row>
    <row r="76" spans="1:152" ht="18" customHeight="1" x14ac:dyDescent="0.2">
      <c r="A76" s="126" t="s">
        <v>551</v>
      </c>
      <c r="B76" s="127">
        <v>91</v>
      </c>
      <c r="C76" s="127">
        <v>93.432000000000002</v>
      </c>
      <c r="D76" s="127">
        <v>104.45599999999999</v>
      </c>
      <c r="E76" s="127">
        <v>120.664</v>
      </c>
      <c r="F76" s="127">
        <v>138.648</v>
      </c>
      <c r="G76" s="127">
        <v>155</v>
      </c>
      <c r="H76" s="127">
        <v>171.99200000000002</v>
      </c>
      <c r="I76" s="127">
        <v>191.89600000000002</v>
      </c>
      <c r="J76" s="127">
        <v>211.304</v>
      </c>
      <c r="K76" s="127">
        <v>226.80800000000002</v>
      </c>
      <c r="L76" s="127">
        <v>235</v>
      </c>
      <c r="M76" s="127">
        <v>233.40000000000003</v>
      </c>
      <c r="N76" s="127">
        <v>224.28</v>
      </c>
      <c r="O76" s="127">
        <v>211.35999999999999</v>
      </c>
      <c r="P76" s="127">
        <v>198.35999999999999</v>
      </c>
      <c r="Q76" s="127">
        <v>189</v>
      </c>
      <c r="R76" s="127">
        <v>183.392</v>
      </c>
      <c r="S76" s="127">
        <v>179.05599999999995</v>
      </c>
      <c r="T76" s="127">
        <v>175.82399999999998</v>
      </c>
      <c r="U76" s="127">
        <v>173.52799999999999</v>
      </c>
      <c r="V76" s="127">
        <v>172</v>
      </c>
      <c r="W76" s="127">
        <v>170.84</v>
      </c>
      <c r="X76" s="127">
        <v>170.16</v>
      </c>
      <c r="Y76" s="127">
        <v>170.56</v>
      </c>
      <c r="Z76" s="127">
        <v>172.64</v>
      </c>
      <c r="AA76" s="127">
        <v>177</v>
      </c>
      <c r="AB76" s="127">
        <v>183.27199999999999</v>
      </c>
      <c r="AC76" s="127">
        <v>191.05599999999998</v>
      </c>
      <c r="AD76" s="127">
        <v>200.904</v>
      </c>
      <c r="AE76" s="127">
        <v>213.36800000000002</v>
      </c>
      <c r="AF76" s="127">
        <v>229</v>
      </c>
      <c r="AG76" s="127">
        <v>247.22399999999999</v>
      </c>
      <c r="AH76" s="127">
        <v>267.67199999999991</v>
      </c>
      <c r="AI76" s="127">
        <v>291.20800000000003</v>
      </c>
      <c r="AJ76" s="127">
        <v>318.69600000000003</v>
      </c>
      <c r="AK76" s="127">
        <v>351</v>
      </c>
      <c r="AL76" s="127">
        <v>387.30400000000003</v>
      </c>
      <c r="AM76" s="127">
        <v>427.03199999999998</v>
      </c>
      <c r="AN76" s="127">
        <v>471.40800000000002</v>
      </c>
      <c r="AO76" s="127">
        <v>521.65599999999995</v>
      </c>
      <c r="AP76" s="127">
        <v>579</v>
      </c>
      <c r="AQ76" s="127">
        <v>638.01600000000008</v>
      </c>
      <c r="AR76" s="127">
        <v>697.88799999999992</v>
      </c>
      <c r="AS76" s="127">
        <v>766.75199999999984</v>
      </c>
      <c r="AT76" s="127">
        <v>852.74400000000003</v>
      </c>
      <c r="AU76" s="127">
        <v>964</v>
      </c>
      <c r="AV76" s="127">
        <v>1093.7840000000001</v>
      </c>
      <c r="AW76" s="127">
        <v>1236.672</v>
      </c>
      <c r="AX76" s="127">
        <v>1402.7679999999998</v>
      </c>
      <c r="AY76" s="127">
        <v>1602.1759999999999</v>
      </c>
      <c r="AZ76" s="127">
        <v>1845</v>
      </c>
      <c r="BA76" s="127">
        <v>2172.7120000000004</v>
      </c>
      <c r="BB76" s="127">
        <v>2578.576</v>
      </c>
      <c r="BC76" s="127">
        <v>3000.3839999999996</v>
      </c>
      <c r="BD76" s="127">
        <v>3375.9280000000003</v>
      </c>
      <c r="BE76" s="127">
        <v>3643</v>
      </c>
      <c r="BF76" s="127">
        <v>3755.3120000000004</v>
      </c>
      <c r="BG76" s="127">
        <v>3754.3359999999998</v>
      </c>
      <c r="BH76" s="127">
        <v>3709.5039999999999</v>
      </c>
      <c r="BI76" s="127">
        <v>3690.248</v>
      </c>
      <c r="BJ76" s="127">
        <v>3766</v>
      </c>
      <c r="BK76" s="127">
        <v>3944.4560000000001</v>
      </c>
      <c r="BL76" s="127">
        <v>4179.3280000000004</v>
      </c>
      <c r="BM76" s="127">
        <v>4459.0720000000001</v>
      </c>
      <c r="BN76" s="127">
        <v>4772.1439999999993</v>
      </c>
      <c r="BO76" s="127">
        <v>5107</v>
      </c>
      <c r="BP76" s="127">
        <v>5460.6479999999992</v>
      </c>
      <c r="BQ76" s="127">
        <v>5840.7840000000006</v>
      </c>
      <c r="BR76" s="127">
        <v>6251.8959999999988</v>
      </c>
      <c r="BS76" s="127">
        <v>6698.4720000000007</v>
      </c>
      <c r="BT76" s="127">
        <v>7185</v>
      </c>
      <c r="BU76" s="127">
        <v>7722.0880000000006</v>
      </c>
      <c r="BV76" s="127">
        <v>8306.7439999999988</v>
      </c>
      <c r="BW76" s="127">
        <v>8923.0559999999987</v>
      </c>
      <c r="BX76" s="127">
        <v>9555.112000000001</v>
      </c>
      <c r="BY76" s="127">
        <v>10187</v>
      </c>
      <c r="BZ76" s="127">
        <v>10831.68</v>
      </c>
      <c r="CA76" s="127">
        <v>11499.76</v>
      </c>
      <c r="CB76" s="127">
        <v>12171.8</v>
      </c>
      <c r="CC76" s="127">
        <v>12828.36</v>
      </c>
      <c r="CD76" s="127">
        <v>13450</v>
      </c>
      <c r="CE76" s="127">
        <v>14025.471999999998</v>
      </c>
      <c r="CF76" s="127">
        <v>14567.735999999999</v>
      </c>
      <c r="CG76" s="127">
        <v>15093.664000000001</v>
      </c>
      <c r="CH76" s="127">
        <v>15620.127999999999</v>
      </c>
      <c r="CI76" s="127">
        <v>16164</v>
      </c>
      <c r="CJ76" s="127">
        <v>16703.552</v>
      </c>
      <c r="CK76" s="127">
        <v>17227.535999999996</v>
      </c>
      <c r="CL76" s="127">
        <v>17768.543999999998</v>
      </c>
      <c r="CM76" s="127">
        <v>18359.168000000001</v>
      </c>
      <c r="CN76" s="127">
        <v>19032</v>
      </c>
      <c r="CO76" s="127">
        <v>19784.240000000002</v>
      </c>
      <c r="CP76" s="127">
        <v>20594.160000000003</v>
      </c>
      <c r="CQ76" s="127">
        <v>21465.959999999995</v>
      </c>
      <c r="CR76" s="127">
        <v>22403.840000000004</v>
      </c>
      <c r="CS76" s="127">
        <v>23412</v>
      </c>
      <c r="CT76" s="127">
        <v>24500.648000000005</v>
      </c>
      <c r="CU76" s="127">
        <v>25666.983999999997</v>
      </c>
      <c r="CV76" s="127">
        <v>26895.696</v>
      </c>
      <c r="CW76" s="127">
        <v>28171.472000000002</v>
      </c>
      <c r="CX76" s="127">
        <v>29479</v>
      </c>
      <c r="CY76" s="127">
        <v>30838.088000000003</v>
      </c>
      <c r="CZ76" s="127">
        <v>32258.944</v>
      </c>
      <c r="DA76" s="127">
        <v>33711.856</v>
      </c>
      <c r="DB76" s="127">
        <v>35167.112000000001</v>
      </c>
      <c r="DC76" s="127">
        <v>36595</v>
      </c>
      <c r="DD76" s="127">
        <v>37995.279999999999</v>
      </c>
      <c r="DE76" s="127">
        <v>39387.759999999995</v>
      </c>
      <c r="DF76" s="127">
        <v>40772.799999999996</v>
      </c>
      <c r="DG76" s="127">
        <v>42150.76</v>
      </c>
      <c r="DH76" s="127">
        <v>43522</v>
      </c>
      <c r="DI76" s="127">
        <v>44874.567999999992</v>
      </c>
      <c r="DJ76" s="127">
        <v>46208.224000000002</v>
      </c>
      <c r="DK76" s="127">
        <v>47540.895999999993</v>
      </c>
      <c r="DL76" s="127">
        <v>48890.512000000002</v>
      </c>
      <c r="DM76" s="127">
        <v>50275</v>
      </c>
      <c r="DN76" s="127">
        <v>51633.656000000003</v>
      </c>
      <c r="DO76" s="127">
        <v>52954.527999999998</v>
      </c>
      <c r="DP76" s="127">
        <v>54328.671999999999</v>
      </c>
      <c r="DQ76" s="127">
        <v>55847.144</v>
      </c>
      <c r="DR76" s="127">
        <v>57601</v>
      </c>
      <c r="DS76" s="127">
        <v>59565.664000000004</v>
      </c>
      <c r="DT76" s="127">
        <v>61680.431999999986</v>
      </c>
      <c r="DU76" s="127">
        <v>63982.167999999991</v>
      </c>
      <c r="DV76" s="127">
        <v>66507.736000000004</v>
      </c>
      <c r="DW76" s="127">
        <v>69294</v>
      </c>
      <c r="DX76" s="127">
        <v>72604.848000000013</v>
      </c>
      <c r="DY76" s="127">
        <v>76415.703999999998</v>
      </c>
      <c r="DZ76" s="127">
        <v>80330.73599999999</v>
      </c>
      <c r="EA76" s="127">
        <v>83954.112000000008</v>
      </c>
      <c r="EB76" s="127">
        <v>86890</v>
      </c>
      <c r="EC76" s="127">
        <v>88931.520000000004</v>
      </c>
      <c r="ED76" s="127">
        <v>90342.560000000012</v>
      </c>
      <c r="EE76" s="127">
        <v>91433.44</v>
      </c>
      <c r="EF76" s="127">
        <v>92514.48000000001</v>
      </c>
      <c r="EG76" s="127">
        <v>93896</v>
      </c>
      <c r="EH76" s="127">
        <v>95614.16</v>
      </c>
      <c r="EI76" s="127">
        <v>97462.080000000002</v>
      </c>
      <c r="EJ76" s="127">
        <v>99385.52</v>
      </c>
      <c r="EK76" s="127">
        <v>101330.23999999999</v>
      </c>
      <c r="EL76" s="127">
        <v>103242</v>
      </c>
      <c r="EM76" s="127">
        <v>105179.44</v>
      </c>
      <c r="EN76" s="127">
        <v>107178.72</v>
      </c>
      <c r="EO76" s="127">
        <v>109151.87999999999</v>
      </c>
      <c r="EP76" s="127">
        <v>111010.96</v>
      </c>
      <c r="EQ76" s="127">
        <v>112668</v>
      </c>
      <c r="ER76" s="127">
        <v>114181.64</v>
      </c>
      <c r="ES76" s="127">
        <v>115610.52</v>
      </c>
      <c r="ET76" s="127">
        <v>116866.68</v>
      </c>
      <c r="EU76" s="127">
        <v>117862.16000000002</v>
      </c>
      <c r="EV76" s="127">
        <v>118509</v>
      </c>
    </row>
    <row r="77" spans="1:152" ht="14.1" customHeight="1" x14ac:dyDescent="0.2">
      <c r="A77" s="119" t="s">
        <v>554</v>
      </c>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22"/>
      <c r="EI77" s="122"/>
      <c r="EJ77" s="122"/>
      <c r="EK77" s="122"/>
      <c r="EL77" s="122"/>
      <c r="EM77" s="122"/>
      <c r="EN77" s="122"/>
      <c r="EO77" s="122"/>
      <c r="EP77" s="122"/>
      <c r="EQ77" s="122"/>
      <c r="ER77" s="122"/>
      <c r="ES77" s="122"/>
      <c r="ET77" s="122"/>
      <c r="EU77" s="122"/>
      <c r="EV77" s="122"/>
    </row>
    <row r="78" spans="1:152" ht="14.1" customHeight="1" x14ac:dyDescent="0.2">
      <c r="A78" s="128" t="s">
        <v>555</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22"/>
      <c r="EI78" s="122"/>
      <c r="EJ78" s="122"/>
      <c r="EK78" s="122"/>
      <c r="EL78" s="122"/>
      <c r="EM78" s="122"/>
      <c r="EN78" s="122"/>
      <c r="EO78" s="122"/>
      <c r="EP78" s="122"/>
      <c r="EQ78" s="122"/>
      <c r="ER78" s="122"/>
      <c r="ES78" s="122"/>
      <c r="ET78" s="122"/>
      <c r="EU78" s="122"/>
      <c r="EV78" s="122"/>
    </row>
    <row r="79" spans="1:152" ht="14.1" customHeight="1" x14ac:dyDescent="0.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c r="DY79" s="122"/>
      <c r="DZ79" s="122"/>
      <c r="EA79" s="122"/>
      <c r="EB79" s="122"/>
      <c r="EC79" s="122"/>
      <c r="ED79" s="122"/>
      <c r="EE79" s="122"/>
      <c r="EF79" s="122"/>
      <c r="EG79" s="122"/>
      <c r="EH79" s="122"/>
      <c r="EI79" s="122"/>
      <c r="EJ79" s="122"/>
      <c r="EK79" s="122"/>
      <c r="EL79" s="122"/>
      <c r="EM79" s="122"/>
      <c r="EN79" s="122"/>
      <c r="EO79" s="122"/>
      <c r="EP79" s="122"/>
      <c r="EQ79" s="122"/>
      <c r="ER79" s="122"/>
      <c r="ES79" s="122"/>
      <c r="ET79" s="122"/>
      <c r="EU79" s="122"/>
      <c r="EV79" s="122"/>
    </row>
    <row r="80" spans="1:152" ht="14.1" customHeight="1" x14ac:dyDescent="0.2">
      <c r="A80" s="119" t="s">
        <v>726</v>
      </c>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t="s">
        <v>726</v>
      </c>
      <c r="AS80" s="123"/>
      <c r="AT80" s="205">
        <f>SUM(AT23:AT30)+AT68</f>
        <v>3966555.1120000002</v>
      </c>
      <c r="AU80" s="205">
        <f t="shared" ref="AU80:BQ80" si="0">SUM(AU23:AU30)+AU68</f>
        <v>4040905</v>
      </c>
      <c r="AV80" s="205">
        <f t="shared" si="0"/>
        <v>4112680.7600000007</v>
      </c>
      <c r="AW80" s="205">
        <f t="shared" si="0"/>
        <v>4182225.24</v>
      </c>
      <c r="AX80" s="205">
        <f t="shared" si="0"/>
        <v>4250497.24</v>
      </c>
      <c r="AY80" s="205">
        <f t="shared" si="0"/>
        <v>4318455.5600000005</v>
      </c>
      <c r="AZ80" s="205">
        <f t="shared" si="0"/>
        <v>4387059</v>
      </c>
      <c r="BA80" s="205">
        <f t="shared" si="0"/>
        <v>4455013.72</v>
      </c>
      <c r="BB80" s="205">
        <f t="shared" si="0"/>
        <v>4521680.5200000005</v>
      </c>
      <c r="BC80" s="205">
        <f t="shared" si="0"/>
        <v>4589000.1599999992</v>
      </c>
      <c r="BD80" s="205">
        <f t="shared" si="0"/>
        <v>4658913.4000000004</v>
      </c>
      <c r="BE80" s="205">
        <f t="shared" si="0"/>
        <v>4733361</v>
      </c>
      <c r="BF80" s="205">
        <f t="shared" si="0"/>
        <v>4811709.472000001</v>
      </c>
      <c r="BG80" s="205">
        <f t="shared" si="0"/>
        <v>4892664.9759999998</v>
      </c>
      <c r="BH80" s="205">
        <f t="shared" si="0"/>
        <v>4977177.7440000009</v>
      </c>
      <c r="BI80" s="205">
        <f t="shared" si="0"/>
        <v>5066198.0079999994</v>
      </c>
      <c r="BJ80" s="205">
        <f t="shared" si="0"/>
        <v>5160676</v>
      </c>
      <c r="BK80" s="205">
        <f t="shared" si="0"/>
        <v>5261575.864000001</v>
      </c>
      <c r="BL80" s="205">
        <f t="shared" si="0"/>
        <v>5368264.1120000007</v>
      </c>
      <c r="BM80" s="205">
        <f t="shared" si="0"/>
        <v>5479294.527999999</v>
      </c>
      <c r="BN80" s="205">
        <f t="shared" si="0"/>
        <v>5593220.8960000006</v>
      </c>
      <c r="BO80" s="205">
        <f t="shared" si="0"/>
        <v>5708597</v>
      </c>
      <c r="BP80" s="205">
        <f t="shared" si="0"/>
        <v>5826034.9040000001</v>
      </c>
      <c r="BQ80" s="205">
        <f t="shared" si="0"/>
        <v>5946498.7519999994</v>
      </c>
      <c r="BR80" s="205">
        <f>SUM(BR23:BR30)+BR68</f>
        <v>6069070.4479999999</v>
      </c>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row>
    <row r="81" spans="2:152" ht="14.1" customHeight="1" x14ac:dyDescent="0.2">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t="s">
        <v>730</v>
      </c>
      <c r="AS81" s="123"/>
      <c r="AT81" s="207">
        <f>SUM(AT10:AT12)+AT13*3/5</f>
        <v>12073706.067200001</v>
      </c>
      <c r="AU81" s="207">
        <f t="shared" ref="AU81:BR81" si="1">SUM(AU10:AU12)+AU13*3/5</f>
        <v>12140489.199999999</v>
      </c>
      <c r="AV81" s="207">
        <f t="shared" si="1"/>
        <v>12185908.2336</v>
      </c>
      <c r="AW81" s="207">
        <f t="shared" si="1"/>
        <v>12209892.332800001</v>
      </c>
      <c r="AX81" s="207">
        <f t="shared" si="1"/>
        <v>12223394.1952</v>
      </c>
      <c r="AY81" s="207">
        <f t="shared" si="1"/>
        <v>12237366.518400002</v>
      </c>
      <c r="AZ81" s="207">
        <f t="shared" si="1"/>
        <v>12262762</v>
      </c>
      <c r="BA81" s="207">
        <f t="shared" si="1"/>
        <v>12301815.248</v>
      </c>
      <c r="BB81" s="207">
        <f t="shared" si="1"/>
        <v>12347224.464000002</v>
      </c>
      <c r="BC81" s="207">
        <f t="shared" si="1"/>
        <v>12395637.735999998</v>
      </c>
      <c r="BD81" s="207">
        <f t="shared" si="1"/>
        <v>12443703.151999999</v>
      </c>
      <c r="BE81" s="207">
        <f t="shared" si="1"/>
        <v>12488068.800000001</v>
      </c>
      <c r="BF81" s="207">
        <f t="shared" si="1"/>
        <v>12527275.0768</v>
      </c>
      <c r="BG81" s="207">
        <f t="shared" si="1"/>
        <v>12563556.590399997</v>
      </c>
      <c r="BH81" s="207">
        <f t="shared" si="1"/>
        <v>12599102.745599998</v>
      </c>
      <c r="BI81" s="207">
        <f t="shared" si="1"/>
        <v>12636102.947200002</v>
      </c>
      <c r="BJ81" s="207">
        <f t="shared" si="1"/>
        <v>12676746.6</v>
      </c>
      <c r="BK81" s="207">
        <f t="shared" si="1"/>
        <v>12723795.512000002</v>
      </c>
      <c r="BL81" s="207">
        <f t="shared" si="1"/>
        <v>12775790.08</v>
      </c>
      <c r="BM81" s="207">
        <f t="shared" si="1"/>
        <v>12828587.592</v>
      </c>
      <c r="BN81" s="207">
        <f t="shared" si="1"/>
        <v>12878045.336000001</v>
      </c>
      <c r="BO81" s="207">
        <f t="shared" si="1"/>
        <v>12920020.6</v>
      </c>
      <c r="BP81" s="207">
        <f t="shared" si="1"/>
        <v>12955806.084800001</v>
      </c>
      <c r="BQ81" s="207">
        <f t="shared" si="1"/>
        <v>12988163.598399999</v>
      </c>
      <c r="BR81" s="207">
        <f t="shared" si="1"/>
        <v>13015154.089599999</v>
      </c>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row>
    <row r="82" spans="2:152" ht="14.1" customHeight="1" x14ac:dyDescent="0.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c r="AE82" s="122"/>
      <c r="AF82" s="122"/>
      <c r="AG82" s="122"/>
      <c r="AH82" s="122"/>
      <c r="AI82" s="122"/>
      <c r="AJ82" s="122"/>
      <c r="AK82" s="122"/>
      <c r="AL82" s="122"/>
      <c r="AM82" s="122"/>
      <c r="AN82" s="122"/>
      <c r="AO82" s="122"/>
      <c r="AP82" s="122"/>
      <c r="AQ82" s="122"/>
      <c r="AR82" s="122" t="s">
        <v>731</v>
      </c>
      <c r="AS82" s="122"/>
      <c r="AT82" s="207">
        <f>AT9-AT80-AT81</f>
        <v>18460683.716799997</v>
      </c>
      <c r="AU82" s="207">
        <f t="shared" ref="AU82:BR82" si="2">AU9-AU80-AU81</f>
        <v>18754568.800000001</v>
      </c>
      <c r="AV82" s="207">
        <f t="shared" si="2"/>
        <v>19058546.702399999</v>
      </c>
      <c r="AW82" s="207">
        <f t="shared" si="2"/>
        <v>19374363.79519999</v>
      </c>
      <c r="AX82" s="207">
        <f t="shared" si="2"/>
        <v>19695549.356799994</v>
      </c>
      <c r="AY82" s="207">
        <f t="shared" si="2"/>
        <v>20015632.665599998</v>
      </c>
      <c r="AZ82" s="207">
        <f t="shared" si="2"/>
        <v>20328143</v>
      </c>
      <c r="BA82" s="207">
        <f t="shared" si="2"/>
        <v>20632062.103999998</v>
      </c>
      <c r="BB82" s="207">
        <f t="shared" si="2"/>
        <v>20931703.791999992</v>
      </c>
      <c r="BC82" s="207">
        <f t="shared" si="2"/>
        <v>21228595.448000003</v>
      </c>
      <c r="BD82" s="207">
        <f t="shared" si="2"/>
        <v>21524264.456000004</v>
      </c>
      <c r="BE82" s="207">
        <f t="shared" si="2"/>
        <v>21820238.199999999</v>
      </c>
      <c r="BF82" s="207">
        <f t="shared" si="2"/>
        <v>22117816.9712</v>
      </c>
      <c r="BG82" s="207">
        <f t="shared" si="2"/>
        <v>22415982.513600007</v>
      </c>
      <c r="BH82" s="207">
        <f t="shared" si="2"/>
        <v>22712784.390399992</v>
      </c>
      <c r="BI82" s="207">
        <f t="shared" si="2"/>
        <v>23006272.164800003</v>
      </c>
      <c r="BJ82" s="207">
        <f t="shared" si="2"/>
        <v>23294495.399999999</v>
      </c>
      <c r="BK82" s="207">
        <f t="shared" si="2"/>
        <v>23577540.239999995</v>
      </c>
      <c r="BL82" s="207">
        <f t="shared" si="2"/>
        <v>23856706.975999996</v>
      </c>
      <c r="BM82" s="207">
        <f t="shared" si="2"/>
        <v>24131866.392000005</v>
      </c>
      <c r="BN82" s="207">
        <f t="shared" si="2"/>
        <v>24402889.272</v>
      </c>
      <c r="BO82" s="207">
        <f t="shared" si="2"/>
        <v>24669646.399999999</v>
      </c>
      <c r="BP82" s="207">
        <f t="shared" si="2"/>
        <v>24930601.939200003</v>
      </c>
      <c r="BQ82" s="207">
        <f t="shared" si="2"/>
        <v>25185842.033600003</v>
      </c>
      <c r="BR82" s="207">
        <f t="shared" si="2"/>
        <v>25437670.4384</v>
      </c>
      <c r="BS82" s="122"/>
      <c r="BT82" s="122"/>
      <c r="BU82" s="122"/>
      <c r="BV82" s="122"/>
      <c r="BW82" s="122"/>
      <c r="BX82" s="122"/>
      <c r="BY82" s="122"/>
      <c r="BZ82" s="122"/>
      <c r="CA82" s="122"/>
      <c r="CB82" s="122"/>
      <c r="CC82" s="122"/>
      <c r="CD82" s="122"/>
      <c r="CE82" s="122"/>
      <c r="CF82" s="122"/>
      <c r="CG82" s="122"/>
      <c r="CH82" s="122"/>
      <c r="CI82" s="122"/>
      <c r="CJ82" s="122"/>
      <c r="CK82" s="122"/>
      <c r="CL82" s="122"/>
      <c r="CM82" s="122"/>
      <c r="CN82" s="122"/>
      <c r="CO82" s="122"/>
      <c r="CP82" s="122"/>
      <c r="CQ82" s="122"/>
      <c r="CR82" s="122"/>
      <c r="CS82" s="122"/>
      <c r="CT82" s="122"/>
      <c r="CU82" s="122"/>
      <c r="CV82" s="122"/>
      <c r="CW82" s="122"/>
      <c r="CX82" s="122"/>
      <c r="CY82" s="122"/>
      <c r="CZ82" s="122"/>
      <c r="DA82" s="122"/>
      <c r="DB82" s="122"/>
      <c r="DC82" s="122"/>
      <c r="DD82" s="122"/>
      <c r="DE82" s="122"/>
      <c r="DF82" s="122"/>
      <c r="DG82" s="122"/>
      <c r="DH82" s="122"/>
      <c r="DI82" s="122"/>
      <c r="DJ82" s="122"/>
      <c r="DK82" s="122"/>
      <c r="DL82" s="122"/>
      <c r="DM82" s="122"/>
      <c r="DN82" s="122"/>
      <c r="DO82" s="122"/>
      <c r="DP82" s="122"/>
      <c r="DQ82" s="122"/>
      <c r="DR82" s="122"/>
      <c r="DS82" s="122"/>
      <c r="DT82" s="122"/>
      <c r="DU82" s="122"/>
      <c r="DV82" s="122"/>
      <c r="DW82" s="122"/>
      <c r="DX82" s="122"/>
      <c r="DY82" s="122"/>
      <c r="DZ82" s="122"/>
      <c r="EA82" s="122"/>
      <c r="EB82" s="122"/>
      <c r="EC82" s="122"/>
      <c r="ED82" s="122"/>
      <c r="EE82" s="122"/>
      <c r="EF82" s="122"/>
      <c r="EG82" s="122"/>
      <c r="EH82" s="122"/>
      <c r="EI82" s="122"/>
      <c r="EJ82" s="122"/>
      <c r="EK82" s="122"/>
      <c r="EL82" s="122"/>
      <c r="EM82" s="122"/>
      <c r="EN82" s="122"/>
      <c r="EO82" s="122"/>
      <c r="EP82" s="122"/>
      <c r="EQ82" s="122"/>
      <c r="ER82" s="122"/>
      <c r="ES82" s="122"/>
      <c r="ET82" s="122"/>
      <c r="EU82" s="122"/>
      <c r="EV82" s="122"/>
    </row>
    <row r="83" spans="2:152" ht="14.1" customHeight="1" x14ac:dyDescent="0.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c r="AQ83" s="122"/>
      <c r="AR83" s="122"/>
      <c r="AS83" s="122"/>
      <c r="AT83" s="122"/>
      <c r="AU83" s="122"/>
      <c r="AV83" s="122"/>
      <c r="AW83" s="122"/>
      <c r="AX83" s="122"/>
      <c r="AY83" s="122"/>
      <c r="AZ83" s="122"/>
      <c r="BA83" s="122"/>
      <c r="BB83" s="122"/>
      <c r="BC83" s="122"/>
      <c r="BD83" s="122"/>
      <c r="BE83" s="122"/>
      <c r="BF83" s="122"/>
      <c r="BG83" s="122"/>
      <c r="BH83" s="122"/>
      <c r="BI83" s="122"/>
      <c r="BJ83" s="122"/>
      <c r="BK83" s="122"/>
      <c r="BL83" s="122"/>
      <c r="BM83" s="122"/>
      <c r="BN83" s="122"/>
      <c r="BO83" s="122"/>
      <c r="BP83" s="122"/>
      <c r="BQ83" s="122"/>
      <c r="BR83" s="122"/>
      <c r="BS83" s="122"/>
      <c r="BT83" s="122"/>
      <c r="BU83" s="122"/>
      <c r="BV83" s="122"/>
      <c r="BW83" s="122"/>
      <c r="BX83" s="122"/>
      <c r="BY83" s="122"/>
      <c r="BZ83" s="122"/>
      <c r="CA83" s="122"/>
      <c r="CB83" s="122"/>
      <c r="CC83" s="122"/>
      <c r="CD83" s="122"/>
      <c r="CE83" s="122"/>
      <c r="CF83" s="122"/>
      <c r="CG83" s="122"/>
      <c r="CH83" s="122"/>
      <c r="CI83" s="122"/>
      <c r="CJ83" s="122"/>
      <c r="CK83" s="122"/>
      <c r="CL83" s="122"/>
      <c r="CM83" s="122"/>
      <c r="CN83" s="122"/>
      <c r="CO83" s="122"/>
      <c r="CP83" s="122"/>
      <c r="CQ83" s="122"/>
      <c r="CR83" s="122"/>
      <c r="CS83" s="122"/>
      <c r="CT83" s="122"/>
      <c r="CU83" s="122"/>
      <c r="CV83" s="122"/>
      <c r="CW83" s="122"/>
      <c r="CX83" s="122"/>
      <c r="CY83" s="122"/>
      <c r="CZ83" s="122"/>
      <c r="DA83" s="122"/>
      <c r="DB83" s="122"/>
      <c r="DC83" s="122"/>
      <c r="DD83" s="122"/>
      <c r="DE83" s="122"/>
      <c r="DF83" s="122"/>
      <c r="DG83" s="122"/>
      <c r="DH83" s="122"/>
      <c r="DI83" s="122"/>
      <c r="DJ83" s="122"/>
      <c r="DK83" s="122"/>
      <c r="DL83" s="122"/>
      <c r="DM83" s="122"/>
      <c r="DN83" s="122"/>
      <c r="DO83" s="122"/>
      <c r="DP83" s="122"/>
      <c r="DQ83" s="122"/>
      <c r="DR83" s="122"/>
      <c r="DS83" s="122"/>
      <c r="DT83" s="122"/>
      <c r="DU83" s="122"/>
      <c r="DV83" s="122"/>
      <c r="DW83" s="122"/>
      <c r="DX83" s="122"/>
      <c r="DY83" s="122"/>
      <c r="DZ83" s="122"/>
      <c r="EA83" s="122"/>
      <c r="EB83" s="122"/>
      <c r="EC83" s="122"/>
      <c r="ED83" s="122"/>
      <c r="EE83" s="122"/>
      <c r="EF83" s="122"/>
      <c r="EG83" s="122"/>
      <c r="EH83" s="122"/>
      <c r="EI83" s="122"/>
      <c r="EJ83" s="122"/>
      <c r="EK83" s="122"/>
      <c r="EL83" s="122"/>
      <c r="EM83" s="122"/>
      <c r="EN83" s="122"/>
      <c r="EO83" s="122"/>
      <c r="EP83" s="122"/>
      <c r="EQ83" s="122"/>
      <c r="ER83" s="122"/>
      <c r="ES83" s="122"/>
      <c r="ET83" s="122"/>
      <c r="EU83" s="122"/>
      <c r="EV83" s="122"/>
    </row>
    <row r="84" spans="2:152" ht="14.1" customHeight="1" x14ac:dyDescent="0.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2"/>
      <c r="AT84" s="122"/>
      <c r="AU84" s="122"/>
      <c r="AV84" s="122"/>
      <c r="AW84" s="122"/>
      <c r="AX84" s="122"/>
      <c r="AY84" s="122"/>
      <c r="AZ84" s="122"/>
      <c r="BA84" s="122"/>
      <c r="BB84" s="122"/>
      <c r="BC84" s="122"/>
      <c r="BD84" s="122"/>
      <c r="BE84" s="122"/>
      <c r="BF84" s="122"/>
      <c r="BG84" s="122"/>
      <c r="BH84" s="122"/>
      <c r="BI84" s="122"/>
      <c r="BJ84" s="122"/>
      <c r="BK84" s="122"/>
      <c r="BL84" s="122"/>
      <c r="BM84" s="122"/>
      <c r="BN84" s="122"/>
      <c r="BO84" s="122"/>
      <c r="BP84" s="122"/>
      <c r="BQ84" s="122"/>
      <c r="BR84" s="122"/>
      <c r="BS84" s="122"/>
      <c r="BT84" s="122"/>
      <c r="BU84" s="122"/>
      <c r="BV84" s="122"/>
      <c r="BW84" s="122"/>
      <c r="BX84" s="122"/>
      <c r="BY84" s="122"/>
      <c r="BZ84" s="122"/>
      <c r="CA84" s="122"/>
      <c r="CB84" s="122"/>
      <c r="CC84" s="122"/>
      <c r="CD84" s="122"/>
      <c r="CE84" s="122"/>
      <c r="CF84" s="122"/>
      <c r="CG84" s="122"/>
      <c r="CH84" s="122"/>
      <c r="CI84" s="122"/>
      <c r="CJ84" s="122"/>
      <c r="CK84" s="122"/>
      <c r="CL84" s="122"/>
      <c r="CM84" s="122"/>
      <c r="CN84" s="122"/>
      <c r="CO84" s="122"/>
      <c r="CP84" s="122"/>
      <c r="CQ84" s="122"/>
      <c r="CR84" s="122"/>
      <c r="CS84" s="122"/>
      <c r="CT84" s="122"/>
      <c r="CU84" s="122"/>
      <c r="CV84" s="122"/>
      <c r="CW84" s="122"/>
      <c r="CX84" s="122"/>
      <c r="CY84" s="122"/>
      <c r="CZ84" s="122"/>
      <c r="DA84" s="122"/>
      <c r="DB84" s="122"/>
      <c r="DC84" s="122"/>
      <c r="DD84" s="122"/>
      <c r="DE84" s="122"/>
      <c r="DF84" s="122"/>
      <c r="DG84" s="122"/>
      <c r="DH84" s="122"/>
      <c r="DI84" s="122"/>
      <c r="DJ84" s="122"/>
      <c r="DK84" s="122"/>
      <c r="DL84" s="122"/>
      <c r="DM84" s="122"/>
      <c r="DN84" s="122"/>
      <c r="DO84" s="122"/>
      <c r="DP84" s="122"/>
      <c r="DQ84" s="122"/>
      <c r="DR84" s="122"/>
      <c r="DS84" s="122"/>
      <c r="DT84" s="122"/>
      <c r="DU84" s="122"/>
      <c r="DV84" s="122"/>
      <c r="DW84" s="122"/>
      <c r="DX84" s="122"/>
      <c r="DY84" s="122"/>
      <c r="DZ84" s="122"/>
      <c r="EA84" s="122"/>
      <c r="EB84" s="122"/>
      <c r="EC84" s="122"/>
      <c r="ED84" s="122"/>
      <c r="EE84" s="122"/>
      <c r="EF84" s="122"/>
      <c r="EG84" s="122"/>
      <c r="EH84" s="122"/>
      <c r="EI84" s="122"/>
      <c r="EJ84" s="122"/>
      <c r="EK84" s="122"/>
      <c r="EL84" s="122"/>
      <c r="EM84" s="122"/>
      <c r="EN84" s="122"/>
      <c r="EO84" s="122"/>
      <c r="EP84" s="122"/>
      <c r="EQ84" s="122"/>
      <c r="ER84" s="122"/>
      <c r="ES84" s="122"/>
      <c r="ET84" s="122"/>
      <c r="EU84" s="122"/>
      <c r="EV84" s="122"/>
    </row>
    <row r="85" spans="2:152" ht="14.1" customHeight="1" x14ac:dyDescent="0.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c r="AQ85" s="122"/>
      <c r="AR85" s="122"/>
      <c r="AS85" s="122"/>
      <c r="AT85" s="122"/>
      <c r="AU85" s="122"/>
      <c r="AV85" s="122"/>
      <c r="AW85" s="122"/>
      <c r="AX85" s="122"/>
      <c r="AY85" s="122"/>
      <c r="AZ85" s="122"/>
      <c r="BA85" s="122"/>
      <c r="BB85" s="122"/>
      <c r="BC85" s="122"/>
      <c r="BD85" s="122"/>
      <c r="BE85" s="122"/>
      <c r="BF85" s="122"/>
      <c r="BG85" s="122"/>
      <c r="BH85" s="122"/>
      <c r="BI85" s="122"/>
      <c r="BJ85" s="122"/>
      <c r="BK85" s="122"/>
      <c r="BL85" s="122"/>
      <c r="BM85" s="122"/>
      <c r="BN85" s="122"/>
      <c r="BO85" s="122"/>
      <c r="BP85" s="122"/>
      <c r="BQ85" s="122"/>
      <c r="BR85" s="122"/>
      <c r="BS85" s="122"/>
      <c r="BT85" s="122"/>
      <c r="BU85" s="122"/>
      <c r="BV85" s="122"/>
      <c r="BW85" s="122"/>
      <c r="BX85" s="122"/>
      <c r="BY85" s="122"/>
      <c r="BZ85" s="122"/>
      <c r="CA85" s="122"/>
      <c r="CB85" s="122"/>
      <c r="CC85" s="122"/>
      <c r="CD85" s="122"/>
      <c r="CE85" s="122"/>
      <c r="CF85" s="122"/>
      <c r="CG85" s="122"/>
      <c r="CH85" s="122"/>
      <c r="CI85" s="122"/>
      <c r="CJ85" s="122"/>
      <c r="CK85" s="122"/>
      <c r="CL85" s="122"/>
      <c r="CM85" s="122"/>
      <c r="CN85" s="122"/>
      <c r="CO85" s="122"/>
      <c r="CP85" s="122"/>
      <c r="CQ85" s="122"/>
      <c r="CR85" s="122"/>
      <c r="CS85" s="122"/>
      <c r="CT85" s="122"/>
      <c r="CU85" s="122"/>
      <c r="CV85" s="122"/>
      <c r="CW85" s="122"/>
      <c r="CX85" s="122"/>
      <c r="CY85" s="122"/>
      <c r="CZ85" s="122"/>
      <c r="DA85" s="122"/>
      <c r="DB85" s="122"/>
      <c r="DC85" s="122"/>
      <c r="DD85" s="122"/>
      <c r="DE85" s="122"/>
      <c r="DF85" s="122"/>
      <c r="DG85" s="122"/>
      <c r="DH85" s="122"/>
      <c r="DI85" s="122"/>
      <c r="DJ85" s="122"/>
      <c r="DK85" s="122"/>
      <c r="DL85" s="122"/>
      <c r="DM85" s="122"/>
      <c r="DN85" s="122"/>
      <c r="DO85" s="122"/>
      <c r="DP85" s="122"/>
      <c r="DQ85" s="122"/>
      <c r="DR85" s="122"/>
      <c r="DS85" s="122"/>
      <c r="DT85" s="122"/>
      <c r="DU85" s="122"/>
      <c r="DV85" s="122"/>
      <c r="DW85" s="122"/>
      <c r="DX85" s="122"/>
      <c r="DY85" s="122"/>
      <c r="DZ85" s="122"/>
      <c r="EA85" s="122"/>
      <c r="EB85" s="122"/>
      <c r="EC85" s="122"/>
      <c r="ED85" s="122"/>
      <c r="EE85" s="122"/>
      <c r="EF85" s="122"/>
      <c r="EG85" s="122"/>
      <c r="EH85" s="122"/>
      <c r="EI85" s="122"/>
      <c r="EJ85" s="122"/>
      <c r="EK85" s="122"/>
      <c r="EL85" s="122"/>
      <c r="EM85" s="122"/>
      <c r="EN85" s="122"/>
      <c r="EO85" s="122"/>
      <c r="EP85" s="122"/>
      <c r="EQ85" s="122"/>
      <c r="ER85" s="122"/>
      <c r="ES85" s="122"/>
      <c r="ET85" s="122"/>
      <c r="EU85" s="122"/>
      <c r="EV85" s="122"/>
    </row>
    <row r="86" spans="2:152" ht="14.1" customHeight="1" x14ac:dyDescent="0.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c r="AQ86" s="122"/>
      <c r="AR86" s="122"/>
      <c r="AS86" s="122"/>
      <c r="AT86" s="122"/>
      <c r="AU86" s="122"/>
      <c r="AV86" s="122"/>
      <c r="AW86" s="122"/>
      <c r="AX86" s="122"/>
      <c r="AY86" s="122"/>
      <c r="AZ86" s="122"/>
      <c r="BA86" s="122"/>
      <c r="BB86" s="122"/>
      <c r="BC86" s="122"/>
      <c r="BD86" s="122"/>
      <c r="BE86" s="122"/>
      <c r="BF86" s="122"/>
      <c r="BG86" s="122"/>
      <c r="BH86" s="122"/>
      <c r="BI86" s="122"/>
      <c r="BJ86" s="122"/>
      <c r="BK86" s="122"/>
      <c r="BL86" s="122"/>
      <c r="BM86" s="122"/>
      <c r="BN86" s="122"/>
      <c r="BO86" s="122"/>
      <c r="BP86" s="122"/>
      <c r="BQ86" s="122"/>
      <c r="BR86" s="122"/>
      <c r="BS86" s="122"/>
      <c r="BT86" s="122"/>
      <c r="BU86" s="122"/>
      <c r="BV86" s="122"/>
      <c r="BW86" s="122"/>
      <c r="BX86" s="122"/>
      <c r="BY86" s="122"/>
      <c r="BZ86" s="122"/>
      <c r="CA86" s="122"/>
      <c r="CB86" s="122"/>
      <c r="CC86" s="122"/>
      <c r="CD86" s="122"/>
      <c r="CE86" s="122"/>
      <c r="CF86" s="122"/>
      <c r="CG86" s="122"/>
      <c r="CH86" s="122"/>
      <c r="CI86" s="122"/>
      <c r="CJ86" s="122"/>
      <c r="CK86" s="122"/>
      <c r="CL86" s="122"/>
      <c r="CM86" s="122"/>
      <c r="CN86" s="122"/>
      <c r="CO86" s="122"/>
      <c r="CP86" s="122"/>
      <c r="CQ86" s="122"/>
      <c r="CR86" s="122"/>
      <c r="CS86" s="122"/>
      <c r="CT86" s="122"/>
      <c r="CU86" s="122"/>
      <c r="CV86" s="122"/>
      <c r="CW86" s="122"/>
      <c r="CX86" s="122"/>
      <c r="CY86" s="122"/>
      <c r="CZ86" s="122"/>
      <c r="DA86" s="122"/>
      <c r="DB86" s="122"/>
      <c r="DC86" s="122"/>
      <c r="DD86" s="122"/>
      <c r="DE86" s="122"/>
      <c r="DF86" s="122"/>
      <c r="DG86" s="122"/>
      <c r="DH86" s="122"/>
      <c r="DI86" s="122"/>
      <c r="DJ86" s="122"/>
      <c r="DK86" s="122"/>
      <c r="DL86" s="122"/>
      <c r="DM86" s="122"/>
      <c r="DN86" s="122"/>
      <c r="DO86" s="122"/>
      <c r="DP86" s="122"/>
      <c r="DQ86" s="122"/>
      <c r="DR86" s="122"/>
      <c r="DS86" s="122"/>
      <c r="DT86" s="122"/>
      <c r="DU86" s="122"/>
      <c r="DV86" s="122"/>
      <c r="DW86" s="122"/>
      <c r="DX86" s="122"/>
      <c r="DY86" s="122"/>
      <c r="DZ86" s="122"/>
      <c r="EA86" s="122"/>
      <c r="EB86" s="122"/>
      <c r="EC86" s="122"/>
      <c r="ED86" s="122"/>
      <c r="EE86" s="122"/>
      <c r="EF86" s="122"/>
      <c r="EG86" s="122"/>
      <c r="EH86" s="122"/>
      <c r="EI86" s="122"/>
      <c r="EJ86" s="122"/>
      <c r="EK86" s="122"/>
      <c r="EL86" s="122"/>
      <c r="EM86" s="122"/>
      <c r="EN86" s="122"/>
      <c r="EO86" s="122"/>
      <c r="EP86" s="122"/>
      <c r="EQ86" s="122"/>
      <c r="ER86" s="122"/>
      <c r="ES86" s="122"/>
      <c r="ET86" s="122"/>
      <c r="EU86" s="122"/>
      <c r="EV86" s="122"/>
    </row>
    <row r="87" spans="2:152" ht="14.1" customHeight="1" x14ac:dyDescent="0.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c r="AQ87" s="122"/>
      <c r="AR87" s="122"/>
      <c r="AS87" s="122"/>
      <c r="AT87" s="122"/>
      <c r="AU87" s="122"/>
      <c r="AV87" s="122"/>
      <c r="AW87" s="122"/>
      <c r="AX87" s="122"/>
      <c r="AY87" s="122"/>
      <c r="AZ87" s="122"/>
      <c r="BA87" s="122"/>
      <c r="BB87" s="122"/>
      <c r="BC87" s="122"/>
      <c r="BD87" s="122"/>
      <c r="BE87" s="122"/>
      <c r="BF87" s="122"/>
      <c r="BG87" s="122"/>
      <c r="BH87" s="122"/>
      <c r="BI87" s="122"/>
      <c r="BJ87" s="122"/>
      <c r="BK87" s="122"/>
      <c r="BL87" s="122"/>
      <c r="BM87" s="122"/>
      <c r="BN87" s="122"/>
      <c r="BO87" s="122"/>
      <c r="BP87" s="122"/>
      <c r="BQ87" s="122"/>
      <c r="BR87" s="122"/>
      <c r="BS87" s="122"/>
      <c r="BT87" s="122"/>
      <c r="BU87" s="122"/>
      <c r="BV87" s="122"/>
      <c r="BW87" s="122"/>
      <c r="BX87" s="122"/>
      <c r="BY87" s="122"/>
      <c r="BZ87" s="122"/>
      <c r="CA87" s="122"/>
      <c r="CB87" s="122"/>
      <c r="CC87" s="122"/>
      <c r="CD87" s="122"/>
      <c r="CE87" s="122"/>
      <c r="CF87" s="122"/>
      <c r="CG87" s="122"/>
      <c r="CH87" s="122"/>
      <c r="CI87" s="122"/>
      <c r="CJ87" s="122"/>
      <c r="CK87" s="122"/>
      <c r="CL87" s="122"/>
      <c r="CM87" s="122"/>
      <c r="CN87" s="122"/>
      <c r="CO87" s="122"/>
      <c r="CP87" s="122"/>
      <c r="CQ87" s="122"/>
      <c r="CR87" s="122"/>
      <c r="CS87" s="122"/>
      <c r="CT87" s="122"/>
      <c r="CU87" s="122"/>
      <c r="CV87" s="122"/>
      <c r="CW87" s="122"/>
      <c r="CX87" s="122"/>
      <c r="CY87" s="122"/>
      <c r="CZ87" s="122"/>
      <c r="DA87" s="122"/>
      <c r="DB87" s="122"/>
      <c r="DC87" s="122"/>
      <c r="DD87" s="122"/>
      <c r="DE87" s="122"/>
      <c r="DF87" s="122"/>
      <c r="DG87" s="122"/>
      <c r="DH87" s="122"/>
      <c r="DI87" s="122"/>
      <c r="DJ87" s="122"/>
      <c r="DK87" s="122"/>
      <c r="DL87" s="122"/>
      <c r="DM87" s="122"/>
      <c r="DN87" s="122"/>
      <c r="DO87" s="122"/>
      <c r="DP87" s="122"/>
      <c r="DQ87" s="122"/>
      <c r="DR87" s="122"/>
      <c r="DS87" s="122"/>
      <c r="DT87" s="122"/>
      <c r="DU87" s="122"/>
      <c r="DV87" s="122"/>
      <c r="DW87" s="122"/>
      <c r="DX87" s="122"/>
      <c r="DY87" s="122"/>
      <c r="DZ87" s="122"/>
      <c r="EA87" s="122"/>
      <c r="EB87" s="122"/>
      <c r="EC87" s="122"/>
      <c r="ED87" s="122"/>
      <c r="EE87" s="122"/>
      <c r="EF87" s="122"/>
      <c r="EG87" s="122"/>
      <c r="EH87" s="122"/>
      <c r="EI87" s="122"/>
      <c r="EJ87" s="122"/>
      <c r="EK87" s="122"/>
      <c r="EL87" s="122"/>
      <c r="EM87" s="122"/>
      <c r="EN87" s="122"/>
      <c r="EO87" s="122"/>
      <c r="EP87" s="122"/>
      <c r="EQ87" s="122"/>
      <c r="ER87" s="122"/>
      <c r="ES87" s="122"/>
      <c r="ET87" s="122"/>
      <c r="EU87" s="122"/>
      <c r="EV87" s="122"/>
    </row>
    <row r="88" spans="2:152" ht="14.1" customHeight="1" x14ac:dyDescent="0.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c r="AQ88" s="122"/>
      <c r="AR88" s="122"/>
      <c r="AS88" s="122"/>
      <c r="AT88" s="122"/>
      <c r="AU88" s="122"/>
      <c r="AV88" s="122"/>
      <c r="AW88" s="122"/>
      <c r="AX88" s="122"/>
      <c r="AY88" s="122"/>
      <c r="AZ88" s="122"/>
      <c r="BA88" s="122"/>
      <c r="BB88" s="122"/>
      <c r="BC88" s="122"/>
      <c r="BD88" s="122"/>
      <c r="BE88" s="122"/>
      <c r="BF88" s="122"/>
      <c r="BG88" s="122"/>
      <c r="BH88" s="122"/>
      <c r="BI88" s="122"/>
      <c r="BJ88" s="122"/>
      <c r="BK88" s="122"/>
      <c r="BL88" s="122"/>
      <c r="BM88" s="122"/>
      <c r="BN88" s="122"/>
      <c r="BO88" s="122"/>
      <c r="BP88" s="122"/>
      <c r="BQ88" s="122"/>
      <c r="BR88" s="122"/>
      <c r="BS88" s="122"/>
      <c r="BT88" s="122"/>
      <c r="BU88" s="122"/>
      <c r="BV88" s="122"/>
      <c r="BW88" s="122"/>
      <c r="BX88" s="122"/>
      <c r="BY88" s="122"/>
      <c r="BZ88" s="122"/>
      <c r="CA88" s="122"/>
      <c r="CB88" s="122"/>
      <c r="CC88" s="122"/>
      <c r="CD88" s="122"/>
      <c r="CE88" s="122"/>
      <c r="CF88" s="122"/>
      <c r="CG88" s="122"/>
      <c r="CH88" s="122"/>
      <c r="CI88" s="122"/>
      <c r="CJ88" s="122"/>
      <c r="CK88" s="122"/>
      <c r="CL88" s="122"/>
      <c r="CM88" s="122"/>
      <c r="CN88" s="122"/>
      <c r="CO88" s="122"/>
      <c r="CP88" s="122"/>
      <c r="CQ88" s="122"/>
      <c r="CR88" s="122"/>
      <c r="CS88" s="122"/>
      <c r="CT88" s="122"/>
      <c r="CU88" s="122"/>
      <c r="CV88" s="122"/>
      <c r="CW88" s="122"/>
      <c r="CX88" s="122"/>
      <c r="CY88" s="122"/>
      <c r="CZ88" s="122"/>
      <c r="DA88" s="122"/>
      <c r="DB88" s="122"/>
      <c r="DC88" s="122"/>
      <c r="DD88" s="122"/>
      <c r="DE88" s="122"/>
      <c r="DF88" s="122"/>
      <c r="DG88" s="122"/>
      <c r="DH88" s="122"/>
      <c r="DI88" s="122"/>
      <c r="DJ88" s="122"/>
      <c r="DK88" s="122"/>
      <c r="DL88" s="122"/>
      <c r="DM88" s="122"/>
      <c r="DN88" s="122"/>
      <c r="DO88" s="122"/>
      <c r="DP88" s="122"/>
      <c r="DQ88" s="122"/>
      <c r="DR88" s="122"/>
      <c r="DS88" s="122"/>
      <c r="DT88" s="122"/>
      <c r="DU88" s="122"/>
      <c r="DV88" s="122"/>
      <c r="DW88" s="122"/>
      <c r="DX88" s="122"/>
      <c r="DY88" s="122"/>
      <c r="DZ88" s="122"/>
      <c r="EA88" s="122"/>
      <c r="EB88" s="122"/>
      <c r="EC88" s="122"/>
      <c r="ED88" s="122"/>
      <c r="EE88" s="122"/>
      <c r="EF88" s="122"/>
      <c r="EG88" s="122"/>
      <c r="EH88" s="122"/>
      <c r="EI88" s="122"/>
      <c r="EJ88" s="122"/>
      <c r="EK88" s="122"/>
      <c r="EL88" s="122"/>
      <c r="EM88" s="122"/>
      <c r="EN88" s="122"/>
      <c r="EO88" s="122"/>
      <c r="EP88" s="122"/>
      <c r="EQ88" s="122"/>
      <c r="ER88" s="122"/>
      <c r="ES88" s="122"/>
      <c r="ET88" s="122"/>
      <c r="EU88" s="122"/>
      <c r="EV88" s="122"/>
    </row>
    <row r="89" spans="2:152" ht="14.1" customHeight="1" x14ac:dyDescent="0.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c r="AQ89" s="122"/>
      <c r="AR89" s="122"/>
      <c r="AS89" s="122"/>
      <c r="AT89" s="122"/>
      <c r="AU89" s="122"/>
      <c r="AV89" s="122"/>
      <c r="AW89" s="122"/>
      <c r="AX89" s="122"/>
      <c r="AY89" s="122"/>
      <c r="AZ89" s="122"/>
      <c r="BA89" s="122"/>
      <c r="BB89" s="122"/>
      <c r="BC89" s="122"/>
      <c r="BD89" s="122"/>
      <c r="BE89" s="122"/>
      <c r="BF89" s="122"/>
      <c r="BG89" s="122"/>
      <c r="BH89" s="122"/>
      <c r="BI89" s="122"/>
      <c r="BJ89" s="122"/>
      <c r="BK89" s="122"/>
      <c r="BL89" s="122"/>
      <c r="BM89" s="122"/>
      <c r="BN89" s="122"/>
      <c r="BO89" s="122"/>
      <c r="BP89" s="122"/>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22"/>
      <c r="CU89" s="122"/>
      <c r="CV89" s="122"/>
      <c r="CW89" s="122"/>
      <c r="CX89" s="122"/>
      <c r="CY89" s="122"/>
      <c r="CZ89" s="122"/>
      <c r="DA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22"/>
      <c r="EI89" s="122"/>
      <c r="EJ89" s="122"/>
      <c r="EK89" s="122"/>
      <c r="EL89" s="122"/>
      <c r="EM89" s="122"/>
      <c r="EN89" s="122"/>
      <c r="EO89" s="122"/>
      <c r="EP89" s="122"/>
      <c r="EQ89" s="122"/>
      <c r="ER89" s="122"/>
      <c r="ES89" s="122"/>
      <c r="ET89" s="122"/>
      <c r="EU89" s="122"/>
      <c r="EV89" s="122"/>
    </row>
    <row r="90" spans="2:152" ht="14.1" customHeight="1" x14ac:dyDescent="0.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2"/>
      <c r="BA90" s="122"/>
      <c r="BB90" s="122"/>
      <c r="BC90" s="122"/>
      <c r="BD90" s="122"/>
      <c r="BE90" s="122"/>
      <c r="BF90" s="122"/>
      <c r="BG90" s="122"/>
      <c r="BH90" s="122"/>
      <c r="BI90" s="122"/>
      <c r="BJ90" s="122"/>
      <c r="BK90" s="122"/>
      <c r="BL90" s="122"/>
      <c r="BM90" s="122"/>
      <c r="BN90" s="122"/>
      <c r="BO90" s="122"/>
      <c r="BP90" s="122"/>
      <c r="BQ90" s="122"/>
      <c r="BR90" s="122"/>
      <c r="BS90" s="122"/>
      <c r="BT90" s="122"/>
      <c r="BU90" s="122"/>
      <c r="BV90" s="122"/>
      <c r="BW90" s="122"/>
      <c r="BX90" s="122"/>
      <c r="BY90" s="122"/>
      <c r="BZ90" s="122"/>
      <c r="CA90" s="122"/>
      <c r="CB90" s="122"/>
      <c r="CC90" s="122"/>
      <c r="CD90" s="122"/>
      <c r="CE90" s="122"/>
      <c r="CF90" s="122"/>
      <c r="CG90" s="122"/>
      <c r="CH90" s="122"/>
      <c r="CI90" s="122"/>
      <c r="CJ90" s="122"/>
      <c r="CK90" s="122"/>
      <c r="CL90" s="122"/>
      <c r="CM90" s="122"/>
      <c r="CN90" s="122"/>
      <c r="CO90" s="122"/>
      <c r="CP90" s="122"/>
      <c r="CQ90" s="122"/>
      <c r="CR90" s="122"/>
      <c r="CS90" s="122"/>
      <c r="CT90" s="122"/>
      <c r="CU90" s="122"/>
      <c r="CV90" s="122"/>
      <c r="CW90" s="122"/>
      <c r="CX90" s="122"/>
      <c r="CY90" s="122"/>
      <c r="CZ90" s="122"/>
      <c r="DA90" s="122"/>
      <c r="DB90" s="122"/>
      <c r="DC90" s="122"/>
      <c r="DD90" s="122"/>
      <c r="DE90" s="122"/>
      <c r="DF90" s="122"/>
      <c r="DG90" s="122"/>
      <c r="DH90" s="122"/>
      <c r="DI90" s="122"/>
      <c r="DJ90" s="122"/>
      <c r="DK90" s="122"/>
      <c r="DL90" s="122"/>
      <c r="DM90" s="122"/>
      <c r="DN90" s="122"/>
      <c r="DO90" s="122"/>
      <c r="DP90" s="122"/>
      <c r="DQ90" s="122"/>
      <c r="DR90" s="122"/>
      <c r="DS90" s="122"/>
      <c r="DT90" s="122"/>
      <c r="DU90" s="122"/>
      <c r="DV90" s="122"/>
      <c r="DW90" s="122"/>
      <c r="DX90" s="122"/>
      <c r="DY90" s="122"/>
      <c r="DZ90" s="122"/>
      <c r="EA90" s="122"/>
      <c r="EB90" s="122"/>
      <c r="EC90" s="122"/>
      <c r="ED90" s="122"/>
      <c r="EE90" s="122"/>
      <c r="EF90" s="122"/>
      <c r="EG90" s="122"/>
      <c r="EH90" s="122"/>
      <c r="EI90" s="122"/>
      <c r="EJ90" s="122"/>
      <c r="EK90" s="122"/>
      <c r="EL90" s="122"/>
      <c r="EM90" s="122"/>
      <c r="EN90" s="122"/>
      <c r="EO90" s="122"/>
      <c r="EP90" s="122"/>
      <c r="EQ90" s="122"/>
      <c r="ER90" s="122"/>
      <c r="ES90" s="122"/>
      <c r="ET90" s="122"/>
      <c r="EU90" s="122"/>
      <c r="EV90" s="122"/>
    </row>
    <row r="91" spans="2:152" ht="14.1" customHeight="1" x14ac:dyDescent="0.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22"/>
      <c r="BR91" s="122"/>
      <c r="BS91" s="122"/>
      <c r="BT91" s="122"/>
      <c r="BU91" s="122"/>
      <c r="BV91" s="122"/>
      <c r="BW91" s="122"/>
      <c r="BX91" s="122"/>
      <c r="BY91" s="122"/>
      <c r="BZ91" s="122"/>
      <c r="CA91" s="122"/>
      <c r="CB91" s="122"/>
      <c r="CC91" s="122"/>
      <c r="CD91" s="122"/>
      <c r="CE91" s="122"/>
      <c r="CF91" s="122"/>
      <c r="CG91" s="122"/>
      <c r="CH91" s="122"/>
      <c r="CI91" s="122"/>
      <c r="CJ91" s="122"/>
      <c r="CK91" s="122"/>
      <c r="CL91" s="122"/>
      <c r="CM91" s="122"/>
      <c r="CN91" s="122"/>
      <c r="CO91" s="122"/>
      <c r="CP91" s="122"/>
      <c r="CQ91" s="122"/>
      <c r="CR91" s="122"/>
      <c r="CS91" s="122"/>
      <c r="CT91" s="122"/>
      <c r="CU91" s="122"/>
      <c r="CV91" s="122"/>
      <c r="CW91" s="122"/>
      <c r="CX91" s="122"/>
      <c r="CY91" s="122"/>
      <c r="CZ91" s="122"/>
      <c r="DA91" s="122"/>
      <c r="DB91" s="122"/>
      <c r="DC91" s="122"/>
      <c r="DD91" s="122"/>
      <c r="DE91" s="122"/>
      <c r="DF91" s="122"/>
      <c r="DG91" s="122"/>
      <c r="DH91" s="122"/>
      <c r="DI91" s="122"/>
      <c r="DJ91" s="122"/>
      <c r="DK91" s="122"/>
      <c r="DL91" s="122"/>
      <c r="DM91" s="122"/>
      <c r="DN91" s="122"/>
      <c r="DO91" s="122"/>
      <c r="DP91" s="122"/>
      <c r="DQ91" s="122"/>
      <c r="DR91" s="122"/>
      <c r="DS91" s="122"/>
      <c r="DT91" s="122"/>
      <c r="DU91" s="122"/>
      <c r="DV91" s="122"/>
      <c r="DW91" s="122"/>
      <c r="DX91" s="122"/>
      <c r="DY91" s="122"/>
      <c r="DZ91" s="122"/>
      <c r="EA91" s="122"/>
      <c r="EB91" s="122"/>
      <c r="EC91" s="122"/>
      <c r="ED91" s="122"/>
      <c r="EE91" s="122"/>
      <c r="EF91" s="122"/>
      <c r="EG91" s="122"/>
      <c r="EH91" s="122"/>
      <c r="EI91" s="122"/>
      <c r="EJ91" s="122"/>
      <c r="EK91" s="122"/>
      <c r="EL91" s="122"/>
      <c r="EM91" s="122"/>
      <c r="EN91" s="122"/>
      <c r="EO91" s="122"/>
      <c r="EP91" s="122"/>
      <c r="EQ91" s="122"/>
      <c r="ER91" s="122"/>
      <c r="ES91" s="122"/>
      <c r="ET91" s="122"/>
      <c r="EU91" s="122"/>
      <c r="EV91" s="122"/>
    </row>
    <row r="92" spans="2:152" ht="14.1" customHeight="1" x14ac:dyDescent="0.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22"/>
      <c r="BR92" s="122"/>
      <c r="BS92" s="122"/>
      <c r="BT92" s="122"/>
      <c r="BU92" s="122"/>
      <c r="BV92" s="122"/>
      <c r="BW92" s="122"/>
      <c r="BX92" s="122"/>
      <c r="BY92" s="122"/>
      <c r="BZ92" s="122"/>
      <c r="CA92" s="122"/>
      <c r="CB92" s="122"/>
      <c r="CC92" s="122"/>
      <c r="CD92" s="122"/>
      <c r="CE92" s="122"/>
      <c r="CF92" s="122"/>
      <c r="CG92" s="122"/>
      <c r="CH92" s="122"/>
      <c r="CI92" s="122"/>
      <c r="CJ92" s="122"/>
      <c r="CK92" s="122"/>
      <c r="CL92" s="122"/>
      <c r="CM92" s="122"/>
      <c r="CN92" s="122"/>
      <c r="CO92" s="122"/>
      <c r="CP92" s="122"/>
      <c r="CQ92" s="122"/>
      <c r="CR92" s="122"/>
      <c r="CS92" s="122"/>
      <c r="CT92" s="122"/>
      <c r="CU92" s="122"/>
      <c r="CV92" s="122"/>
      <c r="CW92" s="122"/>
      <c r="CX92" s="122"/>
      <c r="CY92" s="122"/>
      <c r="CZ92" s="122"/>
      <c r="DA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22"/>
      <c r="EI92" s="122"/>
      <c r="EJ92" s="122"/>
      <c r="EK92" s="122"/>
      <c r="EL92" s="122"/>
      <c r="EM92" s="122"/>
      <c r="EN92" s="122"/>
      <c r="EO92" s="122"/>
      <c r="EP92" s="122"/>
      <c r="EQ92" s="122"/>
      <c r="ER92" s="122"/>
      <c r="ES92" s="122"/>
      <c r="ET92" s="122"/>
      <c r="EU92" s="122"/>
      <c r="EV92" s="122"/>
    </row>
    <row r="93" spans="2:152" ht="14.1" customHeight="1" x14ac:dyDescent="0.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c r="AQ93" s="122"/>
      <c r="AR93" s="122"/>
      <c r="AS93" s="122"/>
      <c r="AT93" s="122"/>
      <c r="AU93" s="122"/>
      <c r="AV93" s="122"/>
      <c r="AW93" s="122"/>
      <c r="AX93" s="122"/>
      <c r="AY93" s="122"/>
      <c r="AZ93" s="122"/>
      <c r="BA93" s="122"/>
      <c r="BB93" s="122"/>
      <c r="BC93" s="122"/>
      <c r="BD93" s="122"/>
      <c r="BE93" s="122"/>
      <c r="BF93" s="122"/>
      <c r="BG93" s="122"/>
      <c r="BH93" s="122"/>
      <c r="BI93" s="122"/>
      <c r="BJ93" s="122"/>
      <c r="BK93" s="122"/>
      <c r="BL93" s="122"/>
      <c r="BM93" s="122"/>
      <c r="BN93" s="122"/>
      <c r="BO93" s="122"/>
      <c r="BP93" s="122"/>
      <c r="BQ93" s="122"/>
      <c r="BR93" s="122"/>
      <c r="BS93" s="122"/>
      <c r="BT93" s="122"/>
      <c r="BU93" s="122"/>
      <c r="BV93" s="122"/>
      <c r="BW93" s="122"/>
      <c r="BX93" s="122"/>
      <c r="BY93" s="122"/>
      <c r="BZ93" s="122"/>
      <c r="CA93" s="122"/>
      <c r="CB93" s="122"/>
      <c r="CC93" s="122"/>
      <c r="CD93" s="122"/>
      <c r="CE93" s="122"/>
      <c r="CF93" s="122"/>
      <c r="CG93" s="122"/>
      <c r="CH93" s="122"/>
      <c r="CI93" s="122"/>
      <c r="CJ93" s="122"/>
      <c r="CK93" s="122"/>
      <c r="CL93" s="122"/>
      <c r="CM93" s="122"/>
      <c r="CN93" s="122"/>
      <c r="CO93" s="122"/>
      <c r="CP93" s="122"/>
      <c r="CQ93" s="122"/>
      <c r="CR93" s="122"/>
      <c r="CS93" s="122"/>
      <c r="CT93" s="122"/>
      <c r="CU93" s="122"/>
      <c r="CV93" s="122"/>
      <c r="CW93" s="122"/>
      <c r="CX93" s="122"/>
      <c r="CY93" s="122"/>
      <c r="CZ93" s="122"/>
      <c r="DA93" s="122"/>
      <c r="DB93" s="122"/>
      <c r="DC93" s="122"/>
      <c r="DD93" s="122"/>
      <c r="DE93" s="122"/>
      <c r="DF93" s="122"/>
      <c r="DG93" s="122"/>
      <c r="DH93" s="122"/>
      <c r="DI93" s="122"/>
      <c r="DJ93" s="122"/>
      <c r="DK93" s="122"/>
      <c r="DL93" s="122"/>
      <c r="DM93" s="122"/>
      <c r="DN93" s="122"/>
      <c r="DO93" s="122"/>
      <c r="DP93" s="122"/>
      <c r="DQ93" s="122"/>
      <c r="DR93" s="122"/>
      <c r="DS93" s="122"/>
      <c r="DT93" s="122"/>
      <c r="DU93" s="122"/>
      <c r="DV93" s="122"/>
      <c r="DW93" s="122"/>
      <c r="DX93" s="122"/>
      <c r="DY93" s="122"/>
      <c r="DZ93" s="122"/>
      <c r="EA93" s="122"/>
      <c r="EB93" s="122"/>
      <c r="EC93" s="122"/>
      <c r="ED93" s="122"/>
      <c r="EE93" s="122"/>
      <c r="EF93" s="122"/>
      <c r="EG93" s="122"/>
      <c r="EH93" s="122"/>
      <c r="EI93" s="122"/>
      <c r="EJ93" s="122"/>
      <c r="EK93" s="122"/>
      <c r="EL93" s="122"/>
      <c r="EM93" s="122"/>
      <c r="EN93" s="122"/>
      <c r="EO93" s="122"/>
      <c r="EP93" s="122"/>
      <c r="EQ93" s="122"/>
      <c r="ER93" s="122"/>
      <c r="ES93" s="122"/>
      <c r="ET93" s="122"/>
      <c r="EU93" s="122"/>
      <c r="EV93" s="122"/>
    </row>
    <row r="94" spans="2:152" ht="14.1" customHeight="1" x14ac:dyDescent="0.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c r="AQ94" s="122"/>
      <c r="AR94" s="122"/>
      <c r="AS94" s="122"/>
      <c r="AT94" s="122"/>
      <c r="AU94" s="122"/>
      <c r="AV94" s="122"/>
      <c r="AW94" s="122"/>
      <c r="AX94" s="122"/>
      <c r="AY94" s="122"/>
      <c r="AZ94" s="122"/>
      <c r="BA94" s="122"/>
      <c r="BB94" s="122"/>
      <c r="BC94" s="122"/>
      <c r="BD94" s="122"/>
      <c r="BE94" s="122"/>
      <c r="BF94" s="122"/>
      <c r="BG94" s="122"/>
      <c r="BH94" s="122"/>
      <c r="BI94" s="122"/>
      <c r="BJ94" s="122"/>
      <c r="BK94" s="122"/>
      <c r="BL94" s="122"/>
      <c r="BM94" s="122"/>
      <c r="BN94" s="122"/>
      <c r="BO94" s="122"/>
      <c r="BP94" s="122"/>
      <c r="BQ94" s="122"/>
      <c r="BR94" s="122"/>
      <c r="BS94" s="122"/>
      <c r="BT94" s="122"/>
      <c r="BU94" s="122"/>
      <c r="BV94" s="122"/>
      <c r="BW94" s="122"/>
      <c r="BX94" s="122"/>
      <c r="BY94" s="122"/>
      <c r="BZ94" s="122"/>
      <c r="CA94" s="122"/>
      <c r="CB94" s="122"/>
      <c r="CC94" s="122"/>
      <c r="CD94" s="122"/>
      <c r="CE94" s="122"/>
      <c r="CF94" s="122"/>
      <c r="CG94" s="122"/>
      <c r="CH94" s="122"/>
      <c r="CI94" s="122"/>
      <c r="CJ94" s="122"/>
      <c r="CK94" s="122"/>
      <c r="CL94" s="122"/>
      <c r="CM94" s="122"/>
      <c r="CN94" s="122"/>
      <c r="CO94" s="122"/>
      <c r="CP94" s="122"/>
      <c r="CQ94" s="122"/>
      <c r="CR94" s="122"/>
      <c r="CS94" s="122"/>
      <c r="CT94" s="122"/>
      <c r="CU94" s="122"/>
      <c r="CV94" s="122"/>
      <c r="CW94" s="122"/>
      <c r="CX94" s="122"/>
      <c r="CY94" s="122"/>
      <c r="CZ94" s="122"/>
      <c r="DA94" s="122"/>
      <c r="DB94" s="122"/>
      <c r="DC94" s="122"/>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22"/>
      <c r="EI94" s="122"/>
      <c r="EJ94" s="122"/>
      <c r="EK94" s="122"/>
      <c r="EL94" s="122"/>
      <c r="EM94" s="122"/>
      <c r="EN94" s="122"/>
      <c r="EO94" s="122"/>
      <c r="EP94" s="122"/>
      <c r="EQ94" s="122"/>
      <c r="ER94" s="122"/>
      <c r="ES94" s="122"/>
      <c r="ET94" s="122"/>
      <c r="EU94" s="122"/>
      <c r="EV94" s="122"/>
    </row>
    <row r="95" spans="2:152" ht="14.1" customHeight="1" x14ac:dyDescent="0.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c r="AQ95" s="122"/>
      <c r="AR95" s="122"/>
      <c r="AS95" s="122"/>
      <c r="AT95" s="122"/>
      <c r="AU95" s="122"/>
      <c r="AV95" s="122"/>
      <c r="AW95" s="122"/>
      <c r="AX95" s="122"/>
      <c r="AY95" s="122"/>
      <c r="AZ95" s="122"/>
      <c r="BA95" s="122"/>
      <c r="BB95" s="122"/>
      <c r="BC95" s="122"/>
      <c r="BD95" s="122"/>
      <c r="BE95" s="122"/>
      <c r="BF95" s="122"/>
      <c r="BG95" s="122"/>
      <c r="BH95" s="122"/>
      <c r="BI95" s="122"/>
      <c r="BJ95" s="122"/>
      <c r="BK95" s="122"/>
      <c r="BL95" s="122"/>
      <c r="BM95" s="122"/>
      <c r="BN95" s="122"/>
      <c r="BO95" s="122"/>
      <c r="BP95" s="122"/>
      <c r="BQ95" s="122"/>
      <c r="BR95" s="122"/>
      <c r="BS95" s="122"/>
      <c r="BT95" s="122"/>
      <c r="BU95" s="122"/>
      <c r="BV95" s="122"/>
      <c r="BW95" s="122"/>
      <c r="BX95" s="122"/>
      <c r="BY95" s="122"/>
      <c r="BZ95" s="122"/>
      <c r="CA95" s="122"/>
      <c r="CB95" s="122"/>
      <c r="CC95" s="122"/>
      <c r="CD95" s="122"/>
      <c r="CE95" s="122"/>
      <c r="CF95" s="122"/>
      <c r="CG95" s="122"/>
      <c r="CH95" s="122"/>
      <c r="CI95" s="122"/>
      <c r="CJ95" s="122"/>
      <c r="CK95" s="122"/>
      <c r="CL95" s="122"/>
      <c r="CM95" s="122"/>
      <c r="CN95" s="122"/>
      <c r="CO95" s="122"/>
      <c r="CP95" s="122"/>
      <c r="CQ95" s="122"/>
      <c r="CR95" s="122"/>
      <c r="CS95" s="122"/>
      <c r="CT95" s="122"/>
      <c r="CU95" s="122"/>
      <c r="CV95" s="122"/>
      <c r="CW95" s="122"/>
      <c r="CX95" s="122"/>
      <c r="CY95" s="122"/>
      <c r="CZ95" s="122"/>
      <c r="DA95" s="122"/>
      <c r="DB95" s="122"/>
      <c r="DC95" s="122"/>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22"/>
      <c r="EI95" s="122"/>
      <c r="EJ95" s="122"/>
      <c r="EK95" s="122"/>
      <c r="EL95" s="122"/>
      <c r="EM95" s="122"/>
      <c r="EN95" s="122"/>
      <c r="EO95" s="122"/>
      <c r="EP95" s="122"/>
      <c r="EQ95" s="122"/>
      <c r="ER95" s="122"/>
      <c r="ES95" s="122"/>
      <c r="ET95" s="122"/>
      <c r="EU95" s="122"/>
      <c r="EV95" s="122"/>
    </row>
    <row r="96" spans="2:152" ht="14.1" customHeight="1" x14ac:dyDescent="0.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c r="AQ96" s="122"/>
      <c r="AR96" s="122"/>
      <c r="AS96" s="122"/>
      <c r="AT96" s="122"/>
      <c r="AU96" s="122"/>
      <c r="AV96" s="122"/>
      <c r="AW96" s="122"/>
      <c r="AX96" s="122"/>
      <c r="AY96" s="122"/>
      <c r="AZ96" s="122"/>
      <c r="BA96" s="122"/>
      <c r="BB96" s="122"/>
      <c r="BC96" s="122"/>
      <c r="BD96" s="122"/>
      <c r="BE96" s="122"/>
      <c r="BF96" s="122"/>
      <c r="BG96" s="122"/>
      <c r="BH96" s="122"/>
      <c r="BI96" s="122"/>
      <c r="BJ96" s="122"/>
      <c r="BK96" s="122"/>
      <c r="BL96" s="122"/>
      <c r="BM96" s="122"/>
      <c r="BN96" s="122"/>
      <c r="BO96" s="122"/>
      <c r="BP96" s="122"/>
      <c r="BQ96" s="122"/>
      <c r="BR96" s="122"/>
      <c r="BS96" s="122"/>
      <c r="BT96" s="122"/>
      <c r="BU96" s="122"/>
      <c r="BV96" s="122"/>
      <c r="BW96" s="122"/>
      <c r="BX96" s="122"/>
      <c r="BY96" s="122"/>
      <c r="BZ96" s="122"/>
      <c r="CA96" s="122"/>
      <c r="CB96" s="122"/>
      <c r="CC96" s="122"/>
      <c r="CD96" s="122"/>
      <c r="CE96" s="122"/>
      <c r="CF96" s="122"/>
      <c r="CG96" s="122"/>
      <c r="CH96" s="122"/>
      <c r="CI96" s="122"/>
      <c r="CJ96" s="122"/>
      <c r="CK96" s="122"/>
      <c r="CL96" s="122"/>
      <c r="CM96" s="122"/>
      <c r="CN96" s="122"/>
      <c r="CO96" s="122"/>
      <c r="CP96" s="122"/>
      <c r="CQ96" s="122"/>
      <c r="CR96" s="122"/>
      <c r="CS96" s="122"/>
      <c r="CT96" s="122"/>
      <c r="CU96" s="122"/>
      <c r="CV96" s="122"/>
      <c r="CW96" s="122"/>
      <c r="CX96" s="122"/>
      <c r="CY96" s="122"/>
      <c r="CZ96" s="122"/>
      <c r="DA96" s="122"/>
      <c r="DB96" s="122"/>
      <c r="DC96" s="122"/>
      <c r="DD96" s="122"/>
      <c r="DE96" s="122"/>
      <c r="DF96" s="122"/>
      <c r="DG96" s="122"/>
      <c r="DH96" s="122"/>
      <c r="DI96" s="122"/>
      <c r="DJ96" s="122"/>
      <c r="DK96" s="122"/>
      <c r="DL96" s="122"/>
      <c r="DM96" s="122"/>
      <c r="DN96" s="122"/>
      <c r="DO96" s="122"/>
      <c r="DP96" s="122"/>
      <c r="DQ96" s="122"/>
      <c r="DR96" s="122"/>
      <c r="DS96" s="122"/>
      <c r="DT96" s="122"/>
      <c r="DU96" s="122"/>
      <c r="DV96" s="122"/>
      <c r="DW96" s="122"/>
      <c r="DX96" s="122"/>
      <c r="DY96" s="122"/>
      <c r="DZ96" s="122"/>
      <c r="EA96" s="122"/>
      <c r="EB96" s="122"/>
      <c r="EC96" s="122"/>
      <c r="ED96" s="122"/>
      <c r="EE96" s="122"/>
      <c r="EF96" s="122"/>
      <c r="EG96" s="122"/>
      <c r="EH96" s="122"/>
      <c r="EI96" s="122"/>
      <c r="EJ96" s="122"/>
      <c r="EK96" s="122"/>
      <c r="EL96" s="122"/>
      <c r="EM96" s="122"/>
      <c r="EN96" s="122"/>
      <c r="EO96" s="122"/>
      <c r="EP96" s="122"/>
      <c r="EQ96" s="122"/>
      <c r="ER96" s="122"/>
      <c r="ES96" s="122"/>
      <c r="ET96" s="122"/>
      <c r="EU96" s="122"/>
      <c r="EV96" s="122"/>
    </row>
    <row r="97" spans="2:152" ht="14.1" customHeight="1" x14ac:dyDescent="0.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c r="AE97" s="122"/>
      <c r="AF97" s="122"/>
      <c r="AG97" s="122"/>
      <c r="AH97" s="122"/>
      <c r="AI97" s="122"/>
      <c r="AJ97" s="122"/>
      <c r="AK97" s="122"/>
      <c r="AL97" s="122"/>
      <c r="AM97" s="122"/>
      <c r="AN97" s="122"/>
      <c r="AO97" s="122"/>
      <c r="AP97" s="122"/>
      <c r="AQ97" s="122"/>
      <c r="AR97" s="122"/>
      <c r="AS97" s="122"/>
      <c r="AT97" s="122"/>
      <c r="AU97" s="122"/>
      <c r="AV97" s="122"/>
      <c r="AW97" s="122"/>
      <c r="AX97" s="122"/>
      <c r="AY97" s="122"/>
      <c r="AZ97" s="122"/>
      <c r="BA97" s="122"/>
      <c r="BB97" s="122"/>
      <c r="BC97" s="122"/>
      <c r="BD97" s="122"/>
      <c r="BE97" s="122"/>
      <c r="BF97" s="122"/>
      <c r="BG97" s="122"/>
      <c r="BH97" s="122"/>
      <c r="BI97" s="122"/>
      <c r="BJ97" s="122"/>
      <c r="BK97" s="122"/>
      <c r="BL97" s="122"/>
      <c r="BM97" s="122"/>
      <c r="BN97" s="122"/>
      <c r="BO97" s="122"/>
      <c r="BP97" s="122"/>
      <c r="BQ97" s="122"/>
      <c r="BR97" s="122"/>
      <c r="BS97" s="122"/>
      <c r="BT97" s="122"/>
      <c r="BU97" s="122"/>
      <c r="BV97" s="122"/>
      <c r="BW97" s="122"/>
      <c r="BX97" s="122"/>
      <c r="BY97" s="122"/>
      <c r="BZ97" s="122"/>
      <c r="CA97" s="122"/>
      <c r="CB97" s="122"/>
      <c r="CC97" s="122"/>
      <c r="CD97" s="122"/>
      <c r="CE97" s="122"/>
      <c r="CF97" s="122"/>
      <c r="CG97" s="122"/>
      <c r="CH97" s="122"/>
      <c r="CI97" s="122"/>
      <c r="CJ97" s="122"/>
      <c r="CK97" s="122"/>
      <c r="CL97" s="122"/>
      <c r="CM97" s="122"/>
      <c r="CN97" s="122"/>
      <c r="CO97" s="122"/>
      <c r="CP97" s="122"/>
      <c r="CQ97" s="122"/>
      <c r="CR97" s="122"/>
      <c r="CS97" s="122"/>
      <c r="CT97" s="122"/>
      <c r="CU97" s="122"/>
      <c r="CV97" s="122"/>
      <c r="CW97" s="122"/>
      <c r="CX97" s="122"/>
      <c r="CY97" s="122"/>
      <c r="CZ97" s="122"/>
      <c r="DA97" s="122"/>
      <c r="DB97" s="122"/>
      <c r="DC97" s="122"/>
      <c r="DD97" s="122"/>
      <c r="DE97" s="122"/>
      <c r="DF97" s="122"/>
      <c r="DG97" s="122"/>
      <c r="DH97" s="122"/>
      <c r="DI97" s="122"/>
      <c r="DJ97" s="122"/>
      <c r="DK97" s="122"/>
      <c r="DL97" s="122"/>
      <c r="DM97" s="122"/>
      <c r="DN97" s="122"/>
      <c r="DO97" s="122"/>
      <c r="DP97" s="122"/>
      <c r="DQ97" s="122"/>
      <c r="DR97" s="122"/>
      <c r="DS97" s="122"/>
      <c r="DT97" s="122"/>
      <c r="DU97" s="122"/>
      <c r="DV97" s="122"/>
      <c r="DW97" s="122"/>
      <c r="DX97" s="122"/>
      <c r="DY97" s="122"/>
      <c r="DZ97" s="122"/>
      <c r="EA97" s="122"/>
      <c r="EB97" s="122"/>
      <c r="EC97" s="122"/>
      <c r="ED97" s="122"/>
      <c r="EE97" s="122"/>
      <c r="EF97" s="122"/>
      <c r="EG97" s="122"/>
      <c r="EH97" s="122"/>
      <c r="EI97" s="122"/>
      <c r="EJ97" s="122"/>
      <c r="EK97" s="122"/>
      <c r="EL97" s="122"/>
      <c r="EM97" s="122"/>
      <c r="EN97" s="122"/>
      <c r="EO97" s="122"/>
      <c r="EP97" s="122"/>
      <c r="EQ97" s="122"/>
      <c r="ER97" s="122"/>
      <c r="ES97" s="122"/>
      <c r="ET97" s="122"/>
      <c r="EU97" s="122"/>
      <c r="EV97" s="122"/>
    </row>
    <row r="98" spans="2:152" ht="14.1" customHeight="1" x14ac:dyDescent="0.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22"/>
      <c r="AX98" s="122"/>
      <c r="AY98" s="122"/>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c r="BV98" s="122"/>
      <c r="BW98" s="122"/>
      <c r="BX98" s="122"/>
      <c r="BY98" s="122"/>
      <c r="BZ98" s="122"/>
      <c r="CA98" s="122"/>
      <c r="CB98" s="122"/>
      <c r="CC98" s="122"/>
      <c r="CD98" s="122"/>
      <c r="CE98" s="122"/>
      <c r="CF98" s="122"/>
      <c r="CG98" s="122"/>
      <c r="CH98" s="122"/>
      <c r="CI98" s="122"/>
      <c r="CJ98" s="122"/>
      <c r="CK98" s="122"/>
      <c r="CL98" s="122"/>
      <c r="CM98" s="122"/>
      <c r="CN98" s="122"/>
      <c r="CO98" s="122"/>
      <c r="CP98" s="122"/>
      <c r="CQ98" s="122"/>
      <c r="CR98" s="122"/>
      <c r="CS98" s="122"/>
      <c r="CT98" s="122"/>
      <c r="CU98" s="122"/>
      <c r="CV98" s="122"/>
      <c r="CW98" s="122"/>
      <c r="CX98" s="122"/>
      <c r="CY98" s="122"/>
      <c r="CZ98" s="122"/>
      <c r="DA98" s="122"/>
      <c r="DB98" s="122"/>
      <c r="DC98" s="122"/>
      <c r="DD98" s="122"/>
      <c r="DE98" s="122"/>
      <c r="DF98" s="122"/>
      <c r="DG98" s="122"/>
      <c r="DH98" s="122"/>
      <c r="DI98" s="122"/>
      <c r="DJ98" s="122"/>
      <c r="DK98" s="122"/>
      <c r="DL98" s="122"/>
      <c r="DM98" s="122"/>
      <c r="DN98" s="122"/>
      <c r="DO98" s="122"/>
      <c r="DP98" s="122"/>
      <c r="DQ98" s="122"/>
      <c r="DR98" s="122"/>
      <c r="DS98" s="122"/>
      <c r="DT98" s="122"/>
      <c r="DU98" s="122"/>
      <c r="DV98" s="122"/>
      <c r="DW98" s="122"/>
      <c r="DX98" s="122"/>
      <c r="DY98" s="122"/>
      <c r="DZ98" s="122"/>
      <c r="EA98" s="122"/>
      <c r="EB98" s="122"/>
      <c r="EC98" s="122"/>
      <c r="ED98" s="122"/>
      <c r="EE98" s="122"/>
      <c r="EF98" s="122"/>
      <c r="EG98" s="122"/>
      <c r="EH98" s="122"/>
      <c r="EI98" s="122"/>
      <c r="EJ98" s="122"/>
      <c r="EK98" s="122"/>
      <c r="EL98" s="122"/>
      <c r="EM98" s="122"/>
      <c r="EN98" s="122"/>
      <c r="EO98" s="122"/>
      <c r="EP98" s="122"/>
      <c r="EQ98" s="122"/>
      <c r="ER98" s="122"/>
      <c r="ES98" s="122"/>
      <c r="ET98" s="122"/>
      <c r="EU98" s="122"/>
      <c r="EV98" s="122"/>
    </row>
    <row r="99" spans="2:152" ht="14.1" customHeight="1" x14ac:dyDescent="0.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c r="AJ99" s="122"/>
      <c r="AK99" s="122"/>
      <c r="AL99" s="122"/>
      <c r="AM99" s="122"/>
      <c r="AN99" s="122"/>
      <c r="AO99" s="122"/>
      <c r="AP99" s="122"/>
      <c r="AQ99" s="122"/>
      <c r="AR99" s="122"/>
      <c r="AS99" s="122"/>
      <c r="AT99" s="122"/>
      <c r="AU99" s="122"/>
      <c r="AV99" s="122"/>
      <c r="AW99" s="122"/>
      <c r="AX99" s="122"/>
      <c r="AY99" s="122"/>
      <c r="AZ99" s="122"/>
      <c r="BA99" s="122"/>
      <c r="BB99" s="122"/>
      <c r="BC99" s="122"/>
      <c r="BD99" s="122"/>
      <c r="BE99" s="122"/>
      <c r="BF99" s="122"/>
      <c r="BG99" s="122"/>
      <c r="BH99" s="122"/>
      <c r="BI99" s="122"/>
      <c r="BJ99" s="122"/>
      <c r="BK99" s="122"/>
      <c r="BL99" s="122"/>
      <c r="BM99" s="122"/>
      <c r="BN99" s="122"/>
      <c r="BO99" s="122"/>
      <c r="BP99" s="122"/>
      <c r="BQ99" s="122"/>
      <c r="BR99" s="122"/>
      <c r="BS99" s="122"/>
      <c r="BT99" s="122"/>
      <c r="BU99" s="122"/>
      <c r="BV99" s="122"/>
      <c r="BW99" s="122"/>
      <c r="BX99" s="122"/>
      <c r="BY99" s="122"/>
      <c r="BZ99" s="122"/>
      <c r="CA99" s="122"/>
      <c r="CB99" s="122"/>
      <c r="CC99" s="122"/>
      <c r="CD99" s="122"/>
      <c r="CE99" s="122"/>
      <c r="CF99" s="122"/>
      <c r="CG99" s="122"/>
      <c r="CH99" s="122"/>
      <c r="CI99" s="122"/>
      <c r="CJ99" s="122"/>
      <c r="CK99" s="122"/>
      <c r="CL99" s="122"/>
      <c r="CM99" s="122"/>
      <c r="CN99" s="122"/>
      <c r="CO99" s="122"/>
      <c r="CP99" s="122"/>
      <c r="CQ99" s="122"/>
      <c r="CR99" s="122"/>
      <c r="CS99" s="122"/>
      <c r="CT99" s="122"/>
      <c r="CU99" s="122"/>
      <c r="CV99" s="122"/>
      <c r="CW99" s="122"/>
      <c r="CX99" s="122"/>
      <c r="CY99" s="122"/>
      <c r="CZ99" s="122"/>
      <c r="DA99" s="122"/>
      <c r="DB99" s="122"/>
      <c r="DC99" s="122"/>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22"/>
      <c r="EI99" s="122"/>
      <c r="EJ99" s="122"/>
      <c r="EK99" s="122"/>
      <c r="EL99" s="122"/>
      <c r="EM99" s="122"/>
      <c r="EN99" s="122"/>
      <c r="EO99" s="122"/>
      <c r="EP99" s="122"/>
      <c r="EQ99" s="122"/>
      <c r="ER99" s="122"/>
      <c r="ES99" s="122"/>
      <c r="ET99" s="122"/>
      <c r="EU99" s="122"/>
      <c r="EV99" s="122"/>
    </row>
    <row r="100" spans="2:152" ht="14.1" customHeight="1" x14ac:dyDescent="0.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c r="AJ100" s="122"/>
      <c r="AK100" s="122"/>
      <c r="AL100" s="122"/>
      <c r="AM100" s="122"/>
      <c r="AN100" s="122"/>
      <c r="AO100" s="122"/>
      <c r="AP100" s="122"/>
      <c r="AQ100" s="122"/>
      <c r="AR100" s="122"/>
      <c r="AS100" s="122"/>
      <c r="AT100" s="122"/>
      <c r="AU100" s="122"/>
      <c r="AV100" s="122"/>
      <c r="AW100" s="122"/>
      <c r="AX100" s="122"/>
      <c r="AY100" s="122"/>
      <c r="AZ100" s="122"/>
      <c r="BA100" s="122"/>
      <c r="BB100" s="122"/>
      <c r="BC100" s="122"/>
      <c r="BD100" s="122"/>
      <c r="BE100" s="122"/>
      <c r="BF100" s="122"/>
      <c r="BG100" s="122"/>
      <c r="BH100" s="122"/>
      <c r="BI100" s="122"/>
      <c r="BJ100" s="122"/>
      <c r="BK100" s="122"/>
      <c r="BL100" s="122"/>
      <c r="BM100" s="122"/>
      <c r="BN100" s="122"/>
      <c r="BO100" s="122"/>
      <c r="BP100" s="122"/>
      <c r="BQ100" s="122"/>
      <c r="BR100" s="122"/>
      <c r="BS100" s="122"/>
      <c r="BT100" s="122"/>
      <c r="BU100" s="122"/>
      <c r="BV100" s="122"/>
      <c r="BW100" s="122"/>
      <c r="BX100" s="122"/>
      <c r="BY100" s="122"/>
      <c r="BZ100" s="122"/>
      <c r="CA100" s="122"/>
      <c r="CB100" s="122"/>
      <c r="CC100" s="122"/>
      <c r="CD100" s="122"/>
      <c r="CE100" s="122"/>
      <c r="CF100" s="122"/>
      <c r="CG100" s="122"/>
      <c r="CH100" s="122"/>
      <c r="CI100" s="122"/>
      <c r="CJ100" s="122"/>
      <c r="CK100" s="122"/>
      <c r="CL100" s="122"/>
      <c r="CM100" s="122"/>
      <c r="CN100" s="122"/>
      <c r="CO100" s="122"/>
      <c r="CP100" s="122"/>
      <c r="CQ100" s="122"/>
      <c r="CR100" s="122"/>
      <c r="CS100" s="122"/>
      <c r="CT100" s="122"/>
      <c r="CU100" s="122"/>
      <c r="CV100" s="122"/>
      <c r="CW100" s="122"/>
      <c r="CX100" s="122"/>
      <c r="CY100" s="122"/>
      <c r="CZ100" s="122"/>
      <c r="DA100" s="122"/>
      <c r="DB100" s="122"/>
      <c r="DC100" s="122"/>
      <c r="DD100" s="122"/>
      <c r="DE100" s="122"/>
      <c r="DF100" s="122"/>
      <c r="DG100" s="122"/>
      <c r="DH100" s="122"/>
      <c r="DI100" s="122"/>
      <c r="DJ100" s="122"/>
      <c r="DK100" s="122"/>
      <c r="DL100" s="122"/>
      <c r="DM100" s="122"/>
      <c r="DN100" s="122"/>
      <c r="DO100" s="122"/>
      <c r="DP100" s="122"/>
      <c r="DQ100" s="122"/>
      <c r="DR100" s="122"/>
      <c r="DS100" s="122"/>
      <c r="DT100" s="122"/>
      <c r="DU100" s="122"/>
      <c r="DV100" s="122"/>
      <c r="DW100" s="122"/>
      <c r="DX100" s="122"/>
      <c r="DY100" s="122"/>
      <c r="DZ100" s="122"/>
      <c r="EA100" s="122"/>
      <c r="EB100" s="122"/>
      <c r="EC100" s="122"/>
      <c r="ED100" s="122"/>
      <c r="EE100" s="122"/>
      <c r="EF100" s="122"/>
      <c r="EG100" s="122"/>
      <c r="EH100" s="122"/>
      <c r="EI100" s="122"/>
      <c r="EJ100" s="122"/>
      <c r="EK100" s="122"/>
      <c r="EL100" s="122"/>
      <c r="EM100" s="122"/>
      <c r="EN100" s="122"/>
      <c r="EO100" s="122"/>
      <c r="EP100" s="122"/>
      <c r="EQ100" s="122"/>
      <c r="ER100" s="122"/>
      <c r="ES100" s="122"/>
      <c r="ET100" s="122"/>
      <c r="EU100" s="122"/>
      <c r="EV100" s="122"/>
    </row>
    <row r="101" spans="2:152" ht="14.1" customHeight="1" x14ac:dyDescent="0.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22"/>
      <c r="AI101" s="122"/>
      <c r="AJ101" s="122"/>
      <c r="AK101" s="122"/>
      <c r="AL101" s="122"/>
      <c r="AM101" s="122"/>
      <c r="AN101" s="122"/>
      <c r="AO101" s="122"/>
      <c r="AP101" s="122"/>
      <c r="AQ101" s="122"/>
      <c r="AR101" s="122"/>
      <c r="AS101" s="122"/>
      <c r="AT101" s="122"/>
      <c r="AU101" s="122"/>
      <c r="AV101" s="122"/>
      <c r="AW101" s="122"/>
      <c r="AX101" s="122"/>
      <c r="AY101" s="122"/>
      <c r="AZ101" s="122"/>
      <c r="BA101" s="122"/>
      <c r="BB101" s="122"/>
      <c r="BC101" s="122"/>
      <c r="BD101" s="122"/>
      <c r="BE101" s="122"/>
      <c r="BF101" s="122"/>
    </row>
    <row r="102" spans="2:152" ht="14.1" customHeight="1" x14ac:dyDescent="0.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22"/>
      <c r="AI102" s="122"/>
      <c r="AJ102" s="122"/>
      <c r="AK102" s="122"/>
      <c r="AL102" s="122"/>
      <c r="AM102" s="122"/>
      <c r="AN102" s="122"/>
      <c r="AO102" s="122"/>
      <c r="AP102" s="122"/>
      <c r="AQ102" s="122"/>
      <c r="AR102" s="122"/>
      <c r="AS102" s="122"/>
      <c r="AT102" s="122"/>
      <c r="AU102" s="122"/>
      <c r="AV102" s="122"/>
      <c r="AW102" s="122"/>
      <c r="AX102" s="122"/>
      <c r="AY102" s="122"/>
      <c r="AZ102" s="122"/>
      <c r="BA102" s="122"/>
      <c r="BB102" s="122"/>
      <c r="BC102" s="122"/>
      <c r="BD102" s="122"/>
      <c r="BE102" s="122"/>
      <c r="BF102" s="122"/>
    </row>
    <row r="103" spans="2:152" ht="14.1" customHeight="1" x14ac:dyDescent="0.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c r="AJ103" s="122"/>
      <c r="AK103" s="122"/>
      <c r="AL103" s="122"/>
      <c r="AM103" s="122"/>
      <c r="AN103" s="122"/>
      <c r="AO103" s="122"/>
      <c r="AP103" s="122"/>
      <c r="AQ103" s="122"/>
      <c r="AR103" s="122"/>
      <c r="AS103" s="122"/>
      <c r="AT103" s="122"/>
      <c r="AU103" s="122"/>
      <c r="AV103" s="122"/>
      <c r="AW103" s="122"/>
      <c r="AX103" s="122"/>
      <c r="AY103" s="122"/>
      <c r="AZ103" s="122"/>
      <c r="BA103" s="122"/>
      <c r="BB103" s="122"/>
      <c r="BC103" s="122"/>
      <c r="BD103" s="122"/>
      <c r="BE103" s="122"/>
      <c r="BF103" s="122"/>
    </row>
    <row r="104" spans="2:152" ht="14.1" customHeight="1" x14ac:dyDescent="0.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2"/>
      <c r="AT104" s="122"/>
      <c r="AU104" s="122"/>
      <c r="AV104" s="122"/>
      <c r="AW104" s="122"/>
      <c r="AX104" s="122"/>
      <c r="AY104" s="122"/>
      <c r="AZ104" s="122"/>
      <c r="BA104" s="122"/>
      <c r="BB104" s="122"/>
      <c r="BC104" s="122"/>
      <c r="BD104" s="122"/>
      <c r="BE104" s="122"/>
      <c r="BF104" s="122"/>
    </row>
    <row r="105" spans="2:152" ht="14.1" customHeight="1" x14ac:dyDescent="0.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row>
    <row r="106" spans="2:152" ht="14.1" customHeight="1" x14ac:dyDescent="0.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22"/>
      <c r="AI106" s="122"/>
      <c r="AJ106" s="122"/>
      <c r="AK106" s="122"/>
      <c r="AL106" s="122"/>
      <c r="AM106" s="122"/>
      <c r="AN106" s="122"/>
      <c r="AO106" s="122"/>
      <c r="AP106" s="122"/>
      <c r="AQ106" s="122"/>
      <c r="AR106" s="122"/>
      <c r="AS106" s="122"/>
      <c r="AT106" s="122"/>
      <c r="AU106" s="122"/>
      <c r="AV106" s="122"/>
      <c r="AW106" s="122"/>
      <c r="AX106" s="122"/>
      <c r="AY106" s="122"/>
      <c r="AZ106" s="122"/>
      <c r="BA106" s="122"/>
      <c r="BB106" s="122"/>
      <c r="BC106" s="122"/>
      <c r="BD106" s="122"/>
      <c r="BE106" s="122"/>
      <c r="BF106" s="122"/>
    </row>
    <row r="107" spans="2:152" ht="14.1" customHeight="1" x14ac:dyDescent="0.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22"/>
      <c r="AI107" s="122"/>
      <c r="AJ107" s="122"/>
      <c r="AK107" s="122"/>
      <c r="AL107" s="122"/>
      <c r="AM107" s="122"/>
      <c r="AN107" s="122"/>
      <c r="AO107" s="122"/>
      <c r="AP107" s="122"/>
      <c r="AQ107" s="122"/>
      <c r="AR107" s="122"/>
      <c r="AS107" s="122"/>
      <c r="AT107" s="122"/>
      <c r="AU107" s="122"/>
      <c r="AV107" s="122"/>
      <c r="AW107" s="122"/>
      <c r="AX107" s="122"/>
      <c r="AY107" s="122"/>
      <c r="AZ107" s="122"/>
      <c r="BA107" s="122"/>
      <c r="BB107" s="122"/>
      <c r="BC107" s="122"/>
      <c r="BD107" s="122"/>
      <c r="BE107" s="122"/>
      <c r="BF107" s="122"/>
    </row>
    <row r="108" spans="2:152" ht="14.1" customHeight="1" x14ac:dyDescent="0.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c r="AJ108" s="122"/>
      <c r="AK108" s="122"/>
      <c r="AL108" s="122"/>
      <c r="AM108" s="122"/>
      <c r="AN108" s="122"/>
      <c r="AO108" s="122"/>
      <c r="AP108" s="122"/>
      <c r="AQ108" s="122"/>
      <c r="AR108" s="122"/>
      <c r="AS108" s="122"/>
      <c r="AT108" s="122"/>
      <c r="AU108" s="122"/>
      <c r="AV108" s="122"/>
      <c r="AW108" s="122"/>
      <c r="AX108" s="122"/>
      <c r="AY108" s="122"/>
      <c r="AZ108" s="122"/>
      <c r="BA108" s="122"/>
      <c r="BB108" s="122"/>
      <c r="BC108" s="122"/>
      <c r="BD108" s="122"/>
      <c r="BE108" s="122"/>
      <c r="BF108" s="122"/>
    </row>
    <row r="109" spans="2:152" ht="14.1" customHeight="1" x14ac:dyDescent="0.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2"/>
      <c r="AF109" s="122"/>
      <c r="AG109" s="122"/>
      <c r="AH109" s="122"/>
      <c r="AI109" s="122"/>
      <c r="AJ109" s="122"/>
      <c r="AK109" s="122"/>
      <c r="AL109" s="122"/>
      <c r="AM109" s="122"/>
      <c r="AN109" s="122"/>
      <c r="AO109" s="122"/>
      <c r="AP109" s="122"/>
      <c r="AQ109" s="122"/>
      <c r="AR109" s="122"/>
      <c r="AS109" s="122"/>
      <c r="AT109" s="122"/>
      <c r="AU109" s="122"/>
      <c r="AV109" s="122"/>
      <c r="AW109" s="122"/>
      <c r="AX109" s="122"/>
      <c r="AY109" s="122"/>
      <c r="AZ109" s="122"/>
      <c r="BA109" s="122"/>
      <c r="BB109" s="122"/>
      <c r="BC109" s="122"/>
      <c r="BD109" s="122"/>
      <c r="BE109" s="122"/>
      <c r="BF109" s="122"/>
    </row>
    <row r="110" spans="2:152" ht="14.1" customHeight="1" x14ac:dyDescent="0.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c r="AJ110" s="122"/>
      <c r="AK110" s="122"/>
      <c r="AL110" s="122"/>
      <c r="AM110" s="122"/>
      <c r="AN110" s="122"/>
      <c r="AO110" s="122"/>
      <c r="AP110" s="122"/>
      <c r="AQ110" s="122"/>
      <c r="AR110" s="122"/>
      <c r="AS110" s="122"/>
      <c r="AT110" s="122"/>
      <c r="AU110" s="122"/>
      <c r="AV110" s="122"/>
      <c r="AW110" s="122"/>
      <c r="AX110" s="122"/>
      <c r="AY110" s="122"/>
      <c r="AZ110" s="122"/>
      <c r="BA110" s="122"/>
      <c r="BB110" s="122"/>
      <c r="BC110" s="122"/>
      <c r="BD110" s="122"/>
      <c r="BE110" s="122"/>
      <c r="BF110" s="122"/>
    </row>
    <row r="111" spans="2:152" ht="14.1" customHeight="1" x14ac:dyDescent="0.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c r="AE111" s="122"/>
      <c r="AF111" s="122"/>
      <c r="AG111" s="122"/>
      <c r="AH111" s="122"/>
      <c r="AI111" s="122"/>
      <c r="AJ111" s="122"/>
      <c r="AK111" s="122"/>
      <c r="AL111" s="122"/>
      <c r="AM111" s="122"/>
      <c r="AN111" s="122"/>
      <c r="AO111" s="122"/>
      <c r="AP111" s="122"/>
      <c r="AQ111" s="122"/>
      <c r="AR111" s="122"/>
      <c r="AS111" s="122"/>
      <c r="AT111" s="122"/>
      <c r="AU111" s="122"/>
      <c r="AV111" s="122"/>
      <c r="AW111" s="122"/>
      <c r="AX111" s="122"/>
      <c r="AY111" s="122"/>
      <c r="AZ111" s="122"/>
      <c r="BA111" s="122"/>
      <c r="BB111" s="122"/>
      <c r="BC111" s="122"/>
      <c r="BD111" s="122"/>
      <c r="BE111" s="122"/>
      <c r="BF111" s="122"/>
    </row>
    <row r="112" spans="2:152" ht="14.1" customHeight="1" x14ac:dyDescent="0.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c r="AE112" s="122"/>
      <c r="AF112" s="122"/>
      <c r="AG112" s="122"/>
      <c r="AH112" s="122"/>
      <c r="AI112" s="122"/>
      <c r="AJ112" s="122"/>
      <c r="AK112" s="122"/>
      <c r="AL112" s="122"/>
      <c r="AM112" s="122"/>
      <c r="AN112" s="122"/>
      <c r="AO112" s="122"/>
      <c r="AP112" s="122"/>
      <c r="AQ112" s="122"/>
      <c r="AR112" s="122"/>
      <c r="AS112" s="122"/>
      <c r="AT112" s="122"/>
      <c r="AU112" s="122"/>
      <c r="AV112" s="122"/>
      <c r="AW112" s="122"/>
      <c r="AX112" s="122"/>
      <c r="AY112" s="122"/>
      <c r="AZ112" s="122"/>
      <c r="BA112" s="122"/>
      <c r="BB112" s="122"/>
      <c r="BC112" s="122"/>
      <c r="BD112" s="122"/>
      <c r="BE112" s="122"/>
      <c r="BF112" s="122"/>
    </row>
    <row r="113" spans="2:58" ht="14.1" customHeight="1" x14ac:dyDescent="0.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c r="AQ113" s="122"/>
      <c r="AR113" s="122"/>
      <c r="AS113" s="122"/>
      <c r="AT113" s="122"/>
      <c r="AU113" s="122"/>
      <c r="AV113" s="122"/>
      <c r="AW113" s="122"/>
      <c r="AX113" s="122"/>
      <c r="AY113" s="122"/>
      <c r="AZ113" s="122"/>
      <c r="BA113" s="122"/>
      <c r="BB113" s="122"/>
      <c r="BC113" s="122"/>
      <c r="BD113" s="122"/>
      <c r="BE113" s="122"/>
      <c r="BF113" s="122"/>
    </row>
    <row r="114" spans="2:58" ht="14.1" customHeight="1" x14ac:dyDescent="0.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c r="AQ114" s="122"/>
      <c r="AR114" s="122"/>
      <c r="AS114" s="122"/>
      <c r="AT114" s="122"/>
      <c r="AU114" s="122"/>
      <c r="AV114" s="122"/>
      <c r="AW114" s="122"/>
      <c r="AX114" s="122"/>
      <c r="AY114" s="122"/>
      <c r="AZ114" s="122"/>
      <c r="BA114" s="122"/>
      <c r="BB114" s="122"/>
      <c r="BC114" s="122"/>
      <c r="BD114" s="122"/>
      <c r="BE114" s="122"/>
      <c r="BF114" s="122"/>
    </row>
    <row r="115" spans="2:58" ht="14.1" customHeight="1" x14ac:dyDescent="0.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c r="AQ115" s="122"/>
      <c r="AR115" s="122"/>
      <c r="AS115" s="122"/>
      <c r="AT115" s="122"/>
      <c r="AU115" s="122"/>
      <c r="AV115" s="122"/>
      <c r="AW115" s="122"/>
      <c r="AX115" s="122"/>
      <c r="AY115" s="122"/>
      <c r="AZ115" s="122"/>
      <c r="BA115" s="122"/>
      <c r="BB115" s="122"/>
      <c r="BC115" s="122"/>
      <c r="BD115" s="122"/>
      <c r="BE115" s="122"/>
      <c r="BF115" s="122"/>
    </row>
    <row r="116" spans="2:58" ht="14.1" customHeight="1" x14ac:dyDescent="0.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2"/>
      <c r="AF116" s="122"/>
      <c r="AG116" s="122"/>
      <c r="AH116" s="122"/>
      <c r="AI116" s="122"/>
      <c r="AJ116" s="122"/>
      <c r="AK116" s="122"/>
      <c r="AL116" s="122"/>
      <c r="AM116" s="122"/>
      <c r="AN116" s="122"/>
      <c r="AO116" s="122"/>
      <c r="AP116" s="122"/>
      <c r="AQ116" s="122"/>
      <c r="AR116" s="122"/>
      <c r="AS116" s="122"/>
      <c r="AT116" s="122"/>
      <c r="AU116" s="122"/>
      <c r="AV116" s="122"/>
      <c r="AW116" s="122"/>
      <c r="AX116" s="122"/>
      <c r="AY116" s="122"/>
      <c r="AZ116" s="122"/>
      <c r="BA116" s="122"/>
      <c r="BB116" s="122"/>
      <c r="BC116" s="122"/>
      <c r="BD116" s="122"/>
      <c r="BE116" s="122"/>
      <c r="BF116" s="122"/>
    </row>
    <row r="117" spans="2:58" ht="14.1" customHeight="1" x14ac:dyDescent="0.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c r="AJ117" s="122"/>
      <c r="AK117" s="122"/>
      <c r="AL117" s="122"/>
      <c r="AM117" s="122"/>
      <c r="AN117" s="122"/>
      <c r="AO117" s="122"/>
      <c r="AP117" s="122"/>
      <c r="AQ117" s="122"/>
      <c r="AR117" s="122"/>
      <c r="AS117" s="122"/>
      <c r="AT117" s="122"/>
      <c r="AU117" s="122"/>
      <c r="AV117" s="122"/>
      <c r="AW117" s="122"/>
      <c r="AX117" s="122"/>
      <c r="AY117" s="122"/>
      <c r="AZ117" s="122"/>
      <c r="BA117" s="122"/>
      <c r="BB117" s="122"/>
      <c r="BC117" s="122"/>
      <c r="BD117" s="122"/>
      <c r="BE117" s="122"/>
      <c r="BF117" s="122"/>
    </row>
    <row r="118" spans="2:58" ht="14.1" customHeight="1" x14ac:dyDescent="0.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c r="AE118" s="122"/>
      <c r="AF118" s="122"/>
      <c r="AG118" s="122"/>
      <c r="AH118" s="122"/>
      <c r="AI118" s="122"/>
      <c r="AJ118" s="122"/>
      <c r="AK118" s="122"/>
      <c r="AL118" s="122"/>
      <c r="AM118" s="122"/>
      <c r="AN118" s="122"/>
      <c r="AO118" s="122"/>
      <c r="AP118" s="122"/>
      <c r="AQ118" s="122"/>
      <c r="AR118" s="122"/>
      <c r="AS118" s="122"/>
      <c r="AT118" s="122"/>
      <c r="AU118" s="122"/>
      <c r="AV118" s="122"/>
      <c r="AW118" s="122"/>
      <c r="AX118" s="122"/>
      <c r="AY118" s="122"/>
      <c r="AZ118" s="122"/>
      <c r="BA118" s="122"/>
      <c r="BB118" s="122"/>
      <c r="BC118" s="122"/>
      <c r="BD118" s="122"/>
      <c r="BE118" s="122"/>
      <c r="BF118" s="122"/>
    </row>
    <row r="119" spans="2:58" ht="14.1" customHeight="1" x14ac:dyDescent="0.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c r="AE119" s="122"/>
      <c r="AF119" s="122"/>
      <c r="AG119" s="122"/>
      <c r="AH119" s="122"/>
      <c r="AI119" s="122"/>
      <c r="AJ119" s="122"/>
      <c r="AK119" s="122"/>
      <c r="AL119" s="122"/>
      <c r="AM119" s="122"/>
      <c r="AN119" s="122"/>
      <c r="AO119" s="122"/>
      <c r="AP119" s="122"/>
      <c r="AQ119" s="122"/>
      <c r="AR119" s="122"/>
      <c r="AS119" s="122"/>
      <c r="AT119" s="122"/>
      <c r="AU119" s="122"/>
      <c r="AV119" s="122"/>
      <c r="AW119" s="122"/>
      <c r="AX119" s="122"/>
      <c r="AY119" s="122"/>
      <c r="AZ119" s="122"/>
      <c r="BA119" s="122"/>
      <c r="BB119" s="122"/>
      <c r="BC119" s="122"/>
      <c r="BD119" s="122"/>
      <c r="BE119" s="122"/>
      <c r="BF119" s="122"/>
    </row>
    <row r="120" spans="2:58" ht="14.1" customHeight="1" x14ac:dyDescent="0.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2"/>
      <c r="AF120" s="122"/>
      <c r="AG120" s="122"/>
      <c r="AH120" s="122"/>
      <c r="AI120" s="122"/>
      <c r="AJ120" s="122"/>
      <c r="AK120" s="122"/>
      <c r="AL120" s="122"/>
      <c r="AM120" s="122"/>
      <c r="AN120" s="122"/>
      <c r="AO120" s="122"/>
      <c r="AP120" s="122"/>
      <c r="AQ120" s="122"/>
      <c r="AR120" s="122"/>
      <c r="AS120" s="122"/>
      <c r="AT120" s="122"/>
      <c r="AU120" s="122"/>
      <c r="AV120" s="122"/>
      <c r="AW120" s="122"/>
      <c r="AX120" s="122"/>
      <c r="AY120" s="122"/>
      <c r="AZ120" s="122"/>
      <c r="BA120" s="122"/>
      <c r="BB120" s="122"/>
      <c r="BC120" s="122"/>
      <c r="BD120" s="122"/>
      <c r="BE120" s="122"/>
      <c r="BF120" s="122"/>
    </row>
    <row r="121" spans="2:58" ht="14.1" customHeight="1" x14ac:dyDescent="0.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2"/>
      <c r="AF121" s="122"/>
      <c r="AG121" s="122"/>
      <c r="AH121" s="122"/>
      <c r="AI121" s="122"/>
      <c r="AJ121" s="122"/>
      <c r="AK121" s="122"/>
      <c r="AL121" s="122"/>
      <c r="AM121" s="122"/>
      <c r="AN121" s="122"/>
      <c r="AO121" s="122"/>
      <c r="AP121" s="122"/>
      <c r="AQ121" s="122"/>
      <c r="AR121" s="122"/>
      <c r="AS121" s="122"/>
      <c r="AT121" s="122"/>
      <c r="AU121" s="122"/>
      <c r="AV121" s="122"/>
      <c r="AW121" s="122"/>
      <c r="AX121" s="122"/>
      <c r="AY121" s="122"/>
      <c r="AZ121" s="122"/>
      <c r="BA121" s="122"/>
      <c r="BB121" s="122"/>
      <c r="BC121" s="122"/>
      <c r="BD121" s="122"/>
      <c r="BE121" s="122"/>
      <c r="BF121" s="122"/>
    </row>
    <row r="122" spans="2:58" ht="14.1" customHeight="1" x14ac:dyDescent="0.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2"/>
      <c r="AF122" s="122"/>
      <c r="AG122" s="122"/>
      <c r="AH122" s="122"/>
      <c r="AI122" s="122"/>
      <c r="AJ122" s="122"/>
      <c r="AK122" s="122"/>
      <c r="AL122" s="122"/>
      <c r="AM122" s="122"/>
      <c r="AN122" s="122"/>
      <c r="AO122" s="122"/>
      <c r="AP122" s="122"/>
      <c r="AQ122" s="122"/>
      <c r="AR122" s="122"/>
      <c r="AS122" s="122"/>
      <c r="AT122" s="122"/>
      <c r="AU122" s="122"/>
      <c r="AV122" s="122"/>
      <c r="AW122" s="122"/>
      <c r="AX122" s="122"/>
      <c r="AY122" s="122"/>
      <c r="AZ122" s="122"/>
      <c r="BA122" s="122"/>
      <c r="BB122" s="122"/>
      <c r="BC122" s="122"/>
      <c r="BD122" s="122"/>
      <c r="BE122" s="122"/>
      <c r="BF122" s="122"/>
    </row>
    <row r="123" spans="2:58" ht="14.1" customHeight="1" x14ac:dyDescent="0.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2"/>
      <c r="AF123" s="122"/>
      <c r="AG123" s="122"/>
      <c r="AH123" s="122"/>
      <c r="AI123" s="122"/>
      <c r="AJ123" s="122"/>
      <c r="AK123" s="122"/>
      <c r="AL123" s="122"/>
      <c r="AM123" s="122"/>
      <c r="AN123" s="122"/>
      <c r="AO123" s="122"/>
      <c r="AP123" s="122"/>
      <c r="AQ123" s="122"/>
      <c r="AR123" s="122"/>
      <c r="AS123" s="122"/>
      <c r="AT123" s="122"/>
      <c r="AU123" s="122"/>
      <c r="AV123" s="122"/>
      <c r="AW123" s="122"/>
      <c r="AX123" s="122"/>
      <c r="AY123" s="122"/>
      <c r="AZ123" s="122"/>
      <c r="BA123" s="122"/>
      <c r="BB123" s="122"/>
      <c r="BC123" s="122"/>
      <c r="BD123" s="122"/>
      <c r="BE123" s="122"/>
      <c r="BF123" s="122"/>
    </row>
    <row r="124" spans="2:58" ht="14.1" customHeight="1" x14ac:dyDescent="0.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row>
    <row r="125" spans="2:58" ht="14.1" customHeight="1" x14ac:dyDescent="0.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22"/>
      <c r="AG125" s="122"/>
      <c r="AH125" s="122"/>
      <c r="AI125" s="122"/>
      <c r="AJ125" s="122"/>
      <c r="AK125" s="122"/>
      <c r="AL125" s="122"/>
      <c r="AM125" s="122"/>
      <c r="AN125" s="122"/>
      <c r="AO125" s="122"/>
      <c r="AP125" s="122"/>
      <c r="AQ125" s="122"/>
      <c r="AR125" s="122"/>
      <c r="AS125" s="122"/>
      <c r="AT125" s="122"/>
      <c r="AU125" s="122"/>
      <c r="AV125" s="122"/>
      <c r="AW125" s="122"/>
      <c r="AX125" s="122"/>
      <c r="AY125" s="122"/>
      <c r="AZ125" s="122"/>
      <c r="BA125" s="122"/>
      <c r="BB125" s="122"/>
      <c r="BC125" s="122"/>
      <c r="BD125" s="122"/>
      <c r="BE125" s="122"/>
      <c r="BF125" s="122"/>
    </row>
    <row r="126" spans="2:58" ht="14.1" customHeight="1" x14ac:dyDescent="0.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2"/>
      <c r="AF126" s="122"/>
      <c r="AG126" s="122"/>
      <c r="AH126" s="122"/>
      <c r="AI126" s="122"/>
      <c r="AJ126" s="122"/>
      <c r="AK126" s="122"/>
      <c r="AL126" s="122"/>
      <c r="AM126" s="122"/>
      <c r="AN126" s="122"/>
      <c r="AO126" s="122"/>
      <c r="AP126" s="122"/>
      <c r="AQ126" s="122"/>
      <c r="AR126" s="122"/>
      <c r="AS126" s="122"/>
      <c r="AT126" s="122"/>
      <c r="AU126" s="122"/>
      <c r="AV126" s="122"/>
      <c r="AW126" s="122"/>
      <c r="AX126" s="122"/>
      <c r="AY126" s="122"/>
      <c r="AZ126" s="122"/>
      <c r="BA126" s="122"/>
      <c r="BB126" s="122"/>
      <c r="BC126" s="122"/>
      <c r="BD126" s="122"/>
      <c r="BE126" s="122"/>
      <c r="BF126" s="122"/>
    </row>
    <row r="127" spans="2:58" ht="14.1" customHeight="1" x14ac:dyDescent="0.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2"/>
      <c r="AF127" s="122"/>
      <c r="AG127" s="122"/>
      <c r="AH127" s="122"/>
      <c r="AI127" s="122"/>
      <c r="AJ127" s="122"/>
      <c r="AK127" s="122"/>
      <c r="AL127" s="122"/>
      <c r="AM127" s="122"/>
      <c r="AN127" s="122"/>
      <c r="AO127" s="122"/>
      <c r="AP127" s="122"/>
      <c r="AQ127" s="122"/>
      <c r="AR127" s="122"/>
      <c r="AS127" s="122"/>
      <c r="AT127" s="122"/>
      <c r="AU127" s="122"/>
      <c r="AV127" s="122"/>
      <c r="AW127" s="122"/>
      <c r="AX127" s="122"/>
      <c r="AY127" s="122"/>
      <c r="AZ127" s="122"/>
      <c r="BA127" s="122"/>
      <c r="BB127" s="122"/>
      <c r="BC127" s="122"/>
      <c r="BD127" s="122"/>
      <c r="BE127" s="122"/>
      <c r="BF127" s="122"/>
    </row>
    <row r="128" spans="2:58" ht="14.1" customHeight="1" x14ac:dyDescent="0.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c r="AE128" s="122"/>
      <c r="AF128" s="122"/>
      <c r="AG128" s="122"/>
      <c r="AH128" s="122"/>
      <c r="AI128" s="122"/>
      <c r="AJ128" s="122"/>
      <c r="AK128" s="122"/>
      <c r="AL128" s="122"/>
      <c r="AM128" s="122"/>
      <c r="AN128" s="122"/>
      <c r="AO128" s="122"/>
      <c r="AP128" s="122"/>
      <c r="AQ128" s="122"/>
      <c r="AR128" s="122"/>
      <c r="AS128" s="122"/>
      <c r="AT128" s="122"/>
      <c r="AU128" s="122"/>
      <c r="AV128" s="122"/>
      <c r="AW128" s="122"/>
      <c r="AX128" s="122"/>
      <c r="AY128" s="122"/>
      <c r="AZ128" s="122"/>
      <c r="BA128" s="122"/>
      <c r="BB128" s="122"/>
      <c r="BC128" s="122"/>
      <c r="BD128" s="122"/>
      <c r="BE128" s="122"/>
      <c r="BF128" s="122"/>
    </row>
    <row r="129" spans="2:58" ht="14.1" customHeight="1" x14ac:dyDescent="0.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row>
    <row r="130" spans="2:58" ht="14.1" customHeight="1" x14ac:dyDescent="0.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row>
    <row r="131" spans="2:58" ht="14.1" customHeight="1" x14ac:dyDescent="0.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22"/>
      <c r="AG131" s="122"/>
      <c r="AH131" s="122"/>
      <c r="AI131" s="122"/>
      <c r="AJ131" s="122"/>
      <c r="AK131" s="122"/>
      <c r="AL131" s="122"/>
      <c r="AM131" s="122"/>
      <c r="AN131" s="122"/>
      <c r="AO131" s="122"/>
      <c r="AP131" s="122"/>
      <c r="AQ131" s="122"/>
      <c r="AR131" s="122"/>
      <c r="AS131" s="122"/>
      <c r="AT131" s="122"/>
      <c r="AU131" s="122"/>
      <c r="AV131" s="122"/>
      <c r="AW131" s="122"/>
      <c r="AX131" s="122"/>
      <c r="AY131" s="122"/>
      <c r="AZ131" s="122"/>
      <c r="BA131" s="122"/>
      <c r="BB131" s="122"/>
      <c r="BC131" s="122"/>
      <c r="BD131" s="122"/>
      <c r="BE131" s="122"/>
      <c r="BF131" s="122"/>
    </row>
    <row r="132" spans="2:58" ht="14.1" customHeight="1" x14ac:dyDescent="0.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c r="AE132" s="122"/>
      <c r="AF132" s="122"/>
      <c r="AG132" s="122"/>
      <c r="AH132" s="122"/>
      <c r="AI132" s="122"/>
      <c r="AJ132" s="122"/>
      <c r="AK132" s="122"/>
      <c r="AL132" s="122"/>
      <c r="AM132" s="122"/>
      <c r="AN132" s="122"/>
      <c r="AO132" s="122"/>
      <c r="AP132" s="122"/>
      <c r="AQ132" s="122"/>
      <c r="AR132" s="122"/>
      <c r="AS132" s="122"/>
      <c r="AT132" s="122"/>
      <c r="AU132" s="122"/>
      <c r="AV132" s="122"/>
      <c r="AW132" s="122"/>
      <c r="AX132" s="122"/>
      <c r="AY132" s="122"/>
      <c r="AZ132" s="122"/>
      <c r="BA132" s="122"/>
      <c r="BB132" s="122"/>
      <c r="BC132" s="122"/>
      <c r="BD132" s="122"/>
      <c r="BE132" s="122"/>
      <c r="BF132" s="122"/>
    </row>
    <row r="133" spans="2:58" ht="14.1" customHeight="1" x14ac:dyDescent="0.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2"/>
      <c r="AF133" s="122"/>
      <c r="AG133" s="122"/>
      <c r="AH133" s="122"/>
      <c r="AI133" s="122"/>
      <c r="AJ133" s="122"/>
      <c r="AK133" s="122"/>
      <c r="AL133" s="122"/>
      <c r="AM133" s="122"/>
      <c r="AN133" s="122"/>
      <c r="AO133" s="122"/>
      <c r="AP133" s="122"/>
      <c r="AQ133" s="122"/>
      <c r="AR133" s="122"/>
      <c r="AS133" s="122"/>
      <c r="AT133" s="122"/>
      <c r="AU133" s="122"/>
      <c r="AV133" s="122"/>
      <c r="AW133" s="122"/>
      <c r="AX133" s="122"/>
      <c r="AY133" s="122"/>
      <c r="AZ133" s="122"/>
      <c r="BA133" s="122"/>
      <c r="BB133" s="122"/>
      <c r="BC133" s="122"/>
      <c r="BD133" s="122"/>
      <c r="BE133" s="122"/>
      <c r="BF133" s="122"/>
    </row>
    <row r="134" spans="2:58" ht="14.1" customHeight="1" x14ac:dyDescent="0.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2"/>
      <c r="AF134" s="122"/>
      <c r="AG134" s="122"/>
      <c r="AH134" s="122"/>
      <c r="AI134" s="122"/>
      <c r="AJ134" s="122"/>
      <c r="AK134" s="122"/>
      <c r="AL134" s="122"/>
      <c r="AM134" s="122"/>
      <c r="AN134" s="122"/>
      <c r="AO134" s="122"/>
      <c r="AP134" s="122"/>
      <c r="AQ134" s="122"/>
      <c r="AR134" s="122"/>
      <c r="AS134" s="122"/>
      <c r="AT134" s="122"/>
      <c r="AU134" s="122"/>
      <c r="AV134" s="122"/>
      <c r="AW134" s="122"/>
      <c r="AX134" s="122"/>
      <c r="AY134" s="122"/>
      <c r="AZ134" s="122"/>
      <c r="BA134" s="122"/>
      <c r="BB134" s="122"/>
      <c r="BC134" s="122"/>
      <c r="BD134" s="122"/>
      <c r="BE134" s="122"/>
      <c r="BF134" s="122"/>
    </row>
    <row r="135" spans="2:58" ht="14.1" customHeight="1" x14ac:dyDescent="0.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2"/>
      <c r="AF135" s="122"/>
      <c r="AG135" s="122"/>
      <c r="AH135" s="122"/>
      <c r="AI135" s="122"/>
      <c r="AJ135" s="122"/>
      <c r="AK135" s="122"/>
      <c r="AL135" s="122"/>
      <c r="AM135" s="122"/>
      <c r="AN135" s="122"/>
      <c r="AO135" s="122"/>
      <c r="AP135" s="122"/>
      <c r="AQ135" s="122"/>
      <c r="AR135" s="122"/>
      <c r="AS135" s="122"/>
      <c r="AT135" s="122"/>
      <c r="AU135" s="122"/>
      <c r="AV135" s="122"/>
      <c r="AW135" s="122"/>
      <c r="AX135" s="122"/>
      <c r="AY135" s="122"/>
      <c r="AZ135" s="122"/>
      <c r="BA135" s="122"/>
      <c r="BB135" s="122"/>
      <c r="BC135" s="122"/>
      <c r="BD135" s="122"/>
      <c r="BE135" s="122"/>
      <c r="BF135" s="122"/>
    </row>
    <row r="136" spans="2:58" ht="14.1" customHeight="1" x14ac:dyDescent="0.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c r="BE136" s="122"/>
      <c r="BF136" s="122"/>
    </row>
    <row r="137" spans="2:58" ht="14.1" customHeight="1" x14ac:dyDescent="0.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c r="BE137" s="122"/>
      <c r="BF137" s="122"/>
    </row>
    <row r="138" spans="2:58" ht="14.1" customHeight="1" x14ac:dyDescent="0.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row>
    <row r="139" spans="2:58" ht="14.1" customHeight="1" x14ac:dyDescent="0.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c r="BE139" s="122"/>
      <c r="BF139" s="122"/>
    </row>
    <row r="140" spans="2:58" ht="14.1" customHeight="1" x14ac:dyDescent="0.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c r="BE140" s="122"/>
      <c r="BF140" s="122"/>
    </row>
    <row r="141" spans="2:58" ht="14.1" customHeight="1" x14ac:dyDescent="0.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c r="BE141" s="122"/>
      <c r="BF141" s="122"/>
    </row>
    <row r="142" spans="2:58" ht="14.1" customHeight="1" x14ac:dyDescent="0.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c r="BE142" s="122"/>
      <c r="BF142" s="122"/>
    </row>
    <row r="143" spans="2:58" ht="14.1" customHeight="1" x14ac:dyDescent="0.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c r="BE143" s="122"/>
      <c r="BF143" s="122"/>
    </row>
    <row r="144" spans="2:58" ht="14.1" customHeight="1" x14ac:dyDescent="0.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c r="BE144" s="122"/>
      <c r="BF144" s="122"/>
    </row>
    <row r="145" spans="2:58" ht="14.1" customHeight="1" x14ac:dyDescent="0.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c r="BE145" s="122"/>
      <c r="BF145" s="122"/>
    </row>
    <row r="146" spans="2:58" ht="14.1" customHeight="1" x14ac:dyDescent="0.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c r="BE146" s="122"/>
      <c r="BF146" s="122"/>
    </row>
    <row r="147" spans="2:58" ht="14.1" customHeight="1" x14ac:dyDescent="0.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c r="BE147" s="122"/>
      <c r="BF147" s="122"/>
    </row>
    <row r="148" spans="2:58" ht="14.1" customHeight="1" x14ac:dyDescent="0.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c r="BE148" s="122"/>
      <c r="BF148" s="122"/>
    </row>
    <row r="149" spans="2:58" ht="14.1" customHeight="1" x14ac:dyDescent="0.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c r="BE149" s="122"/>
      <c r="BF149" s="122"/>
    </row>
    <row r="150" spans="2:58" ht="14.1" customHeight="1" x14ac:dyDescent="0.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c r="AT150" s="122"/>
      <c r="AU150" s="122"/>
      <c r="AV150" s="122"/>
      <c r="AW150" s="122"/>
      <c r="AX150" s="122"/>
      <c r="AY150" s="122"/>
      <c r="AZ150" s="122"/>
      <c r="BA150" s="122"/>
      <c r="BB150" s="122"/>
      <c r="BC150" s="122"/>
      <c r="BD150" s="122"/>
      <c r="BE150" s="122"/>
      <c r="BF150" s="122"/>
    </row>
    <row r="151" spans="2:58" ht="14.1" customHeight="1" x14ac:dyDescent="0.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row>
    <row r="152" spans="2:58" ht="14.1" customHeight="1" x14ac:dyDescent="0.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22"/>
      <c r="AG152" s="122"/>
      <c r="AH152" s="122"/>
      <c r="AI152" s="122"/>
      <c r="AJ152" s="122"/>
      <c r="AK152" s="122"/>
      <c r="AL152" s="122"/>
      <c r="AM152" s="122"/>
      <c r="AN152" s="122"/>
      <c r="AO152" s="122"/>
      <c r="AP152" s="122"/>
      <c r="AQ152" s="122"/>
      <c r="AR152" s="122"/>
      <c r="AS152" s="122"/>
      <c r="AT152" s="122"/>
      <c r="AU152" s="122"/>
      <c r="AV152" s="122"/>
      <c r="AW152" s="122"/>
      <c r="AX152" s="122"/>
      <c r="AY152" s="122"/>
      <c r="AZ152" s="122"/>
      <c r="BA152" s="122"/>
      <c r="BB152" s="122"/>
      <c r="BC152" s="122"/>
      <c r="BD152" s="122"/>
      <c r="BE152" s="122"/>
      <c r="BF152" s="122"/>
    </row>
    <row r="153" spans="2:58" ht="14.1" customHeight="1" x14ac:dyDescent="0.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2"/>
      <c r="AF153" s="122"/>
      <c r="AG153" s="122"/>
      <c r="AH153" s="122"/>
      <c r="AI153" s="122"/>
      <c r="AJ153" s="122"/>
      <c r="AK153" s="122"/>
      <c r="AL153" s="122"/>
      <c r="AM153" s="122"/>
      <c r="AN153" s="122"/>
      <c r="AO153" s="122"/>
      <c r="AP153" s="122"/>
      <c r="AQ153" s="122"/>
      <c r="AR153" s="122"/>
      <c r="AS153" s="122"/>
      <c r="AT153" s="122"/>
      <c r="AU153" s="122"/>
      <c r="AV153" s="122"/>
      <c r="AW153" s="122"/>
      <c r="AX153" s="122"/>
      <c r="AY153" s="122"/>
      <c r="AZ153" s="122"/>
      <c r="BA153" s="122"/>
      <c r="BB153" s="122"/>
      <c r="BC153" s="122"/>
      <c r="BD153" s="122"/>
      <c r="BE153" s="122"/>
      <c r="BF153" s="122"/>
    </row>
    <row r="154" spans="2:58" ht="14.1" customHeight="1" x14ac:dyDescent="0.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c r="AJ154" s="122"/>
      <c r="AK154" s="122"/>
      <c r="AL154" s="122"/>
      <c r="AM154" s="122"/>
      <c r="AN154" s="122"/>
      <c r="AO154" s="122"/>
      <c r="AP154" s="122"/>
      <c r="AQ154" s="122"/>
      <c r="AR154" s="122"/>
      <c r="AS154" s="122"/>
      <c r="AT154" s="122"/>
      <c r="AU154" s="122"/>
      <c r="AV154" s="122"/>
      <c r="AW154" s="122"/>
      <c r="AX154" s="122"/>
      <c r="AY154" s="122"/>
      <c r="AZ154" s="122"/>
      <c r="BA154" s="122"/>
      <c r="BB154" s="122"/>
      <c r="BC154" s="122"/>
      <c r="BD154" s="122"/>
      <c r="BE154" s="122"/>
      <c r="BF154" s="122"/>
    </row>
    <row r="155" spans="2:58" ht="14.1" customHeight="1" x14ac:dyDescent="0.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2"/>
      <c r="AF155" s="122"/>
      <c r="AG155" s="122"/>
      <c r="AH155" s="122"/>
      <c r="AI155" s="122"/>
      <c r="AJ155" s="122"/>
      <c r="AK155" s="122"/>
      <c r="AL155" s="122"/>
      <c r="AM155" s="122"/>
      <c r="AN155" s="122"/>
      <c r="AO155" s="122"/>
      <c r="AP155" s="122"/>
      <c r="AQ155" s="122"/>
      <c r="AR155" s="122"/>
      <c r="AS155" s="122"/>
      <c r="AT155" s="122"/>
      <c r="AU155" s="122"/>
      <c r="AV155" s="122"/>
      <c r="AW155" s="122"/>
      <c r="AX155" s="122"/>
      <c r="AY155" s="122"/>
      <c r="AZ155" s="122"/>
      <c r="BA155" s="122"/>
      <c r="BB155" s="122"/>
      <c r="BC155" s="122"/>
      <c r="BD155" s="122"/>
      <c r="BE155" s="122"/>
      <c r="BF155" s="122"/>
    </row>
    <row r="156" spans="2:58" ht="14.1" customHeight="1" x14ac:dyDescent="0.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2"/>
      <c r="AF156" s="122"/>
      <c r="AG156" s="122"/>
      <c r="AH156" s="122"/>
      <c r="AI156" s="122"/>
      <c r="AJ156" s="122"/>
      <c r="AK156" s="122"/>
      <c r="AL156" s="122"/>
      <c r="AM156" s="122"/>
      <c r="AN156" s="122"/>
      <c r="AO156" s="122"/>
      <c r="AP156" s="122"/>
      <c r="AQ156" s="122"/>
      <c r="AR156" s="122"/>
      <c r="AS156" s="122"/>
      <c r="AT156" s="122"/>
      <c r="AU156" s="122"/>
      <c r="AV156" s="122"/>
      <c r="AW156" s="122"/>
      <c r="AX156" s="122"/>
      <c r="AY156" s="122"/>
      <c r="AZ156" s="122"/>
      <c r="BA156" s="122"/>
      <c r="BB156" s="122"/>
      <c r="BC156" s="122"/>
      <c r="BD156" s="122"/>
      <c r="BE156" s="122"/>
      <c r="BF156" s="122"/>
    </row>
    <row r="157" spans="2:58" ht="14.1" customHeight="1" x14ac:dyDescent="0.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2"/>
      <c r="AF157" s="122"/>
      <c r="AG157" s="122"/>
      <c r="AH157" s="122"/>
      <c r="AI157" s="122"/>
      <c r="AJ157" s="122"/>
      <c r="AK157" s="122"/>
      <c r="AL157" s="122"/>
      <c r="AM157" s="122"/>
      <c r="AN157" s="122"/>
      <c r="AO157" s="122"/>
      <c r="AP157" s="122"/>
      <c r="AQ157" s="122"/>
      <c r="AR157" s="122"/>
      <c r="AS157" s="122"/>
      <c r="AT157" s="122"/>
      <c r="AU157" s="122"/>
      <c r="AV157" s="122"/>
      <c r="AW157" s="122"/>
      <c r="AX157" s="122"/>
      <c r="AY157" s="122"/>
      <c r="AZ157" s="122"/>
      <c r="BA157" s="122"/>
      <c r="BB157" s="122"/>
      <c r="BC157" s="122"/>
      <c r="BD157" s="122"/>
      <c r="BE157" s="122"/>
      <c r="BF157" s="122"/>
    </row>
    <row r="158" spans="2:58" ht="14.1" customHeight="1" x14ac:dyDescent="0.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2"/>
      <c r="AF158" s="122"/>
      <c r="AG158" s="122"/>
      <c r="AH158" s="122"/>
      <c r="AI158" s="122"/>
      <c r="AJ158" s="122"/>
      <c r="AK158" s="122"/>
      <c r="AL158" s="122"/>
      <c r="AM158" s="122"/>
      <c r="AN158" s="122"/>
      <c r="AO158" s="122"/>
      <c r="AP158" s="122"/>
      <c r="AQ158" s="122"/>
      <c r="AR158" s="122"/>
      <c r="AS158" s="122"/>
      <c r="AT158" s="122"/>
      <c r="AU158" s="122"/>
      <c r="AV158" s="122"/>
      <c r="AW158" s="122"/>
      <c r="AX158" s="122"/>
      <c r="AY158" s="122"/>
      <c r="AZ158" s="122"/>
      <c r="BA158" s="122"/>
      <c r="BB158" s="122"/>
      <c r="BC158" s="122"/>
      <c r="BD158" s="122"/>
      <c r="BE158" s="122"/>
      <c r="BF158" s="122"/>
    </row>
    <row r="159" spans="2:58" ht="14.1" customHeight="1" x14ac:dyDescent="0.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2"/>
      <c r="AF159" s="122"/>
      <c r="AG159" s="122"/>
      <c r="AH159" s="122"/>
      <c r="AI159" s="122"/>
      <c r="AJ159" s="122"/>
      <c r="AK159" s="122"/>
      <c r="AL159" s="122"/>
      <c r="AM159" s="122"/>
      <c r="AN159" s="122"/>
      <c r="AO159" s="122"/>
      <c r="AP159" s="122"/>
      <c r="AQ159" s="122"/>
      <c r="AR159" s="122"/>
      <c r="AS159" s="122"/>
      <c r="AT159" s="122"/>
      <c r="AU159" s="122"/>
      <c r="AV159" s="122"/>
      <c r="AW159" s="122"/>
      <c r="AX159" s="122"/>
      <c r="AY159" s="122"/>
      <c r="AZ159" s="122"/>
      <c r="BA159" s="122"/>
      <c r="BB159" s="122"/>
      <c r="BC159" s="122"/>
      <c r="BD159" s="122"/>
      <c r="BE159" s="122"/>
      <c r="BF159" s="122"/>
    </row>
    <row r="160" spans="2:58" ht="14.1" customHeight="1" x14ac:dyDescent="0.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2"/>
      <c r="AP160" s="122"/>
      <c r="AQ160" s="122"/>
      <c r="AR160" s="122"/>
      <c r="AS160" s="122"/>
      <c r="AT160" s="122"/>
      <c r="AU160" s="122"/>
      <c r="AV160" s="122"/>
      <c r="AW160" s="122"/>
      <c r="AX160" s="122"/>
      <c r="AY160" s="122"/>
      <c r="AZ160" s="122"/>
      <c r="BA160" s="122"/>
      <c r="BB160" s="122"/>
      <c r="BC160" s="122"/>
      <c r="BD160" s="122"/>
      <c r="BE160" s="122"/>
      <c r="BF160" s="122"/>
    </row>
    <row r="161" spans="2:58" ht="14.1" customHeight="1" x14ac:dyDescent="0.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2"/>
      <c r="AF161" s="122"/>
      <c r="AG161" s="122"/>
      <c r="AH161" s="122"/>
      <c r="AI161" s="122"/>
      <c r="AJ161" s="122"/>
      <c r="AK161" s="122"/>
      <c r="AL161" s="122"/>
      <c r="AM161" s="122"/>
      <c r="AN161" s="122"/>
      <c r="AO161" s="122"/>
      <c r="AP161" s="122"/>
      <c r="AQ161" s="122"/>
      <c r="AR161" s="122"/>
      <c r="AS161" s="122"/>
      <c r="AT161" s="122"/>
      <c r="AU161" s="122"/>
      <c r="AV161" s="122"/>
      <c r="AW161" s="122"/>
      <c r="AX161" s="122"/>
      <c r="AY161" s="122"/>
      <c r="AZ161" s="122"/>
      <c r="BA161" s="122"/>
      <c r="BB161" s="122"/>
      <c r="BC161" s="122"/>
      <c r="BD161" s="122"/>
      <c r="BE161" s="122"/>
      <c r="BF161" s="122"/>
    </row>
    <row r="162" spans="2:58" ht="14.1" customHeight="1" x14ac:dyDescent="0.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2"/>
      <c r="AF162" s="122"/>
      <c r="AG162" s="122"/>
      <c r="AH162" s="122"/>
      <c r="AI162" s="122"/>
      <c r="AJ162" s="122"/>
      <c r="AK162" s="122"/>
      <c r="AL162" s="122"/>
      <c r="AM162" s="122"/>
      <c r="AN162" s="122"/>
      <c r="AO162" s="122"/>
      <c r="AP162" s="122"/>
      <c r="AQ162" s="122"/>
      <c r="AR162" s="122"/>
      <c r="AS162" s="122"/>
      <c r="AT162" s="122"/>
      <c r="AU162" s="122"/>
      <c r="AV162" s="122"/>
      <c r="AW162" s="122"/>
      <c r="AX162" s="122"/>
      <c r="AY162" s="122"/>
      <c r="AZ162" s="122"/>
      <c r="BA162" s="122"/>
      <c r="BB162" s="122"/>
      <c r="BC162" s="122"/>
      <c r="BD162" s="122"/>
      <c r="BE162" s="122"/>
      <c r="BF162" s="122"/>
    </row>
    <row r="163" spans="2:58" ht="14.1" customHeight="1" x14ac:dyDescent="0.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2"/>
      <c r="AF163" s="122"/>
      <c r="AG163" s="122"/>
      <c r="AH163" s="122"/>
      <c r="AI163" s="122"/>
      <c r="AJ163" s="122"/>
      <c r="AK163" s="122"/>
      <c r="AL163" s="122"/>
      <c r="AM163" s="122"/>
      <c r="AN163" s="122"/>
      <c r="AO163" s="122"/>
      <c r="AP163" s="122"/>
      <c r="AQ163" s="122"/>
      <c r="AR163" s="122"/>
      <c r="AS163" s="122"/>
      <c r="AT163" s="122"/>
      <c r="AU163" s="122"/>
      <c r="AV163" s="122"/>
      <c r="AW163" s="122"/>
      <c r="AX163" s="122"/>
      <c r="AY163" s="122"/>
      <c r="AZ163" s="122"/>
      <c r="BA163" s="122"/>
      <c r="BB163" s="122"/>
      <c r="BC163" s="122"/>
      <c r="BD163" s="122"/>
      <c r="BE163" s="122"/>
      <c r="BF163" s="122"/>
    </row>
    <row r="164" spans="2:58" ht="14.1" customHeight="1" x14ac:dyDescent="0.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2"/>
      <c r="AF164" s="122"/>
      <c r="AG164" s="122"/>
      <c r="AH164" s="122"/>
      <c r="AI164" s="122"/>
      <c r="AJ164" s="122"/>
      <c r="AK164" s="122"/>
      <c r="AL164" s="122"/>
      <c r="AM164" s="122"/>
      <c r="AN164" s="122"/>
      <c r="AO164" s="122"/>
      <c r="AP164" s="122"/>
      <c r="AQ164" s="122"/>
      <c r="AR164" s="122"/>
      <c r="AS164" s="122"/>
      <c r="AT164" s="122"/>
      <c r="AU164" s="122"/>
      <c r="AV164" s="122"/>
      <c r="AW164" s="122"/>
      <c r="AX164" s="122"/>
      <c r="AY164" s="122"/>
      <c r="AZ164" s="122"/>
      <c r="BA164" s="122"/>
      <c r="BB164" s="122"/>
      <c r="BC164" s="122"/>
      <c r="BD164" s="122"/>
      <c r="BE164" s="122"/>
      <c r="BF164" s="122"/>
    </row>
    <row r="165" spans="2:58" ht="14.1" customHeight="1" x14ac:dyDescent="0.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c r="AH165" s="122"/>
      <c r="AI165" s="122"/>
      <c r="AJ165" s="122"/>
      <c r="AK165" s="122"/>
      <c r="AL165" s="122"/>
      <c r="AM165" s="122"/>
      <c r="AN165" s="122"/>
      <c r="AO165" s="122"/>
      <c r="AP165" s="122"/>
      <c r="AQ165" s="122"/>
      <c r="AR165" s="122"/>
      <c r="AS165" s="122"/>
      <c r="AT165" s="122"/>
      <c r="AU165" s="122"/>
      <c r="AV165" s="122"/>
      <c r="AW165" s="122"/>
      <c r="AX165" s="122"/>
      <c r="AY165" s="122"/>
      <c r="AZ165" s="122"/>
      <c r="BA165" s="122"/>
      <c r="BB165" s="122"/>
      <c r="BC165" s="122"/>
      <c r="BD165" s="122"/>
      <c r="BE165" s="122"/>
      <c r="BF165" s="122"/>
    </row>
    <row r="166" spans="2:58" ht="14.1" customHeight="1" x14ac:dyDescent="0.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c r="AJ166" s="122"/>
      <c r="AK166" s="122"/>
      <c r="AL166" s="122"/>
      <c r="AM166" s="122"/>
      <c r="AN166" s="122"/>
      <c r="AO166" s="122"/>
      <c r="AP166" s="122"/>
      <c r="AQ166" s="122"/>
      <c r="AR166" s="122"/>
      <c r="AS166" s="122"/>
      <c r="AT166" s="122"/>
      <c r="AU166" s="122"/>
      <c r="AV166" s="122"/>
      <c r="AW166" s="122"/>
      <c r="AX166" s="122"/>
      <c r="AY166" s="122"/>
      <c r="AZ166" s="122"/>
      <c r="BA166" s="122"/>
      <c r="BB166" s="122"/>
      <c r="BC166" s="122"/>
      <c r="BD166" s="122"/>
      <c r="BE166" s="122"/>
      <c r="BF166" s="122"/>
    </row>
    <row r="167" spans="2:58" ht="14.1" customHeight="1" x14ac:dyDescent="0.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2"/>
      <c r="AF167" s="122"/>
      <c r="AG167" s="122"/>
      <c r="AH167" s="122"/>
      <c r="AI167" s="122"/>
      <c r="AJ167" s="122"/>
      <c r="AK167" s="122"/>
      <c r="AL167" s="122"/>
      <c r="AM167" s="122"/>
      <c r="AN167" s="122"/>
      <c r="AO167" s="122"/>
      <c r="AP167" s="122"/>
      <c r="AQ167" s="122"/>
      <c r="AR167" s="122"/>
      <c r="AS167" s="122"/>
      <c r="AT167" s="122"/>
      <c r="AU167" s="122"/>
      <c r="AV167" s="122"/>
      <c r="AW167" s="122"/>
      <c r="AX167" s="122"/>
      <c r="AY167" s="122"/>
      <c r="AZ167" s="122"/>
      <c r="BA167" s="122"/>
      <c r="BB167" s="122"/>
      <c r="BC167" s="122"/>
      <c r="BD167" s="122"/>
      <c r="BE167" s="122"/>
      <c r="BF167" s="122"/>
    </row>
    <row r="168" spans="2:58" ht="14.1" customHeight="1" x14ac:dyDescent="0.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2"/>
      <c r="AF168" s="122"/>
      <c r="AG168" s="122"/>
      <c r="AH168" s="122"/>
      <c r="AI168" s="122"/>
      <c r="AJ168" s="122"/>
      <c r="AK168" s="122"/>
      <c r="AL168" s="122"/>
      <c r="AM168" s="122"/>
      <c r="AN168" s="122"/>
      <c r="AO168" s="122"/>
      <c r="AP168" s="122"/>
      <c r="AQ168" s="122"/>
      <c r="AR168" s="122"/>
      <c r="AS168" s="122"/>
      <c r="AT168" s="122"/>
      <c r="AU168" s="122"/>
      <c r="AV168" s="122"/>
      <c r="AW168" s="122"/>
      <c r="AX168" s="122"/>
      <c r="AY168" s="122"/>
      <c r="AZ168" s="122"/>
      <c r="BA168" s="122"/>
      <c r="BB168" s="122"/>
      <c r="BC168" s="122"/>
      <c r="BD168" s="122"/>
      <c r="BE168" s="122"/>
      <c r="BF168" s="122"/>
    </row>
    <row r="169" spans="2:58" ht="14.1" customHeight="1" x14ac:dyDescent="0.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2"/>
      <c r="AF169" s="122"/>
      <c r="AG169" s="122"/>
      <c r="AH169" s="122"/>
      <c r="AI169" s="122"/>
      <c r="AJ169" s="122"/>
      <c r="AK169" s="122"/>
      <c r="AL169" s="122"/>
      <c r="AM169" s="122"/>
      <c r="AN169" s="122"/>
      <c r="AO169" s="122"/>
      <c r="AP169" s="122"/>
      <c r="AQ169" s="122"/>
      <c r="AR169" s="122"/>
      <c r="AS169" s="122"/>
      <c r="AT169" s="122"/>
      <c r="AU169" s="122"/>
      <c r="AV169" s="122"/>
      <c r="AW169" s="122"/>
      <c r="AX169" s="122"/>
      <c r="AY169" s="122"/>
      <c r="AZ169" s="122"/>
      <c r="BA169" s="122"/>
      <c r="BB169" s="122"/>
      <c r="BC169" s="122"/>
      <c r="BD169" s="122"/>
      <c r="BE169" s="122"/>
      <c r="BF169" s="122"/>
    </row>
    <row r="170" spans="2:58" ht="14.1" customHeight="1" x14ac:dyDescent="0.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122"/>
      <c r="BB170" s="122"/>
      <c r="BC170" s="122"/>
      <c r="BD170" s="122"/>
      <c r="BE170" s="122"/>
      <c r="BF170" s="122"/>
    </row>
    <row r="171" spans="2:58" ht="14.1" customHeight="1" x14ac:dyDescent="0.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2"/>
      <c r="AF171" s="122"/>
      <c r="AG171" s="122"/>
      <c r="AH171" s="122"/>
      <c r="AI171" s="122"/>
      <c r="AJ171" s="122"/>
      <c r="AK171" s="122"/>
      <c r="AL171" s="122"/>
      <c r="AM171" s="122"/>
      <c r="AN171" s="122"/>
      <c r="AO171" s="122"/>
      <c r="AP171" s="122"/>
      <c r="AQ171" s="122"/>
      <c r="AR171" s="122"/>
      <c r="AS171" s="122"/>
      <c r="AT171" s="122"/>
      <c r="AU171" s="122"/>
      <c r="AV171" s="122"/>
      <c r="AW171" s="122"/>
      <c r="AX171" s="122"/>
      <c r="AY171" s="122"/>
      <c r="AZ171" s="122"/>
      <c r="BA171" s="122"/>
      <c r="BB171" s="122"/>
      <c r="BC171" s="122"/>
      <c r="BD171" s="122"/>
      <c r="BE171" s="122"/>
      <c r="BF171" s="122"/>
    </row>
    <row r="172" spans="2:58" ht="14.1" customHeight="1" x14ac:dyDescent="0.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2"/>
      <c r="AF172" s="122"/>
      <c r="AG172" s="122"/>
      <c r="AH172" s="122"/>
      <c r="AI172" s="122"/>
      <c r="AJ172" s="122"/>
      <c r="AK172" s="122"/>
      <c r="AL172" s="122"/>
      <c r="AM172" s="122"/>
      <c r="AN172" s="122"/>
      <c r="AO172" s="122"/>
      <c r="AP172" s="122"/>
      <c r="AQ172" s="122"/>
      <c r="AR172" s="122"/>
      <c r="AS172" s="122"/>
      <c r="AT172" s="122"/>
      <c r="AU172" s="122"/>
      <c r="AV172" s="122"/>
      <c r="AW172" s="122"/>
      <c r="AX172" s="122"/>
      <c r="AY172" s="122"/>
      <c r="AZ172" s="122"/>
      <c r="BA172" s="122"/>
      <c r="BB172" s="122"/>
      <c r="BC172" s="122"/>
      <c r="BD172" s="122"/>
      <c r="BE172" s="122"/>
      <c r="BF172" s="122"/>
    </row>
    <row r="173" spans="2:58" ht="14.1" customHeight="1" x14ac:dyDescent="0.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2"/>
      <c r="AF173" s="122"/>
      <c r="AG173" s="122"/>
      <c r="AH173" s="122"/>
      <c r="AI173" s="122"/>
      <c r="AJ173" s="122"/>
      <c r="AK173" s="122"/>
      <c r="AL173" s="122"/>
      <c r="AM173" s="122"/>
      <c r="AN173" s="122"/>
      <c r="AO173" s="122"/>
      <c r="AP173" s="122"/>
      <c r="AQ173" s="122"/>
      <c r="AR173" s="122"/>
      <c r="AS173" s="122"/>
      <c r="AT173" s="122"/>
      <c r="AU173" s="122"/>
      <c r="AV173" s="122"/>
      <c r="AW173" s="122"/>
      <c r="AX173" s="122"/>
      <c r="AY173" s="122"/>
      <c r="AZ173" s="122"/>
      <c r="BA173" s="122"/>
      <c r="BB173" s="122"/>
      <c r="BC173" s="122"/>
      <c r="BD173" s="122"/>
      <c r="BE173" s="122"/>
      <c r="BF173" s="122"/>
    </row>
    <row r="174" spans="2:58" ht="14.1" customHeight="1" x14ac:dyDescent="0.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2"/>
      <c r="AF174" s="122"/>
      <c r="AG174" s="122"/>
      <c r="AH174" s="122"/>
      <c r="AI174" s="122"/>
      <c r="AJ174" s="122"/>
      <c r="AK174" s="122"/>
      <c r="AL174" s="122"/>
      <c r="AM174" s="122"/>
      <c r="AN174" s="122"/>
      <c r="AO174" s="122"/>
      <c r="AP174" s="122"/>
      <c r="AQ174" s="122"/>
      <c r="AR174" s="122"/>
      <c r="AS174" s="122"/>
      <c r="AT174" s="122"/>
      <c r="AU174" s="122"/>
      <c r="AV174" s="122"/>
      <c r="AW174" s="122"/>
      <c r="AX174" s="122"/>
      <c r="AY174" s="122"/>
      <c r="AZ174" s="122"/>
      <c r="BA174" s="122"/>
      <c r="BB174" s="122"/>
      <c r="BC174" s="122"/>
      <c r="BD174" s="122"/>
      <c r="BE174" s="122"/>
      <c r="BF174" s="122"/>
    </row>
    <row r="175" spans="2:58" ht="14.1" customHeight="1" x14ac:dyDescent="0.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2"/>
      <c r="AF175" s="122"/>
      <c r="AG175" s="122"/>
      <c r="AH175" s="122"/>
      <c r="AI175" s="122"/>
      <c r="AJ175" s="122"/>
      <c r="AK175" s="122"/>
      <c r="AL175" s="122"/>
      <c r="AM175" s="122"/>
      <c r="AN175" s="122"/>
      <c r="AO175" s="122"/>
      <c r="AP175" s="122"/>
      <c r="AQ175" s="122"/>
      <c r="AR175" s="122"/>
      <c r="AS175" s="122"/>
      <c r="AT175" s="122"/>
      <c r="AU175" s="122"/>
      <c r="AV175" s="122"/>
      <c r="AW175" s="122"/>
      <c r="AX175" s="122"/>
      <c r="AY175" s="122"/>
      <c r="AZ175" s="122"/>
      <c r="BA175" s="122"/>
      <c r="BB175" s="122"/>
      <c r="BC175" s="122"/>
      <c r="BD175" s="122"/>
      <c r="BE175" s="122"/>
      <c r="BF175" s="122"/>
    </row>
    <row r="176" spans="2:58" ht="14.1" customHeight="1" x14ac:dyDescent="0.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2"/>
      <c r="AF176" s="122"/>
      <c r="AG176" s="122"/>
      <c r="AH176" s="122"/>
      <c r="AI176" s="122"/>
      <c r="AJ176" s="122"/>
      <c r="AK176" s="122"/>
      <c r="AL176" s="122"/>
      <c r="AM176" s="122"/>
      <c r="AN176" s="122"/>
      <c r="AO176" s="122"/>
      <c r="AP176" s="122"/>
      <c r="AQ176" s="122"/>
      <c r="AR176" s="122"/>
      <c r="AS176" s="122"/>
      <c r="AT176" s="122"/>
      <c r="AU176" s="122"/>
      <c r="AV176" s="122"/>
      <c r="AW176" s="122"/>
      <c r="AX176" s="122"/>
      <c r="AY176" s="122"/>
      <c r="AZ176" s="122"/>
      <c r="BA176" s="122"/>
      <c r="BB176" s="122"/>
      <c r="BC176" s="122"/>
      <c r="BD176" s="122"/>
      <c r="BE176" s="122"/>
      <c r="BF176" s="122"/>
    </row>
    <row r="177" spans="2:58" ht="14.1" customHeight="1" x14ac:dyDescent="0.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122"/>
      <c r="AH177" s="122"/>
      <c r="AI177" s="122"/>
      <c r="AJ177" s="122"/>
      <c r="AK177" s="122"/>
      <c r="AL177" s="122"/>
      <c r="AM177" s="122"/>
      <c r="AN177" s="122"/>
      <c r="AO177" s="122"/>
      <c r="AP177" s="122"/>
      <c r="AQ177" s="122"/>
      <c r="AR177" s="122"/>
      <c r="AS177" s="122"/>
      <c r="AT177" s="122"/>
      <c r="AU177" s="122"/>
      <c r="AV177" s="122"/>
      <c r="AW177" s="122"/>
      <c r="AX177" s="122"/>
      <c r="AY177" s="122"/>
      <c r="AZ177" s="122"/>
      <c r="BA177" s="122"/>
      <c r="BB177" s="122"/>
      <c r="BC177" s="122"/>
      <c r="BD177" s="122"/>
      <c r="BE177" s="122"/>
      <c r="BF177" s="122"/>
    </row>
    <row r="178" spans="2:58" ht="14.1" customHeight="1" x14ac:dyDescent="0.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2"/>
      <c r="AF178" s="122"/>
      <c r="AG178" s="122"/>
      <c r="AH178" s="122"/>
      <c r="AI178" s="122"/>
      <c r="AJ178" s="122"/>
      <c r="AK178" s="122"/>
      <c r="AL178" s="122"/>
      <c r="AM178" s="122"/>
      <c r="AN178" s="122"/>
      <c r="AO178" s="122"/>
      <c r="AP178" s="122"/>
      <c r="AQ178" s="122"/>
      <c r="AR178" s="122"/>
      <c r="AS178" s="122"/>
      <c r="AT178" s="122"/>
      <c r="AU178" s="122"/>
      <c r="AV178" s="122"/>
      <c r="AW178" s="122"/>
      <c r="AX178" s="122"/>
      <c r="AY178" s="122"/>
      <c r="AZ178" s="122"/>
      <c r="BA178" s="122"/>
      <c r="BB178" s="122"/>
      <c r="BC178" s="122"/>
      <c r="BD178" s="122"/>
      <c r="BE178" s="122"/>
      <c r="BF178" s="122"/>
    </row>
    <row r="179" spans="2:58" ht="14.1" customHeight="1" x14ac:dyDescent="0.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c r="AQ179" s="122"/>
      <c r="AR179" s="122"/>
      <c r="AS179" s="122"/>
      <c r="AT179" s="122"/>
      <c r="AU179" s="122"/>
      <c r="AV179" s="122"/>
      <c r="AW179" s="122"/>
      <c r="AX179" s="122"/>
      <c r="AY179" s="122"/>
      <c r="AZ179" s="122"/>
      <c r="BA179" s="122"/>
      <c r="BB179" s="122"/>
      <c r="BC179" s="122"/>
      <c r="BD179" s="122"/>
      <c r="BE179" s="122"/>
      <c r="BF179" s="122"/>
    </row>
    <row r="180" spans="2:58" ht="14.1" customHeight="1" x14ac:dyDescent="0.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c r="AQ180" s="122"/>
      <c r="AR180" s="122"/>
      <c r="AS180" s="122"/>
      <c r="AT180" s="122"/>
      <c r="AU180" s="122"/>
      <c r="AV180" s="122"/>
      <c r="AW180" s="122"/>
      <c r="AX180" s="122"/>
      <c r="AY180" s="122"/>
      <c r="AZ180" s="122"/>
      <c r="BA180" s="122"/>
      <c r="BB180" s="122"/>
      <c r="BC180" s="122"/>
      <c r="BD180" s="122"/>
      <c r="BE180" s="122"/>
      <c r="BF180" s="122"/>
    </row>
    <row r="181" spans="2:58" ht="14.1" customHeight="1" x14ac:dyDescent="0.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row>
    <row r="182" spans="2:58" ht="14.1" customHeight="1" x14ac:dyDescent="0.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c r="AQ182" s="122"/>
      <c r="AR182" s="122"/>
      <c r="AS182" s="122"/>
      <c r="AT182" s="122"/>
      <c r="AU182" s="122"/>
      <c r="AV182" s="122"/>
      <c r="AW182" s="122"/>
      <c r="AX182" s="122"/>
      <c r="AY182" s="122"/>
      <c r="AZ182" s="122"/>
      <c r="BA182" s="122"/>
      <c r="BB182" s="122"/>
      <c r="BC182" s="122"/>
      <c r="BD182" s="122"/>
      <c r="BE182" s="122"/>
      <c r="BF182" s="122"/>
    </row>
    <row r="183" spans="2:58" ht="14.1" customHeight="1" x14ac:dyDescent="0.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c r="AQ183" s="122"/>
      <c r="AR183" s="122"/>
      <c r="AS183" s="122"/>
      <c r="AT183" s="122"/>
      <c r="AU183" s="122"/>
      <c r="AV183" s="122"/>
      <c r="AW183" s="122"/>
      <c r="AX183" s="122"/>
      <c r="AY183" s="122"/>
      <c r="AZ183" s="122"/>
      <c r="BA183" s="122"/>
      <c r="BB183" s="122"/>
      <c r="BC183" s="122"/>
      <c r="BD183" s="122"/>
      <c r="BE183" s="122"/>
      <c r="BF183" s="122"/>
    </row>
    <row r="184" spans="2:58" ht="14.1" customHeight="1" x14ac:dyDescent="0.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c r="AQ184" s="122"/>
      <c r="AR184" s="122"/>
      <c r="AS184" s="122"/>
      <c r="AT184" s="122"/>
      <c r="AU184" s="122"/>
      <c r="AV184" s="122"/>
      <c r="AW184" s="122"/>
      <c r="AX184" s="122"/>
      <c r="AY184" s="122"/>
      <c r="AZ184" s="122"/>
      <c r="BA184" s="122"/>
      <c r="BB184" s="122"/>
      <c r="BC184" s="122"/>
      <c r="BD184" s="122"/>
      <c r="BE184" s="122"/>
      <c r="BF184" s="122"/>
    </row>
    <row r="185" spans="2:58" ht="14.1" customHeight="1" x14ac:dyDescent="0.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c r="AQ185" s="122"/>
      <c r="AR185" s="122"/>
      <c r="AS185" s="122"/>
      <c r="AT185" s="122"/>
      <c r="AU185" s="122"/>
      <c r="AV185" s="122"/>
      <c r="AW185" s="122"/>
      <c r="AX185" s="122"/>
      <c r="AY185" s="122"/>
      <c r="AZ185" s="122"/>
      <c r="BA185" s="122"/>
      <c r="BB185" s="122"/>
      <c r="BC185" s="122"/>
      <c r="BD185" s="122"/>
      <c r="BE185" s="122"/>
      <c r="BF185" s="122"/>
    </row>
    <row r="186" spans="2:58" ht="14.1" customHeight="1" x14ac:dyDescent="0.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122"/>
      <c r="AH186" s="122"/>
      <c r="AI186" s="122"/>
      <c r="AJ186" s="122"/>
      <c r="AK186" s="122"/>
      <c r="AL186" s="122"/>
      <c r="AM186" s="122"/>
      <c r="AN186" s="122"/>
      <c r="AO186" s="122"/>
      <c r="AP186" s="122"/>
      <c r="AQ186" s="122"/>
      <c r="AR186" s="122"/>
      <c r="AS186" s="122"/>
      <c r="AT186" s="122"/>
      <c r="AU186" s="122"/>
      <c r="AV186" s="122"/>
      <c r="AW186" s="122"/>
      <c r="AX186" s="122"/>
      <c r="AY186" s="122"/>
      <c r="AZ186" s="122"/>
      <c r="BA186" s="122"/>
      <c r="BB186" s="122"/>
      <c r="BC186" s="122"/>
      <c r="BD186" s="122"/>
      <c r="BE186" s="122"/>
      <c r="BF186" s="122"/>
    </row>
    <row r="187" spans="2:58" ht="14.1" customHeight="1" x14ac:dyDescent="0.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2"/>
      <c r="AF187" s="122"/>
      <c r="AG187" s="122"/>
      <c r="AH187" s="122"/>
      <c r="AI187" s="122"/>
      <c r="AJ187" s="122"/>
      <c r="AK187" s="122"/>
      <c r="AL187" s="122"/>
      <c r="AM187" s="122"/>
      <c r="AN187" s="122"/>
      <c r="AO187" s="122"/>
      <c r="AP187" s="122"/>
      <c r="AQ187" s="122"/>
      <c r="AR187" s="122"/>
      <c r="AS187" s="122"/>
      <c r="AT187" s="122"/>
      <c r="AU187" s="122"/>
      <c r="AV187" s="122"/>
      <c r="AW187" s="122"/>
      <c r="AX187" s="122"/>
      <c r="AY187" s="122"/>
      <c r="AZ187" s="122"/>
      <c r="BA187" s="122"/>
      <c r="BB187" s="122"/>
      <c r="BC187" s="122"/>
      <c r="BD187" s="122"/>
      <c r="BE187" s="122"/>
      <c r="BF187" s="122"/>
    </row>
    <row r="188" spans="2:58" ht="14.1" customHeight="1" x14ac:dyDescent="0.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2"/>
      <c r="AF188" s="122"/>
      <c r="AG188" s="122"/>
      <c r="AH188" s="122"/>
      <c r="AI188" s="122"/>
      <c r="AJ188" s="122"/>
      <c r="AK188" s="122"/>
      <c r="AL188" s="122"/>
      <c r="AM188" s="122"/>
      <c r="AN188" s="122"/>
      <c r="AO188" s="122"/>
      <c r="AP188" s="122"/>
      <c r="AQ188" s="122"/>
      <c r="AR188" s="122"/>
      <c r="AS188" s="122"/>
      <c r="AT188" s="122"/>
      <c r="AU188" s="122"/>
      <c r="AV188" s="122"/>
      <c r="AW188" s="122"/>
      <c r="AX188" s="122"/>
      <c r="AY188" s="122"/>
      <c r="AZ188" s="122"/>
      <c r="BA188" s="122"/>
      <c r="BB188" s="122"/>
      <c r="BC188" s="122"/>
      <c r="BD188" s="122"/>
      <c r="BE188" s="122"/>
      <c r="BF188" s="122"/>
    </row>
    <row r="189" spans="2:58" ht="14.1" customHeight="1" x14ac:dyDescent="0.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2"/>
      <c r="AF189" s="122"/>
      <c r="AG189" s="122"/>
      <c r="AH189" s="122"/>
      <c r="AI189" s="122"/>
      <c r="AJ189" s="122"/>
      <c r="AK189" s="122"/>
      <c r="AL189" s="122"/>
      <c r="AM189" s="122"/>
      <c r="AN189" s="122"/>
      <c r="AO189" s="122"/>
      <c r="AP189" s="122"/>
      <c r="AQ189" s="122"/>
      <c r="AR189" s="122"/>
      <c r="AS189" s="122"/>
      <c r="AT189" s="122"/>
      <c r="AU189" s="122"/>
      <c r="AV189" s="122"/>
      <c r="AW189" s="122"/>
      <c r="AX189" s="122"/>
      <c r="AY189" s="122"/>
      <c r="AZ189" s="122"/>
      <c r="BA189" s="122"/>
      <c r="BB189" s="122"/>
      <c r="BC189" s="122"/>
      <c r="BD189" s="122"/>
      <c r="BE189" s="122"/>
      <c r="BF189" s="122"/>
    </row>
    <row r="190" spans="2:58" ht="14.1" customHeight="1" x14ac:dyDescent="0.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2"/>
      <c r="AF190" s="122"/>
      <c r="AG190" s="122"/>
      <c r="AH190" s="122"/>
      <c r="AI190" s="122"/>
      <c r="AJ190" s="122"/>
      <c r="AK190" s="122"/>
      <c r="AL190" s="122"/>
      <c r="AM190" s="122"/>
      <c r="AN190" s="122"/>
      <c r="AO190" s="122"/>
      <c r="AP190" s="122"/>
      <c r="AQ190" s="122"/>
      <c r="AR190" s="122"/>
      <c r="AS190" s="122"/>
      <c r="AT190" s="122"/>
      <c r="AU190" s="122"/>
      <c r="AV190" s="122"/>
      <c r="AW190" s="122"/>
      <c r="AX190" s="122"/>
      <c r="AY190" s="122"/>
      <c r="AZ190" s="122"/>
      <c r="BA190" s="122"/>
      <c r="BB190" s="122"/>
      <c r="BC190" s="122"/>
      <c r="BD190" s="122"/>
      <c r="BE190" s="122"/>
      <c r="BF190" s="122"/>
    </row>
    <row r="191" spans="2:58" ht="14.1" customHeight="1" x14ac:dyDescent="0.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c r="AQ191" s="122"/>
      <c r="AR191" s="122"/>
      <c r="AS191" s="122"/>
      <c r="AT191" s="122"/>
      <c r="AU191" s="122"/>
      <c r="AV191" s="122"/>
      <c r="AW191" s="122"/>
      <c r="AX191" s="122"/>
      <c r="AY191" s="122"/>
      <c r="AZ191" s="122"/>
      <c r="BA191" s="122"/>
      <c r="BB191" s="122"/>
      <c r="BC191" s="122"/>
      <c r="BD191" s="122"/>
      <c r="BE191" s="122"/>
      <c r="BF191" s="122"/>
    </row>
    <row r="192" spans="2:58" ht="14.1" customHeight="1" x14ac:dyDescent="0.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2"/>
      <c r="AF192" s="122"/>
      <c r="AG192" s="122"/>
      <c r="AH192" s="122"/>
      <c r="AI192" s="122"/>
      <c r="AJ192" s="122"/>
      <c r="AK192" s="122"/>
      <c r="AL192" s="122"/>
      <c r="AM192" s="122"/>
      <c r="AN192" s="122"/>
      <c r="AO192" s="122"/>
      <c r="AP192" s="122"/>
      <c r="AQ192" s="122"/>
      <c r="AR192" s="122"/>
      <c r="AS192" s="122"/>
      <c r="AT192" s="122"/>
      <c r="AU192" s="122"/>
      <c r="AV192" s="122"/>
      <c r="AW192" s="122"/>
      <c r="AX192" s="122"/>
      <c r="AY192" s="122"/>
      <c r="AZ192" s="122"/>
      <c r="BA192" s="122"/>
      <c r="BB192" s="122"/>
      <c r="BC192" s="122"/>
      <c r="BD192" s="122"/>
      <c r="BE192" s="122"/>
      <c r="BF192" s="122"/>
    </row>
    <row r="193" spans="2:58" ht="14.1" customHeight="1" x14ac:dyDescent="0.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2"/>
      <c r="AF193" s="122"/>
      <c r="AG193" s="122"/>
      <c r="AH193" s="122"/>
      <c r="AI193" s="122"/>
      <c r="AJ193" s="122"/>
      <c r="AK193" s="122"/>
      <c r="AL193" s="122"/>
      <c r="AM193" s="122"/>
      <c r="AN193" s="122"/>
      <c r="AO193" s="122"/>
      <c r="AP193" s="122"/>
      <c r="AQ193" s="122"/>
      <c r="AR193" s="122"/>
      <c r="AS193" s="122"/>
      <c r="AT193" s="122"/>
      <c r="AU193" s="122"/>
      <c r="AV193" s="122"/>
      <c r="AW193" s="122"/>
      <c r="AX193" s="122"/>
      <c r="AY193" s="122"/>
      <c r="AZ193" s="122"/>
      <c r="BA193" s="122"/>
      <c r="BB193" s="122"/>
      <c r="BC193" s="122"/>
      <c r="BD193" s="122"/>
      <c r="BE193" s="122"/>
      <c r="BF193" s="122"/>
    </row>
    <row r="194" spans="2:58" ht="14.1" customHeight="1" x14ac:dyDescent="0.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2"/>
      <c r="AF194" s="122"/>
      <c r="AG194" s="122"/>
      <c r="AH194" s="122"/>
      <c r="AI194" s="122"/>
      <c r="AJ194" s="122"/>
      <c r="AK194" s="122"/>
      <c r="AL194" s="122"/>
      <c r="AM194" s="122"/>
      <c r="AN194" s="122"/>
      <c r="AO194" s="122"/>
      <c r="AP194" s="122"/>
      <c r="AQ194" s="122"/>
      <c r="AR194" s="122"/>
      <c r="AS194" s="122"/>
      <c r="AT194" s="122"/>
      <c r="AU194" s="122"/>
      <c r="AV194" s="122"/>
      <c r="AW194" s="122"/>
      <c r="AX194" s="122"/>
      <c r="AY194" s="122"/>
      <c r="AZ194" s="122"/>
      <c r="BA194" s="122"/>
      <c r="BB194" s="122"/>
      <c r="BC194" s="122"/>
      <c r="BD194" s="122"/>
      <c r="BE194" s="122"/>
      <c r="BF194" s="122"/>
    </row>
    <row r="195" spans="2:58" ht="14.1" customHeight="1" x14ac:dyDescent="0.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c r="AG195" s="122"/>
      <c r="AH195" s="122"/>
      <c r="AI195" s="122"/>
      <c r="AJ195" s="122"/>
      <c r="AK195" s="122"/>
      <c r="AL195" s="122"/>
      <c r="AM195" s="122"/>
      <c r="AN195" s="122"/>
      <c r="AO195" s="122"/>
      <c r="AP195" s="122"/>
      <c r="AQ195" s="122"/>
      <c r="AR195" s="122"/>
      <c r="AS195" s="122"/>
      <c r="AT195" s="122"/>
      <c r="AU195" s="122"/>
      <c r="AV195" s="122"/>
      <c r="AW195" s="122"/>
      <c r="AX195" s="122"/>
      <c r="AY195" s="122"/>
      <c r="AZ195" s="122"/>
      <c r="BA195" s="122"/>
      <c r="BB195" s="122"/>
      <c r="BC195" s="122"/>
      <c r="BD195" s="122"/>
      <c r="BE195" s="122"/>
      <c r="BF195" s="122"/>
    </row>
    <row r="196" spans="2:58" ht="14.1" customHeight="1" x14ac:dyDescent="0.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c r="AG196" s="122"/>
      <c r="AH196" s="122"/>
      <c r="AI196" s="122"/>
      <c r="AJ196" s="122"/>
      <c r="AK196" s="122"/>
      <c r="AL196" s="122"/>
      <c r="AM196" s="122"/>
      <c r="AN196" s="122"/>
      <c r="AO196" s="122"/>
      <c r="AP196" s="122"/>
      <c r="AQ196" s="122"/>
      <c r="AR196" s="122"/>
      <c r="AS196" s="122"/>
      <c r="AT196" s="122"/>
      <c r="AU196" s="122"/>
      <c r="AV196" s="122"/>
      <c r="AW196" s="122"/>
      <c r="AX196" s="122"/>
      <c r="AY196" s="122"/>
      <c r="AZ196" s="122"/>
      <c r="BA196" s="122"/>
      <c r="BB196" s="122"/>
      <c r="BC196" s="122"/>
      <c r="BD196" s="122"/>
      <c r="BE196" s="122"/>
      <c r="BF196" s="122"/>
    </row>
    <row r="197" spans="2:58" ht="14.1" customHeight="1" x14ac:dyDescent="0.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c r="AQ197" s="122"/>
      <c r="AR197" s="122"/>
      <c r="AS197" s="122"/>
      <c r="AT197" s="122"/>
      <c r="AU197" s="122"/>
      <c r="AV197" s="122"/>
      <c r="AW197" s="122"/>
      <c r="AX197" s="122"/>
      <c r="AY197" s="122"/>
      <c r="AZ197" s="122"/>
      <c r="BA197" s="122"/>
      <c r="BB197" s="122"/>
      <c r="BC197" s="122"/>
      <c r="BD197" s="122"/>
      <c r="BE197" s="122"/>
      <c r="BF197" s="122"/>
    </row>
    <row r="198" spans="2:58" ht="14.1" customHeight="1" x14ac:dyDescent="0.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2"/>
      <c r="AF198" s="122"/>
      <c r="AG198" s="122"/>
      <c r="AH198" s="122"/>
      <c r="AI198" s="122"/>
      <c r="AJ198" s="122"/>
      <c r="AK198" s="122"/>
      <c r="AL198" s="122"/>
      <c r="AM198" s="122"/>
      <c r="AN198" s="122"/>
      <c r="AO198" s="122"/>
      <c r="AP198" s="122"/>
      <c r="AQ198" s="122"/>
      <c r="AR198" s="122"/>
      <c r="AS198" s="122"/>
      <c r="AT198" s="122"/>
      <c r="AU198" s="122"/>
      <c r="AV198" s="122"/>
      <c r="AW198" s="122"/>
      <c r="AX198" s="122"/>
      <c r="AY198" s="122"/>
      <c r="AZ198" s="122"/>
      <c r="BA198" s="122"/>
      <c r="BB198" s="122"/>
      <c r="BC198" s="122"/>
      <c r="BD198" s="122"/>
      <c r="BE198" s="122"/>
      <c r="BF198" s="122"/>
    </row>
    <row r="199" spans="2:58" ht="14.1" customHeight="1" x14ac:dyDescent="0.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2"/>
      <c r="AF199" s="122"/>
      <c r="AG199" s="122"/>
      <c r="AH199" s="122"/>
      <c r="AI199" s="122"/>
      <c r="AJ199" s="122"/>
      <c r="AK199" s="122"/>
      <c r="AL199" s="122"/>
      <c r="AM199" s="122"/>
      <c r="AN199" s="122"/>
      <c r="AO199" s="122"/>
      <c r="AP199" s="122"/>
      <c r="AQ199" s="122"/>
      <c r="AR199" s="122"/>
      <c r="AS199" s="122"/>
      <c r="AT199" s="122"/>
      <c r="AU199" s="122"/>
      <c r="AV199" s="122"/>
      <c r="AW199" s="122"/>
      <c r="AX199" s="122"/>
      <c r="AY199" s="122"/>
      <c r="AZ199" s="122"/>
      <c r="BA199" s="122"/>
      <c r="BB199" s="122"/>
      <c r="BC199" s="122"/>
      <c r="BD199" s="122"/>
      <c r="BE199" s="122"/>
      <c r="BF199" s="122"/>
    </row>
    <row r="200" spans="2:58" ht="14.1" customHeight="1" x14ac:dyDescent="0.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2"/>
      <c r="AF200" s="122"/>
      <c r="AG200" s="122"/>
      <c r="AH200" s="122"/>
      <c r="AI200" s="122"/>
      <c r="AJ200" s="122"/>
      <c r="AK200" s="122"/>
      <c r="AL200" s="122"/>
      <c r="AM200" s="122"/>
      <c r="AN200" s="122"/>
      <c r="AO200" s="122"/>
      <c r="AP200" s="122"/>
      <c r="AQ200" s="122"/>
      <c r="AR200" s="122"/>
      <c r="AS200" s="122"/>
      <c r="AT200" s="122"/>
      <c r="AU200" s="122"/>
      <c r="AV200" s="122"/>
      <c r="AW200" s="122"/>
      <c r="AX200" s="122"/>
      <c r="AY200" s="122"/>
      <c r="AZ200" s="122"/>
      <c r="BA200" s="122"/>
      <c r="BB200" s="122"/>
      <c r="BC200" s="122"/>
      <c r="BD200" s="122"/>
      <c r="BE200" s="122"/>
      <c r="BF200" s="122"/>
    </row>
    <row r="201" spans="2:58" ht="14.1" customHeight="1" x14ac:dyDescent="0.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2"/>
      <c r="AF201" s="122"/>
      <c r="AG201" s="122"/>
      <c r="AH201" s="122"/>
      <c r="AI201" s="122"/>
      <c r="AJ201" s="122"/>
      <c r="AK201" s="122"/>
      <c r="AL201" s="122"/>
      <c r="AM201" s="122"/>
      <c r="AN201" s="122"/>
      <c r="AO201" s="122"/>
      <c r="AP201" s="122"/>
      <c r="AQ201" s="122"/>
      <c r="AR201" s="122"/>
      <c r="AS201" s="122"/>
      <c r="AT201" s="122"/>
      <c r="AU201" s="122"/>
      <c r="AV201" s="122"/>
      <c r="AW201" s="122"/>
      <c r="AX201" s="122"/>
      <c r="AY201" s="122"/>
      <c r="AZ201" s="122"/>
      <c r="BA201" s="122"/>
      <c r="BB201" s="122"/>
      <c r="BC201" s="122"/>
      <c r="BD201" s="122"/>
      <c r="BE201" s="122"/>
      <c r="BF201" s="122"/>
    </row>
    <row r="202" spans="2:58" ht="14.1" customHeight="1" x14ac:dyDescent="0.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2"/>
      <c r="AF202" s="122"/>
      <c r="AG202" s="122"/>
      <c r="AH202" s="122"/>
      <c r="AI202" s="122"/>
      <c r="AJ202" s="122"/>
      <c r="AK202" s="122"/>
      <c r="AL202" s="122"/>
      <c r="AM202" s="122"/>
      <c r="AN202" s="122"/>
      <c r="AO202" s="122"/>
      <c r="AP202" s="122"/>
      <c r="AQ202" s="122"/>
      <c r="AR202" s="122"/>
      <c r="AS202" s="122"/>
      <c r="AT202" s="122"/>
      <c r="AU202" s="122"/>
      <c r="AV202" s="122"/>
      <c r="AW202" s="122"/>
      <c r="AX202" s="122"/>
      <c r="AY202" s="122"/>
      <c r="AZ202" s="122"/>
      <c r="BA202" s="122"/>
      <c r="BB202" s="122"/>
      <c r="BC202" s="122"/>
      <c r="BD202" s="122"/>
      <c r="BE202" s="122"/>
      <c r="BF202" s="122"/>
    </row>
    <row r="203" spans="2:58" ht="14.1" customHeight="1" x14ac:dyDescent="0.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2"/>
      <c r="AF203" s="122"/>
      <c r="AG203" s="122"/>
      <c r="AH203" s="122"/>
      <c r="AI203" s="122"/>
      <c r="AJ203" s="122"/>
      <c r="AK203" s="122"/>
      <c r="AL203" s="122"/>
      <c r="AM203" s="122"/>
      <c r="AN203" s="122"/>
      <c r="AO203" s="122"/>
      <c r="AP203" s="122"/>
      <c r="AQ203" s="122"/>
      <c r="AR203" s="122"/>
      <c r="AS203" s="122"/>
      <c r="AT203" s="122"/>
      <c r="AU203" s="122"/>
      <c r="AV203" s="122"/>
      <c r="AW203" s="122"/>
      <c r="AX203" s="122"/>
      <c r="AY203" s="122"/>
      <c r="AZ203" s="122"/>
      <c r="BA203" s="122"/>
      <c r="BB203" s="122"/>
      <c r="BC203" s="122"/>
      <c r="BD203" s="122"/>
      <c r="BE203" s="122"/>
      <c r="BF203" s="122"/>
    </row>
    <row r="204" spans="2:58" ht="14.1" customHeight="1" x14ac:dyDescent="0.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c r="AQ204" s="122"/>
      <c r="AR204" s="122"/>
      <c r="AS204" s="122"/>
      <c r="AT204" s="122"/>
      <c r="AU204" s="122"/>
      <c r="AV204" s="122"/>
      <c r="AW204" s="122"/>
      <c r="AX204" s="122"/>
      <c r="AY204" s="122"/>
      <c r="AZ204" s="122"/>
      <c r="BA204" s="122"/>
      <c r="BB204" s="122"/>
      <c r="BC204" s="122"/>
      <c r="BD204" s="122"/>
      <c r="BE204" s="122"/>
      <c r="BF204" s="122"/>
    </row>
    <row r="205" spans="2:58" ht="14.1" customHeight="1" x14ac:dyDescent="0.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2"/>
      <c r="AF205" s="122"/>
      <c r="AG205" s="122"/>
      <c r="AH205" s="122"/>
      <c r="AI205" s="122"/>
      <c r="AJ205" s="122"/>
      <c r="AK205" s="122"/>
      <c r="AL205" s="122"/>
      <c r="AM205" s="122"/>
      <c r="AN205" s="122"/>
      <c r="AO205" s="122"/>
      <c r="AP205" s="122"/>
      <c r="AQ205" s="122"/>
      <c r="AR205" s="122"/>
      <c r="AS205" s="122"/>
      <c r="AT205" s="122"/>
      <c r="AU205" s="122"/>
      <c r="AV205" s="122"/>
      <c r="AW205" s="122"/>
      <c r="AX205" s="122"/>
      <c r="AY205" s="122"/>
      <c r="AZ205" s="122"/>
      <c r="BA205" s="122"/>
      <c r="BB205" s="122"/>
      <c r="BC205" s="122"/>
      <c r="BD205" s="122"/>
      <c r="BE205" s="122"/>
      <c r="BF205" s="122"/>
    </row>
    <row r="206" spans="2:58" ht="14.1" customHeight="1" x14ac:dyDescent="0.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2"/>
      <c r="AF206" s="122"/>
      <c r="AG206" s="122"/>
      <c r="AH206" s="122"/>
      <c r="AI206" s="122"/>
      <c r="AJ206" s="122"/>
      <c r="AK206" s="122"/>
      <c r="AL206" s="122"/>
      <c r="AM206" s="122"/>
      <c r="AN206" s="122"/>
      <c r="AO206" s="122"/>
      <c r="AP206" s="122"/>
      <c r="AQ206" s="122"/>
      <c r="AR206" s="122"/>
      <c r="AS206" s="122"/>
      <c r="AT206" s="122"/>
      <c r="AU206" s="122"/>
      <c r="AV206" s="122"/>
      <c r="AW206" s="122"/>
      <c r="AX206" s="122"/>
      <c r="AY206" s="122"/>
      <c r="AZ206" s="122"/>
      <c r="BA206" s="122"/>
      <c r="BB206" s="122"/>
      <c r="BC206" s="122"/>
      <c r="BD206" s="122"/>
      <c r="BE206" s="122"/>
      <c r="BF206" s="122"/>
    </row>
    <row r="207" spans="2:58" ht="14.1" customHeight="1" x14ac:dyDescent="0.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2"/>
      <c r="AF207" s="122"/>
      <c r="AG207" s="122"/>
      <c r="AH207" s="122"/>
      <c r="AI207" s="122"/>
      <c r="AJ207" s="122"/>
      <c r="AK207" s="122"/>
      <c r="AL207" s="122"/>
      <c r="AM207" s="122"/>
      <c r="AN207" s="122"/>
      <c r="AO207" s="122"/>
      <c r="AP207" s="122"/>
      <c r="AQ207" s="122"/>
      <c r="AR207" s="122"/>
      <c r="AS207" s="122"/>
      <c r="AT207" s="122"/>
      <c r="AU207" s="122"/>
      <c r="AV207" s="122"/>
      <c r="AW207" s="122"/>
      <c r="AX207" s="122"/>
      <c r="AY207" s="122"/>
      <c r="AZ207" s="122"/>
      <c r="BA207" s="122"/>
      <c r="BB207" s="122"/>
      <c r="BC207" s="122"/>
      <c r="BD207" s="122"/>
      <c r="BE207" s="122"/>
      <c r="BF207" s="122"/>
    </row>
    <row r="208" spans="2:58" ht="14.1" customHeight="1" x14ac:dyDescent="0.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2"/>
      <c r="AF208" s="122"/>
      <c r="AG208" s="122"/>
      <c r="AH208" s="122"/>
      <c r="AI208" s="122"/>
      <c r="AJ208" s="122"/>
      <c r="AK208" s="122"/>
      <c r="AL208" s="122"/>
      <c r="AM208" s="122"/>
      <c r="AN208" s="122"/>
      <c r="AO208" s="122"/>
      <c r="AP208" s="122"/>
      <c r="AQ208" s="122"/>
      <c r="AR208" s="122"/>
      <c r="AS208" s="122"/>
      <c r="AT208" s="122"/>
      <c r="AU208" s="122"/>
      <c r="AV208" s="122"/>
      <c r="AW208" s="122"/>
      <c r="AX208" s="122"/>
      <c r="AY208" s="122"/>
      <c r="AZ208" s="122"/>
      <c r="BA208" s="122"/>
      <c r="BB208" s="122"/>
      <c r="BC208" s="122"/>
      <c r="BD208" s="122"/>
      <c r="BE208" s="122"/>
      <c r="BF208" s="122"/>
    </row>
    <row r="209" spans="2:58" ht="14.1" customHeight="1" x14ac:dyDescent="0.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row>
    <row r="210" spans="2:58" ht="14.1" customHeight="1" x14ac:dyDescent="0.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c r="AQ210" s="122"/>
      <c r="AR210" s="122"/>
      <c r="AS210" s="122"/>
      <c r="AT210" s="122"/>
      <c r="AU210" s="122"/>
      <c r="AV210" s="122"/>
      <c r="AW210" s="122"/>
      <c r="AX210" s="122"/>
      <c r="AY210" s="122"/>
      <c r="AZ210" s="122"/>
      <c r="BA210" s="122"/>
      <c r="BB210" s="122"/>
      <c r="BC210" s="122"/>
      <c r="BD210" s="122"/>
      <c r="BE210" s="122"/>
      <c r="BF210" s="122"/>
    </row>
    <row r="211" spans="2:58" ht="14.1" customHeight="1" x14ac:dyDescent="0.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2"/>
      <c r="AF211" s="122"/>
      <c r="AG211" s="122"/>
      <c r="AH211" s="122"/>
      <c r="AI211" s="122"/>
      <c r="AJ211" s="122"/>
      <c r="AK211" s="122"/>
      <c r="AL211" s="122"/>
      <c r="AM211" s="122"/>
      <c r="AN211" s="122"/>
      <c r="AO211" s="122"/>
      <c r="AP211" s="122"/>
      <c r="AQ211" s="122"/>
      <c r="AR211" s="122"/>
      <c r="AS211" s="122"/>
      <c r="AT211" s="122"/>
      <c r="AU211" s="122"/>
      <c r="AV211" s="122"/>
      <c r="AW211" s="122"/>
      <c r="AX211" s="122"/>
      <c r="AY211" s="122"/>
      <c r="AZ211" s="122"/>
      <c r="BA211" s="122"/>
      <c r="BB211" s="122"/>
      <c r="BC211" s="122"/>
      <c r="BD211" s="122"/>
      <c r="BE211" s="122"/>
      <c r="BF211" s="122"/>
    </row>
    <row r="212" spans="2:58" ht="14.1" customHeight="1" x14ac:dyDescent="0.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row>
    <row r="213" spans="2:58" ht="14.1" customHeight="1" x14ac:dyDescent="0.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c r="AE213" s="122"/>
      <c r="AF213" s="122"/>
      <c r="AG213" s="122"/>
      <c r="AH213" s="122"/>
      <c r="AI213" s="122"/>
      <c r="AJ213" s="122"/>
      <c r="AK213" s="122"/>
      <c r="AL213" s="122"/>
      <c r="AM213" s="122"/>
      <c r="AN213" s="122"/>
      <c r="AO213" s="122"/>
      <c r="AP213" s="122"/>
      <c r="AQ213" s="122"/>
      <c r="AR213" s="122"/>
      <c r="AS213" s="122"/>
      <c r="AT213" s="122"/>
      <c r="AU213" s="122"/>
      <c r="AV213" s="122"/>
      <c r="AW213" s="122"/>
      <c r="AX213" s="122"/>
      <c r="AY213" s="122"/>
      <c r="AZ213" s="122"/>
      <c r="BA213" s="122"/>
      <c r="BB213" s="122"/>
      <c r="BC213" s="122"/>
      <c r="BD213" s="122"/>
      <c r="BE213" s="122"/>
      <c r="BF213" s="122"/>
    </row>
    <row r="214" spans="2:58" ht="14.1" customHeight="1" x14ac:dyDescent="0.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c r="AU214" s="122"/>
      <c r="AV214" s="122"/>
      <c r="AW214" s="122"/>
      <c r="AX214" s="122"/>
      <c r="AY214" s="122"/>
      <c r="AZ214" s="122"/>
      <c r="BA214" s="122"/>
      <c r="BB214" s="122"/>
      <c r="BC214" s="122"/>
      <c r="BD214" s="122"/>
      <c r="BE214" s="122"/>
      <c r="BF214" s="122"/>
    </row>
    <row r="215" spans="2:58" ht="14.1" customHeight="1" x14ac:dyDescent="0.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row>
    <row r="216" spans="2:58" ht="14.1" customHeight="1" x14ac:dyDescent="0.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c r="AQ216" s="122"/>
      <c r="AR216" s="122"/>
      <c r="AS216" s="122"/>
      <c r="AT216" s="122"/>
      <c r="AU216" s="122"/>
      <c r="AV216" s="122"/>
      <c r="AW216" s="122"/>
      <c r="AX216" s="122"/>
      <c r="AY216" s="122"/>
      <c r="AZ216" s="122"/>
      <c r="BA216" s="122"/>
      <c r="BB216" s="122"/>
      <c r="BC216" s="122"/>
      <c r="BD216" s="122"/>
      <c r="BE216" s="122"/>
      <c r="BF216" s="122"/>
    </row>
    <row r="217" spans="2:58" ht="14.1" customHeight="1" x14ac:dyDescent="0.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2"/>
      <c r="AF217" s="122"/>
      <c r="AG217" s="122"/>
      <c r="AH217" s="122"/>
      <c r="AI217" s="122"/>
      <c r="AJ217" s="122"/>
      <c r="AK217" s="122"/>
      <c r="AL217" s="122"/>
      <c r="AM217" s="122"/>
      <c r="AN217" s="122"/>
      <c r="AO217" s="122"/>
      <c r="AP217" s="122"/>
      <c r="AQ217" s="122"/>
      <c r="AR217" s="122"/>
      <c r="AS217" s="122"/>
      <c r="AT217" s="122"/>
      <c r="AU217" s="122"/>
      <c r="AV217" s="122"/>
      <c r="AW217" s="122"/>
      <c r="AX217" s="122"/>
      <c r="AY217" s="122"/>
      <c r="AZ217" s="122"/>
      <c r="BA217" s="122"/>
      <c r="BB217" s="122"/>
      <c r="BC217" s="122"/>
      <c r="BD217" s="122"/>
      <c r="BE217" s="122"/>
      <c r="BF217" s="122"/>
    </row>
    <row r="218" spans="2:58" ht="14.1" customHeight="1" x14ac:dyDescent="0.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2"/>
      <c r="AF218" s="122"/>
      <c r="AG218" s="122"/>
      <c r="AH218" s="122"/>
      <c r="AI218" s="122"/>
      <c r="AJ218" s="122"/>
      <c r="AK218" s="122"/>
      <c r="AL218" s="122"/>
      <c r="AM218" s="122"/>
      <c r="AN218" s="122"/>
      <c r="AO218" s="122"/>
      <c r="AP218" s="122"/>
      <c r="AQ218" s="122"/>
      <c r="AR218" s="122"/>
      <c r="AS218" s="122"/>
      <c r="AT218" s="122"/>
      <c r="AU218" s="122"/>
      <c r="AV218" s="122"/>
      <c r="AW218" s="122"/>
      <c r="AX218" s="122"/>
      <c r="AY218" s="122"/>
      <c r="AZ218" s="122"/>
      <c r="BA218" s="122"/>
      <c r="BB218" s="122"/>
      <c r="BC218" s="122"/>
      <c r="BD218" s="122"/>
      <c r="BE218" s="122"/>
      <c r="BF218" s="122"/>
    </row>
    <row r="219" spans="2:58" ht="14.1" customHeight="1" x14ac:dyDescent="0.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c r="AE219" s="122"/>
      <c r="AF219" s="122"/>
      <c r="AG219" s="122"/>
      <c r="AH219" s="122"/>
      <c r="AI219" s="122"/>
      <c r="AJ219" s="122"/>
      <c r="AK219" s="122"/>
      <c r="AL219" s="122"/>
      <c r="AM219" s="122"/>
      <c r="AN219" s="122"/>
      <c r="AO219" s="122"/>
      <c r="AP219" s="122"/>
      <c r="AQ219" s="122"/>
      <c r="AR219" s="122"/>
      <c r="AS219" s="122"/>
      <c r="AT219" s="122"/>
      <c r="AU219" s="122"/>
      <c r="AV219" s="122"/>
      <c r="AW219" s="122"/>
      <c r="AX219" s="122"/>
      <c r="AY219" s="122"/>
      <c r="AZ219" s="122"/>
      <c r="BA219" s="122"/>
      <c r="BB219" s="122"/>
      <c r="BC219" s="122"/>
      <c r="BD219" s="122"/>
      <c r="BE219" s="122"/>
      <c r="BF219" s="122"/>
    </row>
    <row r="220" spans="2:58" ht="14.1" customHeight="1" x14ac:dyDescent="0.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2"/>
      <c r="AF220" s="122"/>
      <c r="AG220" s="122"/>
      <c r="AH220" s="122"/>
      <c r="AI220" s="122"/>
      <c r="AJ220" s="122"/>
      <c r="AK220" s="122"/>
      <c r="AL220" s="122"/>
      <c r="AM220" s="122"/>
      <c r="AN220" s="122"/>
      <c r="AO220" s="122"/>
      <c r="AP220" s="122"/>
      <c r="AQ220" s="122"/>
      <c r="AR220" s="122"/>
      <c r="AS220" s="122"/>
      <c r="AT220" s="122"/>
      <c r="AU220" s="122"/>
      <c r="AV220" s="122"/>
      <c r="AW220" s="122"/>
      <c r="AX220" s="122"/>
      <c r="AY220" s="122"/>
      <c r="AZ220" s="122"/>
      <c r="BA220" s="122"/>
      <c r="BB220" s="122"/>
      <c r="BC220" s="122"/>
      <c r="BD220" s="122"/>
      <c r="BE220" s="122"/>
      <c r="BF220" s="122"/>
    </row>
    <row r="221" spans="2:58" ht="14.1" customHeight="1" x14ac:dyDescent="0.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2"/>
      <c r="AF221" s="122"/>
      <c r="AG221" s="122"/>
      <c r="AH221" s="122"/>
      <c r="AI221" s="122"/>
      <c r="AJ221" s="122"/>
      <c r="AK221" s="122"/>
      <c r="AL221" s="122"/>
      <c r="AM221" s="122"/>
      <c r="AN221" s="122"/>
      <c r="AO221" s="122"/>
      <c r="AP221" s="122"/>
      <c r="AQ221" s="122"/>
      <c r="AR221" s="122"/>
      <c r="AS221" s="122"/>
      <c r="AT221" s="122"/>
      <c r="AU221" s="122"/>
      <c r="AV221" s="122"/>
      <c r="AW221" s="122"/>
      <c r="AX221" s="122"/>
      <c r="AY221" s="122"/>
      <c r="AZ221" s="122"/>
      <c r="BA221" s="122"/>
      <c r="BB221" s="122"/>
      <c r="BC221" s="122"/>
      <c r="BD221" s="122"/>
      <c r="BE221" s="122"/>
      <c r="BF221" s="122"/>
    </row>
    <row r="222" spans="2:58" ht="14.1" customHeight="1" x14ac:dyDescent="0.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c r="AQ222" s="122"/>
      <c r="AR222" s="122"/>
      <c r="AS222" s="122"/>
      <c r="AT222" s="122"/>
      <c r="AU222" s="122"/>
      <c r="AV222" s="122"/>
      <c r="AW222" s="122"/>
      <c r="AX222" s="122"/>
      <c r="AY222" s="122"/>
      <c r="AZ222" s="122"/>
      <c r="BA222" s="122"/>
      <c r="BB222" s="122"/>
      <c r="BC222" s="122"/>
      <c r="BD222" s="122"/>
      <c r="BE222" s="122"/>
      <c r="BF222" s="122"/>
    </row>
    <row r="223" spans="2:58" ht="14.1" customHeight="1" x14ac:dyDescent="0.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2"/>
      <c r="AF223" s="122"/>
      <c r="AG223" s="122"/>
      <c r="AH223" s="122"/>
      <c r="AI223" s="122"/>
      <c r="AJ223" s="122"/>
      <c r="AK223" s="122"/>
      <c r="AL223" s="122"/>
      <c r="AM223" s="122"/>
      <c r="AN223" s="122"/>
      <c r="AO223" s="122"/>
      <c r="AP223" s="122"/>
      <c r="AQ223" s="122"/>
      <c r="AR223" s="122"/>
      <c r="AS223" s="122"/>
      <c r="AT223" s="122"/>
      <c r="AU223" s="122"/>
      <c r="AV223" s="122"/>
      <c r="AW223" s="122"/>
      <c r="AX223" s="122"/>
      <c r="AY223" s="122"/>
      <c r="AZ223" s="122"/>
      <c r="BA223" s="122"/>
      <c r="BB223" s="122"/>
      <c r="BC223" s="122"/>
      <c r="BD223" s="122"/>
      <c r="BE223" s="122"/>
      <c r="BF223" s="122"/>
    </row>
    <row r="224" spans="2:58" ht="14.1" customHeight="1" x14ac:dyDescent="0.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2"/>
      <c r="AF224" s="122"/>
      <c r="AG224" s="122"/>
      <c r="AH224" s="122"/>
      <c r="AI224" s="122"/>
      <c r="AJ224" s="122"/>
      <c r="AK224" s="122"/>
      <c r="AL224" s="122"/>
      <c r="AM224" s="122"/>
      <c r="AN224" s="122"/>
      <c r="AO224" s="122"/>
      <c r="AP224" s="122"/>
      <c r="AQ224" s="122"/>
      <c r="AR224" s="122"/>
      <c r="AS224" s="122"/>
      <c r="AT224" s="122"/>
      <c r="AU224" s="122"/>
      <c r="AV224" s="122"/>
      <c r="AW224" s="122"/>
      <c r="AX224" s="122"/>
      <c r="AY224" s="122"/>
      <c r="AZ224" s="122"/>
      <c r="BA224" s="122"/>
      <c r="BB224" s="122"/>
      <c r="BC224" s="122"/>
      <c r="BD224" s="122"/>
      <c r="BE224" s="122"/>
      <c r="BF224" s="122"/>
    </row>
    <row r="225" spans="2:58" ht="14.1" customHeight="1" x14ac:dyDescent="0.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2"/>
      <c r="AF225" s="122"/>
      <c r="AG225" s="122"/>
      <c r="AH225" s="122"/>
      <c r="AI225" s="122"/>
      <c r="AJ225" s="122"/>
      <c r="AK225" s="122"/>
      <c r="AL225" s="122"/>
      <c r="AM225" s="122"/>
      <c r="AN225" s="122"/>
      <c r="AO225" s="122"/>
      <c r="AP225" s="122"/>
      <c r="AQ225" s="122"/>
      <c r="AR225" s="122"/>
      <c r="AS225" s="122"/>
      <c r="AT225" s="122"/>
      <c r="AU225" s="122"/>
      <c r="AV225" s="122"/>
      <c r="AW225" s="122"/>
      <c r="AX225" s="122"/>
      <c r="AY225" s="122"/>
      <c r="AZ225" s="122"/>
      <c r="BA225" s="122"/>
      <c r="BB225" s="122"/>
      <c r="BC225" s="122"/>
      <c r="BD225" s="122"/>
      <c r="BE225" s="122"/>
      <c r="BF225" s="122"/>
    </row>
    <row r="226" spans="2:58" ht="14.1" customHeight="1" x14ac:dyDescent="0.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2"/>
      <c r="AF226" s="122"/>
      <c r="AG226" s="122"/>
      <c r="AH226" s="122"/>
      <c r="AI226" s="122"/>
      <c r="AJ226" s="122"/>
      <c r="AK226" s="122"/>
      <c r="AL226" s="122"/>
      <c r="AM226" s="122"/>
      <c r="AN226" s="122"/>
      <c r="AO226" s="122"/>
      <c r="AP226" s="122"/>
      <c r="AQ226" s="122"/>
      <c r="AR226" s="122"/>
      <c r="AS226" s="122"/>
      <c r="AT226" s="122"/>
      <c r="AU226" s="122"/>
      <c r="AV226" s="122"/>
      <c r="AW226" s="122"/>
      <c r="AX226" s="122"/>
      <c r="AY226" s="122"/>
      <c r="AZ226" s="122"/>
      <c r="BA226" s="122"/>
      <c r="BB226" s="122"/>
      <c r="BC226" s="122"/>
      <c r="BD226" s="122"/>
      <c r="BE226" s="122"/>
      <c r="BF226" s="122"/>
    </row>
    <row r="227" spans="2:58" ht="14.1" customHeight="1" x14ac:dyDescent="0.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2"/>
      <c r="AF227" s="122"/>
      <c r="AG227" s="122"/>
      <c r="AH227" s="122"/>
      <c r="AI227" s="122"/>
      <c r="AJ227" s="122"/>
      <c r="AK227" s="122"/>
      <c r="AL227" s="122"/>
      <c r="AM227" s="122"/>
      <c r="AN227" s="122"/>
      <c r="AO227" s="122"/>
      <c r="AP227" s="122"/>
      <c r="AQ227" s="122"/>
      <c r="AR227" s="122"/>
      <c r="AS227" s="122"/>
      <c r="AT227" s="122"/>
      <c r="AU227" s="122"/>
      <c r="AV227" s="122"/>
      <c r="AW227" s="122"/>
      <c r="AX227" s="122"/>
      <c r="AY227" s="122"/>
      <c r="AZ227" s="122"/>
      <c r="BA227" s="122"/>
      <c r="BB227" s="122"/>
      <c r="BC227" s="122"/>
      <c r="BD227" s="122"/>
      <c r="BE227" s="122"/>
      <c r="BF227" s="122"/>
    </row>
    <row r="228" spans="2:58" ht="14.1" customHeight="1" x14ac:dyDescent="0.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c r="AQ228" s="122"/>
      <c r="AR228" s="122"/>
      <c r="AS228" s="122"/>
      <c r="AT228" s="122"/>
      <c r="AU228" s="122"/>
      <c r="AV228" s="122"/>
      <c r="AW228" s="122"/>
      <c r="AX228" s="122"/>
      <c r="AY228" s="122"/>
      <c r="AZ228" s="122"/>
      <c r="BA228" s="122"/>
      <c r="BB228" s="122"/>
      <c r="BC228" s="122"/>
      <c r="BD228" s="122"/>
      <c r="BE228" s="122"/>
      <c r="BF228" s="122"/>
    </row>
    <row r="229" spans="2:58" ht="14.1" customHeight="1" x14ac:dyDescent="0.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c r="AE229" s="122"/>
      <c r="AF229" s="122"/>
      <c r="AG229" s="122"/>
      <c r="AH229" s="122"/>
      <c r="AI229" s="122"/>
      <c r="AJ229" s="122"/>
      <c r="AK229" s="122"/>
      <c r="AL229" s="122"/>
      <c r="AM229" s="122"/>
      <c r="AN229" s="122"/>
      <c r="AO229" s="122"/>
      <c r="AP229" s="122"/>
      <c r="AQ229" s="122"/>
      <c r="AR229" s="122"/>
      <c r="AS229" s="122"/>
      <c r="AT229" s="122"/>
      <c r="AU229" s="122"/>
      <c r="AV229" s="122"/>
      <c r="AW229" s="122"/>
      <c r="AX229" s="122"/>
      <c r="AY229" s="122"/>
      <c r="AZ229" s="122"/>
      <c r="BA229" s="122"/>
      <c r="BB229" s="122"/>
      <c r="BC229" s="122"/>
      <c r="BD229" s="122"/>
      <c r="BE229" s="122"/>
      <c r="BF229" s="122"/>
    </row>
    <row r="230" spans="2:58" ht="14.1" customHeight="1" x14ac:dyDescent="0.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2"/>
      <c r="AF230" s="122"/>
      <c r="AG230" s="122"/>
      <c r="AH230" s="122"/>
      <c r="AI230" s="122"/>
      <c r="AJ230" s="122"/>
      <c r="AK230" s="122"/>
      <c r="AL230" s="122"/>
      <c r="AM230" s="122"/>
      <c r="AN230" s="122"/>
      <c r="AO230" s="122"/>
      <c r="AP230" s="122"/>
      <c r="AQ230" s="122"/>
      <c r="AR230" s="122"/>
      <c r="AS230" s="122"/>
      <c r="AT230" s="122"/>
      <c r="AU230" s="122"/>
      <c r="AV230" s="122"/>
      <c r="AW230" s="122"/>
      <c r="AX230" s="122"/>
      <c r="AY230" s="122"/>
      <c r="AZ230" s="122"/>
      <c r="BA230" s="122"/>
      <c r="BB230" s="122"/>
      <c r="BC230" s="122"/>
      <c r="BD230" s="122"/>
      <c r="BE230" s="122"/>
      <c r="BF230" s="122"/>
    </row>
    <row r="231" spans="2:58" ht="14.1" customHeight="1" x14ac:dyDescent="0.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2"/>
      <c r="AF231" s="122"/>
      <c r="AG231" s="122"/>
      <c r="AH231" s="122"/>
      <c r="AI231" s="122"/>
      <c r="AJ231" s="122"/>
      <c r="AK231" s="122"/>
      <c r="AL231" s="122"/>
      <c r="AM231" s="122"/>
      <c r="AN231" s="122"/>
      <c r="AO231" s="122"/>
      <c r="AP231" s="122"/>
      <c r="AQ231" s="122"/>
      <c r="AR231" s="122"/>
      <c r="AS231" s="122"/>
      <c r="AT231" s="122"/>
      <c r="AU231" s="122"/>
      <c r="AV231" s="122"/>
      <c r="AW231" s="122"/>
      <c r="AX231" s="122"/>
      <c r="AY231" s="122"/>
      <c r="AZ231" s="122"/>
      <c r="BA231" s="122"/>
      <c r="BB231" s="122"/>
      <c r="BC231" s="122"/>
      <c r="BD231" s="122"/>
      <c r="BE231" s="122"/>
      <c r="BF231" s="122"/>
    </row>
    <row r="232" spans="2:58" ht="14.1" customHeight="1" x14ac:dyDescent="0.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2"/>
      <c r="AF232" s="122"/>
      <c r="AG232" s="122"/>
      <c r="AH232" s="122"/>
      <c r="AI232" s="122"/>
      <c r="AJ232" s="122"/>
      <c r="AK232" s="122"/>
      <c r="AL232" s="122"/>
      <c r="AM232" s="122"/>
      <c r="AN232" s="122"/>
      <c r="AO232" s="122"/>
      <c r="AP232" s="122"/>
      <c r="AQ232" s="122"/>
      <c r="AR232" s="122"/>
      <c r="AS232" s="122"/>
      <c r="AT232" s="122"/>
      <c r="AU232" s="122"/>
      <c r="AV232" s="122"/>
      <c r="AW232" s="122"/>
      <c r="AX232" s="122"/>
      <c r="AY232" s="122"/>
      <c r="AZ232" s="122"/>
      <c r="BA232" s="122"/>
      <c r="BB232" s="122"/>
      <c r="BC232" s="122"/>
      <c r="BD232" s="122"/>
      <c r="BE232" s="122"/>
      <c r="BF232" s="122"/>
    </row>
    <row r="233" spans="2:58" ht="14.1" customHeight="1" x14ac:dyDescent="0.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2"/>
      <c r="AF233" s="122"/>
      <c r="AG233" s="122"/>
      <c r="AH233" s="122"/>
      <c r="AI233" s="122"/>
      <c r="AJ233" s="122"/>
      <c r="AK233" s="122"/>
      <c r="AL233" s="122"/>
      <c r="AM233" s="122"/>
      <c r="AN233" s="122"/>
      <c r="AO233" s="122"/>
      <c r="AP233" s="122"/>
      <c r="AQ233" s="122"/>
      <c r="AR233" s="122"/>
      <c r="AS233" s="122"/>
      <c r="AT233" s="122"/>
      <c r="AU233" s="122"/>
      <c r="AV233" s="122"/>
      <c r="AW233" s="122"/>
      <c r="AX233" s="122"/>
      <c r="AY233" s="122"/>
      <c r="AZ233" s="122"/>
      <c r="BA233" s="122"/>
      <c r="BB233" s="122"/>
      <c r="BC233" s="122"/>
      <c r="BD233" s="122"/>
      <c r="BE233" s="122"/>
      <c r="BF233" s="122"/>
    </row>
    <row r="234" spans="2:58" ht="14.1" customHeight="1" x14ac:dyDescent="0.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2"/>
      <c r="AF234" s="122"/>
      <c r="AG234" s="122"/>
      <c r="AH234" s="122"/>
      <c r="AI234" s="122"/>
      <c r="AJ234" s="122"/>
      <c r="AK234" s="122"/>
      <c r="AL234" s="122"/>
      <c r="AM234" s="122"/>
      <c r="AN234" s="122"/>
      <c r="AO234" s="122"/>
      <c r="AP234" s="122"/>
      <c r="AQ234" s="122"/>
      <c r="AR234" s="122"/>
      <c r="AS234" s="122"/>
      <c r="AT234" s="122"/>
      <c r="AU234" s="122"/>
      <c r="AV234" s="122"/>
      <c r="AW234" s="122"/>
      <c r="AX234" s="122"/>
      <c r="AY234" s="122"/>
      <c r="AZ234" s="122"/>
      <c r="BA234" s="122"/>
      <c r="BB234" s="122"/>
      <c r="BC234" s="122"/>
      <c r="BD234" s="122"/>
      <c r="BE234" s="122"/>
      <c r="BF234" s="122"/>
    </row>
    <row r="235" spans="2:58" ht="14.1" customHeight="1" x14ac:dyDescent="0.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2"/>
      <c r="AF235" s="122"/>
      <c r="AG235" s="122"/>
      <c r="AH235" s="122"/>
      <c r="AI235" s="122"/>
      <c r="AJ235" s="122"/>
      <c r="AK235" s="122"/>
      <c r="AL235" s="122"/>
      <c r="AM235" s="122"/>
      <c r="AN235" s="122"/>
      <c r="AO235" s="122"/>
      <c r="AP235" s="122"/>
      <c r="AQ235" s="122"/>
      <c r="AR235" s="122"/>
      <c r="AS235" s="122"/>
      <c r="AT235" s="122"/>
      <c r="AU235" s="122"/>
      <c r="AV235" s="122"/>
      <c r="AW235" s="122"/>
      <c r="AX235" s="122"/>
      <c r="AY235" s="122"/>
      <c r="AZ235" s="122"/>
      <c r="BA235" s="122"/>
      <c r="BB235" s="122"/>
      <c r="BC235" s="122"/>
      <c r="BD235" s="122"/>
      <c r="BE235" s="122"/>
      <c r="BF235" s="122"/>
    </row>
    <row r="236" spans="2:58" ht="14.1" customHeight="1" x14ac:dyDescent="0.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2"/>
      <c r="AF236" s="122"/>
      <c r="AG236" s="122"/>
      <c r="AH236" s="122"/>
      <c r="AI236" s="122"/>
      <c r="AJ236" s="122"/>
      <c r="AK236" s="122"/>
      <c r="AL236" s="122"/>
      <c r="AM236" s="122"/>
      <c r="AN236" s="122"/>
      <c r="AO236" s="122"/>
      <c r="AP236" s="122"/>
      <c r="AQ236" s="122"/>
      <c r="AR236" s="122"/>
      <c r="AS236" s="122"/>
      <c r="AT236" s="122"/>
      <c r="AU236" s="122"/>
      <c r="AV236" s="122"/>
      <c r="AW236" s="122"/>
      <c r="AX236" s="122"/>
      <c r="AY236" s="122"/>
      <c r="AZ236" s="122"/>
      <c r="BA236" s="122"/>
      <c r="BB236" s="122"/>
      <c r="BC236" s="122"/>
      <c r="BD236" s="122"/>
      <c r="BE236" s="122"/>
      <c r="BF236" s="122"/>
    </row>
    <row r="237" spans="2:58" ht="14.1" customHeight="1" x14ac:dyDescent="0.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2"/>
      <c r="AF237" s="122"/>
      <c r="AG237" s="122"/>
      <c r="AH237" s="122"/>
      <c r="AI237" s="122"/>
      <c r="AJ237" s="122"/>
      <c r="AK237" s="122"/>
      <c r="AL237" s="122"/>
      <c r="AM237" s="122"/>
      <c r="AN237" s="122"/>
      <c r="AO237" s="122"/>
      <c r="AP237" s="122"/>
      <c r="AQ237" s="122"/>
      <c r="AR237" s="122"/>
      <c r="AS237" s="122"/>
      <c r="AT237" s="122"/>
      <c r="AU237" s="122"/>
      <c r="AV237" s="122"/>
      <c r="AW237" s="122"/>
      <c r="AX237" s="122"/>
      <c r="AY237" s="122"/>
      <c r="AZ237" s="122"/>
      <c r="BA237" s="122"/>
      <c r="BB237" s="122"/>
      <c r="BC237" s="122"/>
      <c r="BD237" s="122"/>
      <c r="BE237" s="122"/>
      <c r="BF237" s="122"/>
    </row>
    <row r="238" spans="2:58" ht="14.1" customHeight="1" x14ac:dyDescent="0.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2"/>
      <c r="AF238" s="122"/>
      <c r="AG238" s="122"/>
      <c r="AH238" s="122"/>
      <c r="AI238" s="122"/>
      <c r="AJ238" s="122"/>
      <c r="AK238" s="122"/>
      <c r="AL238" s="122"/>
      <c r="AM238" s="122"/>
      <c r="AN238" s="122"/>
      <c r="AO238" s="122"/>
      <c r="AP238" s="122"/>
      <c r="AQ238" s="122"/>
      <c r="AR238" s="122"/>
      <c r="AS238" s="122"/>
      <c r="AT238" s="122"/>
      <c r="AU238" s="122"/>
      <c r="AV238" s="122"/>
      <c r="AW238" s="122"/>
      <c r="AX238" s="122"/>
      <c r="AY238" s="122"/>
      <c r="AZ238" s="122"/>
      <c r="BA238" s="122"/>
      <c r="BB238" s="122"/>
      <c r="BC238" s="122"/>
      <c r="BD238" s="122"/>
      <c r="BE238" s="122"/>
      <c r="BF238" s="122"/>
    </row>
    <row r="239" spans="2:58" ht="14.1" customHeight="1" x14ac:dyDescent="0.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c r="AE239" s="122"/>
      <c r="AF239" s="122"/>
      <c r="AG239" s="122"/>
      <c r="AH239" s="122"/>
      <c r="AI239" s="122"/>
      <c r="AJ239" s="122"/>
      <c r="AK239" s="122"/>
      <c r="AL239" s="122"/>
      <c r="AM239" s="122"/>
      <c r="AN239" s="122"/>
      <c r="AO239" s="122"/>
      <c r="AP239" s="122"/>
      <c r="AQ239" s="122"/>
      <c r="AR239" s="122"/>
      <c r="AS239" s="122"/>
      <c r="AT239" s="122"/>
      <c r="AU239" s="122"/>
      <c r="AV239" s="122"/>
      <c r="AW239" s="122"/>
      <c r="AX239" s="122"/>
      <c r="AY239" s="122"/>
      <c r="AZ239" s="122"/>
      <c r="BA239" s="122"/>
      <c r="BB239" s="122"/>
      <c r="BC239" s="122"/>
      <c r="BD239" s="122"/>
      <c r="BE239" s="122"/>
      <c r="BF239" s="122"/>
    </row>
    <row r="240" spans="2:58" ht="14.1" customHeight="1" x14ac:dyDescent="0.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2"/>
      <c r="AF240" s="122"/>
      <c r="AG240" s="122"/>
      <c r="AH240" s="122"/>
      <c r="AI240" s="122"/>
      <c r="AJ240" s="122"/>
      <c r="AK240" s="122"/>
      <c r="AL240" s="122"/>
      <c r="AM240" s="122"/>
      <c r="AN240" s="122"/>
      <c r="AO240" s="122"/>
      <c r="AP240" s="122"/>
      <c r="AQ240" s="122"/>
      <c r="AR240" s="122"/>
      <c r="AS240" s="122"/>
      <c r="AT240" s="122"/>
      <c r="AU240" s="122"/>
      <c r="AV240" s="122"/>
      <c r="AW240" s="122"/>
      <c r="AX240" s="122"/>
      <c r="AY240" s="122"/>
      <c r="AZ240" s="122"/>
      <c r="BA240" s="122"/>
      <c r="BB240" s="122"/>
      <c r="BC240" s="122"/>
      <c r="BD240" s="122"/>
      <c r="BE240" s="122"/>
      <c r="BF240" s="122"/>
    </row>
    <row r="241" spans="2:58" ht="14.1" customHeight="1" x14ac:dyDescent="0.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2"/>
      <c r="AF241" s="122"/>
      <c r="AG241" s="122"/>
      <c r="AH241" s="122"/>
      <c r="AI241" s="122"/>
      <c r="AJ241" s="122"/>
      <c r="AK241" s="122"/>
      <c r="AL241" s="122"/>
      <c r="AM241" s="122"/>
      <c r="AN241" s="122"/>
      <c r="AO241" s="122"/>
      <c r="AP241" s="122"/>
      <c r="AQ241" s="122"/>
      <c r="AR241" s="122"/>
      <c r="AS241" s="122"/>
      <c r="AT241" s="122"/>
      <c r="AU241" s="122"/>
      <c r="AV241" s="122"/>
      <c r="AW241" s="122"/>
      <c r="AX241" s="122"/>
      <c r="AY241" s="122"/>
      <c r="AZ241" s="122"/>
      <c r="BA241" s="122"/>
      <c r="BB241" s="122"/>
      <c r="BC241" s="122"/>
      <c r="BD241" s="122"/>
      <c r="BE241" s="122"/>
      <c r="BF241" s="122"/>
    </row>
    <row r="242" spans="2:58" ht="14.1" customHeight="1" x14ac:dyDescent="0.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2"/>
      <c r="AF242" s="122"/>
      <c r="AG242" s="122"/>
      <c r="AH242" s="122"/>
      <c r="AI242" s="122"/>
      <c r="AJ242" s="122"/>
      <c r="AK242" s="122"/>
      <c r="AL242" s="122"/>
      <c r="AM242" s="122"/>
      <c r="AN242" s="122"/>
      <c r="AO242" s="122"/>
      <c r="AP242" s="122"/>
      <c r="AQ242" s="122"/>
      <c r="AR242" s="122"/>
      <c r="AS242" s="122"/>
      <c r="AT242" s="122"/>
      <c r="AU242" s="122"/>
      <c r="AV242" s="122"/>
      <c r="AW242" s="122"/>
      <c r="AX242" s="122"/>
      <c r="AY242" s="122"/>
      <c r="AZ242" s="122"/>
      <c r="BA242" s="122"/>
      <c r="BB242" s="122"/>
      <c r="BC242" s="122"/>
      <c r="BD242" s="122"/>
      <c r="BE242" s="122"/>
      <c r="BF242" s="122"/>
    </row>
    <row r="243" spans="2:58" ht="14.1" customHeight="1" x14ac:dyDescent="0.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2"/>
      <c r="AF243" s="122"/>
      <c r="AG243" s="122"/>
      <c r="AH243" s="122"/>
      <c r="AI243" s="122"/>
      <c r="AJ243" s="122"/>
      <c r="AK243" s="122"/>
      <c r="AL243" s="122"/>
      <c r="AM243" s="122"/>
      <c r="AN243" s="122"/>
      <c r="AO243" s="122"/>
      <c r="AP243" s="122"/>
      <c r="AQ243" s="122"/>
      <c r="AR243" s="122"/>
      <c r="AS243" s="122"/>
      <c r="AT243" s="122"/>
      <c r="AU243" s="122"/>
      <c r="AV243" s="122"/>
      <c r="AW243" s="122"/>
      <c r="AX243" s="122"/>
      <c r="AY243" s="122"/>
      <c r="AZ243" s="122"/>
      <c r="BA243" s="122"/>
      <c r="BB243" s="122"/>
      <c r="BC243" s="122"/>
      <c r="BD243" s="122"/>
      <c r="BE243" s="122"/>
      <c r="BF243" s="122"/>
    </row>
    <row r="244" spans="2:58" ht="14.1" customHeight="1" x14ac:dyDescent="0.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2"/>
      <c r="AF244" s="122"/>
      <c r="AG244" s="122"/>
      <c r="AH244" s="122"/>
      <c r="AI244" s="122"/>
      <c r="AJ244" s="122"/>
      <c r="AK244" s="122"/>
      <c r="AL244" s="122"/>
      <c r="AM244" s="122"/>
      <c r="AN244" s="122"/>
      <c r="AO244" s="122"/>
      <c r="AP244" s="122"/>
      <c r="AQ244" s="122"/>
      <c r="AR244" s="122"/>
      <c r="AS244" s="122"/>
      <c r="AT244" s="122"/>
      <c r="AU244" s="122"/>
      <c r="AV244" s="122"/>
      <c r="AW244" s="122"/>
      <c r="AX244" s="122"/>
      <c r="AY244" s="122"/>
      <c r="AZ244" s="122"/>
      <c r="BA244" s="122"/>
      <c r="BB244" s="122"/>
      <c r="BC244" s="122"/>
      <c r="BD244" s="122"/>
      <c r="BE244" s="122"/>
      <c r="BF244" s="122"/>
    </row>
    <row r="245" spans="2:58" ht="14.1" customHeight="1" x14ac:dyDescent="0.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2"/>
      <c r="AF245" s="122"/>
      <c r="AG245" s="122"/>
      <c r="AH245" s="122"/>
      <c r="AI245" s="122"/>
      <c r="AJ245" s="122"/>
      <c r="AK245" s="122"/>
      <c r="AL245" s="122"/>
      <c r="AM245" s="122"/>
      <c r="AN245" s="122"/>
      <c r="AO245" s="122"/>
      <c r="AP245" s="122"/>
      <c r="AQ245" s="122"/>
      <c r="AR245" s="122"/>
      <c r="AS245" s="122"/>
      <c r="AT245" s="122"/>
      <c r="AU245" s="122"/>
      <c r="AV245" s="122"/>
      <c r="AW245" s="122"/>
      <c r="AX245" s="122"/>
      <c r="AY245" s="122"/>
      <c r="AZ245" s="122"/>
      <c r="BA245" s="122"/>
      <c r="BB245" s="122"/>
      <c r="BC245" s="122"/>
      <c r="BD245" s="122"/>
      <c r="BE245" s="122"/>
      <c r="BF245" s="122"/>
    </row>
    <row r="246" spans="2:58" ht="14.1" customHeight="1" x14ac:dyDescent="0.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2"/>
      <c r="AF246" s="122"/>
      <c r="AG246" s="122"/>
      <c r="AH246" s="122"/>
      <c r="AI246" s="122"/>
      <c r="AJ246" s="122"/>
      <c r="AK246" s="122"/>
      <c r="AL246" s="122"/>
      <c r="AM246" s="122"/>
      <c r="AN246" s="122"/>
      <c r="AO246" s="122"/>
      <c r="AP246" s="122"/>
      <c r="AQ246" s="122"/>
      <c r="AR246" s="122"/>
      <c r="AS246" s="122"/>
      <c r="AT246" s="122"/>
      <c r="AU246" s="122"/>
      <c r="AV246" s="122"/>
      <c r="AW246" s="122"/>
      <c r="AX246" s="122"/>
      <c r="AY246" s="122"/>
      <c r="AZ246" s="122"/>
      <c r="BA246" s="122"/>
      <c r="BB246" s="122"/>
      <c r="BC246" s="122"/>
      <c r="BD246" s="122"/>
      <c r="BE246" s="122"/>
      <c r="BF246" s="122"/>
    </row>
    <row r="247" spans="2:58" ht="14.1" customHeight="1" x14ac:dyDescent="0.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2"/>
      <c r="AF247" s="122"/>
      <c r="AG247" s="122"/>
      <c r="AH247" s="122"/>
      <c r="AI247" s="122"/>
      <c r="AJ247" s="122"/>
      <c r="AK247" s="122"/>
      <c r="AL247" s="122"/>
      <c r="AM247" s="122"/>
      <c r="AN247" s="122"/>
      <c r="AO247" s="122"/>
      <c r="AP247" s="122"/>
      <c r="AQ247" s="122"/>
      <c r="AR247" s="122"/>
      <c r="AS247" s="122"/>
      <c r="AT247" s="122"/>
      <c r="AU247" s="122"/>
      <c r="AV247" s="122"/>
      <c r="AW247" s="122"/>
      <c r="AX247" s="122"/>
      <c r="AY247" s="122"/>
      <c r="AZ247" s="122"/>
      <c r="BA247" s="122"/>
      <c r="BB247" s="122"/>
      <c r="BC247" s="122"/>
      <c r="BD247" s="122"/>
      <c r="BE247" s="122"/>
      <c r="BF247" s="122"/>
    </row>
    <row r="248" spans="2:58" ht="14.1" customHeight="1" x14ac:dyDescent="0.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2"/>
      <c r="AF248" s="122"/>
      <c r="AG248" s="122"/>
      <c r="AH248" s="122"/>
      <c r="AI248" s="122"/>
      <c r="AJ248" s="122"/>
      <c r="AK248" s="122"/>
      <c r="AL248" s="122"/>
      <c r="AM248" s="122"/>
      <c r="AN248" s="122"/>
      <c r="AO248" s="122"/>
      <c r="AP248" s="122"/>
      <c r="AQ248" s="122"/>
      <c r="AR248" s="122"/>
      <c r="AS248" s="122"/>
      <c r="AT248" s="122"/>
      <c r="AU248" s="122"/>
      <c r="AV248" s="122"/>
      <c r="AW248" s="122"/>
      <c r="AX248" s="122"/>
      <c r="AY248" s="122"/>
      <c r="AZ248" s="122"/>
      <c r="BA248" s="122"/>
      <c r="BB248" s="122"/>
      <c r="BC248" s="122"/>
      <c r="BD248" s="122"/>
      <c r="BE248" s="122"/>
      <c r="BF248" s="122"/>
    </row>
    <row r="249" spans="2:58" ht="14.1" customHeight="1" x14ac:dyDescent="0.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c r="AE249" s="122"/>
      <c r="AF249" s="122"/>
      <c r="AG249" s="122"/>
      <c r="AH249" s="122"/>
      <c r="AI249" s="122"/>
      <c r="AJ249" s="122"/>
      <c r="AK249" s="122"/>
      <c r="AL249" s="122"/>
      <c r="AM249" s="122"/>
      <c r="AN249" s="122"/>
      <c r="AO249" s="122"/>
      <c r="AP249" s="122"/>
      <c r="AQ249" s="122"/>
      <c r="AR249" s="122"/>
      <c r="AS249" s="122"/>
      <c r="AT249" s="122"/>
      <c r="AU249" s="122"/>
      <c r="AV249" s="122"/>
      <c r="AW249" s="122"/>
      <c r="AX249" s="122"/>
      <c r="AY249" s="122"/>
      <c r="AZ249" s="122"/>
      <c r="BA249" s="122"/>
      <c r="BB249" s="122"/>
      <c r="BC249" s="122"/>
      <c r="BD249" s="122"/>
      <c r="BE249" s="122"/>
      <c r="BF249" s="122"/>
    </row>
    <row r="250" spans="2:58" ht="14.1" customHeight="1" x14ac:dyDescent="0.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2"/>
      <c r="AF250" s="122"/>
      <c r="AG250" s="122"/>
      <c r="AH250" s="122"/>
      <c r="AI250" s="122"/>
      <c r="AJ250" s="122"/>
      <c r="AK250" s="122"/>
      <c r="AL250" s="122"/>
      <c r="AM250" s="122"/>
      <c r="AN250" s="122"/>
      <c r="AO250" s="122"/>
      <c r="AP250" s="122"/>
      <c r="AQ250" s="122"/>
      <c r="AR250" s="122"/>
      <c r="AS250" s="122"/>
      <c r="AT250" s="122"/>
      <c r="AU250" s="122"/>
      <c r="AV250" s="122"/>
      <c r="AW250" s="122"/>
      <c r="AX250" s="122"/>
      <c r="AY250" s="122"/>
      <c r="AZ250" s="122"/>
      <c r="BA250" s="122"/>
      <c r="BB250" s="122"/>
      <c r="BC250" s="122"/>
      <c r="BD250" s="122"/>
      <c r="BE250" s="122"/>
      <c r="BF250" s="122"/>
    </row>
    <row r="251" spans="2:58" ht="14.1" customHeight="1" x14ac:dyDescent="0.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2"/>
      <c r="AF251" s="122"/>
      <c r="AG251" s="122"/>
      <c r="AH251" s="122"/>
      <c r="AI251" s="122"/>
      <c r="AJ251" s="122"/>
      <c r="AK251" s="122"/>
      <c r="AL251" s="122"/>
      <c r="AM251" s="122"/>
      <c r="AN251" s="122"/>
      <c r="AO251" s="122"/>
      <c r="AP251" s="122"/>
      <c r="AQ251" s="122"/>
      <c r="AR251" s="122"/>
      <c r="AS251" s="122"/>
      <c r="AT251" s="122"/>
      <c r="AU251" s="122"/>
      <c r="AV251" s="122"/>
      <c r="AW251" s="122"/>
      <c r="AX251" s="122"/>
      <c r="AY251" s="122"/>
      <c r="AZ251" s="122"/>
      <c r="BA251" s="122"/>
      <c r="BB251" s="122"/>
      <c r="BC251" s="122"/>
      <c r="BD251" s="122"/>
      <c r="BE251" s="122"/>
      <c r="BF251" s="122"/>
    </row>
    <row r="252" spans="2:58" ht="14.1" customHeight="1" x14ac:dyDescent="0.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2"/>
      <c r="AF252" s="122"/>
      <c r="AG252" s="122"/>
      <c r="AH252" s="122"/>
      <c r="AI252" s="122"/>
      <c r="AJ252" s="122"/>
      <c r="AK252" s="122"/>
      <c r="AL252" s="122"/>
      <c r="AM252" s="122"/>
      <c r="AN252" s="122"/>
      <c r="AO252" s="122"/>
      <c r="AP252" s="122"/>
      <c r="AQ252" s="122"/>
      <c r="AR252" s="122"/>
      <c r="AS252" s="122"/>
      <c r="AT252" s="122"/>
      <c r="AU252" s="122"/>
      <c r="AV252" s="122"/>
      <c r="AW252" s="122"/>
      <c r="AX252" s="122"/>
      <c r="AY252" s="122"/>
      <c r="AZ252" s="122"/>
      <c r="BA252" s="122"/>
      <c r="BB252" s="122"/>
      <c r="BC252" s="122"/>
      <c r="BD252" s="122"/>
      <c r="BE252" s="122"/>
      <c r="BF252" s="122"/>
    </row>
    <row r="253" spans="2:58" ht="14.1" customHeight="1" x14ac:dyDescent="0.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2"/>
      <c r="AF253" s="122"/>
      <c r="AG253" s="122"/>
      <c r="AH253" s="122"/>
      <c r="AI253" s="122"/>
      <c r="AJ253" s="122"/>
      <c r="AK253" s="122"/>
      <c r="AL253" s="122"/>
      <c r="AM253" s="122"/>
      <c r="AN253" s="122"/>
      <c r="AO253" s="122"/>
      <c r="AP253" s="122"/>
      <c r="AQ253" s="122"/>
      <c r="AR253" s="122"/>
      <c r="AS253" s="122"/>
      <c r="AT253" s="122"/>
      <c r="AU253" s="122"/>
      <c r="AV253" s="122"/>
      <c r="AW253" s="122"/>
      <c r="AX253" s="122"/>
      <c r="AY253" s="122"/>
      <c r="AZ253" s="122"/>
      <c r="BA253" s="122"/>
      <c r="BB253" s="122"/>
      <c r="BC253" s="122"/>
      <c r="BD253" s="122"/>
      <c r="BE253" s="122"/>
      <c r="BF253" s="122"/>
    </row>
    <row r="254" spans="2:58" ht="14.1" customHeight="1" x14ac:dyDescent="0.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c r="AE254" s="122"/>
      <c r="AF254" s="122"/>
      <c r="AG254" s="122"/>
      <c r="AH254" s="122"/>
      <c r="AI254" s="122"/>
      <c r="AJ254" s="122"/>
      <c r="AK254" s="122"/>
      <c r="AL254" s="122"/>
      <c r="AM254" s="122"/>
      <c r="AN254" s="122"/>
      <c r="AO254" s="122"/>
      <c r="AP254" s="122"/>
      <c r="AQ254" s="122"/>
      <c r="AR254" s="122"/>
      <c r="AS254" s="122"/>
      <c r="AT254" s="122"/>
      <c r="AU254" s="122"/>
      <c r="AV254" s="122"/>
      <c r="AW254" s="122"/>
      <c r="AX254" s="122"/>
      <c r="AY254" s="122"/>
      <c r="AZ254" s="122"/>
      <c r="BA254" s="122"/>
      <c r="BB254" s="122"/>
      <c r="BC254" s="122"/>
      <c r="BD254" s="122"/>
      <c r="BE254" s="122"/>
      <c r="BF254" s="122"/>
    </row>
    <row r="255" spans="2:58" ht="14.1" customHeight="1" x14ac:dyDescent="0.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2"/>
      <c r="AF255" s="122"/>
      <c r="AG255" s="122"/>
      <c r="AH255" s="122"/>
      <c r="AI255" s="122"/>
      <c r="AJ255" s="122"/>
      <c r="AK255" s="122"/>
      <c r="AL255" s="122"/>
      <c r="AM255" s="122"/>
      <c r="AN255" s="122"/>
      <c r="AO255" s="122"/>
      <c r="AP255" s="122"/>
      <c r="AQ255" s="122"/>
      <c r="AR255" s="122"/>
      <c r="AS255" s="122"/>
      <c r="AT255" s="122"/>
      <c r="AU255" s="122"/>
      <c r="AV255" s="122"/>
      <c r="AW255" s="122"/>
      <c r="AX255" s="122"/>
      <c r="AY255" s="122"/>
      <c r="AZ255" s="122"/>
      <c r="BA255" s="122"/>
      <c r="BB255" s="122"/>
      <c r="BC255" s="122"/>
      <c r="BD255" s="122"/>
      <c r="BE255" s="122"/>
      <c r="BF255" s="122"/>
    </row>
    <row r="256" spans="2:58" ht="14.1" customHeight="1" x14ac:dyDescent="0.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2"/>
      <c r="AF256" s="122"/>
      <c r="AG256" s="122"/>
      <c r="AH256" s="122"/>
      <c r="AI256" s="122"/>
      <c r="AJ256" s="122"/>
      <c r="AK256" s="122"/>
      <c r="AL256" s="122"/>
      <c r="AM256" s="122"/>
      <c r="AN256" s="122"/>
      <c r="AO256" s="122"/>
      <c r="AP256" s="122"/>
      <c r="AQ256" s="122"/>
      <c r="AR256" s="122"/>
      <c r="AS256" s="122"/>
      <c r="AT256" s="122"/>
      <c r="AU256" s="122"/>
      <c r="AV256" s="122"/>
      <c r="AW256" s="122"/>
      <c r="AX256" s="122"/>
      <c r="AY256" s="122"/>
      <c r="AZ256" s="122"/>
      <c r="BA256" s="122"/>
      <c r="BB256" s="122"/>
      <c r="BC256" s="122"/>
      <c r="BD256" s="122"/>
      <c r="BE256" s="122"/>
      <c r="BF256" s="122"/>
    </row>
    <row r="257" spans="2:58" ht="14.1" customHeight="1" x14ac:dyDescent="0.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2"/>
      <c r="AF257" s="122"/>
      <c r="AG257" s="122"/>
      <c r="AH257" s="122"/>
      <c r="AI257" s="122"/>
      <c r="AJ257" s="122"/>
      <c r="AK257" s="122"/>
      <c r="AL257" s="122"/>
      <c r="AM257" s="122"/>
      <c r="AN257" s="122"/>
      <c r="AO257" s="122"/>
      <c r="AP257" s="122"/>
      <c r="AQ257" s="122"/>
      <c r="AR257" s="122"/>
      <c r="AS257" s="122"/>
      <c r="AT257" s="122"/>
      <c r="AU257" s="122"/>
      <c r="AV257" s="122"/>
      <c r="AW257" s="122"/>
      <c r="AX257" s="122"/>
      <c r="AY257" s="122"/>
      <c r="AZ257" s="122"/>
      <c r="BA257" s="122"/>
      <c r="BB257" s="122"/>
      <c r="BC257" s="122"/>
      <c r="BD257" s="122"/>
      <c r="BE257" s="122"/>
      <c r="BF257" s="122"/>
    </row>
    <row r="258" spans="2:58" ht="14.1" customHeight="1" x14ac:dyDescent="0.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2"/>
      <c r="AF258" s="122"/>
      <c r="AG258" s="122"/>
      <c r="AH258" s="122"/>
      <c r="AI258" s="122"/>
      <c r="AJ258" s="122"/>
      <c r="AK258" s="122"/>
      <c r="AL258" s="122"/>
      <c r="AM258" s="122"/>
      <c r="AN258" s="122"/>
      <c r="AO258" s="122"/>
      <c r="AP258" s="122"/>
      <c r="AQ258" s="122"/>
      <c r="AR258" s="122"/>
      <c r="AS258" s="122"/>
      <c r="AT258" s="122"/>
      <c r="AU258" s="122"/>
      <c r="AV258" s="122"/>
      <c r="AW258" s="122"/>
      <c r="AX258" s="122"/>
      <c r="AY258" s="122"/>
      <c r="AZ258" s="122"/>
      <c r="BA258" s="122"/>
      <c r="BB258" s="122"/>
      <c r="BC258" s="122"/>
      <c r="BD258" s="122"/>
      <c r="BE258" s="122"/>
      <c r="BF258" s="122"/>
    </row>
    <row r="259" spans="2:58" ht="14.1" customHeight="1" x14ac:dyDescent="0.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2"/>
      <c r="AF259" s="122"/>
      <c r="AG259" s="122"/>
      <c r="AH259" s="122"/>
      <c r="AI259" s="122"/>
      <c r="AJ259" s="122"/>
      <c r="AK259" s="122"/>
      <c r="AL259" s="122"/>
      <c r="AM259" s="122"/>
      <c r="AN259" s="122"/>
      <c r="AO259" s="122"/>
      <c r="AP259" s="122"/>
      <c r="AQ259" s="122"/>
      <c r="AR259" s="122"/>
      <c r="AS259" s="122"/>
      <c r="AT259" s="122"/>
      <c r="AU259" s="122"/>
      <c r="AV259" s="122"/>
      <c r="AW259" s="122"/>
      <c r="AX259" s="122"/>
      <c r="AY259" s="122"/>
      <c r="AZ259" s="122"/>
      <c r="BA259" s="122"/>
      <c r="BB259" s="122"/>
      <c r="BC259" s="122"/>
      <c r="BD259" s="122"/>
      <c r="BE259" s="122"/>
      <c r="BF259" s="122"/>
    </row>
    <row r="260" spans="2:58" ht="14.1" customHeight="1" x14ac:dyDescent="0.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c r="AE260" s="122"/>
      <c r="AF260" s="122"/>
      <c r="AG260" s="122"/>
      <c r="AH260" s="122"/>
      <c r="AI260" s="122"/>
      <c r="AJ260" s="122"/>
      <c r="AK260" s="122"/>
      <c r="AL260" s="122"/>
      <c r="AM260" s="122"/>
      <c r="AN260" s="122"/>
      <c r="AO260" s="122"/>
      <c r="AP260" s="122"/>
      <c r="AQ260" s="122"/>
      <c r="AR260" s="122"/>
      <c r="AS260" s="122"/>
      <c r="AT260" s="122"/>
      <c r="AU260" s="122"/>
      <c r="AV260" s="122"/>
      <c r="AW260" s="122"/>
      <c r="AX260" s="122"/>
      <c r="AY260" s="122"/>
      <c r="AZ260" s="122"/>
      <c r="BA260" s="122"/>
      <c r="BB260" s="122"/>
      <c r="BC260" s="122"/>
      <c r="BD260" s="122"/>
      <c r="BE260" s="122"/>
      <c r="BF260" s="122"/>
    </row>
    <row r="261" spans="2:58" ht="14.1" customHeight="1" x14ac:dyDescent="0.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2"/>
      <c r="AF261" s="122"/>
      <c r="AG261" s="122"/>
      <c r="AH261" s="122"/>
      <c r="AI261" s="122"/>
      <c r="AJ261" s="122"/>
      <c r="AK261" s="122"/>
      <c r="AL261" s="122"/>
      <c r="AM261" s="122"/>
      <c r="AN261" s="122"/>
      <c r="AO261" s="122"/>
      <c r="AP261" s="122"/>
      <c r="AQ261" s="122"/>
      <c r="AR261" s="122"/>
      <c r="AS261" s="122"/>
      <c r="AT261" s="122"/>
      <c r="AU261" s="122"/>
      <c r="AV261" s="122"/>
      <c r="AW261" s="122"/>
      <c r="AX261" s="122"/>
      <c r="AY261" s="122"/>
      <c r="AZ261" s="122"/>
      <c r="BA261" s="122"/>
      <c r="BB261" s="122"/>
      <c r="BC261" s="122"/>
      <c r="BD261" s="122"/>
      <c r="BE261" s="122"/>
      <c r="BF261" s="122"/>
    </row>
    <row r="262" spans="2:58" ht="14.1" customHeight="1" x14ac:dyDescent="0.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2"/>
      <c r="AF262" s="122"/>
      <c r="AG262" s="122"/>
      <c r="AH262" s="122"/>
      <c r="AI262" s="122"/>
      <c r="AJ262" s="122"/>
      <c r="AK262" s="122"/>
      <c r="AL262" s="122"/>
      <c r="AM262" s="122"/>
      <c r="AN262" s="122"/>
      <c r="AO262" s="122"/>
      <c r="AP262" s="122"/>
      <c r="AQ262" s="122"/>
      <c r="AR262" s="122"/>
      <c r="AS262" s="122"/>
      <c r="AT262" s="122"/>
      <c r="AU262" s="122"/>
      <c r="AV262" s="122"/>
      <c r="AW262" s="122"/>
      <c r="AX262" s="122"/>
      <c r="AY262" s="122"/>
      <c r="AZ262" s="122"/>
      <c r="BA262" s="122"/>
      <c r="BB262" s="122"/>
      <c r="BC262" s="122"/>
      <c r="BD262" s="122"/>
      <c r="BE262" s="122"/>
      <c r="BF262" s="122"/>
    </row>
    <row r="263" spans="2:58" ht="14.1" customHeight="1" x14ac:dyDescent="0.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2"/>
      <c r="AF263" s="122"/>
      <c r="AG263" s="122"/>
      <c r="AH263" s="122"/>
      <c r="AI263" s="122"/>
      <c r="AJ263" s="122"/>
      <c r="AK263" s="122"/>
      <c r="AL263" s="122"/>
      <c r="AM263" s="122"/>
      <c r="AN263" s="122"/>
      <c r="AO263" s="122"/>
      <c r="AP263" s="122"/>
      <c r="AQ263" s="122"/>
      <c r="AR263" s="122"/>
      <c r="AS263" s="122"/>
      <c r="AT263" s="122"/>
      <c r="AU263" s="122"/>
      <c r="AV263" s="122"/>
      <c r="AW263" s="122"/>
      <c r="AX263" s="122"/>
      <c r="AY263" s="122"/>
      <c r="AZ263" s="122"/>
      <c r="BA263" s="122"/>
      <c r="BB263" s="122"/>
      <c r="BC263" s="122"/>
      <c r="BD263" s="122"/>
      <c r="BE263" s="122"/>
      <c r="BF263" s="122"/>
    </row>
    <row r="264" spans="2:58" ht="14.1" customHeight="1" x14ac:dyDescent="0.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2"/>
      <c r="AF264" s="122"/>
      <c r="AG264" s="122"/>
      <c r="AH264" s="122"/>
      <c r="AI264" s="122"/>
      <c r="AJ264" s="122"/>
      <c r="AK264" s="122"/>
      <c r="AL264" s="122"/>
      <c r="AM264" s="122"/>
      <c r="AN264" s="122"/>
      <c r="AO264" s="122"/>
      <c r="AP264" s="122"/>
      <c r="AQ264" s="122"/>
      <c r="AR264" s="122"/>
      <c r="AS264" s="122"/>
      <c r="AT264" s="122"/>
      <c r="AU264" s="122"/>
      <c r="AV264" s="122"/>
      <c r="AW264" s="122"/>
      <c r="AX264" s="122"/>
      <c r="AY264" s="122"/>
      <c r="AZ264" s="122"/>
      <c r="BA264" s="122"/>
      <c r="BB264" s="122"/>
      <c r="BC264" s="122"/>
      <c r="BD264" s="122"/>
      <c r="BE264" s="122"/>
      <c r="BF264" s="122"/>
    </row>
    <row r="265" spans="2:58" ht="14.1" customHeight="1" x14ac:dyDescent="0.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c r="AE265" s="122"/>
      <c r="AF265" s="122"/>
      <c r="AG265" s="122"/>
      <c r="AH265" s="122"/>
      <c r="AI265" s="122"/>
      <c r="AJ265" s="122"/>
      <c r="AK265" s="122"/>
      <c r="AL265" s="122"/>
      <c r="AM265" s="122"/>
      <c r="AN265" s="122"/>
      <c r="AO265" s="122"/>
      <c r="AP265" s="122"/>
      <c r="AQ265" s="122"/>
      <c r="AR265" s="122"/>
      <c r="AS265" s="122"/>
      <c r="AT265" s="122"/>
      <c r="AU265" s="122"/>
      <c r="AV265" s="122"/>
      <c r="AW265" s="122"/>
      <c r="AX265" s="122"/>
      <c r="AY265" s="122"/>
      <c r="AZ265" s="122"/>
      <c r="BA265" s="122"/>
      <c r="BB265" s="122"/>
      <c r="BC265" s="122"/>
      <c r="BD265" s="122"/>
      <c r="BE265" s="122"/>
      <c r="BF265" s="122"/>
    </row>
    <row r="266" spans="2:58" ht="14.1" customHeight="1" x14ac:dyDescent="0.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2"/>
      <c r="AF266" s="122"/>
      <c r="AG266" s="122"/>
      <c r="AH266" s="122"/>
      <c r="AI266" s="122"/>
      <c r="AJ266" s="122"/>
      <c r="AK266" s="122"/>
      <c r="AL266" s="122"/>
      <c r="AM266" s="122"/>
      <c r="AN266" s="122"/>
      <c r="AO266" s="122"/>
      <c r="AP266" s="122"/>
      <c r="AQ266" s="122"/>
      <c r="AR266" s="122"/>
      <c r="AS266" s="122"/>
      <c r="AT266" s="122"/>
      <c r="AU266" s="122"/>
      <c r="AV266" s="122"/>
      <c r="AW266" s="122"/>
      <c r="AX266" s="122"/>
      <c r="AY266" s="122"/>
      <c r="AZ266" s="122"/>
      <c r="BA266" s="122"/>
      <c r="BB266" s="122"/>
      <c r="BC266" s="122"/>
      <c r="BD266" s="122"/>
      <c r="BE266" s="122"/>
      <c r="BF266" s="122"/>
    </row>
    <row r="267" spans="2:58" ht="14.1" customHeight="1" x14ac:dyDescent="0.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2"/>
      <c r="AF267" s="122"/>
      <c r="AG267" s="122"/>
      <c r="AH267" s="122"/>
      <c r="AI267" s="122"/>
      <c r="AJ267" s="122"/>
      <c r="AK267" s="122"/>
      <c r="AL267" s="122"/>
      <c r="AM267" s="122"/>
      <c r="AN267" s="122"/>
      <c r="AO267" s="122"/>
      <c r="AP267" s="122"/>
      <c r="AQ267" s="122"/>
      <c r="AR267" s="122"/>
      <c r="AS267" s="122"/>
      <c r="AT267" s="122"/>
      <c r="AU267" s="122"/>
      <c r="AV267" s="122"/>
      <c r="AW267" s="122"/>
      <c r="AX267" s="122"/>
      <c r="AY267" s="122"/>
      <c r="AZ267" s="122"/>
      <c r="BA267" s="122"/>
      <c r="BB267" s="122"/>
      <c r="BC267" s="122"/>
      <c r="BD267" s="122"/>
      <c r="BE267" s="122"/>
      <c r="BF267" s="122"/>
    </row>
    <row r="268" spans="2:58" ht="14.1" customHeight="1" x14ac:dyDescent="0.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2"/>
      <c r="AF268" s="122"/>
      <c r="AG268" s="122"/>
      <c r="AH268" s="122"/>
      <c r="AI268" s="122"/>
      <c r="AJ268" s="122"/>
      <c r="AK268" s="122"/>
      <c r="AL268" s="122"/>
      <c r="AM268" s="122"/>
      <c r="AN268" s="122"/>
      <c r="AO268" s="122"/>
      <c r="AP268" s="122"/>
      <c r="AQ268" s="122"/>
      <c r="AR268" s="122"/>
      <c r="AS268" s="122"/>
      <c r="AT268" s="122"/>
      <c r="AU268" s="122"/>
      <c r="AV268" s="122"/>
      <c r="AW268" s="122"/>
      <c r="AX268" s="122"/>
      <c r="AY268" s="122"/>
      <c r="AZ268" s="122"/>
      <c r="BA268" s="122"/>
      <c r="BB268" s="122"/>
      <c r="BC268" s="122"/>
      <c r="BD268" s="122"/>
      <c r="BE268" s="122"/>
      <c r="BF268" s="122"/>
    </row>
    <row r="269" spans="2:58" ht="14.1" customHeight="1" x14ac:dyDescent="0.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c r="AE269" s="122"/>
      <c r="AF269" s="122"/>
      <c r="AG269" s="122"/>
      <c r="AH269" s="122"/>
      <c r="AI269" s="122"/>
      <c r="AJ269" s="122"/>
      <c r="AK269" s="122"/>
      <c r="AL269" s="122"/>
      <c r="AM269" s="122"/>
      <c r="AN269" s="122"/>
      <c r="AO269" s="122"/>
      <c r="AP269" s="122"/>
      <c r="AQ269" s="122"/>
      <c r="AR269" s="122"/>
      <c r="AS269" s="122"/>
      <c r="AT269" s="122"/>
      <c r="AU269" s="122"/>
      <c r="AV269" s="122"/>
      <c r="AW269" s="122"/>
      <c r="AX269" s="122"/>
      <c r="AY269" s="122"/>
      <c r="AZ269" s="122"/>
      <c r="BA269" s="122"/>
      <c r="BB269" s="122"/>
      <c r="BC269" s="122"/>
      <c r="BD269" s="122"/>
      <c r="BE269" s="122"/>
      <c r="BF269" s="122"/>
    </row>
    <row r="270" spans="2:58" ht="14.1" customHeight="1" x14ac:dyDescent="0.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2"/>
      <c r="AF270" s="122"/>
      <c r="AG270" s="122"/>
      <c r="AH270" s="122"/>
      <c r="AI270" s="122"/>
      <c r="AJ270" s="122"/>
      <c r="AK270" s="122"/>
      <c r="AL270" s="122"/>
      <c r="AM270" s="122"/>
      <c r="AN270" s="122"/>
      <c r="AO270" s="122"/>
      <c r="AP270" s="122"/>
      <c r="AQ270" s="122"/>
      <c r="AR270" s="122"/>
      <c r="AS270" s="122"/>
      <c r="AT270" s="122"/>
      <c r="AU270" s="122"/>
      <c r="AV270" s="122"/>
      <c r="AW270" s="122"/>
      <c r="AX270" s="122"/>
      <c r="AY270" s="122"/>
      <c r="AZ270" s="122"/>
      <c r="BA270" s="122"/>
      <c r="BB270" s="122"/>
      <c r="BC270" s="122"/>
      <c r="BD270" s="122"/>
      <c r="BE270" s="122"/>
      <c r="BF270" s="122"/>
    </row>
    <row r="271" spans="2:58" ht="14.1" customHeight="1" x14ac:dyDescent="0.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2"/>
      <c r="AF271" s="122"/>
      <c r="AG271" s="122"/>
      <c r="AH271" s="122"/>
      <c r="AI271" s="122"/>
      <c r="AJ271" s="122"/>
      <c r="AK271" s="122"/>
      <c r="AL271" s="122"/>
      <c r="AM271" s="122"/>
      <c r="AN271" s="122"/>
      <c r="AO271" s="122"/>
      <c r="AP271" s="122"/>
      <c r="AQ271" s="122"/>
      <c r="AR271" s="122"/>
      <c r="AS271" s="122"/>
      <c r="AT271" s="122"/>
      <c r="AU271" s="122"/>
      <c r="AV271" s="122"/>
      <c r="AW271" s="122"/>
      <c r="AX271" s="122"/>
      <c r="AY271" s="122"/>
      <c r="AZ271" s="122"/>
      <c r="BA271" s="122"/>
      <c r="BB271" s="122"/>
      <c r="BC271" s="122"/>
      <c r="BD271" s="122"/>
      <c r="BE271" s="122"/>
      <c r="BF271" s="122"/>
    </row>
    <row r="272" spans="2:58" ht="14.1" customHeight="1" x14ac:dyDescent="0.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2"/>
      <c r="AF272" s="122"/>
      <c r="AG272" s="122"/>
      <c r="AH272" s="122"/>
      <c r="AI272" s="122"/>
      <c r="AJ272" s="122"/>
      <c r="AK272" s="122"/>
      <c r="AL272" s="122"/>
      <c r="AM272" s="122"/>
      <c r="AN272" s="122"/>
      <c r="AO272" s="122"/>
      <c r="AP272" s="122"/>
      <c r="AQ272" s="122"/>
      <c r="AR272" s="122"/>
      <c r="AS272" s="122"/>
      <c r="AT272" s="122"/>
      <c r="AU272" s="122"/>
      <c r="AV272" s="122"/>
      <c r="AW272" s="122"/>
      <c r="AX272" s="122"/>
      <c r="AY272" s="122"/>
      <c r="AZ272" s="122"/>
      <c r="BA272" s="122"/>
      <c r="BB272" s="122"/>
      <c r="BC272" s="122"/>
      <c r="BD272" s="122"/>
      <c r="BE272" s="122"/>
      <c r="BF272" s="122"/>
    </row>
    <row r="273" spans="2:58" ht="14.1" customHeight="1" x14ac:dyDescent="0.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2"/>
      <c r="AF273" s="122"/>
      <c r="AG273" s="122"/>
      <c r="AH273" s="122"/>
      <c r="AI273" s="122"/>
      <c r="AJ273" s="122"/>
      <c r="AK273" s="122"/>
      <c r="AL273" s="122"/>
      <c r="AM273" s="122"/>
      <c r="AN273" s="122"/>
      <c r="AO273" s="122"/>
      <c r="AP273" s="122"/>
      <c r="AQ273" s="122"/>
      <c r="AR273" s="122"/>
      <c r="AS273" s="122"/>
      <c r="AT273" s="122"/>
      <c r="AU273" s="122"/>
      <c r="AV273" s="122"/>
      <c r="AW273" s="122"/>
      <c r="AX273" s="122"/>
      <c r="AY273" s="122"/>
      <c r="AZ273" s="122"/>
      <c r="BA273" s="122"/>
      <c r="BB273" s="122"/>
      <c r="BC273" s="122"/>
      <c r="BD273" s="122"/>
      <c r="BE273" s="122"/>
      <c r="BF273" s="122"/>
    </row>
    <row r="274" spans="2:58" ht="14.1" customHeight="1" x14ac:dyDescent="0.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2"/>
      <c r="AF274" s="122"/>
      <c r="AG274" s="122"/>
      <c r="AH274" s="122"/>
      <c r="AI274" s="122"/>
      <c r="AJ274" s="122"/>
      <c r="AK274" s="122"/>
      <c r="AL274" s="122"/>
      <c r="AM274" s="122"/>
      <c r="AN274" s="122"/>
      <c r="AO274" s="122"/>
      <c r="AP274" s="122"/>
      <c r="AQ274" s="122"/>
      <c r="AR274" s="122"/>
      <c r="AS274" s="122"/>
      <c r="AT274" s="122"/>
      <c r="AU274" s="122"/>
      <c r="AV274" s="122"/>
      <c r="AW274" s="122"/>
      <c r="AX274" s="122"/>
      <c r="AY274" s="122"/>
      <c r="AZ274" s="122"/>
      <c r="BA274" s="122"/>
      <c r="BB274" s="122"/>
      <c r="BC274" s="122"/>
      <c r="BD274" s="122"/>
      <c r="BE274" s="122"/>
      <c r="BF274" s="122"/>
    </row>
    <row r="275" spans="2:58" ht="14.1" customHeight="1" x14ac:dyDescent="0.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2"/>
      <c r="AF275" s="122"/>
      <c r="AG275" s="122"/>
      <c r="AH275" s="122"/>
      <c r="AI275" s="122"/>
      <c r="AJ275" s="122"/>
      <c r="AK275" s="122"/>
      <c r="AL275" s="122"/>
      <c r="AM275" s="122"/>
      <c r="AN275" s="122"/>
      <c r="AO275" s="122"/>
      <c r="AP275" s="122"/>
      <c r="AQ275" s="122"/>
      <c r="AR275" s="122"/>
      <c r="AS275" s="122"/>
      <c r="AT275" s="122"/>
      <c r="AU275" s="122"/>
      <c r="AV275" s="122"/>
      <c r="AW275" s="122"/>
      <c r="AX275" s="122"/>
      <c r="AY275" s="122"/>
      <c r="AZ275" s="122"/>
      <c r="BA275" s="122"/>
      <c r="BB275" s="122"/>
      <c r="BC275" s="122"/>
      <c r="BD275" s="122"/>
      <c r="BE275" s="122"/>
      <c r="BF275" s="122"/>
    </row>
    <row r="276" spans="2:58" ht="14.1" customHeight="1" x14ac:dyDescent="0.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c r="AE276" s="122"/>
      <c r="AF276" s="122"/>
      <c r="AG276" s="122"/>
      <c r="AH276" s="122"/>
      <c r="AI276" s="122"/>
      <c r="AJ276" s="122"/>
      <c r="AK276" s="122"/>
      <c r="AL276" s="122"/>
      <c r="AM276" s="122"/>
      <c r="AN276" s="122"/>
      <c r="AO276" s="122"/>
      <c r="AP276" s="122"/>
      <c r="AQ276" s="122"/>
      <c r="AR276" s="122"/>
      <c r="AS276" s="122"/>
      <c r="AT276" s="122"/>
      <c r="AU276" s="122"/>
      <c r="AV276" s="122"/>
      <c r="AW276" s="122"/>
      <c r="AX276" s="122"/>
      <c r="AY276" s="122"/>
      <c r="AZ276" s="122"/>
      <c r="BA276" s="122"/>
      <c r="BB276" s="122"/>
      <c r="BC276" s="122"/>
      <c r="BD276" s="122"/>
      <c r="BE276" s="122"/>
      <c r="BF276" s="122"/>
    </row>
    <row r="277" spans="2:58" ht="14.1" customHeight="1" x14ac:dyDescent="0.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2"/>
      <c r="AF277" s="122"/>
      <c r="AG277" s="122"/>
      <c r="AH277" s="122"/>
      <c r="AI277" s="122"/>
      <c r="AJ277" s="122"/>
      <c r="AK277" s="122"/>
      <c r="AL277" s="122"/>
      <c r="AM277" s="122"/>
      <c r="AN277" s="122"/>
      <c r="AO277" s="122"/>
      <c r="AP277" s="122"/>
      <c r="AQ277" s="122"/>
      <c r="AR277" s="122"/>
      <c r="AS277" s="122"/>
      <c r="AT277" s="122"/>
      <c r="AU277" s="122"/>
      <c r="AV277" s="122"/>
      <c r="AW277" s="122"/>
      <c r="AX277" s="122"/>
      <c r="AY277" s="122"/>
      <c r="AZ277" s="122"/>
      <c r="BA277" s="122"/>
      <c r="BB277" s="122"/>
      <c r="BC277" s="122"/>
      <c r="BD277" s="122"/>
      <c r="BE277" s="122"/>
      <c r="BF277" s="122"/>
    </row>
    <row r="278" spans="2:58" ht="14.1" customHeight="1" x14ac:dyDescent="0.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2"/>
      <c r="AF278" s="122"/>
      <c r="AG278" s="122"/>
      <c r="AH278" s="122"/>
      <c r="AI278" s="122"/>
      <c r="AJ278" s="122"/>
      <c r="AK278" s="122"/>
      <c r="AL278" s="122"/>
      <c r="AM278" s="122"/>
      <c r="AN278" s="122"/>
      <c r="AO278" s="122"/>
      <c r="AP278" s="122"/>
      <c r="AQ278" s="122"/>
      <c r="AR278" s="122"/>
      <c r="AS278" s="122"/>
      <c r="AT278" s="122"/>
      <c r="AU278" s="122"/>
      <c r="AV278" s="122"/>
      <c r="AW278" s="122"/>
      <c r="AX278" s="122"/>
      <c r="AY278" s="122"/>
      <c r="AZ278" s="122"/>
      <c r="BA278" s="122"/>
      <c r="BB278" s="122"/>
      <c r="BC278" s="122"/>
      <c r="BD278" s="122"/>
      <c r="BE278" s="122"/>
      <c r="BF278" s="122"/>
    </row>
    <row r="279" spans="2:58" ht="14.1" customHeight="1" x14ac:dyDescent="0.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2"/>
      <c r="AF279" s="122"/>
      <c r="AG279" s="122"/>
      <c r="AH279" s="122"/>
      <c r="AI279" s="122"/>
      <c r="AJ279" s="122"/>
      <c r="AK279" s="122"/>
      <c r="AL279" s="122"/>
      <c r="AM279" s="122"/>
      <c r="AN279" s="122"/>
      <c r="AO279" s="122"/>
      <c r="AP279" s="122"/>
      <c r="AQ279" s="122"/>
      <c r="AR279" s="122"/>
      <c r="AS279" s="122"/>
      <c r="AT279" s="122"/>
      <c r="AU279" s="122"/>
      <c r="AV279" s="122"/>
      <c r="AW279" s="122"/>
      <c r="AX279" s="122"/>
      <c r="AY279" s="122"/>
      <c r="AZ279" s="122"/>
      <c r="BA279" s="122"/>
      <c r="BB279" s="122"/>
      <c r="BC279" s="122"/>
      <c r="BD279" s="122"/>
      <c r="BE279" s="122"/>
      <c r="BF279" s="122"/>
    </row>
    <row r="280" spans="2:58" ht="14.1" customHeight="1" x14ac:dyDescent="0.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2"/>
      <c r="AF280" s="122"/>
      <c r="AG280" s="122"/>
      <c r="AH280" s="122"/>
      <c r="AI280" s="122"/>
      <c r="AJ280" s="122"/>
      <c r="AK280" s="122"/>
      <c r="AL280" s="122"/>
      <c r="AM280" s="122"/>
      <c r="AN280" s="122"/>
      <c r="AO280" s="122"/>
      <c r="AP280" s="122"/>
      <c r="AQ280" s="122"/>
      <c r="AR280" s="122"/>
      <c r="AS280" s="122"/>
      <c r="AT280" s="122"/>
      <c r="AU280" s="122"/>
      <c r="AV280" s="122"/>
      <c r="AW280" s="122"/>
      <c r="AX280" s="122"/>
      <c r="AY280" s="122"/>
      <c r="AZ280" s="122"/>
      <c r="BA280" s="122"/>
      <c r="BB280" s="122"/>
      <c r="BC280" s="122"/>
      <c r="BD280" s="122"/>
      <c r="BE280" s="122"/>
      <c r="BF280" s="122"/>
    </row>
    <row r="281" spans="2:58" ht="14.1" customHeight="1" x14ac:dyDescent="0.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2"/>
      <c r="AF281" s="122"/>
      <c r="AG281" s="122"/>
      <c r="AH281" s="122"/>
      <c r="AI281" s="122"/>
      <c r="AJ281" s="122"/>
      <c r="AK281" s="122"/>
      <c r="AL281" s="122"/>
      <c r="AM281" s="122"/>
      <c r="AN281" s="122"/>
      <c r="AO281" s="122"/>
      <c r="AP281" s="122"/>
      <c r="AQ281" s="122"/>
      <c r="AR281" s="122"/>
      <c r="AS281" s="122"/>
      <c r="AT281" s="122"/>
      <c r="AU281" s="122"/>
      <c r="AV281" s="122"/>
      <c r="AW281" s="122"/>
      <c r="AX281" s="122"/>
      <c r="AY281" s="122"/>
      <c r="AZ281" s="122"/>
      <c r="BA281" s="122"/>
      <c r="BB281" s="122"/>
      <c r="BC281" s="122"/>
      <c r="BD281" s="122"/>
      <c r="BE281" s="122"/>
      <c r="BF281" s="122"/>
    </row>
    <row r="282" spans="2:58" ht="14.1" customHeight="1" x14ac:dyDescent="0.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2"/>
      <c r="AF282" s="122"/>
      <c r="AG282" s="122"/>
      <c r="AH282" s="122"/>
      <c r="AI282" s="122"/>
      <c r="AJ282" s="122"/>
      <c r="AK282" s="122"/>
      <c r="AL282" s="122"/>
      <c r="AM282" s="122"/>
      <c r="AN282" s="122"/>
      <c r="AO282" s="122"/>
      <c r="AP282" s="122"/>
      <c r="AQ282" s="122"/>
      <c r="AR282" s="122"/>
      <c r="AS282" s="122"/>
      <c r="AT282" s="122"/>
      <c r="AU282" s="122"/>
      <c r="AV282" s="122"/>
      <c r="AW282" s="122"/>
      <c r="AX282" s="122"/>
      <c r="AY282" s="122"/>
      <c r="AZ282" s="122"/>
      <c r="BA282" s="122"/>
      <c r="BB282" s="122"/>
      <c r="BC282" s="122"/>
      <c r="BD282" s="122"/>
      <c r="BE282" s="122"/>
      <c r="BF282" s="122"/>
    </row>
    <row r="283" spans="2:58" ht="14.1" customHeight="1" x14ac:dyDescent="0.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c r="AE283" s="122"/>
      <c r="AF283" s="122"/>
      <c r="AG283" s="122"/>
      <c r="AH283" s="122"/>
      <c r="AI283" s="122"/>
      <c r="AJ283" s="122"/>
      <c r="AK283" s="122"/>
      <c r="AL283" s="122"/>
      <c r="AM283" s="122"/>
      <c r="AN283" s="122"/>
      <c r="AO283" s="122"/>
      <c r="AP283" s="122"/>
      <c r="AQ283" s="122"/>
      <c r="AR283" s="122"/>
      <c r="AS283" s="122"/>
      <c r="AT283" s="122"/>
      <c r="AU283" s="122"/>
      <c r="AV283" s="122"/>
      <c r="AW283" s="122"/>
      <c r="AX283" s="122"/>
      <c r="AY283" s="122"/>
      <c r="AZ283" s="122"/>
      <c r="BA283" s="122"/>
      <c r="BB283" s="122"/>
      <c r="BC283" s="122"/>
      <c r="BD283" s="122"/>
      <c r="BE283" s="122"/>
      <c r="BF283" s="122"/>
    </row>
    <row r="284" spans="2:58" ht="14.1" customHeight="1" x14ac:dyDescent="0.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2"/>
      <c r="AF284" s="122"/>
      <c r="AG284" s="122"/>
      <c r="AH284" s="122"/>
      <c r="AI284" s="122"/>
      <c r="AJ284" s="122"/>
      <c r="AK284" s="122"/>
      <c r="AL284" s="122"/>
      <c r="AM284" s="122"/>
      <c r="AN284" s="122"/>
      <c r="AO284" s="122"/>
      <c r="AP284" s="122"/>
      <c r="AQ284" s="122"/>
      <c r="AR284" s="122"/>
      <c r="AS284" s="122"/>
      <c r="AT284" s="122"/>
      <c r="AU284" s="122"/>
      <c r="AV284" s="122"/>
      <c r="AW284" s="122"/>
      <c r="AX284" s="122"/>
      <c r="AY284" s="122"/>
      <c r="AZ284" s="122"/>
      <c r="BA284" s="122"/>
      <c r="BB284" s="122"/>
      <c r="BC284" s="122"/>
      <c r="BD284" s="122"/>
      <c r="BE284" s="122"/>
      <c r="BF284" s="122"/>
    </row>
    <row r="285" spans="2:58" ht="14.1" customHeight="1" x14ac:dyDescent="0.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2"/>
      <c r="AF285" s="122"/>
      <c r="AG285" s="122"/>
      <c r="AH285" s="122"/>
      <c r="AI285" s="122"/>
      <c r="AJ285" s="122"/>
      <c r="AK285" s="122"/>
      <c r="AL285" s="122"/>
      <c r="AM285" s="122"/>
      <c r="AN285" s="122"/>
      <c r="AO285" s="122"/>
      <c r="AP285" s="122"/>
      <c r="AQ285" s="122"/>
      <c r="AR285" s="122"/>
      <c r="AS285" s="122"/>
      <c r="AT285" s="122"/>
      <c r="AU285" s="122"/>
      <c r="AV285" s="122"/>
      <c r="AW285" s="122"/>
      <c r="AX285" s="122"/>
      <c r="AY285" s="122"/>
      <c r="AZ285" s="122"/>
      <c r="BA285" s="122"/>
      <c r="BB285" s="122"/>
      <c r="BC285" s="122"/>
      <c r="BD285" s="122"/>
      <c r="BE285" s="122"/>
      <c r="BF285" s="122"/>
    </row>
    <row r="286" spans="2:58" ht="14.1" customHeight="1" x14ac:dyDescent="0.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2"/>
      <c r="AF286" s="122"/>
      <c r="AG286" s="122"/>
      <c r="AH286" s="122"/>
      <c r="AI286" s="122"/>
      <c r="AJ286" s="122"/>
      <c r="AK286" s="122"/>
      <c r="AL286" s="122"/>
      <c r="AM286" s="122"/>
      <c r="AN286" s="122"/>
      <c r="AO286" s="122"/>
      <c r="AP286" s="122"/>
      <c r="AQ286" s="122"/>
      <c r="AR286" s="122"/>
      <c r="AS286" s="122"/>
      <c r="AT286" s="122"/>
      <c r="AU286" s="122"/>
      <c r="AV286" s="122"/>
      <c r="AW286" s="122"/>
      <c r="AX286" s="122"/>
      <c r="AY286" s="122"/>
      <c r="AZ286" s="122"/>
      <c r="BA286" s="122"/>
      <c r="BB286" s="122"/>
      <c r="BC286" s="122"/>
      <c r="BD286" s="122"/>
      <c r="BE286" s="122"/>
      <c r="BF286" s="122"/>
    </row>
    <row r="287" spans="2:58" ht="14.1" customHeight="1" x14ac:dyDescent="0.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2"/>
      <c r="AF287" s="122"/>
      <c r="AG287" s="122"/>
      <c r="AH287" s="122"/>
      <c r="AI287" s="122"/>
      <c r="AJ287" s="122"/>
      <c r="AK287" s="122"/>
      <c r="AL287" s="122"/>
      <c r="AM287" s="122"/>
      <c r="AN287" s="122"/>
      <c r="AO287" s="122"/>
      <c r="AP287" s="122"/>
      <c r="AQ287" s="122"/>
      <c r="AR287" s="122"/>
      <c r="AS287" s="122"/>
      <c r="AT287" s="122"/>
      <c r="AU287" s="122"/>
      <c r="AV287" s="122"/>
      <c r="AW287" s="122"/>
      <c r="AX287" s="122"/>
      <c r="AY287" s="122"/>
      <c r="AZ287" s="122"/>
      <c r="BA287" s="122"/>
      <c r="BB287" s="122"/>
      <c r="BC287" s="122"/>
      <c r="BD287" s="122"/>
      <c r="BE287" s="122"/>
      <c r="BF287" s="122"/>
    </row>
    <row r="288" spans="2:58" ht="14.1" customHeight="1" x14ac:dyDescent="0.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2"/>
      <c r="AF288" s="122"/>
      <c r="AG288" s="122"/>
      <c r="AH288" s="122"/>
      <c r="AI288" s="122"/>
      <c r="AJ288" s="122"/>
      <c r="AK288" s="122"/>
      <c r="AL288" s="122"/>
      <c r="AM288" s="122"/>
      <c r="AN288" s="122"/>
      <c r="AO288" s="122"/>
      <c r="AP288" s="122"/>
      <c r="AQ288" s="122"/>
      <c r="AR288" s="122"/>
      <c r="AS288" s="122"/>
      <c r="AT288" s="122"/>
      <c r="AU288" s="122"/>
      <c r="AV288" s="122"/>
      <c r="AW288" s="122"/>
      <c r="AX288" s="122"/>
      <c r="AY288" s="122"/>
      <c r="AZ288" s="122"/>
      <c r="BA288" s="122"/>
      <c r="BB288" s="122"/>
      <c r="BC288" s="122"/>
      <c r="BD288" s="122"/>
      <c r="BE288" s="122"/>
      <c r="BF288" s="122"/>
    </row>
    <row r="289" spans="2:58" ht="14.1" customHeight="1" x14ac:dyDescent="0.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2"/>
      <c r="AF289" s="122"/>
      <c r="AG289" s="122"/>
      <c r="AH289" s="122"/>
      <c r="AI289" s="122"/>
      <c r="AJ289" s="122"/>
      <c r="AK289" s="122"/>
      <c r="AL289" s="122"/>
      <c r="AM289" s="122"/>
      <c r="AN289" s="122"/>
      <c r="AO289" s="122"/>
      <c r="AP289" s="122"/>
      <c r="AQ289" s="122"/>
      <c r="AR289" s="122"/>
      <c r="AS289" s="122"/>
      <c r="AT289" s="122"/>
      <c r="AU289" s="122"/>
      <c r="AV289" s="122"/>
      <c r="AW289" s="122"/>
      <c r="AX289" s="122"/>
      <c r="AY289" s="122"/>
      <c r="AZ289" s="122"/>
      <c r="BA289" s="122"/>
      <c r="BB289" s="122"/>
      <c r="BC289" s="122"/>
      <c r="BD289" s="122"/>
      <c r="BE289" s="122"/>
      <c r="BF289" s="122"/>
    </row>
    <row r="290" spans="2:58" ht="14.1" customHeight="1" x14ac:dyDescent="0.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2"/>
      <c r="AF290" s="122"/>
      <c r="AG290" s="122"/>
      <c r="AH290" s="122"/>
      <c r="AI290" s="122"/>
      <c r="AJ290" s="122"/>
      <c r="AK290" s="122"/>
      <c r="AL290" s="122"/>
      <c r="AM290" s="122"/>
      <c r="AN290" s="122"/>
      <c r="AO290" s="122"/>
      <c r="AP290" s="122"/>
      <c r="AQ290" s="122"/>
      <c r="AR290" s="122"/>
      <c r="AS290" s="122"/>
      <c r="AT290" s="122"/>
      <c r="AU290" s="122"/>
      <c r="AV290" s="122"/>
      <c r="AW290" s="122"/>
      <c r="AX290" s="122"/>
      <c r="AY290" s="122"/>
      <c r="AZ290" s="122"/>
      <c r="BA290" s="122"/>
      <c r="BB290" s="122"/>
      <c r="BC290" s="122"/>
      <c r="BD290" s="122"/>
      <c r="BE290" s="122"/>
      <c r="BF290" s="122"/>
    </row>
    <row r="291" spans="2:58" ht="14.1" customHeight="1" x14ac:dyDescent="0.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2"/>
      <c r="AF291" s="122"/>
      <c r="AG291" s="122"/>
      <c r="AH291" s="122"/>
      <c r="AI291" s="122"/>
      <c r="AJ291" s="122"/>
      <c r="AK291" s="122"/>
      <c r="AL291" s="122"/>
      <c r="AM291" s="122"/>
      <c r="AN291" s="122"/>
      <c r="AO291" s="122"/>
      <c r="AP291" s="122"/>
      <c r="AQ291" s="122"/>
      <c r="AR291" s="122"/>
      <c r="AS291" s="122"/>
      <c r="AT291" s="122"/>
      <c r="AU291" s="122"/>
      <c r="AV291" s="122"/>
      <c r="AW291" s="122"/>
      <c r="AX291" s="122"/>
      <c r="AY291" s="122"/>
      <c r="AZ291" s="122"/>
      <c r="BA291" s="122"/>
      <c r="BB291" s="122"/>
      <c r="BC291" s="122"/>
      <c r="BD291" s="122"/>
      <c r="BE291" s="122"/>
      <c r="BF291" s="122"/>
    </row>
    <row r="292" spans="2:58" ht="14.1" customHeight="1" x14ac:dyDescent="0.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c r="AJ292" s="122"/>
      <c r="AK292" s="122"/>
      <c r="AL292" s="122"/>
      <c r="AM292" s="122"/>
      <c r="AN292" s="122"/>
      <c r="AO292" s="122"/>
      <c r="AP292" s="122"/>
      <c r="AQ292" s="122"/>
      <c r="AR292" s="122"/>
      <c r="AS292" s="122"/>
      <c r="AT292" s="122"/>
      <c r="AU292" s="122"/>
      <c r="AV292" s="122"/>
      <c r="AW292" s="122"/>
      <c r="AX292" s="122"/>
      <c r="AY292" s="122"/>
      <c r="AZ292" s="122"/>
      <c r="BA292" s="122"/>
      <c r="BB292" s="122"/>
      <c r="BC292" s="122"/>
      <c r="BD292" s="122"/>
      <c r="BE292" s="122"/>
      <c r="BF292" s="122"/>
    </row>
    <row r="293" spans="2:58" ht="14.1" customHeight="1" x14ac:dyDescent="0.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c r="AJ293" s="122"/>
      <c r="AK293" s="122"/>
      <c r="AL293" s="122"/>
      <c r="AM293" s="122"/>
      <c r="AN293" s="122"/>
      <c r="AO293" s="122"/>
      <c r="AP293" s="122"/>
      <c r="AQ293" s="122"/>
      <c r="AR293" s="122"/>
      <c r="AS293" s="122"/>
      <c r="AT293" s="122"/>
      <c r="AU293" s="122"/>
      <c r="AV293" s="122"/>
      <c r="AW293" s="122"/>
      <c r="AX293" s="122"/>
      <c r="AY293" s="122"/>
      <c r="AZ293" s="122"/>
      <c r="BA293" s="122"/>
      <c r="BB293" s="122"/>
      <c r="BC293" s="122"/>
      <c r="BD293" s="122"/>
      <c r="BE293" s="122"/>
      <c r="BF293" s="122"/>
    </row>
    <row r="294" spans="2:58" ht="14.1" customHeight="1" x14ac:dyDescent="0.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2"/>
      <c r="AF294" s="122"/>
      <c r="AG294" s="122"/>
      <c r="AH294" s="122"/>
      <c r="AI294" s="122"/>
      <c r="AJ294" s="122"/>
      <c r="AK294" s="122"/>
      <c r="AL294" s="122"/>
      <c r="AM294" s="122"/>
      <c r="AN294" s="122"/>
      <c r="AO294" s="122"/>
      <c r="AP294" s="122"/>
      <c r="AQ294" s="122"/>
      <c r="AR294" s="122"/>
      <c r="AS294" s="122"/>
      <c r="AT294" s="122"/>
      <c r="AU294" s="122"/>
      <c r="AV294" s="122"/>
      <c r="AW294" s="122"/>
      <c r="AX294" s="122"/>
      <c r="AY294" s="122"/>
      <c r="AZ294" s="122"/>
      <c r="BA294" s="122"/>
      <c r="BB294" s="122"/>
      <c r="BC294" s="122"/>
      <c r="BD294" s="122"/>
      <c r="BE294" s="122"/>
      <c r="BF294" s="122"/>
    </row>
    <row r="295" spans="2:58" ht="14.1" customHeight="1" x14ac:dyDescent="0.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2"/>
      <c r="AF295" s="122"/>
      <c r="AG295" s="122"/>
      <c r="AH295" s="122"/>
      <c r="AI295" s="122"/>
      <c r="AJ295" s="122"/>
      <c r="AK295" s="122"/>
      <c r="AL295" s="122"/>
      <c r="AM295" s="122"/>
      <c r="AN295" s="122"/>
      <c r="AO295" s="122"/>
      <c r="AP295" s="122"/>
      <c r="AQ295" s="122"/>
      <c r="AR295" s="122"/>
      <c r="AS295" s="122"/>
      <c r="AT295" s="122"/>
      <c r="AU295" s="122"/>
      <c r="AV295" s="122"/>
      <c r="AW295" s="122"/>
      <c r="AX295" s="122"/>
      <c r="AY295" s="122"/>
      <c r="AZ295" s="122"/>
      <c r="BA295" s="122"/>
      <c r="BB295" s="122"/>
      <c r="BC295" s="122"/>
      <c r="BD295" s="122"/>
      <c r="BE295" s="122"/>
      <c r="BF295" s="122"/>
    </row>
    <row r="296" spans="2:58" ht="14.1" customHeight="1" x14ac:dyDescent="0.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2"/>
      <c r="AF296" s="122"/>
      <c r="AG296" s="122"/>
      <c r="AH296" s="122"/>
      <c r="AI296" s="122"/>
      <c r="AJ296" s="122"/>
      <c r="AK296" s="122"/>
      <c r="AL296" s="122"/>
      <c r="AM296" s="122"/>
      <c r="AN296" s="122"/>
      <c r="AO296" s="122"/>
      <c r="AP296" s="122"/>
      <c r="AQ296" s="122"/>
      <c r="AR296" s="122"/>
      <c r="AS296" s="122"/>
      <c r="AT296" s="122"/>
      <c r="AU296" s="122"/>
      <c r="AV296" s="122"/>
      <c r="AW296" s="122"/>
      <c r="AX296" s="122"/>
      <c r="AY296" s="122"/>
      <c r="AZ296" s="122"/>
      <c r="BA296" s="122"/>
      <c r="BB296" s="122"/>
      <c r="BC296" s="122"/>
      <c r="BD296" s="122"/>
      <c r="BE296" s="122"/>
      <c r="BF296" s="122"/>
    </row>
    <row r="297" spans="2:58" ht="14.1" customHeight="1" x14ac:dyDescent="0.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2"/>
      <c r="AF297" s="122"/>
      <c r="AG297" s="122"/>
      <c r="AH297" s="122"/>
      <c r="AI297" s="122"/>
      <c r="AJ297" s="122"/>
      <c r="AK297" s="122"/>
      <c r="AL297" s="122"/>
      <c r="AM297" s="122"/>
      <c r="AN297" s="122"/>
      <c r="AO297" s="122"/>
      <c r="AP297" s="122"/>
      <c r="AQ297" s="122"/>
      <c r="AR297" s="122"/>
      <c r="AS297" s="122"/>
      <c r="AT297" s="122"/>
      <c r="AU297" s="122"/>
      <c r="AV297" s="122"/>
      <c r="AW297" s="122"/>
      <c r="AX297" s="122"/>
      <c r="AY297" s="122"/>
      <c r="AZ297" s="122"/>
      <c r="BA297" s="122"/>
      <c r="BB297" s="122"/>
      <c r="BC297" s="122"/>
      <c r="BD297" s="122"/>
      <c r="BE297" s="122"/>
      <c r="BF297" s="122"/>
    </row>
    <row r="298" spans="2:58" ht="14.1" customHeight="1" x14ac:dyDescent="0.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2"/>
      <c r="AF298" s="122"/>
      <c r="AG298" s="122"/>
      <c r="AH298" s="122"/>
      <c r="AI298" s="122"/>
      <c r="AJ298" s="122"/>
      <c r="AK298" s="122"/>
      <c r="AL298" s="122"/>
      <c r="AM298" s="122"/>
      <c r="AN298" s="122"/>
      <c r="AO298" s="122"/>
      <c r="AP298" s="122"/>
      <c r="AQ298" s="122"/>
      <c r="AR298" s="122"/>
      <c r="AS298" s="122"/>
      <c r="AT298" s="122"/>
      <c r="AU298" s="122"/>
      <c r="AV298" s="122"/>
      <c r="AW298" s="122"/>
      <c r="AX298" s="122"/>
      <c r="AY298" s="122"/>
      <c r="AZ298" s="122"/>
      <c r="BA298" s="122"/>
      <c r="BB298" s="122"/>
      <c r="BC298" s="122"/>
      <c r="BD298" s="122"/>
      <c r="BE298" s="122"/>
      <c r="BF298" s="122"/>
    </row>
    <row r="299" spans="2:58" ht="14.1" customHeight="1" x14ac:dyDescent="0.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2"/>
      <c r="AF299" s="122"/>
      <c r="AG299" s="122"/>
      <c r="AH299" s="122"/>
      <c r="AI299" s="122"/>
      <c r="AJ299" s="122"/>
      <c r="AK299" s="122"/>
      <c r="AL299" s="122"/>
      <c r="AM299" s="122"/>
      <c r="AN299" s="122"/>
      <c r="AO299" s="122"/>
      <c r="AP299" s="122"/>
      <c r="AQ299" s="122"/>
      <c r="AR299" s="122"/>
      <c r="AS299" s="122"/>
      <c r="AT299" s="122"/>
      <c r="AU299" s="122"/>
      <c r="AV299" s="122"/>
      <c r="AW299" s="122"/>
      <c r="AX299" s="122"/>
      <c r="AY299" s="122"/>
      <c r="AZ299" s="122"/>
      <c r="BA299" s="122"/>
      <c r="BB299" s="122"/>
      <c r="BC299" s="122"/>
      <c r="BD299" s="122"/>
      <c r="BE299" s="122"/>
      <c r="BF299" s="122"/>
    </row>
    <row r="300" spans="2:58" ht="14.1" customHeight="1" x14ac:dyDescent="0.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2"/>
      <c r="AF300" s="122"/>
      <c r="AG300" s="122"/>
      <c r="AH300" s="122"/>
      <c r="AI300" s="122"/>
      <c r="AJ300" s="122"/>
      <c r="AK300" s="122"/>
      <c r="AL300" s="122"/>
      <c r="AM300" s="122"/>
      <c r="AN300" s="122"/>
      <c r="AO300" s="122"/>
      <c r="AP300" s="122"/>
      <c r="AQ300" s="122"/>
      <c r="AR300" s="122"/>
      <c r="AS300" s="122"/>
      <c r="AT300" s="122"/>
      <c r="AU300" s="122"/>
      <c r="AV300" s="122"/>
      <c r="AW300" s="122"/>
      <c r="AX300" s="122"/>
      <c r="AY300" s="122"/>
      <c r="AZ300" s="122"/>
      <c r="BA300" s="122"/>
      <c r="BB300" s="122"/>
      <c r="BC300" s="122"/>
      <c r="BD300" s="122"/>
      <c r="BE300" s="122"/>
      <c r="BF300" s="122"/>
    </row>
    <row r="301" spans="2:58" ht="14.1" customHeight="1" x14ac:dyDescent="0.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c r="AE301" s="122"/>
      <c r="AF301" s="122"/>
      <c r="AG301" s="122"/>
      <c r="AH301" s="122"/>
      <c r="AI301" s="122"/>
      <c r="AJ301" s="122"/>
      <c r="AK301" s="122"/>
      <c r="AL301" s="122"/>
      <c r="AM301" s="122"/>
      <c r="AN301" s="122"/>
      <c r="AO301" s="122"/>
      <c r="AP301" s="122"/>
      <c r="AQ301" s="122"/>
      <c r="AR301" s="122"/>
      <c r="AS301" s="122"/>
      <c r="AT301" s="122"/>
      <c r="AU301" s="122"/>
      <c r="AV301" s="122"/>
      <c r="AW301" s="122"/>
      <c r="AX301" s="122"/>
      <c r="AY301" s="122"/>
      <c r="AZ301" s="122"/>
      <c r="BA301" s="122"/>
      <c r="BB301" s="122"/>
      <c r="BC301" s="122"/>
      <c r="BD301" s="122"/>
      <c r="BE301" s="122"/>
      <c r="BF301" s="122"/>
    </row>
    <row r="302" spans="2:58" ht="14.1" customHeight="1" x14ac:dyDescent="0.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2"/>
      <c r="AF302" s="122"/>
      <c r="AG302" s="122"/>
      <c r="AH302" s="122"/>
      <c r="AI302" s="122"/>
      <c r="AJ302" s="122"/>
      <c r="AK302" s="122"/>
      <c r="AL302" s="122"/>
      <c r="AM302" s="122"/>
      <c r="AN302" s="122"/>
      <c r="AO302" s="122"/>
      <c r="AP302" s="122"/>
      <c r="AQ302" s="122"/>
      <c r="AR302" s="122"/>
      <c r="AS302" s="122"/>
      <c r="AT302" s="122"/>
      <c r="AU302" s="122"/>
      <c r="AV302" s="122"/>
      <c r="AW302" s="122"/>
      <c r="AX302" s="122"/>
      <c r="AY302" s="122"/>
      <c r="AZ302" s="122"/>
      <c r="BA302" s="122"/>
      <c r="BB302" s="122"/>
      <c r="BC302" s="122"/>
      <c r="BD302" s="122"/>
      <c r="BE302" s="122"/>
      <c r="BF302" s="122"/>
    </row>
    <row r="303" spans="2:58" ht="14.1" customHeight="1" x14ac:dyDescent="0.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2"/>
      <c r="AF303" s="122"/>
      <c r="AG303" s="122"/>
      <c r="AH303" s="122"/>
      <c r="AI303" s="122"/>
      <c r="AJ303" s="122"/>
      <c r="AK303" s="122"/>
      <c r="AL303" s="122"/>
      <c r="AM303" s="122"/>
      <c r="AN303" s="122"/>
      <c r="AO303" s="122"/>
      <c r="AP303" s="122"/>
      <c r="AQ303" s="122"/>
      <c r="AR303" s="122"/>
      <c r="AS303" s="122"/>
      <c r="AT303" s="122"/>
      <c r="AU303" s="122"/>
      <c r="AV303" s="122"/>
      <c r="AW303" s="122"/>
      <c r="AX303" s="122"/>
      <c r="AY303" s="122"/>
      <c r="AZ303" s="122"/>
      <c r="BA303" s="122"/>
      <c r="BB303" s="122"/>
      <c r="BC303" s="122"/>
      <c r="BD303" s="122"/>
      <c r="BE303" s="122"/>
      <c r="BF303" s="122"/>
    </row>
    <row r="304" spans="2:58" ht="14.1" customHeight="1" x14ac:dyDescent="0.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2"/>
      <c r="AF304" s="122"/>
      <c r="AG304" s="122"/>
      <c r="AH304" s="122"/>
      <c r="AI304" s="122"/>
      <c r="AJ304" s="122"/>
      <c r="AK304" s="122"/>
      <c r="AL304" s="122"/>
      <c r="AM304" s="122"/>
      <c r="AN304" s="122"/>
      <c r="AO304" s="122"/>
      <c r="AP304" s="122"/>
      <c r="AQ304" s="122"/>
      <c r="AR304" s="122"/>
      <c r="AS304" s="122"/>
      <c r="AT304" s="122"/>
      <c r="AU304" s="122"/>
      <c r="AV304" s="122"/>
      <c r="AW304" s="122"/>
      <c r="AX304" s="122"/>
      <c r="AY304" s="122"/>
      <c r="AZ304" s="122"/>
      <c r="BA304" s="122"/>
      <c r="BB304" s="122"/>
      <c r="BC304" s="122"/>
      <c r="BD304" s="122"/>
      <c r="BE304" s="122"/>
      <c r="BF304" s="122"/>
    </row>
    <row r="305" spans="2:58" ht="14.1" customHeight="1" x14ac:dyDescent="0.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2"/>
      <c r="AF305" s="122"/>
      <c r="AG305" s="122"/>
      <c r="AH305" s="122"/>
      <c r="AI305" s="122"/>
      <c r="AJ305" s="122"/>
      <c r="AK305" s="122"/>
      <c r="AL305" s="122"/>
      <c r="AM305" s="122"/>
      <c r="AN305" s="122"/>
      <c r="AO305" s="122"/>
      <c r="AP305" s="122"/>
      <c r="AQ305" s="122"/>
      <c r="AR305" s="122"/>
      <c r="AS305" s="122"/>
      <c r="AT305" s="122"/>
      <c r="AU305" s="122"/>
      <c r="AV305" s="122"/>
      <c r="AW305" s="122"/>
      <c r="AX305" s="122"/>
      <c r="AY305" s="122"/>
      <c r="AZ305" s="122"/>
      <c r="BA305" s="122"/>
      <c r="BB305" s="122"/>
      <c r="BC305" s="122"/>
      <c r="BD305" s="122"/>
      <c r="BE305" s="122"/>
      <c r="BF305" s="122"/>
    </row>
    <row r="306" spans="2:58" ht="14.1" customHeight="1" x14ac:dyDescent="0.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c r="AE306" s="122"/>
      <c r="AF306" s="122"/>
      <c r="AG306" s="122"/>
      <c r="AH306" s="122"/>
      <c r="AI306" s="122"/>
      <c r="AJ306" s="122"/>
      <c r="AK306" s="122"/>
      <c r="AL306" s="122"/>
      <c r="AM306" s="122"/>
      <c r="AN306" s="122"/>
      <c r="AO306" s="122"/>
      <c r="AP306" s="122"/>
      <c r="AQ306" s="122"/>
      <c r="AR306" s="122"/>
      <c r="AS306" s="122"/>
      <c r="AT306" s="122"/>
      <c r="AU306" s="122"/>
      <c r="AV306" s="122"/>
      <c r="AW306" s="122"/>
      <c r="AX306" s="122"/>
      <c r="AY306" s="122"/>
      <c r="AZ306" s="122"/>
      <c r="BA306" s="122"/>
      <c r="BB306" s="122"/>
      <c r="BC306" s="122"/>
      <c r="BD306" s="122"/>
      <c r="BE306" s="122"/>
      <c r="BF306" s="122"/>
    </row>
    <row r="307" spans="2:58" ht="14.1" customHeight="1" x14ac:dyDescent="0.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2"/>
      <c r="AF307" s="122"/>
      <c r="AG307" s="122"/>
      <c r="AH307" s="122"/>
      <c r="AI307" s="122"/>
      <c r="AJ307" s="122"/>
      <c r="AK307" s="122"/>
      <c r="AL307" s="122"/>
      <c r="AM307" s="122"/>
      <c r="AN307" s="122"/>
      <c r="AO307" s="122"/>
      <c r="AP307" s="122"/>
      <c r="AQ307" s="122"/>
      <c r="AR307" s="122"/>
      <c r="AS307" s="122"/>
      <c r="AT307" s="122"/>
      <c r="AU307" s="122"/>
      <c r="AV307" s="122"/>
      <c r="AW307" s="122"/>
      <c r="AX307" s="122"/>
      <c r="AY307" s="122"/>
      <c r="AZ307" s="122"/>
      <c r="BA307" s="122"/>
      <c r="BB307" s="122"/>
      <c r="BC307" s="122"/>
      <c r="BD307" s="122"/>
      <c r="BE307" s="122"/>
      <c r="BF307" s="122"/>
    </row>
    <row r="308" spans="2:58" ht="14.1" customHeight="1" x14ac:dyDescent="0.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2"/>
      <c r="AF308" s="122"/>
      <c r="AG308" s="122"/>
      <c r="AH308" s="122"/>
      <c r="AI308" s="122"/>
      <c r="AJ308" s="122"/>
      <c r="AK308" s="122"/>
      <c r="AL308" s="122"/>
      <c r="AM308" s="122"/>
      <c r="AN308" s="122"/>
      <c r="AO308" s="122"/>
      <c r="AP308" s="122"/>
      <c r="AQ308" s="122"/>
      <c r="AR308" s="122"/>
      <c r="AS308" s="122"/>
      <c r="AT308" s="122"/>
      <c r="AU308" s="122"/>
      <c r="AV308" s="122"/>
      <c r="AW308" s="122"/>
      <c r="AX308" s="122"/>
      <c r="AY308" s="122"/>
      <c r="AZ308" s="122"/>
      <c r="BA308" s="122"/>
      <c r="BB308" s="122"/>
      <c r="BC308" s="122"/>
      <c r="BD308" s="122"/>
      <c r="BE308" s="122"/>
      <c r="BF308" s="122"/>
    </row>
    <row r="309" spans="2:58" ht="14.1" customHeight="1" x14ac:dyDescent="0.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2"/>
      <c r="AF309" s="122"/>
      <c r="AG309" s="122"/>
      <c r="AH309" s="122"/>
      <c r="AI309" s="122"/>
      <c r="AJ309" s="122"/>
      <c r="AK309" s="122"/>
      <c r="AL309" s="122"/>
      <c r="AM309" s="122"/>
      <c r="AN309" s="122"/>
      <c r="AO309" s="122"/>
      <c r="AP309" s="122"/>
      <c r="AQ309" s="122"/>
      <c r="AR309" s="122"/>
      <c r="AS309" s="122"/>
      <c r="AT309" s="122"/>
      <c r="AU309" s="122"/>
      <c r="AV309" s="122"/>
      <c r="AW309" s="122"/>
      <c r="AX309" s="122"/>
      <c r="AY309" s="122"/>
      <c r="AZ309" s="122"/>
      <c r="BA309" s="122"/>
      <c r="BB309" s="122"/>
      <c r="BC309" s="122"/>
      <c r="BD309" s="122"/>
      <c r="BE309" s="122"/>
      <c r="BF309" s="122"/>
    </row>
    <row r="310" spans="2:58" ht="14.1" customHeight="1" x14ac:dyDescent="0.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2"/>
      <c r="AF310" s="122"/>
      <c r="AG310" s="122"/>
      <c r="AH310" s="122"/>
      <c r="AI310" s="122"/>
      <c r="AJ310" s="122"/>
      <c r="AK310" s="122"/>
      <c r="AL310" s="122"/>
      <c r="AM310" s="122"/>
      <c r="AN310" s="122"/>
      <c r="AO310" s="122"/>
      <c r="AP310" s="122"/>
      <c r="AQ310" s="122"/>
      <c r="AR310" s="122"/>
      <c r="AS310" s="122"/>
      <c r="AT310" s="122"/>
      <c r="AU310" s="122"/>
      <c r="AV310" s="122"/>
      <c r="AW310" s="122"/>
      <c r="AX310" s="122"/>
      <c r="AY310" s="122"/>
      <c r="AZ310" s="122"/>
      <c r="BA310" s="122"/>
      <c r="BB310" s="122"/>
      <c r="BC310" s="122"/>
      <c r="BD310" s="122"/>
      <c r="BE310" s="122"/>
      <c r="BF310" s="122"/>
    </row>
    <row r="311" spans="2:58" ht="14.1" customHeight="1" x14ac:dyDescent="0.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2"/>
      <c r="AF311" s="122"/>
      <c r="AG311" s="122"/>
      <c r="AH311" s="122"/>
      <c r="AI311" s="122"/>
      <c r="AJ311" s="122"/>
      <c r="AK311" s="122"/>
      <c r="AL311" s="122"/>
      <c r="AM311" s="122"/>
      <c r="AN311" s="122"/>
      <c r="AO311" s="122"/>
      <c r="AP311" s="122"/>
      <c r="AQ311" s="122"/>
      <c r="AR311" s="122"/>
      <c r="AS311" s="122"/>
      <c r="AT311" s="122"/>
      <c r="AU311" s="122"/>
      <c r="AV311" s="122"/>
      <c r="AW311" s="122"/>
      <c r="AX311" s="122"/>
      <c r="AY311" s="122"/>
      <c r="AZ311" s="122"/>
      <c r="BA311" s="122"/>
      <c r="BB311" s="122"/>
      <c r="BC311" s="122"/>
      <c r="BD311" s="122"/>
      <c r="BE311" s="122"/>
      <c r="BF311" s="122"/>
    </row>
    <row r="312" spans="2:58" ht="14.1" customHeight="1" x14ac:dyDescent="0.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c r="AE312" s="122"/>
      <c r="AF312" s="122"/>
      <c r="AG312" s="122"/>
      <c r="AH312" s="122"/>
      <c r="AI312" s="122"/>
      <c r="AJ312" s="122"/>
      <c r="AK312" s="122"/>
      <c r="AL312" s="122"/>
      <c r="AM312" s="122"/>
      <c r="AN312" s="122"/>
      <c r="AO312" s="122"/>
      <c r="AP312" s="122"/>
      <c r="AQ312" s="122"/>
      <c r="AR312" s="122"/>
      <c r="AS312" s="122"/>
      <c r="AT312" s="122"/>
      <c r="AU312" s="122"/>
      <c r="AV312" s="122"/>
      <c r="AW312" s="122"/>
      <c r="AX312" s="122"/>
      <c r="AY312" s="122"/>
      <c r="AZ312" s="122"/>
      <c r="BA312" s="122"/>
      <c r="BB312" s="122"/>
      <c r="BC312" s="122"/>
      <c r="BD312" s="122"/>
      <c r="BE312" s="122"/>
      <c r="BF312" s="122"/>
    </row>
    <row r="313" spans="2:58" ht="14.1" customHeight="1" x14ac:dyDescent="0.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2"/>
      <c r="AF313" s="122"/>
      <c r="AG313" s="122"/>
      <c r="AH313" s="122"/>
      <c r="AI313" s="122"/>
      <c r="AJ313" s="122"/>
      <c r="AK313" s="122"/>
      <c r="AL313" s="122"/>
      <c r="AM313" s="122"/>
      <c r="AN313" s="122"/>
      <c r="AO313" s="122"/>
      <c r="AP313" s="122"/>
      <c r="AQ313" s="122"/>
      <c r="AR313" s="122"/>
      <c r="AS313" s="122"/>
      <c r="AT313" s="122"/>
      <c r="AU313" s="122"/>
      <c r="AV313" s="122"/>
      <c r="AW313" s="122"/>
      <c r="AX313" s="122"/>
      <c r="AY313" s="122"/>
      <c r="AZ313" s="122"/>
      <c r="BA313" s="122"/>
      <c r="BB313" s="122"/>
      <c r="BC313" s="122"/>
      <c r="BD313" s="122"/>
      <c r="BE313" s="122"/>
      <c r="BF313" s="122"/>
    </row>
    <row r="314" spans="2:58" ht="14.1" customHeight="1" x14ac:dyDescent="0.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c r="AE314" s="122"/>
      <c r="AF314" s="122"/>
      <c r="AG314" s="122"/>
      <c r="AH314" s="122"/>
      <c r="AI314" s="122"/>
      <c r="AJ314" s="122"/>
      <c r="AK314" s="122"/>
      <c r="AL314" s="122"/>
      <c r="AM314" s="122"/>
      <c r="AN314" s="122"/>
      <c r="AO314" s="122"/>
      <c r="AP314" s="122"/>
      <c r="AQ314" s="122"/>
      <c r="AR314" s="122"/>
      <c r="AS314" s="122"/>
      <c r="AT314" s="122"/>
      <c r="AU314" s="122"/>
      <c r="AV314" s="122"/>
      <c r="AW314" s="122"/>
      <c r="AX314" s="122"/>
      <c r="AY314" s="122"/>
      <c r="AZ314" s="122"/>
      <c r="BA314" s="122"/>
      <c r="BB314" s="122"/>
      <c r="BC314" s="122"/>
      <c r="BD314" s="122"/>
      <c r="BE314" s="122"/>
      <c r="BF314" s="122"/>
    </row>
    <row r="315" spans="2:58" ht="14.1" customHeight="1" x14ac:dyDescent="0.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2"/>
      <c r="AF315" s="122"/>
      <c r="AG315" s="122"/>
      <c r="AH315" s="122"/>
      <c r="AI315" s="122"/>
      <c r="AJ315" s="122"/>
      <c r="AK315" s="122"/>
      <c r="AL315" s="122"/>
      <c r="AM315" s="122"/>
      <c r="AN315" s="122"/>
      <c r="AO315" s="122"/>
      <c r="AP315" s="122"/>
      <c r="AQ315" s="122"/>
      <c r="AR315" s="122"/>
      <c r="AS315" s="122"/>
      <c r="AT315" s="122"/>
      <c r="AU315" s="122"/>
      <c r="AV315" s="122"/>
      <c r="AW315" s="122"/>
      <c r="AX315" s="122"/>
      <c r="AY315" s="122"/>
      <c r="AZ315" s="122"/>
      <c r="BA315" s="122"/>
      <c r="BB315" s="122"/>
      <c r="BC315" s="122"/>
      <c r="BD315" s="122"/>
      <c r="BE315" s="122"/>
      <c r="BF315" s="122"/>
    </row>
    <row r="316" spans="2:58" ht="14.1" customHeight="1" x14ac:dyDescent="0.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2"/>
      <c r="AF316" s="122"/>
      <c r="AG316" s="122"/>
      <c r="AH316" s="122"/>
      <c r="AI316" s="122"/>
      <c r="AJ316" s="122"/>
      <c r="AK316" s="122"/>
      <c r="AL316" s="122"/>
      <c r="AM316" s="122"/>
      <c r="AN316" s="122"/>
      <c r="AO316" s="122"/>
      <c r="AP316" s="122"/>
      <c r="AQ316" s="122"/>
      <c r="AR316" s="122"/>
      <c r="AS316" s="122"/>
      <c r="AT316" s="122"/>
      <c r="AU316" s="122"/>
      <c r="AV316" s="122"/>
      <c r="AW316" s="122"/>
      <c r="AX316" s="122"/>
      <c r="AY316" s="122"/>
      <c r="AZ316" s="122"/>
      <c r="BA316" s="122"/>
      <c r="BB316" s="122"/>
      <c r="BC316" s="122"/>
      <c r="BD316" s="122"/>
      <c r="BE316" s="122"/>
      <c r="BF316" s="122"/>
    </row>
    <row r="317" spans="2:58" ht="14.1" customHeight="1" x14ac:dyDescent="0.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2"/>
      <c r="AF317" s="122"/>
      <c r="AG317" s="122"/>
      <c r="AH317" s="122"/>
      <c r="AI317" s="122"/>
      <c r="AJ317" s="122"/>
      <c r="AK317" s="122"/>
      <c r="AL317" s="122"/>
      <c r="AM317" s="122"/>
      <c r="AN317" s="122"/>
      <c r="AO317" s="122"/>
      <c r="AP317" s="122"/>
      <c r="AQ317" s="122"/>
      <c r="AR317" s="122"/>
      <c r="AS317" s="122"/>
      <c r="AT317" s="122"/>
      <c r="AU317" s="122"/>
      <c r="AV317" s="122"/>
      <c r="AW317" s="122"/>
      <c r="AX317" s="122"/>
      <c r="AY317" s="122"/>
      <c r="AZ317" s="122"/>
      <c r="BA317" s="122"/>
      <c r="BB317" s="122"/>
      <c r="BC317" s="122"/>
      <c r="BD317" s="122"/>
      <c r="BE317" s="122"/>
      <c r="BF317" s="122"/>
    </row>
    <row r="318" spans="2:58" ht="14.1" customHeight="1" x14ac:dyDescent="0.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2"/>
      <c r="AF318" s="122"/>
      <c r="AG318" s="122"/>
      <c r="AH318" s="122"/>
      <c r="AI318" s="122"/>
      <c r="AJ318" s="122"/>
      <c r="AK318" s="122"/>
      <c r="AL318" s="122"/>
      <c r="AM318" s="122"/>
      <c r="AN318" s="122"/>
      <c r="AO318" s="122"/>
      <c r="AP318" s="122"/>
      <c r="AQ318" s="122"/>
      <c r="AR318" s="122"/>
      <c r="AS318" s="122"/>
      <c r="AT318" s="122"/>
      <c r="AU318" s="122"/>
      <c r="AV318" s="122"/>
      <c r="AW318" s="122"/>
      <c r="AX318" s="122"/>
      <c r="AY318" s="122"/>
      <c r="AZ318" s="122"/>
      <c r="BA318" s="122"/>
      <c r="BB318" s="122"/>
      <c r="BC318" s="122"/>
      <c r="BD318" s="122"/>
      <c r="BE318" s="122"/>
      <c r="BF318" s="122"/>
    </row>
    <row r="319" spans="2:58" ht="14.1" customHeight="1" x14ac:dyDescent="0.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c r="AE319" s="122"/>
      <c r="AF319" s="122"/>
      <c r="AG319" s="122"/>
      <c r="AH319" s="122"/>
      <c r="AI319" s="122"/>
      <c r="AJ319" s="122"/>
      <c r="AK319" s="122"/>
      <c r="AL319" s="122"/>
      <c r="AM319" s="122"/>
      <c r="AN319" s="122"/>
      <c r="AO319" s="122"/>
      <c r="AP319" s="122"/>
      <c r="AQ319" s="122"/>
      <c r="AR319" s="122"/>
      <c r="AS319" s="122"/>
      <c r="AT319" s="122"/>
      <c r="AU319" s="122"/>
      <c r="AV319" s="122"/>
      <c r="AW319" s="122"/>
      <c r="AX319" s="122"/>
      <c r="AY319" s="122"/>
      <c r="AZ319" s="122"/>
      <c r="BA319" s="122"/>
      <c r="BB319" s="122"/>
      <c r="BC319" s="122"/>
      <c r="BD319" s="122"/>
      <c r="BE319" s="122"/>
      <c r="BF319" s="122"/>
    </row>
    <row r="320" spans="2:58" ht="14.1" customHeight="1" x14ac:dyDescent="0.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2"/>
      <c r="AF320" s="122"/>
      <c r="AG320" s="122"/>
      <c r="AH320" s="122"/>
      <c r="AI320" s="122"/>
      <c r="AJ320" s="122"/>
      <c r="AK320" s="122"/>
      <c r="AL320" s="122"/>
      <c r="AM320" s="122"/>
      <c r="AN320" s="122"/>
      <c r="AO320" s="122"/>
      <c r="AP320" s="122"/>
      <c r="AQ320" s="122"/>
      <c r="AR320" s="122"/>
      <c r="AS320" s="122"/>
      <c r="AT320" s="122"/>
      <c r="AU320" s="122"/>
      <c r="AV320" s="122"/>
      <c r="AW320" s="122"/>
      <c r="AX320" s="122"/>
      <c r="AY320" s="122"/>
      <c r="AZ320" s="122"/>
      <c r="BA320" s="122"/>
      <c r="BB320" s="122"/>
      <c r="BC320" s="122"/>
      <c r="BD320" s="122"/>
      <c r="BE320" s="122"/>
      <c r="BF320" s="122"/>
    </row>
    <row r="321" spans="2:58" ht="14.1" customHeight="1" x14ac:dyDescent="0.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2"/>
      <c r="AF321" s="122"/>
      <c r="AG321" s="122"/>
      <c r="AH321" s="122"/>
      <c r="AI321" s="122"/>
      <c r="AJ321" s="122"/>
      <c r="AK321" s="122"/>
      <c r="AL321" s="122"/>
      <c r="AM321" s="122"/>
      <c r="AN321" s="122"/>
      <c r="AO321" s="122"/>
      <c r="AP321" s="122"/>
      <c r="AQ321" s="122"/>
      <c r="AR321" s="122"/>
      <c r="AS321" s="122"/>
      <c r="AT321" s="122"/>
      <c r="AU321" s="122"/>
      <c r="AV321" s="122"/>
      <c r="AW321" s="122"/>
      <c r="AX321" s="122"/>
      <c r="AY321" s="122"/>
      <c r="AZ321" s="122"/>
      <c r="BA321" s="122"/>
      <c r="BB321" s="122"/>
      <c r="BC321" s="122"/>
      <c r="BD321" s="122"/>
      <c r="BE321" s="122"/>
      <c r="BF321" s="122"/>
    </row>
    <row r="322" spans="2:58" ht="14.1" customHeight="1" x14ac:dyDescent="0.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2"/>
      <c r="AF322" s="122"/>
      <c r="AG322" s="122"/>
      <c r="AH322" s="122"/>
      <c r="AI322" s="122"/>
      <c r="AJ322" s="122"/>
      <c r="AK322" s="122"/>
      <c r="AL322" s="122"/>
      <c r="AM322" s="122"/>
      <c r="AN322" s="122"/>
      <c r="AO322" s="122"/>
      <c r="AP322" s="122"/>
      <c r="AQ322" s="122"/>
      <c r="AR322" s="122"/>
      <c r="AS322" s="122"/>
      <c r="AT322" s="122"/>
      <c r="AU322" s="122"/>
      <c r="AV322" s="122"/>
      <c r="AW322" s="122"/>
      <c r="AX322" s="122"/>
      <c r="AY322" s="122"/>
      <c r="AZ322" s="122"/>
      <c r="BA322" s="122"/>
      <c r="BB322" s="122"/>
      <c r="BC322" s="122"/>
      <c r="BD322" s="122"/>
      <c r="BE322" s="122"/>
      <c r="BF322" s="122"/>
    </row>
    <row r="323" spans="2:58" ht="14.1" customHeight="1" x14ac:dyDescent="0.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c r="AE323" s="122"/>
      <c r="AF323" s="122"/>
      <c r="AG323" s="122"/>
      <c r="AH323" s="122"/>
      <c r="AI323" s="122"/>
      <c r="AJ323" s="122"/>
      <c r="AK323" s="122"/>
      <c r="AL323" s="122"/>
      <c r="AM323" s="122"/>
      <c r="AN323" s="122"/>
      <c r="AO323" s="122"/>
      <c r="AP323" s="122"/>
      <c r="AQ323" s="122"/>
      <c r="AR323" s="122"/>
      <c r="AS323" s="122"/>
      <c r="AT323" s="122"/>
      <c r="AU323" s="122"/>
      <c r="AV323" s="122"/>
      <c r="AW323" s="122"/>
      <c r="AX323" s="122"/>
      <c r="AY323" s="122"/>
      <c r="AZ323" s="122"/>
      <c r="BA323" s="122"/>
      <c r="BB323" s="122"/>
      <c r="BC323" s="122"/>
      <c r="BD323" s="122"/>
      <c r="BE323" s="122"/>
      <c r="BF323" s="122"/>
    </row>
    <row r="324" spans="2:58" ht="14.1" customHeight="1" x14ac:dyDescent="0.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2"/>
      <c r="AF324" s="122"/>
      <c r="AG324" s="122"/>
      <c r="AH324" s="122"/>
      <c r="AI324" s="122"/>
      <c r="AJ324" s="122"/>
      <c r="AK324" s="122"/>
      <c r="AL324" s="122"/>
      <c r="AM324" s="122"/>
      <c r="AN324" s="122"/>
      <c r="AO324" s="122"/>
      <c r="AP324" s="122"/>
      <c r="AQ324" s="122"/>
      <c r="AR324" s="122"/>
      <c r="AS324" s="122"/>
      <c r="AT324" s="122"/>
      <c r="AU324" s="122"/>
      <c r="AV324" s="122"/>
      <c r="AW324" s="122"/>
      <c r="AX324" s="122"/>
      <c r="AY324" s="122"/>
      <c r="AZ324" s="122"/>
      <c r="BA324" s="122"/>
      <c r="BB324" s="122"/>
      <c r="BC324" s="122"/>
      <c r="BD324" s="122"/>
      <c r="BE324" s="122"/>
      <c r="BF324" s="122"/>
    </row>
    <row r="325" spans="2:58" ht="14.1" customHeight="1" x14ac:dyDescent="0.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2"/>
      <c r="AF325" s="122"/>
      <c r="AG325" s="122"/>
      <c r="AH325" s="122"/>
      <c r="AI325" s="122"/>
      <c r="AJ325" s="122"/>
      <c r="AK325" s="122"/>
      <c r="AL325" s="122"/>
      <c r="AM325" s="122"/>
      <c r="AN325" s="122"/>
      <c r="AO325" s="122"/>
      <c r="AP325" s="122"/>
      <c r="AQ325" s="122"/>
      <c r="AR325" s="122"/>
      <c r="AS325" s="122"/>
      <c r="AT325" s="122"/>
      <c r="AU325" s="122"/>
      <c r="AV325" s="122"/>
      <c r="AW325" s="122"/>
      <c r="AX325" s="122"/>
      <c r="AY325" s="122"/>
      <c r="AZ325" s="122"/>
      <c r="BA325" s="122"/>
      <c r="BB325" s="122"/>
      <c r="BC325" s="122"/>
      <c r="BD325" s="122"/>
      <c r="BE325" s="122"/>
      <c r="BF325" s="122"/>
    </row>
    <row r="326" spans="2:58" ht="14.1" customHeight="1" x14ac:dyDescent="0.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2"/>
      <c r="AF326" s="122"/>
      <c r="AG326" s="122"/>
      <c r="AH326" s="122"/>
      <c r="AI326" s="122"/>
      <c r="AJ326" s="122"/>
      <c r="AK326" s="122"/>
      <c r="AL326" s="122"/>
      <c r="AM326" s="122"/>
      <c r="AN326" s="122"/>
      <c r="AO326" s="122"/>
      <c r="AP326" s="122"/>
      <c r="AQ326" s="122"/>
      <c r="AR326" s="122"/>
      <c r="AS326" s="122"/>
      <c r="AT326" s="122"/>
      <c r="AU326" s="122"/>
      <c r="AV326" s="122"/>
      <c r="AW326" s="122"/>
      <c r="AX326" s="122"/>
      <c r="AY326" s="122"/>
      <c r="AZ326" s="122"/>
      <c r="BA326" s="122"/>
      <c r="BB326" s="122"/>
      <c r="BC326" s="122"/>
      <c r="BD326" s="122"/>
      <c r="BE326" s="122"/>
      <c r="BF326" s="122"/>
    </row>
    <row r="327" spans="2:58" ht="14.1" customHeight="1" x14ac:dyDescent="0.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2"/>
      <c r="AF327" s="122"/>
      <c r="AG327" s="122"/>
      <c r="AH327" s="122"/>
      <c r="AI327" s="122"/>
      <c r="AJ327" s="122"/>
      <c r="AK327" s="122"/>
      <c r="AL327" s="122"/>
      <c r="AM327" s="122"/>
      <c r="AN327" s="122"/>
      <c r="AO327" s="122"/>
      <c r="AP327" s="122"/>
      <c r="AQ327" s="122"/>
      <c r="AR327" s="122"/>
      <c r="AS327" s="122"/>
      <c r="AT327" s="122"/>
      <c r="AU327" s="122"/>
      <c r="AV327" s="122"/>
      <c r="AW327" s="122"/>
      <c r="AX327" s="122"/>
      <c r="AY327" s="122"/>
      <c r="AZ327" s="122"/>
      <c r="BA327" s="122"/>
      <c r="BB327" s="122"/>
      <c r="BC327" s="122"/>
      <c r="BD327" s="122"/>
      <c r="BE327" s="122"/>
      <c r="BF327" s="122"/>
    </row>
    <row r="328" spans="2:58" ht="14.1" customHeight="1" x14ac:dyDescent="0.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2"/>
      <c r="AF328" s="122"/>
      <c r="AG328" s="122"/>
      <c r="AH328" s="122"/>
      <c r="AI328" s="122"/>
      <c r="AJ328" s="122"/>
      <c r="AK328" s="122"/>
      <c r="AL328" s="122"/>
      <c r="AM328" s="122"/>
      <c r="AN328" s="122"/>
      <c r="AO328" s="122"/>
      <c r="AP328" s="122"/>
      <c r="AQ328" s="122"/>
      <c r="AR328" s="122"/>
      <c r="AS328" s="122"/>
      <c r="AT328" s="122"/>
      <c r="AU328" s="122"/>
      <c r="AV328" s="122"/>
      <c r="AW328" s="122"/>
      <c r="AX328" s="122"/>
      <c r="AY328" s="122"/>
      <c r="AZ328" s="122"/>
      <c r="BA328" s="122"/>
      <c r="BB328" s="122"/>
      <c r="BC328" s="122"/>
      <c r="BD328" s="122"/>
      <c r="BE328" s="122"/>
      <c r="BF328" s="122"/>
    </row>
    <row r="329" spans="2:58" ht="14.1" customHeight="1" x14ac:dyDescent="0.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2"/>
      <c r="AF329" s="122"/>
      <c r="AG329" s="122"/>
      <c r="AH329" s="122"/>
      <c r="AI329" s="122"/>
      <c r="AJ329" s="122"/>
      <c r="AK329" s="122"/>
      <c r="AL329" s="122"/>
      <c r="AM329" s="122"/>
      <c r="AN329" s="122"/>
      <c r="AO329" s="122"/>
      <c r="AP329" s="122"/>
      <c r="AQ329" s="122"/>
      <c r="AR329" s="122"/>
      <c r="AS329" s="122"/>
      <c r="AT329" s="122"/>
      <c r="AU329" s="122"/>
      <c r="AV329" s="122"/>
      <c r="AW329" s="122"/>
      <c r="AX329" s="122"/>
      <c r="AY329" s="122"/>
      <c r="AZ329" s="122"/>
      <c r="BA329" s="122"/>
      <c r="BB329" s="122"/>
      <c r="BC329" s="122"/>
      <c r="BD329" s="122"/>
      <c r="BE329" s="122"/>
      <c r="BF329" s="122"/>
    </row>
    <row r="330" spans="2:58" ht="14.1" customHeight="1" x14ac:dyDescent="0.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2"/>
      <c r="AF330" s="122"/>
      <c r="AG330" s="122"/>
      <c r="AH330" s="122"/>
      <c r="AI330" s="122"/>
      <c r="AJ330" s="122"/>
      <c r="AK330" s="122"/>
      <c r="AL330" s="122"/>
      <c r="AM330" s="122"/>
      <c r="AN330" s="122"/>
      <c r="AO330" s="122"/>
      <c r="AP330" s="122"/>
      <c r="AQ330" s="122"/>
      <c r="AR330" s="122"/>
      <c r="AS330" s="122"/>
      <c r="AT330" s="122"/>
      <c r="AU330" s="122"/>
      <c r="AV330" s="122"/>
      <c r="AW330" s="122"/>
      <c r="AX330" s="122"/>
      <c r="AY330" s="122"/>
      <c r="AZ330" s="122"/>
      <c r="BA330" s="122"/>
      <c r="BB330" s="122"/>
      <c r="BC330" s="122"/>
      <c r="BD330" s="122"/>
      <c r="BE330" s="122"/>
      <c r="BF330" s="122"/>
    </row>
    <row r="331" spans="2:58" ht="14.1" customHeight="1" x14ac:dyDescent="0.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2"/>
      <c r="AF331" s="122"/>
      <c r="AG331" s="122"/>
      <c r="AH331" s="122"/>
      <c r="AI331" s="122"/>
      <c r="AJ331" s="122"/>
      <c r="AK331" s="122"/>
      <c r="AL331" s="122"/>
      <c r="AM331" s="122"/>
      <c r="AN331" s="122"/>
      <c r="AO331" s="122"/>
      <c r="AP331" s="122"/>
      <c r="AQ331" s="122"/>
      <c r="AR331" s="122"/>
      <c r="AS331" s="122"/>
      <c r="AT331" s="122"/>
      <c r="AU331" s="122"/>
      <c r="AV331" s="122"/>
      <c r="AW331" s="122"/>
      <c r="AX331" s="122"/>
      <c r="AY331" s="122"/>
      <c r="AZ331" s="122"/>
      <c r="BA331" s="122"/>
      <c r="BB331" s="122"/>
      <c r="BC331" s="122"/>
      <c r="BD331" s="122"/>
      <c r="BE331" s="122"/>
      <c r="BF331" s="122"/>
    </row>
    <row r="332" spans="2:58" ht="14.1" customHeight="1" x14ac:dyDescent="0.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2"/>
      <c r="AF332" s="122"/>
      <c r="AG332" s="122"/>
      <c r="AH332" s="122"/>
      <c r="AI332" s="122"/>
      <c r="AJ332" s="122"/>
      <c r="AK332" s="122"/>
      <c r="AL332" s="122"/>
      <c r="AM332" s="122"/>
      <c r="AN332" s="122"/>
      <c r="AO332" s="122"/>
      <c r="AP332" s="122"/>
      <c r="AQ332" s="122"/>
      <c r="AR332" s="122"/>
      <c r="AS332" s="122"/>
      <c r="AT332" s="122"/>
      <c r="AU332" s="122"/>
      <c r="AV332" s="122"/>
      <c r="AW332" s="122"/>
      <c r="AX332" s="122"/>
      <c r="AY332" s="122"/>
      <c r="AZ332" s="122"/>
      <c r="BA332" s="122"/>
      <c r="BB332" s="122"/>
      <c r="BC332" s="122"/>
      <c r="BD332" s="122"/>
      <c r="BE332" s="122"/>
      <c r="BF332" s="122"/>
    </row>
    <row r="333" spans="2:58" ht="14.1" customHeight="1" x14ac:dyDescent="0.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2"/>
      <c r="AF333" s="122"/>
      <c r="AG333" s="122"/>
      <c r="AH333" s="122"/>
      <c r="AI333" s="122"/>
      <c r="AJ333" s="122"/>
      <c r="AK333" s="122"/>
      <c r="AL333" s="122"/>
      <c r="AM333" s="122"/>
      <c r="AN333" s="122"/>
      <c r="AO333" s="122"/>
      <c r="AP333" s="122"/>
      <c r="AQ333" s="122"/>
      <c r="AR333" s="122"/>
      <c r="AS333" s="122"/>
      <c r="AT333" s="122"/>
      <c r="AU333" s="122"/>
      <c r="AV333" s="122"/>
      <c r="AW333" s="122"/>
      <c r="AX333" s="122"/>
      <c r="AY333" s="122"/>
      <c r="AZ333" s="122"/>
      <c r="BA333" s="122"/>
      <c r="BB333" s="122"/>
      <c r="BC333" s="122"/>
      <c r="BD333" s="122"/>
      <c r="BE333" s="122"/>
      <c r="BF333" s="122"/>
    </row>
    <row r="334" spans="2:58" ht="14.1" customHeight="1" x14ac:dyDescent="0.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2"/>
      <c r="AF334" s="122"/>
      <c r="AG334" s="122"/>
      <c r="AH334" s="122"/>
      <c r="AI334" s="122"/>
      <c r="AJ334" s="122"/>
      <c r="AK334" s="122"/>
      <c r="AL334" s="122"/>
      <c r="AM334" s="122"/>
      <c r="AN334" s="122"/>
      <c r="AO334" s="122"/>
      <c r="AP334" s="122"/>
      <c r="AQ334" s="122"/>
      <c r="AR334" s="122"/>
      <c r="AS334" s="122"/>
      <c r="AT334" s="122"/>
      <c r="AU334" s="122"/>
      <c r="AV334" s="122"/>
      <c r="AW334" s="122"/>
      <c r="AX334" s="122"/>
      <c r="AY334" s="122"/>
      <c r="AZ334" s="122"/>
      <c r="BA334" s="122"/>
      <c r="BB334" s="122"/>
      <c r="BC334" s="122"/>
      <c r="BD334" s="122"/>
      <c r="BE334" s="122"/>
      <c r="BF334" s="122"/>
    </row>
    <row r="335" spans="2:58" ht="14.1" customHeight="1" x14ac:dyDescent="0.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2"/>
      <c r="AF335" s="122"/>
      <c r="AG335" s="122"/>
      <c r="AH335" s="122"/>
      <c r="AI335" s="122"/>
      <c r="AJ335" s="122"/>
      <c r="AK335" s="122"/>
      <c r="AL335" s="122"/>
      <c r="AM335" s="122"/>
      <c r="AN335" s="122"/>
      <c r="AO335" s="122"/>
      <c r="AP335" s="122"/>
      <c r="AQ335" s="122"/>
      <c r="AR335" s="122"/>
      <c r="AS335" s="122"/>
      <c r="AT335" s="122"/>
      <c r="AU335" s="122"/>
      <c r="AV335" s="122"/>
      <c r="AW335" s="122"/>
      <c r="AX335" s="122"/>
      <c r="AY335" s="122"/>
      <c r="AZ335" s="122"/>
      <c r="BA335" s="122"/>
      <c r="BB335" s="122"/>
      <c r="BC335" s="122"/>
      <c r="BD335" s="122"/>
      <c r="BE335" s="122"/>
      <c r="BF335" s="122"/>
    </row>
    <row r="336" spans="2:58" ht="14.1" customHeight="1" x14ac:dyDescent="0.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2"/>
      <c r="AF336" s="122"/>
      <c r="AG336" s="122"/>
      <c r="AH336" s="122"/>
      <c r="AI336" s="122"/>
      <c r="AJ336" s="122"/>
      <c r="AK336" s="122"/>
      <c r="AL336" s="122"/>
      <c r="AM336" s="122"/>
      <c r="AN336" s="122"/>
      <c r="AO336" s="122"/>
      <c r="AP336" s="122"/>
      <c r="AQ336" s="122"/>
      <c r="AR336" s="122"/>
      <c r="AS336" s="122"/>
      <c r="AT336" s="122"/>
      <c r="AU336" s="122"/>
      <c r="AV336" s="122"/>
      <c r="AW336" s="122"/>
      <c r="AX336" s="122"/>
      <c r="AY336" s="122"/>
      <c r="AZ336" s="122"/>
      <c r="BA336" s="122"/>
      <c r="BB336" s="122"/>
      <c r="BC336" s="122"/>
      <c r="BD336" s="122"/>
      <c r="BE336" s="122"/>
      <c r="BF336" s="122"/>
    </row>
    <row r="337" spans="2:58" ht="14.1" customHeight="1" x14ac:dyDescent="0.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c r="AE337" s="122"/>
      <c r="AF337" s="122"/>
      <c r="AG337" s="122"/>
      <c r="AH337" s="122"/>
      <c r="AI337" s="122"/>
      <c r="AJ337" s="122"/>
      <c r="AK337" s="122"/>
      <c r="AL337" s="122"/>
      <c r="AM337" s="122"/>
      <c r="AN337" s="122"/>
      <c r="AO337" s="122"/>
      <c r="AP337" s="122"/>
      <c r="AQ337" s="122"/>
      <c r="AR337" s="122"/>
      <c r="AS337" s="122"/>
      <c r="AT337" s="122"/>
      <c r="AU337" s="122"/>
      <c r="AV337" s="122"/>
      <c r="AW337" s="122"/>
      <c r="AX337" s="122"/>
      <c r="AY337" s="122"/>
      <c r="AZ337" s="122"/>
      <c r="BA337" s="122"/>
      <c r="BB337" s="122"/>
      <c r="BC337" s="122"/>
      <c r="BD337" s="122"/>
      <c r="BE337" s="122"/>
      <c r="BF337" s="122"/>
    </row>
    <row r="338" spans="2:58" ht="14.1" customHeight="1" x14ac:dyDescent="0.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2"/>
      <c r="AF338" s="122"/>
      <c r="AG338" s="122"/>
      <c r="AH338" s="122"/>
      <c r="AI338" s="122"/>
      <c r="AJ338" s="122"/>
      <c r="AK338" s="122"/>
      <c r="AL338" s="122"/>
      <c r="AM338" s="122"/>
      <c r="AN338" s="122"/>
      <c r="AO338" s="122"/>
      <c r="AP338" s="122"/>
      <c r="AQ338" s="122"/>
      <c r="AR338" s="122"/>
      <c r="AS338" s="122"/>
      <c r="AT338" s="122"/>
      <c r="AU338" s="122"/>
      <c r="AV338" s="122"/>
      <c r="AW338" s="122"/>
      <c r="AX338" s="122"/>
      <c r="AY338" s="122"/>
      <c r="AZ338" s="122"/>
      <c r="BA338" s="122"/>
      <c r="BB338" s="122"/>
      <c r="BC338" s="122"/>
      <c r="BD338" s="122"/>
      <c r="BE338" s="122"/>
      <c r="BF338" s="122"/>
    </row>
    <row r="339" spans="2:58" ht="14.1" customHeight="1" x14ac:dyDescent="0.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c r="AE339" s="122"/>
      <c r="AF339" s="122"/>
      <c r="AG339" s="122"/>
      <c r="AH339" s="122"/>
      <c r="AI339" s="122"/>
      <c r="AJ339" s="122"/>
      <c r="AK339" s="122"/>
      <c r="AL339" s="122"/>
      <c r="AM339" s="122"/>
      <c r="AN339" s="122"/>
      <c r="AO339" s="122"/>
      <c r="AP339" s="122"/>
      <c r="AQ339" s="122"/>
      <c r="AR339" s="122"/>
      <c r="AS339" s="122"/>
      <c r="AT339" s="122"/>
      <c r="AU339" s="122"/>
      <c r="AV339" s="122"/>
      <c r="AW339" s="122"/>
      <c r="AX339" s="122"/>
      <c r="AY339" s="122"/>
      <c r="AZ339" s="122"/>
      <c r="BA339" s="122"/>
      <c r="BB339" s="122"/>
      <c r="BC339" s="122"/>
      <c r="BD339" s="122"/>
      <c r="BE339" s="122"/>
      <c r="BF339" s="122"/>
    </row>
    <row r="340" spans="2:58" ht="14.1" customHeight="1" x14ac:dyDescent="0.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2"/>
      <c r="AF340" s="122"/>
      <c r="AG340" s="122"/>
      <c r="AH340" s="122"/>
      <c r="AI340" s="122"/>
      <c r="AJ340" s="122"/>
      <c r="AK340" s="122"/>
      <c r="AL340" s="122"/>
      <c r="AM340" s="122"/>
      <c r="AN340" s="122"/>
      <c r="AO340" s="122"/>
      <c r="AP340" s="122"/>
      <c r="AQ340" s="122"/>
      <c r="AR340" s="122"/>
      <c r="AS340" s="122"/>
      <c r="AT340" s="122"/>
      <c r="AU340" s="122"/>
      <c r="AV340" s="122"/>
      <c r="AW340" s="122"/>
      <c r="AX340" s="122"/>
      <c r="AY340" s="122"/>
      <c r="AZ340" s="122"/>
      <c r="BA340" s="122"/>
      <c r="BB340" s="122"/>
      <c r="BC340" s="122"/>
      <c r="BD340" s="122"/>
      <c r="BE340" s="122"/>
      <c r="BF340" s="122"/>
    </row>
    <row r="341" spans="2:58" ht="14.1" customHeight="1" x14ac:dyDescent="0.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2"/>
      <c r="AF341" s="122"/>
      <c r="AG341" s="122"/>
      <c r="AH341" s="122"/>
      <c r="AI341" s="122"/>
      <c r="AJ341" s="122"/>
      <c r="AK341" s="122"/>
      <c r="AL341" s="122"/>
      <c r="AM341" s="122"/>
      <c r="AN341" s="122"/>
      <c r="AO341" s="122"/>
      <c r="AP341" s="122"/>
      <c r="AQ341" s="122"/>
      <c r="AR341" s="122"/>
      <c r="AS341" s="122"/>
      <c r="AT341" s="122"/>
      <c r="AU341" s="122"/>
      <c r="AV341" s="122"/>
      <c r="AW341" s="122"/>
      <c r="AX341" s="122"/>
      <c r="AY341" s="122"/>
      <c r="AZ341" s="122"/>
      <c r="BA341" s="122"/>
      <c r="BB341" s="122"/>
      <c r="BC341" s="122"/>
      <c r="BD341" s="122"/>
      <c r="BE341" s="122"/>
      <c r="BF341" s="122"/>
    </row>
    <row r="342" spans="2:58" ht="14.1" customHeight="1" x14ac:dyDescent="0.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2"/>
      <c r="AF342" s="122"/>
      <c r="AG342" s="122"/>
      <c r="AH342" s="122"/>
      <c r="AI342" s="122"/>
      <c r="AJ342" s="122"/>
      <c r="AK342" s="122"/>
      <c r="AL342" s="122"/>
      <c r="AM342" s="122"/>
      <c r="AN342" s="122"/>
      <c r="AO342" s="122"/>
      <c r="AP342" s="122"/>
      <c r="AQ342" s="122"/>
      <c r="AR342" s="122"/>
      <c r="AS342" s="122"/>
      <c r="AT342" s="122"/>
      <c r="AU342" s="122"/>
      <c r="AV342" s="122"/>
      <c r="AW342" s="122"/>
      <c r="AX342" s="122"/>
      <c r="AY342" s="122"/>
      <c r="AZ342" s="122"/>
      <c r="BA342" s="122"/>
      <c r="BB342" s="122"/>
      <c r="BC342" s="122"/>
      <c r="BD342" s="122"/>
      <c r="BE342" s="122"/>
      <c r="BF342" s="122"/>
    </row>
    <row r="343" spans="2:58" ht="14.1" customHeight="1" x14ac:dyDescent="0.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2"/>
      <c r="AF343" s="122"/>
      <c r="AG343" s="122"/>
      <c r="AH343" s="122"/>
      <c r="AI343" s="122"/>
      <c r="AJ343" s="122"/>
      <c r="AK343" s="122"/>
      <c r="AL343" s="122"/>
      <c r="AM343" s="122"/>
      <c r="AN343" s="122"/>
      <c r="AO343" s="122"/>
      <c r="AP343" s="122"/>
      <c r="AQ343" s="122"/>
      <c r="AR343" s="122"/>
      <c r="AS343" s="122"/>
      <c r="AT343" s="122"/>
      <c r="AU343" s="122"/>
      <c r="AV343" s="122"/>
      <c r="AW343" s="122"/>
      <c r="AX343" s="122"/>
      <c r="AY343" s="122"/>
      <c r="AZ343" s="122"/>
      <c r="BA343" s="122"/>
      <c r="BB343" s="122"/>
      <c r="BC343" s="122"/>
      <c r="BD343" s="122"/>
      <c r="BE343" s="122"/>
      <c r="BF343" s="122"/>
    </row>
    <row r="344" spans="2:58" ht="14.1" customHeight="1" x14ac:dyDescent="0.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2"/>
      <c r="AF344" s="122"/>
      <c r="AG344" s="122"/>
      <c r="AH344" s="122"/>
      <c r="AI344" s="122"/>
      <c r="AJ344" s="122"/>
      <c r="AK344" s="122"/>
      <c r="AL344" s="122"/>
      <c r="AM344" s="122"/>
      <c r="AN344" s="122"/>
      <c r="AO344" s="122"/>
      <c r="AP344" s="122"/>
      <c r="AQ344" s="122"/>
      <c r="AR344" s="122"/>
      <c r="AS344" s="122"/>
      <c r="AT344" s="122"/>
      <c r="AU344" s="122"/>
      <c r="AV344" s="122"/>
      <c r="AW344" s="122"/>
      <c r="AX344" s="122"/>
      <c r="AY344" s="122"/>
      <c r="AZ344" s="122"/>
      <c r="BA344" s="122"/>
      <c r="BB344" s="122"/>
      <c r="BC344" s="122"/>
      <c r="BD344" s="122"/>
      <c r="BE344" s="122"/>
      <c r="BF344" s="122"/>
    </row>
    <row r="345" spans="2:58" ht="14.1" customHeight="1" x14ac:dyDescent="0.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2"/>
      <c r="AF345" s="122"/>
      <c r="AG345" s="122"/>
      <c r="AH345" s="122"/>
      <c r="AI345" s="122"/>
      <c r="AJ345" s="122"/>
      <c r="AK345" s="122"/>
      <c r="AL345" s="122"/>
      <c r="AM345" s="122"/>
      <c r="AN345" s="122"/>
      <c r="AO345" s="122"/>
      <c r="AP345" s="122"/>
      <c r="AQ345" s="122"/>
      <c r="AR345" s="122"/>
      <c r="AS345" s="122"/>
      <c r="AT345" s="122"/>
      <c r="AU345" s="122"/>
      <c r="AV345" s="122"/>
      <c r="AW345" s="122"/>
      <c r="AX345" s="122"/>
      <c r="AY345" s="122"/>
      <c r="AZ345" s="122"/>
      <c r="BA345" s="122"/>
      <c r="BB345" s="122"/>
      <c r="BC345" s="122"/>
      <c r="BD345" s="122"/>
      <c r="BE345" s="122"/>
      <c r="BF345" s="122"/>
    </row>
    <row r="346" spans="2:58" ht="14.1" customHeight="1" x14ac:dyDescent="0.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c r="AE346" s="122"/>
      <c r="AF346" s="122"/>
      <c r="AG346" s="122"/>
      <c r="AH346" s="122"/>
      <c r="AI346" s="122"/>
      <c r="AJ346" s="122"/>
      <c r="AK346" s="122"/>
      <c r="AL346" s="122"/>
      <c r="AM346" s="122"/>
      <c r="AN346" s="122"/>
      <c r="AO346" s="122"/>
      <c r="AP346" s="122"/>
      <c r="AQ346" s="122"/>
      <c r="AR346" s="122"/>
      <c r="AS346" s="122"/>
      <c r="AT346" s="122"/>
      <c r="AU346" s="122"/>
      <c r="AV346" s="122"/>
      <c r="AW346" s="122"/>
      <c r="AX346" s="122"/>
      <c r="AY346" s="122"/>
      <c r="AZ346" s="122"/>
      <c r="BA346" s="122"/>
      <c r="BB346" s="122"/>
      <c r="BC346" s="122"/>
      <c r="BD346" s="122"/>
      <c r="BE346" s="122"/>
      <c r="BF346" s="122"/>
    </row>
    <row r="347" spans="2:58" ht="14.1" customHeight="1" x14ac:dyDescent="0.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2"/>
      <c r="AF347" s="122"/>
      <c r="AG347" s="122"/>
      <c r="AH347" s="122"/>
      <c r="AI347" s="122"/>
      <c r="AJ347" s="122"/>
      <c r="AK347" s="122"/>
      <c r="AL347" s="122"/>
      <c r="AM347" s="122"/>
      <c r="AN347" s="122"/>
      <c r="AO347" s="122"/>
      <c r="AP347" s="122"/>
      <c r="AQ347" s="122"/>
      <c r="AR347" s="122"/>
      <c r="AS347" s="122"/>
      <c r="AT347" s="122"/>
      <c r="AU347" s="122"/>
      <c r="AV347" s="122"/>
      <c r="AW347" s="122"/>
      <c r="AX347" s="122"/>
      <c r="AY347" s="122"/>
      <c r="AZ347" s="122"/>
      <c r="BA347" s="122"/>
      <c r="BB347" s="122"/>
      <c r="BC347" s="122"/>
      <c r="BD347" s="122"/>
      <c r="BE347" s="122"/>
      <c r="BF347" s="122"/>
    </row>
    <row r="348" spans="2:58" ht="14.1" customHeight="1" x14ac:dyDescent="0.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2"/>
      <c r="AF348" s="122"/>
      <c r="AG348" s="122"/>
      <c r="AH348" s="122"/>
      <c r="AI348" s="122"/>
      <c r="AJ348" s="122"/>
      <c r="AK348" s="122"/>
      <c r="AL348" s="122"/>
      <c r="AM348" s="122"/>
      <c r="AN348" s="122"/>
      <c r="AO348" s="122"/>
      <c r="AP348" s="122"/>
      <c r="AQ348" s="122"/>
      <c r="AR348" s="122"/>
      <c r="AS348" s="122"/>
      <c r="AT348" s="122"/>
      <c r="AU348" s="122"/>
      <c r="AV348" s="122"/>
      <c r="AW348" s="122"/>
      <c r="AX348" s="122"/>
      <c r="AY348" s="122"/>
      <c r="AZ348" s="122"/>
      <c r="BA348" s="122"/>
      <c r="BB348" s="122"/>
      <c r="BC348" s="122"/>
      <c r="BD348" s="122"/>
      <c r="BE348" s="122"/>
      <c r="BF348" s="122"/>
    </row>
    <row r="349" spans="2:58" ht="14.1" customHeight="1" x14ac:dyDescent="0.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2"/>
      <c r="AF349" s="122"/>
      <c r="AG349" s="122"/>
      <c r="AH349" s="122"/>
      <c r="AI349" s="122"/>
      <c r="AJ349" s="122"/>
      <c r="AK349" s="122"/>
      <c r="AL349" s="122"/>
      <c r="AM349" s="122"/>
      <c r="AN349" s="122"/>
      <c r="AO349" s="122"/>
      <c r="AP349" s="122"/>
      <c r="AQ349" s="122"/>
      <c r="AR349" s="122"/>
      <c r="AS349" s="122"/>
      <c r="AT349" s="122"/>
      <c r="AU349" s="122"/>
      <c r="AV349" s="122"/>
      <c r="AW349" s="122"/>
      <c r="AX349" s="122"/>
      <c r="AY349" s="122"/>
      <c r="AZ349" s="122"/>
      <c r="BA349" s="122"/>
      <c r="BB349" s="122"/>
      <c r="BC349" s="122"/>
      <c r="BD349" s="122"/>
      <c r="BE349" s="122"/>
      <c r="BF349" s="122"/>
    </row>
    <row r="350" spans="2:58" ht="14.1" customHeight="1" x14ac:dyDescent="0.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2"/>
      <c r="AF350" s="122"/>
      <c r="AG350" s="122"/>
      <c r="AH350" s="122"/>
      <c r="AI350" s="122"/>
      <c r="AJ350" s="122"/>
      <c r="AK350" s="122"/>
      <c r="AL350" s="122"/>
      <c r="AM350" s="122"/>
      <c r="AN350" s="122"/>
      <c r="AO350" s="122"/>
      <c r="AP350" s="122"/>
      <c r="AQ350" s="122"/>
      <c r="AR350" s="122"/>
      <c r="AS350" s="122"/>
      <c r="AT350" s="122"/>
      <c r="AU350" s="122"/>
      <c r="AV350" s="122"/>
      <c r="AW350" s="122"/>
      <c r="AX350" s="122"/>
      <c r="AY350" s="122"/>
      <c r="AZ350" s="122"/>
      <c r="BA350" s="122"/>
      <c r="BB350" s="122"/>
      <c r="BC350" s="122"/>
      <c r="BD350" s="122"/>
      <c r="BE350" s="122"/>
      <c r="BF350" s="122"/>
    </row>
    <row r="351" spans="2:58" ht="14.1" customHeight="1" x14ac:dyDescent="0.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2"/>
      <c r="AF351" s="122"/>
      <c r="AG351" s="122"/>
      <c r="AH351" s="122"/>
      <c r="AI351" s="122"/>
      <c r="AJ351" s="122"/>
      <c r="AK351" s="122"/>
      <c r="AL351" s="122"/>
      <c r="AM351" s="122"/>
      <c r="AN351" s="122"/>
      <c r="AO351" s="122"/>
      <c r="AP351" s="122"/>
      <c r="AQ351" s="122"/>
      <c r="AR351" s="122"/>
      <c r="AS351" s="122"/>
      <c r="AT351" s="122"/>
      <c r="AU351" s="122"/>
      <c r="AV351" s="122"/>
      <c r="AW351" s="122"/>
      <c r="AX351" s="122"/>
      <c r="AY351" s="122"/>
      <c r="AZ351" s="122"/>
      <c r="BA351" s="122"/>
      <c r="BB351" s="122"/>
      <c r="BC351" s="122"/>
      <c r="BD351" s="122"/>
      <c r="BE351" s="122"/>
      <c r="BF351" s="122"/>
    </row>
    <row r="352" spans="2:58" ht="14.1" customHeight="1" x14ac:dyDescent="0.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2"/>
      <c r="AF352" s="122"/>
      <c r="AG352" s="122"/>
      <c r="AH352" s="122"/>
      <c r="AI352" s="122"/>
      <c r="AJ352" s="122"/>
      <c r="AK352" s="122"/>
      <c r="AL352" s="122"/>
      <c r="AM352" s="122"/>
      <c r="AN352" s="122"/>
      <c r="AO352" s="122"/>
      <c r="AP352" s="122"/>
      <c r="AQ352" s="122"/>
      <c r="AR352" s="122"/>
      <c r="AS352" s="122"/>
      <c r="AT352" s="122"/>
      <c r="AU352" s="122"/>
      <c r="AV352" s="122"/>
      <c r="AW352" s="122"/>
      <c r="AX352" s="122"/>
      <c r="AY352" s="122"/>
      <c r="AZ352" s="122"/>
      <c r="BA352" s="122"/>
      <c r="BB352" s="122"/>
      <c r="BC352" s="122"/>
      <c r="BD352" s="122"/>
      <c r="BE352" s="122"/>
      <c r="BF352" s="122"/>
    </row>
    <row r="353" spans="2:58" ht="14.1" customHeight="1" x14ac:dyDescent="0.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2"/>
      <c r="AF353" s="122"/>
      <c r="AG353" s="122"/>
      <c r="AH353" s="122"/>
      <c r="AI353" s="122"/>
      <c r="AJ353" s="122"/>
      <c r="AK353" s="122"/>
      <c r="AL353" s="122"/>
      <c r="AM353" s="122"/>
      <c r="AN353" s="122"/>
      <c r="AO353" s="122"/>
      <c r="AP353" s="122"/>
      <c r="AQ353" s="122"/>
      <c r="AR353" s="122"/>
      <c r="AS353" s="122"/>
      <c r="AT353" s="122"/>
      <c r="AU353" s="122"/>
      <c r="AV353" s="122"/>
      <c r="AW353" s="122"/>
      <c r="AX353" s="122"/>
      <c r="AY353" s="122"/>
      <c r="AZ353" s="122"/>
      <c r="BA353" s="122"/>
      <c r="BB353" s="122"/>
      <c r="BC353" s="122"/>
      <c r="BD353" s="122"/>
      <c r="BE353" s="122"/>
      <c r="BF353" s="122"/>
    </row>
    <row r="354" spans="2:58" ht="14.1" customHeight="1" x14ac:dyDescent="0.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2"/>
      <c r="AF354" s="122"/>
      <c r="AG354" s="122"/>
      <c r="AH354" s="122"/>
      <c r="AI354" s="122"/>
      <c r="AJ354" s="122"/>
      <c r="AK354" s="122"/>
      <c r="AL354" s="122"/>
      <c r="AM354" s="122"/>
      <c r="AN354" s="122"/>
      <c r="AO354" s="122"/>
      <c r="AP354" s="122"/>
      <c r="AQ354" s="122"/>
      <c r="AR354" s="122"/>
      <c r="AS354" s="122"/>
      <c r="AT354" s="122"/>
      <c r="AU354" s="122"/>
      <c r="AV354" s="122"/>
      <c r="AW354" s="122"/>
      <c r="AX354" s="122"/>
      <c r="AY354" s="122"/>
      <c r="AZ354" s="122"/>
      <c r="BA354" s="122"/>
      <c r="BB354" s="122"/>
      <c r="BC354" s="122"/>
      <c r="BD354" s="122"/>
      <c r="BE354" s="122"/>
      <c r="BF354" s="122"/>
    </row>
    <row r="355" spans="2:58" ht="14.1" customHeight="1" x14ac:dyDescent="0.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2"/>
      <c r="AF355" s="122"/>
      <c r="AG355" s="122"/>
      <c r="AH355" s="122"/>
      <c r="AI355" s="122"/>
      <c r="AJ355" s="122"/>
      <c r="AK355" s="122"/>
      <c r="AL355" s="122"/>
      <c r="AM355" s="122"/>
      <c r="AN355" s="122"/>
      <c r="AO355" s="122"/>
      <c r="AP355" s="122"/>
      <c r="AQ355" s="122"/>
      <c r="AR355" s="122"/>
      <c r="AS355" s="122"/>
      <c r="AT355" s="122"/>
      <c r="AU355" s="122"/>
      <c r="AV355" s="122"/>
      <c r="AW355" s="122"/>
      <c r="AX355" s="122"/>
      <c r="AY355" s="122"/>
      <c r="AZ355" s="122"/>
      <c r="BA355" s="122"/>
      <c r="BB355" s="122"/>
      <c r="BC355" s="122"/>
      <c r="BD355" s="122"/>
      <c r="BE355" s="122"/>
      <c r="BF355" s="122"/>
    </row>
    <row r="356" spans="2:58" ht="14.1" customHeight="1" x14ac:dyDescent="0.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2"/>
      <c r="AF356" s="122"/>
      <c r="AG356" s="122"/>
      <c r="AH356" s="122"/>
      <c r="AI356" s="122"/>
      <c r="AJ356" s="122"/>
      <c r="AK356" s="122"/>
      <c r="AL356" s="122"/>
      <c r="AM356" s="122"/>
      <c r="AN356" s="122"/>
      <c r="AO356" s="122"/>
      <c r="AP356" s="122"/>
      <c r="AQ356" s="122"/>
      <c r="AR356" s="122"/>
      <c r="AS356" s="122"/>
      <c r="AT356" s="122"/>
      <c r="AU356" s="122"/>
      <c r="AV356" s="122"/>
      <c r="AW356" s="122"/>
      <c r="AX356" s="122"/>
      <c r="AY356" s="122"/>
      <c r="AZ356" s="122"/>
      <c r="BA356" s="122"/>
      <c r="BB356" s="122"/>
      <c r="BC356" s="122"/>
      <c r="BD356" s="122"/>
      <c r="BE356" s="122"/>
      <c r="BF356" s="122"/>
    </row>
    <row r="357" spans="2:58" ht="14.1" customHeight="1" x14ac:dyDescent="0.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c r="AE357" s="122"/>
      <c r="AF357" s="122"/>
      <c r="AG357" s="122"/>
      <c r="AH357" s="122"/>
      <c r="AI357" s="122"/>
      <c r="AJ357" s="122"/>
      <c r="AK357" s="122"/>
      <c r="AL357" s="122"/>
      <c r="AM357" s="122"/>
      <c r="AN357" s="122"/>
      <c r="AO357" s="122"/>
      <c r="AP357" s="122"/>
      <c r="AQ357" s="122"/>
      <c r="AR357" s="122"/>
      <c r="AS357" s="122"/>
      <c r="AT357" s="122"/>
      <c r="AU357" s="122"/>
      <c r="AV357" s="122"/>
      <c r="AW357" s="122"/>
      <c r="AX357" s="122"/>
      <c r="AY357" s="122"/>
      <c r="AZ357" s="122"/>
      <c r="BA357" s="122"/>
      <c r="BB357" s="122"/>
      <c r="BC357" s="122"/>
      <c r="BD357" s="122"/>
      <c r="BE357" s="122"/>
      <c r="BF357" s="122"/>
    </row>
    <row r="358" spans="2:58" ht="14.1" customHeight="1" x14ac:dyDescent="0.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2"/>
      <c r="AF358" s="122"/>
      <c r="AG358" s="122"/>
      <c r="AH358" s="122"/>
      <c r="AI358" s="122"/>
      <c r="AJ358" s="122"/>
      <c r="AK358" s="122"/>
      <c r="AL358" s="122"/>
      <c r="AM358" s="122"/>
      <c r="AN358" s="122"/>
      <c r="AO358" s="122"/>
      <c r="AP358" s="122"/>
      <c r="AQ358" s="122"/>
      <c r="AR358" s="122"/>
      <c r="AS358" s="122"/>
      <c r="AT358" s="122"/>
      <c r="AU358" s="122"/>
      <c r="AV358" s="122"/>
      <c r="AW358" s="122"/>
      <c r="AX358" s="122"/>
      <c r="AY358" s="122"/>
      <c r="AZ358" s="122"/>
      <c r="BA358" s="122"/>
      <c r="BB358" s="122"/>
      <c r="BC358" s="122"/>
      <c r="BD358" s="122"/>
      <c r="BE358" s="122"/>
      <c r="BF358" s="122"/>
    </row>
    <row r="359" spans="2:58" ht="14.1" customHeight="1" x14ac:dyDescent="0.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2"/>
      <c r="AF359" s="122"/>
      <c r="AG359" s="122"/>
      <c r="AH359" s="122"/>
      <c r="AI359" s="122"/>
      <c r="AJ359" s="122"/>
      <c r="AK359" s="122"/>
      <c r="AL359" s="122"/>
      <c r="AM359" s="122"/>
      <c r="AN359" s="122"/>
      <c r="AO359" s="122"/>
      <c r="AP359" s="122"/>
      <c r="AQ359" s="122"/>
      <c r="AR359" s="122"/>
      <c r="AS359" s="122"/>
      <c r="AT359" s="122"/>
      <c r="AU359" s="122"/>
      <c r="AV359" s="122"/>
      <c r="AW359" s="122"/>
      <c r="AX359" s="122"/>
      <c r="AY359" s="122"/>
      <c r="AZ359" s="122"/>
      <c r="BA359" s="122"/>
      <c r="BB359" s="122"/>
      <c r="BC359" s="122"/>
      <c r="BD359" s="122"/>
      <c r="BE359" s="122"/>
      <c r="BF359" s="122"/>
    </row>
    <row r="360" spans="2:58" ht="14.1" customHeight="1" x14ac:dyDescent="0.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2"/>
      <c r="AF360" s="122"/>
      <c r="AG360" s="122"/>
      <c r="AH360" s="122"/>
      <c r="AI360" s="122"/>
      <c r="AJ360" s="122"/>
      <c r="AK360" s="122"/>
      <c r="AL360" s="122"/>
      <c r="AM360" s="122"/>
      <c r="AN360" s="122"/>
      <c r="AO360" s="122"/>
      <c r="AP360" s="122"/>
      <c r="AQ360" s="122"/>
      <c r="AR360" s="122"/>
      <c r="AS360" s="122"/>
      <c r="AT360" s="122"/>
      <c r="AU360" s="122"/>
      <c r="AV360" s="122"/>
      <c r="AW360" s="122"/>
      <c r="AX360" s="122"/>
      <c r="AY360" s="122"/>
      <c r="AZ360" s="122"/>
      <c r="BA360" s="122"/>
      <c r="BB360" s="122"/>
      <c r="BC360" s="122"/>
      <c r="BD360" s="122"/>
      <c r="BE360" s="122"/>
      <c r="BF360" s="122"/>
    </row>
    <row r="361" spans="2:58" ht="14.1" customHeight="1" x14ac:dyDescent="0.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2"/>
      <c r="AF361" s="122"/>
      <c r="AG361" s="122"/>
      <c r="AH361" s="122"/>
      <c r="AI361" s="122"/>
      <c r="AJ361" s="122"/>
      <c r="AK361" s="122"/>
      <c r="AL361" s="122"/>
      <c r="AM361" s="122"/>
      <c r="AN361" s="122"/>
      <c r="AO361" s="122"/>
      <c r="AP361" s="122"/>
      <c r="AQ361" s="122"/>
      <c r="AR361" s="122"/>
      <c r="AS361" s="122"/>
      <c r="AT361" s="122"/>
      <c r="AU361" s="122"/>
      <c r="AV361" s="122"/>
      <c r="AW361" s="122"/>
      <c r="AX361" s="122"/>
      <c r="AY361" s="122"/>
      <c r="AZ361" s="122"/>
      <c r="BA361" s="122"/>
      <c r="BB361" s="122"/>
      <c r="BC361" s="122"/>
      <c r="BD361" s="122"/>
      <c r="BE361" s="122"/>
      <c r="BF361" s="122"/>
    </row>
    <row r="362" spans="2:58" ht="14.1" customHeight="1" x14ac:dyDescent="0.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2"/>
      <c r="AF362" s="122"/>
      <c r="AG362" s="122"/>
      <c r="AH362" s="122"/>
      <c r="AI362" s="122"/>
      <c r="AJ362" s="122"/>
      <c r="AK362" s="122"/>
      <c r="AL362" s="122"/>
      <c r="AM362" s="122"/>
      <c r="AN362" s="122"/>
      <c r="AO362" s="122"/>
      <c r="AP362" s="122"/>
      <c r="AQ362" s="122"/>
      <c r="AR362" s="122"/>
      <c r="AS362" s="122"/>
      <c r="AT362" s="122"/>
      <c r="AU362" s="122"/>
      <c r="AV362" s="122"/>
      <c r="AW362" s="122"/>
      <c r="AX362" s="122"/>
      <c r="AY362" s="122"/>
      <c r="AZ362" s="122"/>
      <c r="BA362" s="122"/>
      <c r="BB362" s="122"/>
      <c r="BC362" s="122"/>
      <c r="BD362" s="122"/>
      <c r="BE362" s="122"/>
      <c r="BF362" s="122"/>
    </row>
    <row r="363" spans="2:58" ht="14.1" customHeight="1" x14ac:dyDescent="0.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2"/>
      <c r="AF363" s="122"/>
      <c r="AG363" s="122"/>
      <c r="AH363" s="122"/>
      <c r="AI363" s="122"/>
      <c r="AJ363" s="122"/>
      <c r="AK363" s="122"/>
      <c r="AL363" s="122"/>
      <c r="AM363" s="122"/>
      <c r="AN363" s="122"/>
      <c r="AO363" s="122"/>
      <c r="AP363" s="122"/>
      <c r="AQ363" s="122"/>
      <c r="AR363" s="122"/>
      <c r="AS363" s="122"/>
      <c r="AT363" s="122"/>
      <c r="AU363" s="122"/>
      <c r="AV363" s="122"/>
      <c r="AW363" s="122"/>
      <c r="AX363" s="122"/>
      <c r="AY363" s="122"/>
      <c r="AZ363" s="122"/>
      <c r="BA363" s="122"/>
      <c r="BB363" s="122"/>
      <c r="BC363" s="122"/>
      <c r="BD363" s="122"/>
      <c r="BE363" s="122"/>
      <c r="BF363" s="122"/>
    </row>
    <row r="364" spans="2:58" ht="14.1" customHeight="1" x14ac:dyDescent="0.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2"/>
      <c r="AF364" s="122"/>
      <c r="AG364" s="122"/>
      <c r="AH364" s="122"/>
      <c r="AI364" s="122"/>
      <c r="AJ364" s="122"/>
      <c r="AK364" s="122"/>
      <c r="AL364" s="122"/>
      <c r="AM364" s="122"/>
      <c r="AN364" s="122"/>
      <c r="AO364" s="122"/>
      <c r="AP364" s="122"/>
      <c r="AQ364" s="122"/>
      <c r="AR364" s="122"/>
      <c r="AS364" s="122"/>
      <c r="AT364" s="122"/>
      <c r="AU364" s="122"/>
      <c r="AV364" s="122"/>
      <c r="AW364" s="122"/>
      <c r="AX364" s="122"/>
      <c r="AY364" s="122"/>
      <c r="AZ364" s="122"/>
      <c r="BA364" s="122"/>
      <c r="BB364" s="122"/>
      <c r="BC364" s="122"/>
      <c r="BD364" s="122"/>
      <c r="BE364" s="122"/>
      <c r="BF364" s="122"/>
    </row>
    <row r="365" spans="2:58" ht="14.1" customHeight="1" x14ac:dyDescent="0.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2"/>
      <c r="AF365" s="122"/>
      <c r="AG365" s="122"/>
      <c r="AH365" s="122"/>
      <c r="AI365" s="122"/>
      <c r="AJ365" s="122"/>
      <c r="AK365" s="122"/>
      <c r="AL365" s="122"/>
      <c r="AM365" s="122"/>
      <c r="AN365" s="122"/>
      <c r="AO365" s="122"/>
      <c r="AP365" s="122"/>
      <c r="AQ365" s="122"/>
      <c r="AR365" s="122"/>
      <c r="AS365" s="122"/>
      <c r="AT365" s="122"/>
      <c r="AU365" s="122"/>
      <c r="AV365" s="122"/>
      <c r="AW365" s="122"/>
      <c r="AX365" s="122"/>
      <c r="AY365" s="122"/>
      <c r="AZ365" s="122"/>
      <c r="BA365" s="122"/>
      <c r="BB365" s="122"/>
      <c r="BC365" s="122"/>
      <c r="BD365" s="122"/>
      <c r="BE365" s="122"/>
      <c r="BF365" s="122"/>
    </row>
    <row r="366" spans="2:58" ht="14.1" customHeight="1" x14ac:dyDescent="0.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c r="AE366" s="122"/>
      <c r="AF366" s="122"/>
      <c r="AG366" s="122"/>
      <c r="AH366" s="122"/>
      <c r="AI366" s="122"/>
      <c r="AJ366" s="122"/>
      <c r="AK366" s="122"/>
      <c r="AL366" s="122"/>
      <c r="AM366" s="122"/>
      <c r="AN366" s="122"/>
      <c r="AO366" s="122"/>
      <c r="AP366" s="122"/>
      <c r="AQ366" s="122"/>
      <c r="AR366" s="122"/>
      <c r="AS366" s="122"/>
      <c r="AT366" s="122"/>
      <c r="AU366" s="122"/>
      <c r="AV366" s="122"/>
      <c r="AW366" s="122"/>
      <c r="AX366" s="122"/>
      <c r="AY366" s="122"/>
      <c r="AZ366" s="122"/>
      <c r="BA366" s="122"/>
      <c r="BB366" s="122"/>
      <c r="BC366" s="122"/>
      <c r="BD366" s="122"/>
      <c r="BE366" s="122"/>
      <c r="BF366" s="122"/>
    </row>
    <row r="367" spans="2:58" ht="14.1" customHeight="1" x14ac:dyDescent="0.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2"/>
      <c r="AF367" s="122"/>
      <c r="AG367" s="122"/>
      <c r="AH367" s="122"/>
      <c r="AI367" s="122"/>
      <c r="AJ367" s="122"/>
      <c r="AK367" s="122"/>
      <c r="AL367" s="122"/>
      <c r="AM367" s="122"/>
      <c r="AN367" s="122"/>
      <c r="AO367" s="122"/>
      <c r="AP367" s="122"/>
      <c r="AQ367" s="122"/>
      <c r="AR367" s="122"/>
      <c r="AS367" s="122"/>
      <c r="AT367" s="122"/>
      <c r="AU367" s="122"/>
      <c r="AV367" s="122"/>
      <c r="AW367" s="122"/>
      <c r="AX367" s="122"/>
      <c r="AY367" s="122"/>
      <c r="AZ367" s="122"/>
      <c r="BA367" s="122"/>
      <c r="BB367" s="122"/>
      <c r="BC367" s="122"/>
      <c r="BD367" s="122"/>
      <c r="BE367" s="122"/>
      <c r="BF367" s="122"/>
    </row>
    <row r="368" spans="2:58" ht="14.1" customHeight="1" x14ac:dyDescent="0.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2"/>
      <c r="AF368" s="122"/>
      <c r="AG368" s="122"/>
      <c r="AH368" s="122"/>
      <c r="AI368" s="122"/>
      <c r="AJ368" s="122"/>
      <c r="AK368" s="122"/>
      <c r="AL368" s="122"/>
      <c r="AM368" s="122"/>
      <c r="AN368" s="122"/>
      <c r="AO368" s="122"/>
      <c r="AP368" s="122"/>
      <c r="AQ368" s="122"/>
      <c r="AR368" s="122"/>
      <c r="AS368" s="122"/>
      <c r="AT368" s="122"/>
      <c r="AU368" s="122"/>
      <c r="AV368" s="122"/>
      <c r="AW368" s="122"/>
      <c r="AX368" s="122"/>
      <c r="AY368" s="122"/>
      <c r="AZ368" s="122"/>
      <c r="BA368" s="122"/>
      <c r="BB368" s="122"/>
      <c r="BC368" s="122"/>
      <c r="BD368" s="122"/>
      <c r="BE368" s="122"/>
      <c r="BF368" s="122"/>
    </row>
    <row r="369" spans="2:58" ht="14.1" customHeight="1" x14ac:dyDescent="0.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c r="AI369" s="122"/>
      <c r="AJ369" s="122"/>
      <c r="AK369" s="122"/>
      <c r="AL369" s="122"/>
      <c r="AM369" s="122"/>
      <c r="AN369" s="122"/>
      <c r="AO369" s="122"/>
      <c r="AP369" s="122"/>
      <c r="AQ369" s="122"/>
      <c r="AR369" s="122"/>
      <c r="AS369" s="122"/>
      <c r="AT369" s="122"/>
      <c r="AU369" s="122"/>
      <c r="AV369" s="122"/>
      <c r="AW369" s="122"/>
      <c r="AX369" s="122"/>
      <c r="AY369" s="122"/>
      <c r="AZ369" s="122"/>
      <c r="BA369" s="122"/>
      <c r="BB369" s="122"/>
      <c r="BC369" s="122"/>
      <c r="BD369" s="122"/>
      <c r="BE369" s="122"/>
      <c r="BF369" s="122"/>
    </row>
    <row r="370" spans="2:58" ht="14.1" customHeight="1" x14ac:dyDescent="0.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2"/>
      <c r="AF370" s="122"/>
      <c r="AG370" s="122"/>
      <c r="AH370" s="122"/>
      <c r="AI370" s="122"/>
      <c r="AJ370" s="122"/>
      <c r="AK370" s="122"/>
      <c r="AL370" s="122"/>
      <c r="AM370" s="122"/>
      <c r="AN370" s="122"/>
      <c r="AO370" s="122"/>
      <c r="AP370" s="122"/>
      <c r="AQ370" s="122"/>
      <c r="AR370" s="122"/>
      <c r="AS370" s="122"/>
      <c r="AT370" s="122"/>
      <c r="AU370" s="122"/>
      <c r="AV370" s="122"/>
      <c r="AW370" s="122"/>
      <c r="AX370" s="122"/>
      <c r="AY370" s="122"/>
      <c r="AZ370" s="122"/>
      <c r="BA370" s="122"/>
      <c r="BB370" s="122"/>
      <c r="BC370" s="122"/>
      <c r="BD370" s="122"/>
      <c r="BE370" s="122"/>
      <c r="BF370" s="122"/>
    </row>
    <row r="371" spans="2:58" ht="14.1" customHeight="1" x14ac:dyDescent="0.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2"/>
      <c r="AF371" s="122"/>
      <c r="AG371" s="122"/>
      <c r="AH371" s="122"/>
      <c r="AI371" s="122"/>
      <c r="AJ371" s="122"/>
      <c r="AK371" s="122"/>
      <c r="AL371" s="122"/>
      <c r="AM371" s="122"/>
      <c r="AN371" s="122"/>
      <c r="AO371" s="122"/>
      <c r="AP371" s="122"/>
      <c r="AQ371" s="122"/>
      <c r="AR371" s="122"/>
      <c r="AS371" s="122"/>
      <c r="AT371" s="122"/>
      <c r="AU371" s="122"/>
      <c r="AV371" s="122"/>
      <c r="AW371" s="122"/>
      <c r="AX371" s="122"/>
      <c r="AY371" s="122"/>
      <c r="AZ371" s="122"/>
      <c r="BA371" s="122"/>
      <c r="BB371" s="122"/>
      <c r="BC371" s="122"/>
      <c r="BD371" s="122"/>
      <c r="BE371" s="122"/>
      <c r="BF371" s="122"/>
    </row>
    <row r="372" spans="2:58" ht="14.1" customHeight="1" x14ac:dyDescent="0.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2"/>
      <c r="AF372" s="122"/>
      <c r="AG372" s="122"/>
      <c r="AH372" s="122"/>
      <c r="AI372" s="122"/>
      <c r="AJ372" s="122"/>
      <c r="AK372" s="122"/>
      <c r="AL372" s="122"/>
      <c r="AM372" s="122"/>
      <c r="AN372" s="122"/>
      <c r="AO372" s="122"/>
      <c r="AP372" s="122"/>
      <c r="AQ372" s="122"/>
      <c r="AR372" s="122"/>
      <c r="AS372" s="122"/>
      <c r="AT372" s="122"/>
      <c r="AU372" s="122"/>
      <c r="AV372" s="122"/>
      <c r="AW372" s="122"/>
      <c r="AX372" s="122"/>
      <c r="AY372" s="122"/>
      <c r="AZ372" s="122"/>
      <c r="BA372" s="122"/>
      <c r="BB372" s="122"/>
      <c r="BC372" s="122"/>
      <c r="BD372" s="122"/>
      <c r="BE372" s="122"/>
      <c r="BF372" s="122"/>
    </row>
    <row r="373" spans="2:58" ht="14.1" customHeight="1" x14ac:dyDescent="0.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2"/>
      <c r="AF373" s="122"/>
      <c r="AG373" s="122"/>
      <c r="AH373" s="122"/>
      <c r="AI373" s="122"/>
      <c r="AJ373" s="122"/>
      <c r="AK373" s="122"/>
      <c r="AL373" s="122"/>
      <c r="AM373" s="122"/>
      <c r="AN373" s="122"/>
      <c r="AO373" s="122"/>
      <c r="AP373" s="122"/>
      <c r="AQ373" s="122"/>
      <c r="AR373" s="122"/>
      <c r="AS373" s="122"/>
      <c r="AT373" s="122"/>
      <c r="AU373" s="122"/>
      <c r="AV373" s="122"/>
      <c r="AW373" s="122"/>
      <c r="AX373" s="122"/>
      <c r="AY373" s="122"/>
      <c r="AZ373" s="122"/>
      <c r="BA373" s="122"/>
      <c r="BB373" s="122"/>
      <c r="BC373" s="122"/>
      <c r="BD373" s="122"/>
      <c r="BE373" s="122"/>
      <c r="BF373" s="122"/>
    </row>
    <row r="374" spans="2:58" ht="14.1" customHeight="1" x14ac:dyDescent="0.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2"/>
      <c r="AF374" s="122"/>
      <c r="AG374" s="122"/>
      <c r="AH374" s="122"/>
      <c r="AI374" s="122"/>
      <c r="AJ374" s="122"/>
      <c r="AK374" s="122"/>
      <c r="AL374" s="122"/>
      <c r="AM374" s="122"/>
      <c r="AN374" s="122"/>
      <c r="AO374" s="122"/>
      <c r="AP374" s="122"/>
      <c r="AQ374" s="122"/>
      <c r="AR374" s="122"/>
      <c r="AS374" s="122"/>
      <c r="AT374" s="122"/>
      <c r="AU374" s="122"/>
      <c r="AV374" s="122"/>
      <c r="AW374" s="122"/>
      <c r="AX374" s="122"/>
      <c r="AY374" s="122"/>
      <c r="AZ374" s="122"/>
      <c r="BA374" s="122"/>
      <c r="BB374" s="122"/>
      <c r="BC374" s="122"/>
      <c r="BD374" s="122"/>
      <c r="BE374" s="122"/>
      <c r="BF374" s="122"/>
    </row>
    <row r="375" spans="2:58" ht="14.1" customHeight="1" x14ac:dyDescent="0.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2"/>
      <c r="AF375" s="122"/>
      <c r="AG375" s="122"/>
      <c r="AH375" s="122"/>
      <c r="AI375" s="122"/>
      <c r="AJ375" s="122"/>
      <c r="AK375" s="122"/>
      <c r="AL375" s="122"/>
      <c r="AM375" s="122"/>
      <c r="AN375" s="122"/>
      <c r="AO375" s="122"/>
      <c r="AP375" s="122"/>
      <c r="AQ375" s="122"/>
      <c r="AR375" s="122"/>
      <c r="AS375" s="122"/>
      <c r="AT375" s="122"/>
      <c r="AU375" s="122"/>
      <c r="AV375" s="122"/>
      <c r="AW375" s="122"/>
      <c r="AX375" s="122"/>
      <c r="AY375" s="122"/>
      <c r="AZ375" s="122"/>
      <c r="BA375" s="122"/>
      <c r="BB375" s="122"/>
      <c r="BC375" s="122"/>
      <c r="BD375" s="122"/>
      <c r="BE375" s="122"/>
      <c r="BF375" s="122"/>
    </row>
    <row r="376" spans="2:58" ht="14.1" customHeight="1" x14ac:dyDescent="0.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2"/>
      <c r="AF376" s="122"/>
      <c r="AG376" s="122"/>
      <c r="AH376" s="122"/>
      <c r="AI376" s="122"/>
      <c r="AJ376" s="122"/>
      <c r="AK376" s="122"/>
      <c r="AL376" s="122"/>
      <c r="AM376" s="122"/>
      <c r="AN376" s="122"/>
      <c r="AO376" s="122"/>
      <c r="AP376" s="122"/>
      <c r="AQ376" s="122"/>
      <c r="AR376" s="122"/>
      <c r="AS376" s="122"/>
      <c r="AT376" s="122"/>
      <c r="AU376" s="122"/>
      <c r="AV376" s="122"/>
      <c r="AW376" s="122"/>
      <c r="AX376" s="122"/>
      <c r="AY376" s="122"/>
      <c r="AZ376" s="122"/>
      <c r="BA376" s="122"/>
      <c r="BB376" s="122"/>
      <c r="BC376" s="122"/>
      <c r="BD376" s="122"/>
      <c r="BE376" s="122"/>
      <c r="BF376" s="122"/>
    </row>
    <row r="377" spans="2:58" ht="14.1" customHeight="1" x14ac:dyDescent="0.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2"/>
      <c r="AF377" s="122"/>
      <c r="AG377" s="122"/>
      <c r="AH377" s="122"/>
      <c r="AI377" s="122"/>
      <c r="AJ377" s="122"/>
      <c r="AK377" s="122"/>
      <c r="AL377" s="122"/>
      <c r="AM377" s="122"/>
      <c r="AN377" s="122"/>
      <c r="AO377" s="122"/>
      <c r="AP377" s="122"/>
      <c r="AQ377" s="122"/>
      <c r="AR377" s="122"/>
      <c r="AS377" s="122"/>
      <c r="AT377" s="122"/>
      <c r="AU377" s="122"/>
      <c r="AV377" s="122"/>
      <c r="AW377" s="122"/>
      <c r="AX377" s="122"/>
      <c r="AY377" s="122"/>
      <c r="AZ377" s="122"/>
      <c r="BA377" s="122"/>
      <c r="BB377" s="122"/>
      <c r="BC377" s="122"/>
      <c r="BD377" s="122"/>
      <c r="BE377" s="122"/>
      <c r="BF377" s="122"/>
    </row>
    <row r="378" spans="2:58" ht="14.1" customHeight="1" x14ac:dyDescent="0.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2"/>
      <c r="AF378" s="122"/>
      <c r="AG378" s="122"/>
      <c r="AH378" s="122"/>
      <c r="AI378" s="122"/>
      <c r="AJ378" s="122"/>
      <c r="AK378" s="122"/>
      <c r="AL378" s="122"/>
      <c r="AM378" s="122"/>
      <c r="AN378" s="122"/>
      <c r="AO378" s="122"/>
      <c r="AP378" s="122"/>
      <c r="AQ378" s="122"/>
      <c r="AR378" s="122"/>
      <c r="AS378" s="122"/>
      <c r="AT378" s="122"/>
      <c r="AU378" s="122"/>
      <c r="AV378" s="122"/>
      <c r="AW378" s="122"/>
      <c r="AX378" s="122"/>
      <c r="AY378" s="122"/>
      <c r="AZ378" s="122"/>
      <c r="BA378" s="122"/>
      <c r="BB378" s="122"/>
      <c r="BC378" s="122"/>
      <c r="BD378" s="122"/>
      <c r="BE378" s="122"/>
      <c r="BF378" s="122"/>
    </row>
    <row r="379" spans="2:58" ht="14.1" customHeight="1" x14ac:dyDescent="0.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2"/>
      <c r="AF379" s="122"/>
      <c r="AG379" s="122"/>
      <c r="AH379" s="122"/>
      <c r="AI379" s="122"/>
      <c r="AJ379" s="122"/>
      <c r="AK379" s="122"/>
      <c r="AL379" s="122"/>
      <c r="AM379" s="122"/>
      <c r="AN379" s="122"/>
      <c r="AO379" s="122"/>
      <c r="AP379" s="122"/>
      <c r="AQ379" s="122"/>
      <c r="AR379" s="122"/>
      <c r="AS379" s="122"/>
      <c r="AT379" s="122"/>
      <c r="AU379" s="122"/>
      <c r="AV379" s="122"/>
      <c r="AW379" s="122"/>
      <c r="AX379" s="122"/>
      <c r="AY379" s="122"/>
      <c r="AZ379" s="122"/>
      <c r="BA379" s="122"/>
      <c r="BB379" s="122"/>
      <c r="BC379" s="122"/>
      <c r="BD379" s="122"/>
      <c r="BE379" s="122"/>
      <c r="BF379" s="122"/>
    </row>
    <row r="380" spans="2:58" ht="14.1" customHeight="1" x14ac:dyDescent="0.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2"/>
      <c r="AF380" s="122"/>
      <c r="AG380" s="122"/>
      <c r="AH380" s="122"/>
      <c r="AI380" s="122"/>
      <c r="AJ380" s="122"/>
      <c r="AK380" s="122"/>
      <c r="AL380" s="122"/>
      <c r="AM380" s="122"/>
      <c r="AN380" s="122"/>
      <c r="AO380" s="122"/>
      <c r="AP380" s="122"/>
      <c r="AQ380" s="122"/>
      <c r="AR380" s="122"/>
      <c r="AS380" s="122"/>
      <c r="AT380" s="122"/>
      <c r="AU380" s="122"/>
      <c r="AV380" s="122"/>
      <c r="AW380" s="122"/>
      <c r="AX380" s="122"/>
      <c r="AY380" s="122"/>
      <c r="AZ380" s="122"/>
      <c r="BA380" s="122"/>
      <c r="BB380" s="122"/>
      <c r="BC380" s="122"/>
      <c r="BD380" s="122"/>
      <c r="BE380" s="122"/>
      <c r="BF380" s="122"/>
    </row>
    <row r="381" spans="2:58" ht="14.1" customHeight="1" x14ac:dyDescent="0.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2"/>
      <c r="AF381" s="122"/>
      <c r="AG381" s="122"/>
      <c r="AH381" s="122"/>
      <c r="AI381" s="122"/>
      <c r="AJ381" s="122"/>
      <c r="AK381" s="122"/>
      <c r="AL381" s="122"/>
      <c r="AM381" s="122"/>
      <c r="AN381" s="122"/>
      <c r="AO381" s="122"/>
      <c r="AP381" s="122"/>
      <c r="AQ381" s="122"/>
      <c r="AR381" s="122"/>
      <c r="AS381" s="122"/>
      <c r="AT381" s="122"/>
      <c r="AU381" s="122"/>
      <c r="AV381" s="122"/>
      <c r="AW381" s="122"/>
      <c r="AX381" s="122"/>
      <c r="AY381" s="122"/>
      <c r="AZ381" s="122"/>
      <c r="BA381" s="122"/>
      <c r="BB381" s="122"/>
      <c r="BC381" s="122"/>
      <c r="BD381" s="122"/>
      <c r="BE381" s="122"/>
      <c r="BF381" s="122"/>
    </row>
    <row r="382" spans="2:58" ht="14.1" customHeight="1" x14ac:dyDescent="0.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2"/>
      <c r="AF382" s="122"/>
      <c r="AG382" s="122"/>
      <c r="AH382" s="122"/>
      <c r="AI382" s="122"/>
      <c r="AJ382" s="122"/>
      <c r="AK382" s="122"/>
      <c r="AL382" s="122"/>
      <c r="AM382" s="122"/>
      <c r="AN382" s="122"/>
      <c r="AO382" s="122"/>
      <c r="AP382" s="122"/>
      <c r="AQ382" s="122"/>
      <c r="AR382" s="122"/>
      <c r="AS382" s="122"/>
      <c r="AT382" s="122"/>
      <c r="AU382" s="122"/>
      <c r="AV382" s="122"/>
      <c r="AW382" s="122"/>
      <c r="AX382" s="122"/>
      <c r="AY382" s="122"/>
      <c r="AZ382" s="122"/>
      <c r="BA382" s="122"/>
      <c r="BB382" s="122"/>
      <c r="BC382" s="122"/>
      <c r="BD382" s="122"/>
      <c r="BE382" s="122"/>
      <c r="BF382" s="122"/>
    </row>
    <row r="383" spans="2:58" ht="14.1" customHeight="1" x14ac:dyDescent="0.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2"/>
      <c r="AF383" s="122"/>
      <c r="AG383" s="122"/>
      <c r="AH383" s="122"/>
      <c r="AI383" s="122"/>
      <c r="AJ383" s="122"/>
      <c r="AK383" s="122"/>
      <c r="AL383" s="122"/>
      <c r="AM383" s="122"/>
      <c r="AN383" s="122"/>
      <c r="AO383" s="122"/>
      <c r="AP383" s="122"/>
      <c r="AQ383" s="122"/>
      <c r="AR383" s="122"/>
      <c r="AS383" s="122"/>
      <c r="AT383" s="122"/>
      <c r="AU383" s="122"/>
      <c r="AV383" s="122"/>
      <c r="AW383" s="122"/>
      <c r="AX383" s="122"/>
      <c r="AY383" s="122"/>
      <c r="AZ383" s="122"/>
      <c r="BA383" s="122"/>
      <c r="BB383" s="122"/>
      <c r="BC383" s="122"/>
      <c r="BD383" s="122"/>
      <c r="BE383" s="122"/>
      <c r="BF383" s="122"/>
    </row>
    <row r="384" spans="2:58" ht="14.1" customHeight="1" x14ac:dyDescent="0.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c r="AE384" s="122"/>
      <c r="AF384" s="122"/>
      <c r="AG384" s="122"/>
      <c r="AH384" s="122"/>
      <c r="AI384" s="122"/>
      <c r="AJ384" s="122"/>
      <c r="AK384" s="122"/>
      <c r="AL384" s="122"/>
      <c r="AM384" s="122"/>
      <c r="AN384" s="122"/>
      <c r="AO384" s="122"/>
      <c r="AP384" s="122"/>
      <c r="AQ384" s="122"/>
      <c r="AR384" s="122"/>
      <c r="AS384" s="122"/>
      <c r="AT384" s="122"/>
      <c r="AU384" s="122"/>
      <c r="AV384" s="122"/>
      <c r="AW384" s="122"/>
      <c r="AX384" s="122"/>
      <c r="AY384" s="122"/>
      <c r="AZ384" s="122"/>
      <c r="BA384" s="122"/>
      <c r="BB384" s="122"/>
      <c r="BC384" s="122"/>
      <c r="BD384" s="122"/>
      <c r="BE384" s="122"/>
      <c r="BF384" s="122"/>
    </row>
    <row r="385" spans="2:58" ht="14.1" customHeight="1" x14ac:dyDescent="0.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2"/>
      <c r="AF385" s="122"/>
      <c r="AG385" s="122"/>
      <c r="AH385" s="122"/>
      <c r="AI385" s="122"/>
      <c r="AJ385" s="122"/>
      <c r="AK385" s="122"/>
      <c r="AL385" s="122"/>
      <c r="AM385" s="122"/>
      <c r="AN385" s="122"/>
      <c r="AO385" s="122"/>
      <c r="AP385" s="122"/>
      <c r="AQ385" s="122"/>
      <c r="AR385" s="122"/>
      <c r="AS385" s="122"/>
      <c r="AT385" s="122"/>
      <c r="AU385" s="122"/>
      <c r="AV385" s="122"/>
      <c r="AW385" s="122"/>
      <c r="AX385" s="122"/>
      <c r="AY385" s="122"/>
      <c r="AZ385" s="122"/>
      <c r="BA385" s="122"/>
      <c r="BB385" s="122"/>
      <c r="BC385" s="122"/>
      <c r="BD385" s="122"/>
      <c r="BE385" s="122"/>
      <c r="BF385" s="122"/>
    </row>
    <row r="386" spans="2:58" ht="14.1" customHeight="1" x14ac:dyDescent="0.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2"/>
      <c r="AF386" s="122"/>
      <c r="AG386" s="122"/>
      <c r="AH386" s="122"/>
      <c r="AI386" s="122"/>
      <c r="AJ386" s="122"/>
      <c r="AK386" s="122"/>
      <c r="AL386" s="122"/>
      <c r="AM386" s="122"/>
      <c r="AN386" s="122"/>
      <c r="AO386" s="122"/>
      <c r="AP386" s="122"/>
      <c r="AQ386" s="122"/>
      <c r="AR386" s="122"/>
      <c r="AS386" s="122"/>
      <c r="AT386" s="122"/>
      <c r="AU386" s="122"/>
      <c r="AV386" s="122"/>
      <c r="AW386" s="122"/>
      <c r="AX386" s="122"/>
      <c r="AY386" s="122"/>
      <c r="AZ386" s="122"/>
      <c r="BA386" s="122"/>
      <c r="BB386" s="122"/>
      <c r="BC386" s="122"/>
      <c r="BD386" s="122"/>
      <c r="BE386" s="122"/>
      <c r="BF386" s="122"/>
    </row>
    <row r="387" spans="2:58" ht="14.1" customHeight="1" x14ac:dyDescent="0.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2"/>
      <c r="AF387" s="122"/>
      <c r="AG387" s="122"/>
      <c r="AH387" s="122"/>
      <c r="AI387" s="122"/>
      <c r="AJ387" s="122"/>
      <c r="AK387" s="122"/>
      <c r="AL387" s="122"/>
      <c r="AM387" s="122"/>
      <c r="AN387" s="122"/>
      <c r="AO387" s="122"/>
      <c r="AP387" s="122"/>
      <c r="AQ387" s="122"/>
      <c r="AR387" s="122"/>
      <c r="AS387" s="122"/>
      <c r="AT387" s="122"/>
      <c r="AU387" s="122"/>
      <c r="AV387" s="122"/>
      <c r="AW387" s="122"/>
      <c r="AX387" s="122"/>
      <c r="AY387" s="122"/>
      <c r="AZ387" s="122"/>
      <c r="BA387" s="122"/>
      <c r="BB387" s="122"/>
      <c r="BC387" s="122"/>
      <c r="BD387" s="122"/>
      <c r="BE387" s="122"/>
      <c r="BF387" s="122"/>
    </row>
    <row r="388" spans="2:58" ht="14.1" customHeight="1" x14ac:dyDescent="0.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2"/>
      <c r="AF388" s="122"/>
      <c r="AG388" s="122"/>
      <c r="AH388" s="122"/>
      <c r="AI388" s="122"/>
      <c r="AJ388" s="122"/>
      <c r="AK388" s="122"/>
      <c r="AL388" s="122"/>
      <c r="AM388" s="122"/>
      <c r="AN388" s="122"/>
      <c r="AO388" s="122"/>
      <c r="AP388" s="122"/>
      <c r="AQ388" s="122"/>
      <c r="AR388" s="122"/>
      <c r="AS388" s="122"/>
      <c r="AT388" s="122"/>
      <c r="AU388" s="122"/>
      <c r="AV388" s="122"/>
      <c r="AW388" s="122"/>
      <c r="AX388" s="122"/>
      <c r="AY388" s="122"/>
      <c r="AZ388" s="122"/>
      <c r="BA388" s="122"/>
      <c r="BB388" s="122"/>
      <c r="BC388" s="122"/>
      <c r="BD388" s="122"/>
      <c r="BE388" s="122"/>
      <c r="BF388" s="122"/>
    </row>
    <row r="389" spans="2:58" ht="14.1" customHeight="1" x14ac:dyDescent="0.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c r="AE389" s="122"/>
      <c r="AF389" s="122"/>
      <c r="AG389" s="122"/>
      <c r="AH389" s="122"/>
      <c r="AI389" s="122"/>
      <c r="AJ389" s="122"/>
      <c r="AK389" s="122"/>
      <c r="AL389" s="122"/>
      <c r="AM389" s="122"/>
      <c r="AN389" s="122"/>
      <c r="AO389" s="122"/>
      <c r="AP389" s="122"/>
      <c r="AQ389" s="122"/>
      <c r="AR389" s="122"/>
      <c r="AS389" s="122"/>
      <c r="AT389" s="122"/>
      <c r="AU389" s="122"/>
      <c r="AV389" s="122"/>
      <c r="AW389" s="122"/>
      <c r="AX389" s="122"/>
      <c r="AY389" s="122"/>
      <c r="AZ389" s="122"/>
      <c r="BA389" s="122"/>
      <c r="BB389" s="122"/>
      <c r="BC389" s="122"/>
      <c r="BD389" s="122"/>
      <c r="BE389" s="122"/>
      <c r="BF389" s="122"/>
    </row>
    <row r="390" spans="2:58" ht="14.1" customHeight="1" x14ac:dyDescent="0.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c r="AI390" s="122"/>
      <c r="AJ390" s="122"/>
      <c r="AK390" s="122"/>
      <c r="AL390" s="122"/>
      <c r="AM390" s="122"/>
      <c r="AN390" s="122"/>
      <c r="AO390" s="122"/>
      <c r="AP390" s="122"/>
      <c r="AQ390" s="122"/>
      <c r="AR390" s="122"/>
      <c r="AS390" s="122"/>
      <c r="AT390" s="122"/>
      <c r="AU390" s="122"/>
      <c r="AV390" s="122"/>
      <c r="AW390" s="122"/>
      <c r="AX390" s="122"/>
      <c r="AY390" s="122"/>
      <c r="AZ390" s="122"/>
      <c r="BA390" s="122"/>
      <c r="BB390" s="122"/>
      <c r="BC390" s="122"/>
      <c r="BD390" s="122"/>
      <c r="BE390" s="122"/>
      <c r="BF390" s="122"/>
    </row>
    <row r="391" spans="2:58" ht="14.1" customHeight="1" x14ac:dyDescent="0.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2"/>
      <c r="AF391" s="122"/>
      <c r="AG391" s="122"/>
      <c r="AH391" s="122"/>
      <c r="AI391" s="122"/>
      <c r="AJ391" s="122"/>
      <c r="AK391" s="122"/>
      <c r="AL391" s="122"/>
      <c r="AM391" s="122"/>
      <c r="AN391" s="122"/>
      <c r="AO391" s="122"/>
      <c r="AP391" s="122"/>
      <c r="AQ391" s="122"/>
      <c r="AR391" s="122"/>
      <c r="AS391" s="122"/>
      <c r="AT391" s="122"/>
      <c r="AU391" s="122"/>
      <c r="AV391" s="122"/>
      <c r="AW391" s="122"/>
      <c r="AX391" s="122"/>
      <c r="AY391" s="122"/>
      <c r="AZ391" s="122"/>
      <c r="BA391" s="122"/>
      <c r="BB391" s="122"/>
      <c r="BC391" s="122"/>
      <c r="BD391" s="122"/>
      <c r="BE391" s="122"/>
      <c r="BF391" s="122"/>
    </row>
    <row r="392" spans="2:58" ht="14.1" customHeight="1" x14ac:dyDescent="0.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2"/>
      <c r="AF392" s="122"/>
      <c r="AG392" s="122"/>
      <c r="AH392" s="122"/>
      <c r="AI392" s="122"/>
      <c r="AJ392" s="122"/>
      <c r="AK392" s="122"/>
      <c r="AL392" s="122"/>
      <c r="AM392" s="122"/>
      <c r="AN392" s="122"/>
      <c r="AO392" s="122"/>
      <c r="AP392" s="122"/>
      <c r="AQ392" s="122"/>
      <c r="AR392" s="122"/>
      <c r="AS392" s="122"/>
      <c r="AT392" s="122"/>
      <c r="AU392" s="122"/>
      <c r="AV392" s="122"/>
      <c r="AW392" s="122"/>
      <c r="AX392" s="122"/>
      <c r="AY392" s="122"/>
      <c r="AZ392" s="122"/>
      <c r="BA392" s="122"/>
      <c r="BB392" s="122"/>
      <c r="BC392" s="122"/>
      <c r="BD392" s="122"/>
      <c r="BE392" s="122"/>
      <c r="BF392" s="122"/>
    </row>
    <row r="393" spans="2:58" ht="14.1" customHeight="1" x14ac:dyDescent="0.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c r="AE393" s="122"/>
      <c r="AF393" s="122"/>
      <c r="AG393" s="122"/>
      <c r="AH393" s="122"/>
      <c r="AI393" s="122"/>
      <c r="AJ393" s="122"/>
      <c r="AK393" s="122"/>
      <c r="AL393" s="122"/>
      <c r="AM393" s="122"/>
      <c r="AN393" s="122"/>
      <c r="AO393" s="122"/>
      <c r="AP393" s="122"/>
      <c r="AQ393" s="122"/>
      <c r="AR393" s="122"/>
      <c r="AS393" s="122"/>
      <c r="AT393" s="122"/>
      <c r="AU393" s="122"/>
      <c r="AV393" s="122"/>
      <c r="AW393" s="122"/>
      <c r="AX393" s="122"/>
      <c r="AY393" s="122"/>
      <c r="AZ393" s="122"/>
      <c r="BA393" s="122"/>
      <c r="BB393" s="122"/>
      <c r="BC393" s="122"/>
      <c r="BD393" s="122"/>
      <c r="BE393" s="122"/>
      <c r="BF393" s="122"/>
    </row>
    <row r="394" spans="2:58" ht="14.1" customHeight="1" x14ac:dyDescent="0.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2"/>
      <c r="AF394" s="122"/>
      <c r="AG394" s="122"/>
      <c r="AH394" s="122"/>
      <c r="AI394" s="122"/>
      <c r="AJ394" s="122"/>
      <c r="AK394" s="122"/>
      <c r="AL394" s="122"/>
      <c r="AM394" s="122"/>
      <c r="AN394" s="122"/>
      <c r="AO394" s="122"/>
      <c r="AP394" s="122"/>
      <c r="AQ394" s="122"/>
      <c r="AR394" s="122"/>
      <c r="AS394" s="122"/>
      <c r="AT394" s="122"/>
      <c r="AU394" s="122"/>
      <c r="AV394" s="122"/>
      <c r="AW394" s="122"/>
      <c r="AX394" s="122"/>
      <c r="AY394" s="122"/>
      <c r="AZ394" s="122"/>
      <c r="BA394" s="122"/>
      <c r="BB394" s="122"/>
      <c r="BC394" s="122"/>
      <c r="BD394" s="122"/>
      <c r="BE394" s="122"/>
      <c r="BF394" s="122"/>
    </row>
    <row r="395" spans="2:58" ht="14.1" customHeight="1" x14ac:dyDescent="0.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2"/>
      <c r="AF395" s="122"/>
      <c r="AG395" s="122"/>
      <c r="AH395" s="122"/>
      <c r="AI395" s="122"/>
      <c r="AJ395" s="122"/>
      <c r="AK395" s="122"/>
      <c r="AL395" s="122"/>
      <c r="AM395" s="122"/>
      <c r="AN395" s="122"/>
      <c r="AO395" s="122"/>
      <c r="AP395" s="122"/>
      <c r="AQ395" s="122"/>
      <c r="AR395" s="122"/>
      <c r="AS395" s="122"/>
      <c r="AT395" s="122"/>
      <c r="AU395" s="122"/>
      <c r="AV395" s="122"/>
      <c r="AW395" s="122"/>
      <c r="AX395" s="122"/>
      <c r="AY395" s="122"/>
      <c r="AZ395" s="122"/>
      <c r="BA395" s="122"/>
      <c r="BB395" s="122"/>
      <c r="BC395" s="122"/>
      <c r="BD395" s="122"/>
      <c r="BE395" s="122"/>
      <c r="BF395" s="122"/>
    </row>
    <row r="396" spans="2:58" ht="14.1" customHeight="1" x14ac:dyDescent="0.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2"/>
      <c r="AF396" s="122"/>
      <c r="AG396" s="122"/>
      <c r="AH396" s="122"/>
      <c r="AI396" s="122"/>
      <c r="AJ396" s="122"/>
      <c r="AK396" s="122"/>
      <c r="AL396" s="122"/>
      <c r="AM396" s="122"/>
      <c r="AN396" s="122"/>
      <c r="AO396" s="122"/>
      <c r="AP396" s="122"/>
      <c r="AQ396" s="122"/>
      <c r="AR396" s="122"/>
      <c r="AS396" s="122"/>
      <c r="AT396" s="122"/>
      <c r="AU396" s="122"/>
      <c r="AV396" s="122"/>
      <c r="AW396" s="122"/>
      <c r="AX396" s="122"/>
      <c r="AY396" s="122"/>
      <c r="AZ396" s="122"/>
      <c r="BA396" s="122"/>
      <c r="BB396" s="122"/>
      <c r="BC396" s="122"/>
      <c r="BD396" s="122"/>
      <c r="BE396" s="122"/>
      <c r="BF396" s="122"/>
    </row>
    <row r="397" spans="2:58" ht="14.1" customHeight="1" x14ac:dyDescent="0.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c r="AE397" s="122"/>
      <c r="AF397" s="122"/>
      <c r="AG397" s="122"/>
      <c r="AH397" s="122"/>
      <c r="AI397" s="122"/>
      <c r="AJ397" s="122"/>
      <c r="AK397" s="122"/>
      <c r="AL397" s="122"/>
      <c r="AM397" s="122"/>
      <c r="AN397" s="122"/>
      <c r="AO397" s="122"/>
      <c r="AP397" s="122"/>
      <c r="AQ397" s="122"/>
      <c r="AR397" s="122"/>
      <c r="AS397" s="122"/>
      <c r="AT397" s="122"/>
      <c r="AU397" s="122"/>
      <c r="AV397" s="122"/>
      <c r="AW397" s="122"/>
      <c r="AX397" s="122"/>
      <c r="AY397" s="122"/>
      <c r="AZ397" s="122"/>
      <c r="BA397" s="122"/>
      <c r="BB397" s="122"/>
      <c r="BC397" s="122"/>
      <c r="BD397" s="122"/>
      <c r="BE397" s="122"/>
      <c r="BF397" s="122"/>
    </row>
    <row r="398" spans="2:58" ht="14.1" customHeight="1" x14ac:dyDescent="0.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2"/>
      <c r="AF398" s="122"/>
      <c r="AG398" s="122"/>
      <c r="AH398" s="122"/>
      <c r="AI398" s="122"/>
      <c r="AJ398" s="122"/>
      <c r="AK398" s="122"/>
      <c r="AL398" s="122"/>
      <c r="AM398" s="122"/>
      <c r="AN398" s="122"/>
      <c r="AO398" s="122"/>
      <c r="AP398" s="122"/>
      <c r="AQ398" s="122"/>
      <c r="AR398" s="122"/>
      <c r="AS398" s="122"/>
      <c r="AT398" s="122"/>
      <c r="AU398" s="122"/>
      <c r="AV398" s="122"/>
      <c r="AW398" s="122"/>
      <c r="AX398" s="122"/>
      <c r="AY398" s="122"/>
      <c r="AZ398" s="122"/>
      <c r="BA398" s="122"/>
      <c r="BB398" s="122"/>
      <c r="BC398" s="122"/>
      <c r="BD398" s="122"/>
      <c r="BE398" s="122"/>
      <c r="BF398" s="122"/>
    </row>
    <row r="399" spans="2:58" ht="14.1" customHeight="1" x14ac:dyDescent="0.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2"/>
      <c r="AF399" s="122"/>
      <c r="AG399" s="122"/>
      <c r="AH399" s="122"/>
      <c r="AI399" s="122"/>
      <c r="AJ399" s="122"/>
      <c r="AK399" s="122"/>
      <c r="AL399" s="122"/>
      <c r="AM399" s="122"/>
      <c r="AN399" s="122"/>
      <c r="AO399" s="122"/>
      <c r="AP399" s="122"/>
      <c r="AQ399" s="122"/>
      <c r="AR399" s="122"/>
      <c r="AS399" s="122"/>
      <c r="AT399" s="122"/>
      <c r="AU399" s="122"/>
      <c r="AV399" s="122"/>
      <c r="AW399" s="122"/>
      <c r="AX399" s="122"/>
      <c r="AY399" s="122"/>
      <c r="AZ399" s="122"/>
      <c r="BA399" s="122"/>
      <c r="BB399" s="122"/>
      <c r="BC399" s="122"/>
      <c r="BD399" s="122"/>
      <c r="BE399" s="122"/>
      <c r="BF399" s="122"/>
    </row>
    <row r="400" spans="2:58" ht="14.1" customHeight="1" x14ac:dyDescent="0.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2"/>
      <c r="AF400" s="122"/>
      <c r="AG400" s="122"/>
      <c r="AH400" s="122"/>
      <c r="AI400" s="122"/>
      <c r="AJ400" s="122"/>
      <c r="AK400" s="122"/>
      <c r="AL400" s="122"/>
      <c r="AM400" s="122"/>
      <c r="AN400" s="122"/>
      <c r="AO400" s="122"/>
      <c r="AP400" s="122"/>
      <c r="AQ400" s="122"/>
      <c r="AR400" s="122"/>
      <c r="AS400" s="122"/>
      <c r="AT400" s="122"/>
      <c r="AU400" s="122"/>
      <c r="AV400" s="122"/>
      <c r="AW400" s="122"/>
      <c r="AX400" s="122"/>
      <c r="AY400" s="122"/>
      <c r="AZ400" s="122"/>
      <c r="BA400" s="122"/>
      <c r="BB400" s="122"/>
      <c r="BC400" s="122"/>
      <c r="BD400" s="122"/>
      <c r="BE400" s="122"/>
      <c r="BF400" s="122"/>
    </row>
    <row r="401" spans="2:58" ht="14.1" customHeight="1" x14ac:dyDescent="0.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c r="AE401" s="122"/>
      <c r="AF401" s="122"/>
      <c r="AG401" s="122"/>
      <c r="AH401" s="122"/>
      <c r="AI401" s="122"/>
      <c r="AJ401" s="122"/>
      <c r="AK401" s="122"/>
      <c r="AL401" s="122"/>
      <c r="AM401" s="122"/>
      <c r="AN401" s="122"/>
      <c r="AO401" s="122"/>
      <c r="AP401" s="122"/>
      <c r="AQ401" s="122"/>
      <c r="AR401" s="122"/>
      <c r="AS401" s="122"/>
      <c r="AT401" s="122"/>
      <c r="AU401" s="122"/>
      <c r="AV401" s="122"/>
      <c r="AW401" s="122"/>
      <c r="AX401" s="122"/>
      <c r="AY401" s="122"/>
      <c r="AZ401" s="122"/>
      <c r="BA401" s="122"/>
      <c r="BB401" s="122"/>
      <c r="BC401" s="122"/>
      <c r="BD401" s="122"/>
      <c r="BE401" s="122"/>
      <c r="BF401" s="122"/>
    </row>
    <row r="402" spans="2:58" ht="14.1" customHeight="1" x14ac:dyDescent="0.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2"/>
      <c r="AF402" s="122"/>
      <c r="AG402" s="122"/>
      <c r="AH402" s="122"/>
      <c r="AI402" s="122"/>
      <c r="AJ402" s="122"/>
      <c r="AK402" s="122"/>
      <c r="AL402" s="122"/>
      <c r="AM402" s="122"/>
      <c r="AN402" s="122"/>
      <c r="AO402" s="122"/>
      <c r="AP402" s="122"/>
      <c r="AQ402" s="122"/>
      <c r="AR402" s="122"/>
      <c r="AS402" s="122"/>
      <c r="AT402" s="122"/>
      <c r="AU402" s="122"/>
      <c r="AV402" s="122"/>
      <c r="AW402" s="122"/>
      <c r="AX402" s="122"/>
      <c r="AY402" s="122"/>
      <c r="AZ402" s="122"/>
      <c r="BA402" s="122"/>
      <c r="BB402" s="122"/>
      <c r="BC402" s="122"/>
      <c r="BD402" s="122"/>
      <c r="BE402" s="122"/>
      <c r="BF402" s="122"/>
    </row>
    <row r="403" spans="2:58" ht="14.1" customHeight="1" x14ac:dyDescent="0.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2"/>
      <c r="AF403" s="122"/>
      <c r="AG403" s="122"/>
      <c r="AH403" s="122"/>
      <c r="AI403" s="122"/>
      <c r="AJ403" s="122"/>
      <c r="AK403" s="122"/>
      <c r="AL403" s="122"/>
      <c r="AM403" s="122"/>
      <c r="AN403" s="122"/>
      <c r="AO403" s="122"/>
      <c r="AP403" s="122"/>
      <c r="AQ403" s="122"/>
      <c r="AR403" s="122"/>
      <c r="AS403" s="122"/>
      <c r="AT403" s="122"/>
      <c r="AU403" s="122"/>
      <c r="AV403" s="122"/>
      <c r="AW403" s="122"/>
      <c r="AX403" s="122"/>
      <c r="AY403" s="122"/>
      <c r="AZ403" s="122"/>
      <c r="BA403" s="122"/>
      <c r="BB403" s="122"/>
      <c r="BC403" s="122"/>
      <c r="BD403" s="122"/>
      <c r="BE403" s="122"/>
      <c r="BF403" s="122"/>
    </row>
    <row r="404" spans="2:58" ht="14.1" customHeight="1" x14ac:dyDescent="0.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2"/>
      <c r="AF404" s="122"/>
      <c r="AG404" s="122"/>
      <c r="AH404" s="122"/>
      <c r="AI404" s="122"/>
      <c r="AJ404" s="122"/>
      <c r="AK404" s="122"/>
      <c r="AL404" s="122"/>
      <c r="AM404" s="122"/>
      <c r="AN404" s="122"/>
      <c r="AO404" s="122"/>
      <c r="AP404" s="122"/>
      <c r="AQ404" s="122"/>
      <c r="AR404" s="122"/>
      <c r="AS404" s="122"/>
      <c r="AT404" s="122"/>
      <c r="AU404" s="122"/>
      <c r="AV404" s="122"/>
      <c r="AW404" s="122"/>
      <c r="AX404" s="122"/>
      <c r="AY404" s="122"/>
      <c r="AZ404" s="122"/>
      <c r="BA404" s="122"/>
      <c r="BB404" s="122"/>
      <c r="BC404" s="122"/>
      <c r="BD404" s="122"/>
      <c r="BE404" s="122"/>
      <c r="BF404" s="122"/>
    </row>
    <row r="405" spans="2:58" ht="14.1" customHeight="1" x14ac:dyDescent="0.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2"/>
      <c r="AF405" s="122"/>
      <c r="AG405" s="122"/>
      <c r="AH405" s="122"/>
      <c r="AI405" s="122"/>
      <c r="AJ405" s="122"/>
      <c r="AK405" s="122"/>
      <c r="AL405" s="122"/>
      <c r="AM405" s="122"/>
      <c r="AN405" s="122"/>
      <c r="AO405" s="122"/>
      <c r="AP405" s="122"/>
      <c r="AQ405" s="122"/>
      <c r="AR405" s="122"/>
      <c r="AS405" s="122"/>
      <c r="AT405" s="122"/>
      <c r="AU405" s="122"/>
      <c r="AV405" s="122"/>
      <c r="AW405" s="122"/>
      <c r="AX405" s="122"/>
      <c r="AY405" s="122"/>
      <c r="AZ405" s="122"/>
      <c r="BA405" s="122"/>
      <c r="BB405" s="122"/>
      <c r="BC405" s="122"/>
      <c r="BD405" s="122"/>
      <c r="BE405" s="122"/>
      <c r="BF405" s="122"/>
    </row>
    <row r="406" spans="2:58" ht="14.1" customHeight="1" x14ac:dyDescent="0.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c r="AE406" s="122"/>
      <c r="AF406" s="122"/>
      <c r="AG406" s="122"/>
      <c r="AH406" s="122"/>
      <c r="AI406" s="122"/>
      <c r="AJ406" s="122"/>
      <c r="AK406" s="122"/>
      <c r="AL406" s="122"/>
      <c r="AM406" s="122"/>
      <c r="AN406" s="122"/>
      <c r="AO406" s="122"/>
      <c r="AP406" s="122"/>
      <c r="AQ406" s="122"/>
      <c r="AR406" s="122"/>
      <c r="AS406" s="122"/>
      <c r="AT406" s="122"/>
      <c r="AU406" s="122"/>
      <c r="AV406" s="122"/>
      <c r="AW406" s="122"/>
      <c r="AX406" s="122"/>
      <c r="AY406" s="122"/>
      <c r="AZ406" s="122"/>
      <c r="BA406" s="122"/>
      <c r="BB406" s="122"/>
      <c r="BC406" s="122"/>
      <c r="BD406" s="122"/>
      <c r="BE406" s="122"/>
      <c r="BF406" s="122"/>
    </row>
    <row r="407" spans="2:58" ht="14.1" customHeight="1" x14ac:dyDescent="0.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2"/>
      <c r="AF407" s="122"/>
      <c r="AG407" s="122"/>
      <c r="AH407" s="122"/>
      <c r="AI407" s="122"/>
      <c r="AJ407" s="122"/>
      <c r="AK407" s="122"/>
      <c r="AL407" s="122"/>
      <c r="AM407" s="122"/>
      <c r="AN407" s="122"/>
      <c r="AO407" s="122"/>
      <c r="AP407" s="122"/>
      <c r="AQ407" s="122"/>
      <c r="AR407" s="122"/>
      <c r="AS407" s="122"/>
      <c r="AT407" s="122"/>
      <c r="AU407" s="122"/>
      <c r="AV407" s="122"/>
      <c r="AW407" s="122"/>
      <c r="AX407" s="122"/>
      <c r="AY407" s="122"/>
      <c r="AZ407" s="122"/>
      <c r="BA407" s="122"/>
      <c r="BB407" s="122"/>
      <c r="BC407" s="122"/>
      <c r="BD407" s="122"/>
      <c r="BE407" s="122"/>
      <c r="BF407" s="122"/>
    </row>
    <row r="408" spans="2:58" ht="14.1" customHeight="1" x14ac:dyDescent="0.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2"/>
      <c r="AF408" s="122"/>
      <c r="AG408" s="122"/>
      <c r="AH408" s="122"/>
      <c r="AI408" s="122"/>
      <c r="AJ408" s="122"/>
      <c r="AK408" s="122"/>
      <c r="AL408" s="122"/>
      <c r="AM408" s="122"/>
      <c r="AN408" s="122"/>
      <c r="AO408" s="122"/>
      <c r="AP408" s="122"/>
      <c r="AQ408" s="122"/>
      <c r="AR408" s="122"/>
      <c r="AS408" s="122"/>
      <c r="AT408" s="122"/>
      <c r="AU408" s="122"/>
      <c r="AV408" s="122"/>
      <c r="AW408" s="122"/>
      <c r="AX408" s="122"/>
      <c r="AY408" s="122"/>
      <c r="AZ408" s="122"/>
      <c r="BA408" s="122"/>
      <c r="BB408" s="122"/>
      <c r="BC408" s="122"/>
      <c r="BD408" s="122"/>
      <c r="BE408" s="122"/>
      <c r="BF408" s="122"/>
    </row>
    <row r="409" spans="2:58" ht="14.1" customHeight="1" x14ac:dyDescent="0.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2"/>
      <c r="AF409" s="122"/>
      <c r="AG409" s="122"/>
      <c r="AH409" s="122"/>
      <c r="AI409" s="122"/>
      <c r="AJ409" s="122"/>
      <c r="AK409" s="122"/>
      <c r="AL409" s="122"/>
      <c r="AM409" s="122"/>
      <c r="AN409" s="122"/>
      <c r="AO409" s="122"/>
      <c r="AP409" s="122"/>
      <c r="AQ409" s="122"/>
      <c r="AR409" s="122"/>
      <c r="AS409" s="122"/>
      <c r="AT409" s="122"/>
      <c r="AU409" s="122"/>
      <c r="AV409" s="122"/>
      <c r="AW409" s="122"/>
      <c r="AX409" s="122"/>
      <c r="AY409" s="122"/>
      <c r="AZ409" s="122"/>
      <c r="BA409" s="122"/>
      <c r="BB409" s="122"/>
      <c r="BC409" s="122"/>
      <c r="BD409" s="122"/>
      <c r="BE409" s="122"/>
      <c r="BF409" s="122"/>
    </row>
    <row r="410" spans="2:58" ht="14.1" customHeight="1" x14ac:dyDescent="0.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2"/>
      <c r="AF410" s="122"/>
      <c r="AG410" s="122"/>
      <c r="AH410" s="122"/>
      <c r="AI410" s="122"/>
      <c r="AJ410" s="122"/>
      <c r="AK410" s="122"/>
      <c r="AL410" s="122"/>
      <c r="AM410" s="122"/>
      <c r="AN410" s="122"/>
      <c r="AO410" s="122"/>
      <c r="AP410" s="122"/>
      <c r="AQ410" s="122"/>
      <c r="AR410" s="122"/>
      <c r="AS410" s="122"/>
      <c r="AT410" s="122"/>
      <c r="AU410" s="122"/>
      <c r="AV410" s="122"/>
      <c r="AW410" s="122"/>
      <c r="AX410" s="122"/>
      <c r="AY410" s="122"/>
      <c r="AZ410" s="122"/>
      <c r="BA410" s="122"/>
      <c r="BB410" s="122"/>
      <c r="BC410" s="122"/>
      <c r="BD410" s="122"/>
      <c r="BE410" s="122"/>
      <c r="BF410" s="122"/>
    </row>
    <row r="411" spans="2:58" ht="14.1" customHeight="1" x14ac:dyDescent="0.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c r="AE411" s="122"/>
      <c r="AF411" s="122"/>
      <c r="AG411" s="122"/>
      <c r="AH411" s="122"/>
      <c r="AI411" s="122"/>
      <c r="AJ411" s="122"/>
      <c r="AK411" s="122"/>
      <c r="AL411" s="122"/>
      <c r="AM411" s="122"/>
      <c r="AN411" s="122"/>
      <c r="AO411" s="122"/>
      <c r="AP411" s="122"/>
      <c r="AQ411" s="122"/>
      <c r="AR411" s="122"/>
      <c r="AS411" s="122"/>
      <c r="AT411" s="122"/>
      <c r="AU411" s="122"/>
      <c r="AV411" s="122"/>
      <c r="AW411" s="122"/>
      <c r="AX411" s="122"/>
      <c r="AY411" s="122"/>
      <c r="AZ411" s="122"/>
      <c r="BA411" s="122"/>
      <c r="BB411" s="122"/>
      <c r="BC411" s="122"/>
      <c r="BD411" s="122"/>
      <c r="BE411" s="122"/>
      <c r="BF411" s="122"/>
    </row>
    <row r="412" spans="2:58" ht="14.1" customHeight="1" x14ac:dyDescent="0.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c r="AE412" s="122"/>
      <c r="AF412" s="122"/>
      <c r="AG412" s="122"/>
      <c r="AH412" s="122"/>
      <c r="AI412" s="122"/>
      <c r="AJ412" s="122"/>
      <c r="AK412" s="122"/>
      <c r="AL412" s="122"/>
      <c r="AM412" s="122"/>
      <c r="AN412" s="122"/>
      <c r="AO412" s="122"/>
      <c r="AP412" s="122"/>
      <c r="AQ412" s="122"/>
      <c r="AR412" s="122"/>
      <c r="AS412" s="122"/>
      <c r="AT412" s="122"/>
      <c r="AU412" s="122"/>
      <c r="AV412" s="122"/>
      <c r="AW412" s="122"/>
      <c r="AX412" s="122"/>
      <c r="AY412" s="122"/>
      <c r="AZ412" s="122"/>
      <c r="BA412" s="122"/>
      <c r="BB412" s="122"/>
      <c r="BC412" s="122"/>
      <c r="BD412" s="122"/>
      <c r="BE412" s="122"/>
      <c r="BF412" s="122"/>
    </row>
    <row r="413" spans="2:58" ht="14.1" customHeight="1" x14ac:dyDescent="0.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2"/>
      <c r="AF413" s="122"/>
      <c r="AG413" s="122"/>
      <c r="AH413" s="122"/>
      <c r="AI413" s="122"/>
      <c r="AJ413" s="122"/>
      <c r="AK413" s="122"/>
      <c r="AL413" s="122"/>
      <c r="AM413" s="122"/>
      <c r="AN413" s="122"/>
      <c r="AO413" s="122"/>
      <c r="AP413" s="122"/>
      <c r="AQ413" s="122"/>
      <c r="AR413" s="122"/>
      <c r="AS413" s="122"/>
      <c r="AT413" s="122"/>
      <c r="AU413" s="122"/>
      <c r="AV413" s="122"/>
      <c r="AW413" s="122"/>
      <c r="AX413" s="122"/>
      <c r="AY413" s="122"/>
      <c r="AZ413" s="122"/>
      <c r="BA413" s="122"/>
      <c r="BB413" s="122"/>
      <c r="BC413" s="122"/>
      <c r="BD413" s="122"/>
      <c r="BE413" s="122"/>
      <c r="BF413" s="122"/>
    </row>
    <row r="414" spans="2:58" ht="14.1" customHeight="1" x14ac:dyDescent="0.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2"/>
      <c r="AF414" s="122"/>
      <c r="AG414" s="122"/>
      <c r="AH414" s="122"/>
      <c r="AI414" s="122"/>
      <c r="AJ414" s="122"/>
      <c r="AK414" s="122"/>
      <c r="AL414" s="122"/>
      <c r="AM414" s="122"/>
      <c r="AN414" s="122"/>
      <c r="AO414" s="122"/>
      <c r="AP414" s="122"/>
      <c r="AQ414" s="122"/>
      <c r="AR414" s="122"/>
      <c r="AS414" s="122"/>
      <c r="AT414" s="122"/>
      <c r="AU414" s="122"/>
      <c r="AV414" s="122"/>
      <c r="AW414" s="122"/>
      <c r="AX414" s="122"/>
      <c r="AY414" s="122"/>
      <c r="AZ414" s="122"/>
      <c r="BA414" s="122"/>
      <c r="BB414" s="122"/>
      <c r="BC414" s="122"/>
      <c r="BD414" s="122"/>
      <c r="BE414" s="122"/>
      <c r="BF414" s="122"/>
    </row>
    <row r="415" spans="2:58" ht="14.1" customHeight="1" x14ac:dyDescent="0.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2"/>
      <c r="AF415" s="122"/>
      <c r="AG415" s="122"/>
      <c r="AH415" s="122"/>
      <c r="AI415" s="122"/>
      <c r="AJ415" s="122"/>
      <c r="AK415" s="122"/>
      <c r="AL415" s="122"/>
      <c r="AM415" s="122"/>
      <c r="AN415" s="122"/>
      <c r="AO415" s="122"/>
      <c r="AP415" s="122"/>
      <c r="AQ415" s="122"/>
      <c r="AR415" s="122"/>
      <c r="AS415" s="122"/>
      <c r="AT415" s="122"/>
      <c r="AU415" s="122"/>
      <c r="AV415" s="122"/>
      <c r="AW415" s="122"/>
      <c r="AX415" s="122"/>
      <c r="AY415" s="122"/>
      <c r="AZ415" s="122"/>
      <c r="BA415" s="122"/>
      <c r="BB415" s="122"/>
      <c r="BC415" s="122"/>
      <c r="BD415" s="122"/>
      <c r="BE415" s="122"/>
      <c r="BF415" s="122"/>
    </row>
    <row r="416" spans="2:58" ht="14.1" customHeight="1" x14ac:dyDescent="0.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c r="AE416" s="122"/>
      <c r="AF416" s="122"/>
      <c r="AG416" s="122"/>
      <c r="AH416" s="122"/>
      <c r="AI416" s="122"/>
      <c r="AJ416" s="122"/>
      <c r="AK416" s="122"/>
      <c r="AL416" s="122"/>
      <c r="AM416" s="122"/>
      <c r="AN416" s="122"/>
      <c r="AO416" s="122"/>
      <c r="AP416" s="122"/>
      <c r="AQ416" s="122"/>
      <c r="AR416" s="122"/>
      <c r="AS416" s="122"/>
      <c r="AT416" s="122"/>
      <c r="AU416" s="122"/>
      <c r="AV416" s="122"/>
      <c r="AW416" s="122"/>
      <c r="AX416" s="122"/>
      <c r="AY416" s="122"/>
      <c r="AZ416" s="122"/>
      <c r="BA416" s="122"/>
      <c r="BB416" s="122"/>
      <c r="BC416" s="122"/>
      <c r="BD416" s="122"/>
      <c r="BE416" s="122"/>
      <c r="BF416" s="122"/>
    </row>
    <row r="417" spans="2:58" ht="14.1" customHeight="1" x14ac:dyDescent="0.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2"/>
      <c r="AF417" s="122"/>
      <c r="AG417" s="122"/>
      <c r="AH417" s="122"/>
      <c r="AI417" s="122"/>
      <c r="AJ417" s="122"/>
      <c r="AK417" s="122"/>
      <c r="AL417" s="122"/>
      <c r="AM417" s="122"/>
      <c r="AN417" s="122"/>
      <c r="AO417" s="122"/>
      <c r="AP417" s="122"/>
      <c r="AQ417" s="122"/>
      <c r="AR417" s="122"/>
      <c r="AS417" s="122"/>
      <c r="AT417" s="122"/>
      <c r="AU417" s="122"/>
      <c r="AV417" s="122"/>
      <c r="AW417" s="122"/>
      <c r="AX417" s="122"/>
      <c r="AY417" s="122"/>
      <c r="AZ417" s="122"/>
      <c r="BA417" s="122"/>
      <c r="BB417" s="122"/>
      <c r="BC417" s="122"/>
      <c r="BD417" s="122"/>
      <c r="BE417" s="122"/>
      <c r="BF417" s="122"/>
    </row>
    <row r="418" spans="2:58" ht="14.1" customHeight="1" x14ac:dyDescent="0.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2"/>
      <c r="AF418" s="122"/>
      <c r="AG418" s="122"/>
      <c r="AH418" s="122"/>
      <c r="AI418" s="122"/>
      <c r="AJ418" s="122"/>
      <c r="AK418" s="122"/>
      <c r="AL418" s="122"/>
      <c r="AM418" s="122"/>
      <c r="AN418" s="122"/>
      <c r="AO418" s="122"/>
      <c r="AP418" s="122"/>
      <c r="AQ418" s="122"/>
      <c r="AR418" s="122"/>
      <c r="AS418" s="122"/>
      <c r="AT418" s="122"/>
      <c r="AU418" s="122"/>
      <c r="AV418" s="122"/>
      <c r="AW418" s="122"/>
      <c r="AX418" s="122"/>
      <c r="AY418" s="122"/>
      <c r="AZ418" s="122"/>
      <c r="BA418" s="122"/>
      <c r="BB418" s="122"/>
      <c r="BC418" s="122"/>
      <c r="BD418" s="122"/>
      <c r="BE418" s="122"/>
      <c r="BF418" s="122"/>
    </row>
    <row r="419" spans="2:58" ht="14.1" customHeight="1" x14ac:dyDescent="0.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2"/>
      <c r="AF419" s="122"/>
      <c r="AG419" s="122"/>
      <c r="AH419" s="122"/>
      <c r="AI419" s="122"/>
      <c r="AJ419" s="122"/>
      <c r="AK419" s="122"/>
      <c r="AL419" s="122"/>
      <c r="AM419" s="122"/>
      <c r="AN419" s="122"/>
      <c r="AO419" s="122"/>
      <c r="AP419" s="122"/>
      <c r="AQ419" s="122"/>
      <c r="AR419" s="122"/>
      <c r="AS419" s="122"/>
      <c r="AT419" s="122"/>
      <c r="AU419" s="122"/>
      <c r="AV419" s="122"/>
      <c r="AW419" s="122"/>
      <c r="AX419" s="122"/>
      <c r="AY419" s="122"/>
      <c r="AZ419" s="122"/>
      <c r="BA419" s="122"/>
      <c r="BB419" s="122"/>
      <c r="BC419" s="122"/>
      <c r="BD419" s="122"/>
      <c r="BE419" s="122"/>
      <c r="BF419" s="122"/>
    </row>
    <row r="420" spans="2:58" ht="14.1" customHeight="1" x14ac:dyDescent="0.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2"/>
      <c r="AF420" s="122"/>
      <c r="AG420" s="122"/>
      <c r="AH420" s="122"/>
      <c r="AI420" s="122"/>
      <c r="AJ420" s="122"/>
      <c r="AK420" s="122"/>
      <c r="AL420" s="122"/>
      <c r="AM420" s="122"/>
      <c r="AN420" s="122"/>
      <c r="AO420" s="122"/>
      <c r="AP420" s="122"/>
      <c r="AQ420" s="122"/>
      <c r="AR420" s="122"/>
      <c r="AS420" s="122"/>
      <c r="AT420" s="122"/>
      <c r="AU420" s="122"/>
      <c r="AV420" s="122"/>
      <c r="AW420" s="122"/>
      <c r="AX420" s="122"/>
      <c r="AY420" s="122"/>
      <c r="AZ420" s="122"/>
      <c r="BA420" s="122"/>
      <c r="BB420" s="122"/>
      <c r="BC420" s="122"/>
      <c r="BD420" s="122"/>
      <c r="BE420" s="122"/>
      <c r="BF420" s="122"/>
    </row>
    <row r="421" spans="2:58" ht="14.1" customHeight="1" x14ac:dyDescent="0.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c r="AE421" s="122"/>
      <c r="AF421" s="122"/>
      <c r="AG421" s="122"/>
      <c r="AH421" s="122"/>
      <c r="AI421" s="122"/>
      <c r="AJ421" s="122"/>
      <c r="AK421" s="122"/>
      <c r="AL421" s="122"/>
      <c r="AM421" s="122"/>
      <c r="AN421" s="122"/>
      <c r="AO421" s="122"/>
      <c r="AP421" s="122"/>
      <c r="AQ421" s="122"/>
      <c r="AR421" s="122"/>
      <c r="AS421" s="122"/>
      <c r="AT421" s="122"/>
      <c r="AU421" s="122"/>
      <c r="AV421" s="122"/>
      <c r="AW421" s="122"/>
      <c r="AX421" s="122"/>
      <c r="AY421" s="122"/>
      <c r="AZ421" s="122"/>
      <c r="BA421" s="122"/>
      <c r="BB421" s="122"/>
      <c r="BC421" s="122"/>
      <c r="BD421" s="122"/>
      <c r="BE421" s="122"/>
      <c r="BF421" s="122"/>
    </row>
    <row r="422" spans="2:58" ht="14.1" customHeight="1" x14ac:dyDescent="0.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2"/>
      <c r="AF422" s="122"/>
      <c r="AG422" s="122"/>
      <c r="AH422" s="122"/>
      <c r="AI422" s="122"/>
      <c r="AJ422" s="122"/>
      <c r="AK422" s="122"/>
      <c r="AL422" s="122"/>
      <c r="AM422" s="122"/>
      <c r="AN422" s="122"/>
      <c r="AO422" s="122"/>
      <c r="AP422" s="122"/>
      <c r="AQ422" s="122"/>
      <c r="AR422" s="122"/>
      <c r="AS422" s="122"/>
      <c r="AT422" s="122"/>
      <c r="AU422" s="122"/>
      <c r="AV422" s="122"/>
      <c r="AW422" s="122"/>
      <c r="AX422" s="122"/>
      <c r="AY422" s="122"/>
      <c r="AZ422" s="122"/>
      <c r="BA422" s="122"/>
      <c r="BB422" s="122"/>
      <c r="BC422" s="122"/>
      <c r="BD422" s="122"/>
      <c r="BE422" s="122"/>
      <c r="BF422" s="122"/>
    </row>
    <row r="423" spans="2:58" ht="14.1" customHeight="1" x14ac:dyDescent="0.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2"/>
      <c r="AF423" s="122"/>
      <c r="AG423" s="122"/>
      <c r="AH423" s="122"/>
      <c r="AI423" s="122"/>
      <c r="AJ423" s="122"/>
      <c r="AK423" s="122"/>
      <c r="AL423" s="122"/>
      <c r="AM423" s="122"/>
      <c r="AN423" s="122"/>
      <c r="AO423" s="122"/>
      <c r="AP423" s="122"/>
      <c r="AQ423" s="122"/>
      <c r="AR423" s="122"/>
      <c r="AS423" s="122"/>
      <c r="AT423" s="122"/>
      <c r="AU423" s="122"/>
      <c r="AV423" s="122"/>
      <c r="AW423" s="122"/>
      <c r="AX423" s="122"/>
      <c r="AY423" s="122"/>
      <c r="AZ423" s="122"/>
      <c r="BA423" s="122"/>
      <c r="BB423" s="122"/>
      <c r="BC423" s="122"/>
      <c r="BD423" s="122"/>
      <c r="BE423" s="122"/>
      <c r="BF423" s="122"/>
    </row>
    <row r="424" spans="2:58" ht="14.1" customHeight="1" x14ac:dyDescent="0.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2"/>
      <c r="AF424" s="122"/>
      <c r="AG424" s="122"/>
      <c r="AH424" s="122"/>
      <c r="AI424" s="122"/>
      <c r="AJ424" s="122"/>
      <c r="AK424" s="122"/>
      <c r="AL424" s="122"/>
      <c r="AM424" s="122"/>
      <c r="AN424" s="122"/>
      <c r="AO424" s="122"/>
      <c r="AP424" s="122"/>
      <c r="AQ424" s="122"/>
      <c r="AR424" s="122"/>
      <c r="AS424" s="122"/>
      <c r="AT424" s="122"/>
      <c r="AU424" s="122"/>
      <c r="AV424" s="122"/>
      <c r="AW424" s="122"/>
      <c r="AX424" s="122"/>
      <c r="AY424" s="122"/>
      <c r="AZ424" s="122"/>
      <c r="BA424" s="122"/>
      <c r="BB424" s="122"/>
      <c r="BC424" s="122"/>
      <c r="BD424" s="122"/>
      <c r="BE424" s="122"/>
      <c r="BF424" s="122"/>
    </row>
    <row r="425" spans="2:58" ht="14.1" customHeight="1" x14ac:dyDescent="0.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2"/>
      <c r="AF425" s="122"/>
      <c r="AG425" s="122"/>
      <c r="AH425" s="122"/>
      <c r="AI425" s="122"/>
      <c r="AJ425" s="122"/>
      <c r="AK425" s="122"/>
      <c r="AL425" s="122"/>
      <c r="AM425" s="122"/>
      <c r="AN425" s="122"/>
      <c r="AO425" s="122"/>
      <c r="AP425" s="122"/>
      <c r="AQ425" s="122"/>
      <c r="AR425" s="122"/>
      <c r="AS425" s="122"/>
      <c r="AT425" s="122"/>
      <c r="AU425" s="122"/>
      <c r="AV425" s="122"/>
      <c r="AW425" s="122"/>
      <c r="AX425" s="122"/>
      <c r="AY425" s="122"/>
      <c r="AZ425" s="122"/>
      <c r="BA425" s="122"/>
      <c r="BB425" s="122"/>
      <c r="BC425" s="122"/>
      <c r="BD425" s="122"/>
      <c r="BE425" s="122"/>
      <c r="BF425" s="122"/>
    </row>
    <row r="426" spans="2:58" ht="14.1" customHeight="1" x14ac:dyDescent="0.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2"/>
      <c r="AF426" s="122"/>
      <c r="AG426" s="122"/>
      <c r="AH426" s="122"/>
      <c r="AI426" s="122"/>
      <c r="AJ426" s="122"/>
      <c r="AK426" s="122"/>
      <c r="AL426" s="122"/>
      <c r="AM426" s="122"/>
      <c r="AN426" s="122"/>
      <c r="AO426" s="122"/>
      <c r="AP426" s="122"/>
      <c r="AQ426" s="122"/>
      <c r="AR426" s="122"/>
      <c r="AS426" s="122"/>
      <c r="AT426" s="122"/>
      <c r="AU426" s="122"/>
      <c r="AV426" s="122"/>
      <c r="AW426" s="122"/>
      <c r="AX426" s="122"/>
      <c r="AY426" s="122"/>
      <c r="AZ426" s="122"/>
      <c r="BA426" s="122"/>
      <c r="BB426" s="122"/>
      <c r="BC426" s="122"/>
      <c r="BD426" s="122"/>
      <c r="BE426" s="122"/>
      <c r="BF426" s="122"/>
    </row>
    <row r="427" spans="2:58" ht="14.1" customHeight="1" x14ac:dyDescent="0.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c r="AE427" s="122"/>
      <c r="AF427" s="122"/>
      <c r="AG427" s="122"/>
      <c r="AH427" s="122"/>
      <c r="AI427" s="122"/>
      <c r="AJ427" s="122"/>
      <c r="AK427" s="122"/>
      <c r="AL427" s="122"/>
      <c r="AM427" s="122"/>
      <c r="AN427" s="122"/>
      <c r="AO427" s="122"/>
      <c r="AP427" s="122"/>
      <c r="AQ427" s="122"/>
      <c r="AR427" s="122"/>
      <c r="AS427" s="122"/>
      <c r="AT427" s="122"/>
      <c r="AU427" s="122"/>
      <c r="AV427" s="122"/>
      <c r="AW427" s="122"/>
      <c r="AX427" s="122"/>
      <c r="AY427" s="122"/>
      <c r="AZ427" s="122"/>
      <c r="BA427" s="122"/>
      <c r="BB427" s="122"/>
      <c r="BC427" s="122"/>
      <c r="BD427" s="122"/>
      <c r="BE427" s="122"/>
      <c r="BF427" s="122"/>
    </row>
    <row r="428" spans="2:58" ht="14.1" customHeight="1" x14ac:dyDescent="0.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2"/>
      <c r="AF428" s="122"/>
      <c r="AG428" s="122"/>
      <c r="AH428" s="122"/>
      <c r="AI428" s="122"/>
      <c r="AJ428" s="122"/>
      <c r="AK428" s="122"/>
      <c r="AL428" s="122"/>
      <c r="AM428" s="122"/>
      <c r="AN428" s="122"/>
      <c r="AO428" s="122"/>
      <c r="AP428" s="122"/>
      <c r="AQ428" s="122"/>
      <c r="AR428" s="122"/>
      <c r="AS428" s="122"/>
      <c r="AT428" s="122"/>
      <c r="AU428" s="122"/>
      <c r="AV428" s="122"/>
      <c r="AW428" s="122"/>
      <c r="AX428" s="122"/>
      <c r="AY428" s="122"/>
      <c r="AZ428" s="122"/>
      <c r="BA428" s="122"/>
      <c r="BB428" s="122"/>
      <c r="BC428" s="122"/>
      <c r="BD428" s="122"/>
      <c r="BE428" s="122"/>
      <c r="BF428" s="122"/>
    </row>
    <row r="429" spans="2:58" ht="14.1" customHeight="1" x14ac:dyDescent="0.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2"/>
      <c r="AF429" s="122"/>
      <c r="AG429" s="122"/>
      <c r="AH429" s="122"/>
      <c r="AI429" s="122"/>
      <c r="AJ429" s="122"/>
      <c r="AK429" s="122"/>
      <c r="AL429" s="122"/>
      <c r="AM429" s="122"/>
      <c r="AN429" s="122"/>
      <c r="AO429" s="122"/>
      <c r="AP429" s="122"/>
      <c r="AQ429" s="122"/>
      <c r="AR429" s="122"/>
      <c r="AS429" s="122"/>
      <c r="AT429" s="122"/>
      <c r="AU429" s="122"/>
      <c r="AV429" s="122"/>
      <c r="AW429" s="122"/>
      <c r="AX429" s="122"/>
      <c r="AY429" s="122"/>
      <c r="AZ429" s="122"/>
      <c r="BA429" s="122"/>
      <c r="BB429" s="122"/>
      <c r="BC429" s="122"/>
      <c r="BD429" s="122"/>
      <c r="BE429" s="122"/>
      <c r="BF429" s="122"/>
    </row>
    <row r="430" spans="2:58" ht="14.1" customHeight="1" x14ac:dyDescent="0.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2"/>
      <c r="AF430" s="122"/>
      <c r="AG430" s="122"/>
      <c r="AH430" s="122"/>
      <c r="AI430" s="122"/>
      <c r="AJ430" s="122"/>
      <c r="AK430" s="122"/>
      <c r="AL430" s="122"/>
      <c r="AM430" s="122"/>
      <c r="AN430" s="122"/>
      <c r="AO430" s="122"/>
      <c r="AP430" s="122"/>
      <c r="AQ430" s="122"/>
      <c r="AR430" s="122"/>
      <c r="AS430" s="122"/>
      <c r="AT430" s="122"/>
      <c r="AU430" s="122"/>
      <c r="AV430" s="122"/>
      <c r="AW430" s="122"/>
      <c r="AX430" s="122"/>
      <c r="AY430" s="122"/>
      <c r="AZ430" s="122"/>
      <c r="BA430" s="122"/>
      <c r="BB430" s="122"/>
      <c r="BC430" s="122"/>
      <c r="BD430" s="122"/>
      <c r="BE430" s="122"/>
      <c r="BF430" s="122"/>
    </row>
    <row r="431" spans="2:58" ht="14.1" customHeight="1" x14ac:dyDescent="0.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c r="AE431" s="122"/>
      <c r="AF431" s="122"/>
      <c r="AG431" s="122"/>
      <c r="AH431" s="122"/>
      <c r="AI431" s="122"/>
      <c r="AJ431" s="122"/>
      <c r="AK431" s="122"/>
      <c r="AL431" s="122"/>
      <c r="AM431" s="122"/>
      <c r="AN431" s="122"/>
      <c r="AO431" s="122"/>
      <c r="AP431" s="122"/>
      <c r="AQ431" s="122"/>
      <c r="AR431" s="122"/>
      <c r="AS431" s="122"/>
      <c r="AT431" s="122"/>
      <c r="AU431" s="122"/>
      <c r="AV431" s="122"/>
      <c r="AW431" s="122"/>
      <c r="AX431" s="122"/>
      <c r="AY431" s="122"/>
      <c r="AZ431" s="122"/>
      <c r="BA431" s="122"/>
      <c r="BB431" s="122"/>
      <c r="BC431" s="122"/>
      <c r="BD431" s="122"/>
      <c r="BE431" s="122"/>
      <c r="BF431" s="122"/>
    </row>
    <row r="432" spans="2:58" ht="14.1" customHeight="1" x14ac:dyDescent="0.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2"/>
      <c r="AF432" s="122"/>
      <c r="AG432" s="122"/>
      <c r="AH432" s="122"/>
      <c r="AI432" s="122"/>
      <c r="AJ432" s="122"/>
      <c r="AK432" s="122"/>
      <c r="AL432" s="122"/>
      <c r="AM432" s="122"/>
      <c r="AN432" s="122"/>
      <c r="AO432" s="122"/>
      <c r="AP432" s="122"/>
      <c r="AQ432" s="122"/>
      <c r="AR432" s="122"/>
      <c r="AS432" s="122"/>
      <c r="AT432" s="122"/>
      <c r="AU432" s="122"/>
      <c r="AV432" s="122"/>
      <c r="AW432" s="122"/>
      <c r="AX432" s="122"/>
      <c r="AY432" s="122"/>
      <c r="AZ432" s="122"/>
      <c r="BA432" s="122"/>
      <c r="BB432" s="122"/>
      <c r="BC432" s="122"/>
      <c r="BD432" s="122"/>
      <c r="BE432" s="122"/>
      <c r="BF432" s="122"/>
    </row>
    <row r="433" spans="2:58" ht="14.1" customHeight="1" x14ac:dyDescent="0.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2"/>
      <c r="AF433" s="122"/>
      <c r="AG433" s="122"/>
      <c r="AH433" s="122"/>
      <c r="AI433" s="122"/>
      <c r="AJ433" s="122"/>
      <c r="AK433" s="122"/>
      <c r="AL433" s="122"/>
      <c r="AM433" s="122"/>
      <c r="AN433" s="122"/>
      <c r="AO433" s="122"/>
      <c r="AP433" s="122"/>
      <c r="AQ433" s="122"/>
      <c r="AR433" s="122"/>
      <c r="AS433" s="122"/>
      <c r="AT433" s="122"/>
      <c r="AU433" s="122"/>
      <c r="AV433" s="122"/>
      <c r="AW433" s="122"/>
      <c r="AX433" s="122"/>
      <c r="AY433" s="122"/>
      <c r="AZ433" s="122"/>
      <c r="BA433" s="122"/>
      <c r="BB433" s="122"/>
      <c r="BC433" s="122"/>
      <c r="BD433" s="122"/>
      <c r="BE433" s="122"/>
      <c r="BF433" s="122"/>
    </row>
    <row r="434" spans="2:58" ht="14.1" customHeight="1" x14ac:dyDescent="0.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2"/>
      <c r="AF434" s="122"/>
      <c r="AG434" s="122"/>
      <c r="AH434" s="122"/>
      <c r="AI434" s="122"/>
      <c r="AJ434" s="122"/>
      <c r="AK434" s="122"/>
      <c r="AL434" s="122"/>
      <c r="AM434" s="122"/>
      <c r="AN434" s="122"/>
      <c r="AO434" s="122"/>
      <c r="AP434" s="122"/>
      <c r="AQ434" s="122"/>
      <c r="AR434" s="122"/>
      <c r="AS434" s="122"/>
      <c r="AT434" s="122"/>
      <c r="AU434" s="122"/>
      <c r="AV434" s="122"/>
      <c r="AW434" s="122"/>
      <c r="AX434" s="122"/>
      <c r="AY434" s="122"/>
      <c r="AZ434" s="122"/>
      <c r="BA434" s="122"/>
      <c r="BB434" s="122"/>
      <c r="BC434" s="122"/>
      <c r="BD434" s="122"/>
      <c r="BE434" s="122"/>
      <c r="BF434" s="122"/>
    </row>
    <row r="435" spans="2:58" ht="14.1" customHeight="1" x14ac:dyDescent="0.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2"/>
      <c r="AF435" s="122"/>
      <c r="AG435" s="122"/>
      <c r="AH435" s="122"/>
      <c r="AI435" s="122"/>
      <c r="AJ435" s="122"/>
      <c r="AK435" s="122"/>
      <c r="AL435" s="122"/>
      <c r="AM435" s="122"/>
      <c r="AN435" s="122"/>
      <c r="AO435" s="122"/>
      <c r="AP435" s="122"/>
      <c r="AQ435" s="122"/>
      <c r="AR435" s="122"/>
      <c r="AS435" s="122"/>
      <c r="AT435" s="122"/>
      <c r="AU435" s="122"/>
      <c r="AV435" s="122"/>
      <c r="AW435" s="122"/>
      <c r="AX435" s="122"/>
      <c r="AY435" s="122"/>
      <c r="AZ435" s="122"/>
      <c r="BA435" s="122"/>
      <c r="BB435" s="122"/>
      <c r="BC435" s="122"/>
      <c r="BD435" s="122"/>
      <c r="BE435" s="122"/>
      <c r="BF435" s="122"/>
    </row>
    <row r="436" spans="2:58" ht="14.1" customHeight="1" x14ac:dyDescent="0.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c r="AE436" s="122"/>
      <c r="AF436" s="122"/>
      <c r="AG436" s="122"/>
      <c r="AH436" s="122"/>
      <c r="AI436" s="122"/>
      <c r="AJ436" s="122"/>
      <c r="AK436" s="122"/>
      <c r="AL436" s="122"/>
      <c r="AM436" s="122"/>
      <c r="AN436" s="122"/>
      <c r="AO436" s="122"/>
      <c r="AP436" s="122"/>
      <c r="AQ436" s="122"/>
      <c r="AR436" s="122"/>
      <c r="AS436" s="122"/>
      <c r="AT436" s="122"/>
      <c r="AU436" s="122"/>
      <c r="AV436" s="122"/>
      <c r="AW436" s="122"/>
      <c r="AX436" s="122"/>
      <c r="AY436" s="122"/>
      <c r="AZ436" s="122"/>
      <c r="BA436" s="122"/>
      <c r="BB436" s="122"/>
      <c r="BC436" s="122"/>
      <c r="BD436" s="122"/>
      <c r="BE436" s="122"/>
      <c r="BF436" s="122"/>
    </row>
    <row r="437" spans="2:58" ht="14.1" customHeight="1" x14ac:dyDescent="0.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2"/>
      <c r="AF437" s="122"/>
      <c r="AG437" s="122"/>
      <c r="AH437" s="122"/>
      <c r="AI437" s="122"/>
      <c r="AJ437" s="122"/>
      <c r="AK437" s="122"/>
      <c r="AL437" s="122"/>
      <c r="AM437" s="122"/>
      <c r="AN437" s="122"/>
      <c r="AO437" s="122"/>
      <c r="AP437" s="122"/>
      <c r="AQ437" s="122"/>
      <c r="AR437" s="122"/>
      <c r="AS437" s="122"/>
      <c r="AT437" s="122"/>
      <c r="AU437" s="122"/>
      <c r="AV437" s="122"/>
      <c r="AW437" s="122"/>
      <c r="AX437" s="122"/>
      <c r="AY437" s="122"/>
      <c r="AZ437" s="122"/>
      <c r="BA437" s="122"/>
      <c r="BB437" s="122"/>
      <c r="BC437" s="122"/>
      <c r="BD437" s="122"/>
      <c r="BE437" s="122"/>
      <c r="BF437" s="122"/>
    </row>
    <row r="438" spans="2:58" ht="14.1" customHeight="1" x14ac:dyDescent="0.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2"/>
      <c r="AF438" s="122"/>
      <c r="AG438" s="122"/>
      <c r="AH438" s="122"/>
      <c r="AI438" s="122"/>
      <c r="AJ438" s="122"/>
      <c r="AK438" s="122"/>
      <c r="AL438" s="122"/>
      <c r="AM438" s="122"/>
      <c r="AN438" s="122"/>
      <c r="AO438" s="122"/>
      <c r="AP438" s="122"/>
      <c r="AQ438" s="122"/>
      <c r="AR438" s="122"/>
      <c r="AS438" s="122"/>
      <c r="AT438" s="122"/>
      <c r="AU438" s="122"/>
      <c r="AV438" s="122"/>
      <c r="AW438" s="122"/>
      <c r="AX438" s="122"/>
      <c r="AY438" s="122"/>
      <c r="AZ438" s="122"/>
      <c r="BA438" s="122"/>
      <c r="BB438" s="122"/>
      <c r="BC438" s="122"/>
      <c r="BD438" s="122"/>
      <c r="BE438" s="122"/>
      <c r="BF438" s="122"/>
    </row>
    <row r="439" spans="2:58" ht="14.1" customHeight="1" x14ac:dyDescent="0.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2"/>
      <c r="AF439" s="122"/>
      <c r="AG439" s="122"/>
      <c r="AH439" s="122"/>
      <c r="AI439" s="122"/>
      <c r="AJ439" s="122"/>
      <c r="AK439" s="122"/>
      <c r="AL439" s="122"/>
      <c r="AM439" s="122"/>
      <c r="AN439" s="122"/>
      <c r="AO439" s="122"/>
      <c r="AP439" s="122"/>
      <c r="AQ439" s="122"/>
      <c r="AR439" s="122"/>
      <c r="AS439" s="122"/>
      <c r="AT439" s="122"/>
      <c r="AU439" s="122"/>
      <c r="AV439" s="122"/>
      <c r="AW439" s="122"/>
      <c r="AX439" s="122"/>
      <c r="AY439" s="122"/>
      <c r="AZ439" s="122"/>
      <c r="BA439" s="122"/>
      <c r="BB439" s="122"/>
      <c r="BC439" s="122"/>
      <c r="BD439" s="122"/>
      <c r="BE439" s="122"/>
      <c r="BF439" s="122"/>
    </row>
    <row r="440" spans="2:58" ht="14.1" customHeight="1" x14ac:dyDescent="0.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c r="AE440" s="122"/>
      <c r="AF440" s="122"/>
      <c r="AG440" s="122"/>
      <c r="AH440" s="122"/>
      <c r="AI440" s="122"/>
      <c r="AJ440" s="122"/>
      <c r="AK440" s="122"/>
      <c r="AL440" s="122"/>
      <c r="AM440" s="122"/>
      <c r="AN440" s="122"/>
      <c r="AO440" s="122"/>
      <c r="AP440" s="122"/>
      <c r="AQ440" s="122"/>
      <c r="AR440" s="122"/>
      <c r="AS440" s="122"/>
      <c r="AT440" s="122"/>
      <c r="AU440" s="122"/>
      <c r="AV440" s="122"/>
      <c r="AW440" s="122"/>
      <c r="AX440" s="122"/>
      <c r="AY440" s="122"/>
      <c r="AZ440" s="122"/>
      <c r="BA440" s="122"/>
      <c r="BB440" s="122"/>
      <c r="BC440" s="122"/>
      <c r="BD440" s="122"/>
      <c r="BE440" s="122"/>
      <c r="BF440" s="122"/>
    </row>
    <row r="441" spans="2:58" ht="14.1" customHeight="1" x14ac:dyDescent="0.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c r="AE441" s="122"/>
      <c r="AF441" s="122"/>
      <c r="AG441" s="122"/>
      <c r="AH441" s="122"/>
      <c r="AI441" s="122"/>
      <c r="AJ441" s="122"/>
      <c r="AK441" s="122"/>
      <c r="AL441" s="122"/>
      <c r="AM441" s="122"/>
      <c r="AN441" s="122"/>
      <c r="AO441" s="122"/>
      <c r="AP441" s="122"/>
      <c r="AQ441" s="122"/>
      <c r="AR441" s="122"/>
      <c r="AS441" s="122"/>
      <c r="AT441" s="122"/>
      <c r="AU441" s="122"/>
      <c r="AV441" s="122"/>
      <c r="AW441" s="122"/>
      <c r="AX441" s="122"/>
      <c r="AY441" s="122"/>
      <c r="AZ441" s="122"/>
      <c r="BA441" s="122"/>
      <c r="BB441" s="122"/>
      <c r="BC441" s="122"/>
      <c r="BD441" s="122"/>
      <c r="BE441" s="122"/>
      <c r="BF441" s="122"/>
    </row>
    <row r="442" spans="2:58" ht="14.1" customHeight="1" x14ac:dyDescent="0.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2"/>
      <c r="AF442" s="122"/>
      <c r="AG442" s="122"/>
      <c r="AH442" s="122"/>
      <c r="AI442" s="122"/>
      <c r="AJ442" s="122"/>
      <c r="AK442" s="122"/>
      <c r="AL442" s="122"/>
      <c r="AM442" s="122"/>
      <c r="AN442" s="122"/>
      <c r="AO442" s="122"/>
      <c r="AP442" s="122"/>
      <c r="AQ442" s="122"/>
      <c r="AR442" s="122"/>
      <c r="AS442" s="122"/>
      <c r="AT442" s="122"/>
      <c r="AU442" s="122"/>
      <c r="AV442" s="122"/>
      <c r="AW442" s="122"/>
      <c r="AX442" s="122"/>
      <c r="AY442" s="122"/>
      <c r="AZ442" s="122"/>
      <c r="BA442" s="122"/>
      <c r="BB442" s="122"/>
      <c r="BC442" s="122"/>
      <c r="BD442" s="122"/>
      <c r="BE442" s="122"/>
      <c r="BF442" s="122"/>
    </row>
    <row r="443" spans="2:58" ht="14.1" customHeight="1" x14ac:dyDescent="0.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2"/>
      <c r="AF443" s="122"/>
      <c r="AG443" s="122"/>
      <c r="AH443" s="122"/>
      <c r="AI443" s="122"/>
      <c r="AJ443" s="122"/>
      <c r="AK443" s="122"/>
      <c r="AL443" s="122"/>
      <c r="AM443" s="122"/>
      <c r="AN443" s="122"/>
      <c r="AO443" s="122"/>
      <c r="AP443" s="122"/>
      <c r="AQ443" s="122"/>
      <c r="AR443" s="122"/>
      <c r="AS443" s="122"/>
      <c r="AT443" s="122"/>
      <c r="AU443" s="122"/>
      <c r="AV443" s="122"/>
      <c r="AW443" s="122"/>
      <c r="AX443" s="122"/>
      <c r="AY443" s="122"/>
      <c r="AZ443" s="122"/>
      <c r="BA443" s="122"/>
      <c r="BB443" s="122"/>
      <c r="BC443" s="122"/>
      <c r="BD443" s="122"/>
      <c r="BE443" s="122"/>
      <c r="BF443" s="122"/>
    </row>
    <row r="444" spans="2:58" ht="14.1" customHeight="1" x14ac:dyDescent="0.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c r="AE444" s="122"/>
      <c r="AF444" s="122"/>
      <c r="AG444" s="122"/>
      <c r="AH444" s="122"/>
      <c r="AI444" s="122"/>
      <c r="AJ444" s="122"/>
      <c r="AK444" s="122"/>
      <c r="AL444" s="122"/>
      <c r="AM444" s="122"/>
      <c r="AN444" s="122"/>
      <c r="AO444" s="122"/>
      <c r="AP444" s="122"/>
      <c r="AQ444" s="122"/>
      <c r="AR444" s="122"/>
      <c r="AS444" s="122"/>
      <c r="AT444" s="122"/>
      <c r="AU444" s="122"/>
      <c r="AV444" s="122"/>
      <c r="AW444" s="122"/>
      <c r="AX444" s="122"/>
      <c r="AY444" s="122"/>
      <c r="AZ444" s="122"/>
      <c r="BA444" s="122"/>
      <c r="BB444" s="122"/>
      <c r="BC444" s="122"/>
      <c r="BD444" s="122"/>
      <c r="BE444" s="122"/>
      <c r="BF444" s="122"/>
    </row>
    <row r="445" spans="2:58" ht="14.1" customHeight="1" x14ac:dyDescent="0.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2"/>
      <c r="AF445" s="122"/>
      <c r="AG445" s="122"/>
      <c r="AH445" s="122"/>
      <c r="AI445" s="122"/>
      <c r="AJ445" s="122"/>
      <c r="AK445" s="122"/>
      <c r="AL445" s="122"/>
      <c r="AM445" s="122"/>
      <c r="AN445" s="122"/>
      <c r="AO445" s="122"/>
      <c r="AP445" s="122"/>
      <c r="AQ445" s="122"/>
      <c r="AR445" s="122"/>
      <c r="AS445" s="122"/>
      <c r="AT445" s="122"/>
      <c r="AU445" s="122"/>
      <c r="AV445" s="122"/>
      <c r="AW445" s="122"/>
      <c r="AX445" s="122"/>
      <c r="AY445" s="122"/>
      <c r="AZ445" s="122"/>
      <c r="BA445" s="122"/>
      <c r="BB445" s="122"/>
      <c r="BC445" s="122"/>
      <c r="BD445" s="122"/>
      <c r="BE445" s="122"/>
      <c r="BF445" s="122"/>
    </row>
    <row r="446" spans="2:58" ht="14.1" customHeight="1" x14ac:dyDescent="0.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c r="AE446" s="122"/>
      <c r="AF446" s="122"/>
      <c r="AG446" s="122"/>
      <c r="AH446" s="122"/>
      <c r="AI446" s="122"/>
      <c r="AJ446" s="122"/>
      <c r="AK446" s="122"/>
      <c r="AL446" s="122"/>
      <c r="AM446" s="122"/>
      <c r="AN446" s="122"/>
      <c r="AO446" s="122"/>
      <c r="AP446" s="122"/>
      <c r="AQ446" s="122"/>
      <c r="AR446" s="122"/>
      <c r="AS446" s="122"/>
      <c r="AT446" s="122"/>
      <c r="AU446" s="122"/>
      <c r="AV446" s="122"/>
      <c r="AW446" s="122"/>
      <c r="AX446" s="122"/>
      <c r="AY446" s="122"/>
      <c r="AZ446" s="122"/>
      <c r="BA446" s="122"/>
      <c r="BB446" s="122"/>
      <c r="BC446" s="122"/>
      <c r="BD446" s="122"/>
      <c r="BE446" s="122"/>
      <c r="BF446" s="122"/>
    </row>
    <row r="447" spans="2:58" ht="14.1" customHeight="1" x14ac:dyDescent="0.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2"/>
      <c r="AF447" s="122"/>
      <c r="AG447" s="122"/>
      <c r="AH447" s="122"/>
      <c r="AI447" s="122"/>
      <c r="AJ447" s="122"/>
      <c r="AK447" s="122"/>
      <c r="AL447" s="122"/>
      <c r="AM447" s="122"/>
      <c r="AN447" s="122"/>
      <c r="AO447" s="122"/>
      <c r="AP447" s="122"/>
      <c r="AQ447" s="122"/>
      <c r="AR447" s="122"/>
      <c r="AS447" s="122"/>
      <c r="AT447" s="122"/>
      <c r="AU447" s="122"/>
      <c r="AV447" s="122"/>
      <c r="AW447" s="122"/>
      <c r="AX447" s="122"/>
      <c r="AY447" s="122"/>
      <c r="AZ447" s="122"/>
      <c r="BA447" s="122"/>
      <c r="BB447" s="122"/>
      <c r="BC447" s="122"/>
      <c r="BD447" s="122"/>
      <c r="BE447" s="122"/>
      <c r="BF447" s="122"/>
    </row>
    <row r="448" spans="2:58" ht="14.1" customHeight="1" x14ac:dyDescent="0.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2"/>
      <c r="AF448" s="122"/>
      <c r="AG448" s="122"/>
      <c r="AH448" s="122"/>
      <c r="AI448" s="122"/>
      <c r="AJ448" s="122"/>
      <c r="AK448" s="122"/>
      <c r="AL448" s="122"/>
      <c r="AM448" s="122"/>
      <c r="AN448" s="122"/>
      <c r="AO448" s="122"/>
      <c r="AP448" s="122"/>
      <c r="AQ448" s="122"/>
      <c r="AR448" s="122"/>
      <c r="AS448" s="122"/>
      <c r="AT448" s="122"/>
      <c r="AU448" s="122"/>
      <c r="AV448" s="122"/>
      <c r="AW448" s="122"/>
      <c r="AX448" s="122"/>
      <c r="AY448" s="122"/>
      <c r="AZ448" s="122"/>
      <c r="BA448" s="122"/>
      <c r="BB448" s="122"/>
      <c r="BC448" s="122"/>
      <c r="BD448" s="122"/>
      <c r="BE448" s="122"/>
      <c r="BF448" s="122"/>
    </row>
    <row r="449" spans="2:58" ht="14.1" customHeight="1" x14ac:dyDescent="0.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c r="AE449" s="122"/>
      <c r="AF449" s="122"/>
      <c r="AG449" s="122"/>
      <c r="AH449" s="122"/>
      <c r="AI449" s="122"/>
      <c r="AJ449" s="122"/>
      <c r="AK449" s="122"/>
      <c r="AL449" s="122"/>
      <c r="AM449" s="122"/>
      <c r="AN449" s="122"/>
      <c r="AO449" s="122"/>
      <c r="AP449" s="122"/>
      <c r="AQ449" s="122"/>
      <c r="AR449" s="122"/>
      <c r="AS449" s="122"/>
      <c r="AT449" s="122"/>
      <c r="AU449" s="122"/>
      <c r="AV449" s="122"/>
      <c r="AW449" s="122"/>
      <c r="AX449" s="122"/>
      <c r="AY449" s="122"/>
      <c r="AZ449" s="122"/>
      <c r="BA449" s="122"/>
      <c r="BB449" s="122"/>
      <c r="BC449" s="122"/>
      <c r="BD449" s="122"/>
      <c r="BE449" s="122"/>
      <c r="BF449" s="122"/>
    </row>
    <row r="450" spans="2:58" ht="14.1" customHeight="1" x14ac:dyDescent="0.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2"/>
      <c r="AF450" s="122"/>
      <c r="AG450" s="122"/>
      <c r="AH450" s="122"/>
      <c r="AI450" s="122"/>
      <c r="AJ450" s="122"/>
      <c r="AK450" s="122"/>
      <c r="AL450" s="122"/>
      <c r="AM450" s="122"/>
      <c r="AN450" s="122"/>
      <c r="AO450" s="122"/>
      <c r="AP450" s="122"/>
      <c r="AQ450" s="122"/>
      <c r="AR450" s="122"/>
      <c r="AS450" s="122"/>
      <c r="AT450" s="122"/>
      <c r="AU450" s="122"/>
      <c r="AV450" s="122"/>
      <c r="AW450" s="122"/>
      <c r="AX450" s="122"/>
      <c r="AY450" s="122"/>
      <c r="AZ450" s="122"/>
      <c r="BA450" s="122"/>
      <c r="BB450" s="122"/>
      <c r="BC450" s="122"/>
      <c r="BD450" s="122"/>
      <c r="BE450" s="122"/>
      <c r="BF450" s="122"/>
    </row>
    <row r="451" spans="2:58" ht="14.1" customHeight="1" x14ac:dyDescent="0.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c r="AE451" s="122"/>
      <c r="AF451" s="122"/>
      <c r="AG451" s="122"/>
      <c r="AH451" s="122"/>
      <c r="AI451" s="122"/>
      <c r="AJ451" s="122"/>
      <c r="AK451" s="122"/>
      <c r="AL451" s="122"/>
      <c r="AM451" s="122"/>
      <c r="AN451" s="122"/>
      <c r="AO451" s="122"/>
      <c r="AP451" s="122"/>
      <c r="AQ451" s="122"/>
      <c r="AR451" s="122"/>
      <c r="AS451" s="122"/>
      <c r="AT451" s="122"/>
      <c r="AU451" s="122"/>
      <c r="AV451" s="122"/>
      <c r="AW451" s="122"/>
      <c r="AX451" s="122"/>
      <c r="AY451" s="122"/>
      <c r="AZ451" s="122"/>
      <c r="BA451" s="122"/>
      <c r="BB451" s="122"/>
      <c r="BC451" s="122"/>
      <c r="BD451" s="122"/>
      <c r="BE451" s="122"/>
      <c r="BF451" s="122"/>
    </row>
    <row r="452" spans="2:58" ht="14.1" customHeight="1" x14ac:dyDescent="0.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2"/>
      <c r="AF452" s="122"/>
      <c r="AG452" s="122"/>
      <c r="AH452" s="122"/>
      <c r="AI452" s="122"/>
      <c r="AJ452" s="122"/>
      <c r="AK452" s="122"/>
      <c r="AL452" s="122"/>
      <c r="AM452" s="122"/>
      <c r="AN452" s="122"/>
      <c r="AO452" s="122"/>
      <c r="AP452" s="122"/>
      <c r="AQ452" s="122"/>
      <c r="AR452" s="122"/>
      <c r="AS452" s="122"/>
      <c r="AT452" s="122"/>
      <c r="AU452" s="122"/>
      <c r="AV452" s="122"/>
      <c r="AW452" s="122"/>
      <c r="AX452" s="122"/>
      <c r="AY452" s="122"/>
      <c r="AZ452" s="122"/>
      <c r="BA452" s="122"/>
      <c r="BB452" s="122"/>
      <c r="BC452" s="122"/>
      <c r="BD452" s="122"/>
      <c r="BE452" s="122"/>
      <c r="BF452" s="122"/>
    </row>
    <row r="453" spans="2:58" ht="14.1" customHeight="1" x14ac:dyDescent="0.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2"/>
      <c r="AF453" s="122"/>
      <c r="AG453" s="122"/>
      <c r="AH453" s="122"/>
      <c r="AI453" s="122"/>
      <c r="AJ453" s="122"/>
      <c r="AK453" s="122"/>
      <c r="AL453" s="122"/>
      <c r="AM453" s="122"/>
      <c r="AN453" s="122"/>
      <c r="AO453" s="122"/>
      <c r="AP453" s="122"/>
      <c r="AQ453" s="122"/>
      <c r="AR453" s="122"/>
      <c r="AS453" s="122"/>
      <c r="AT453" s="122"/>
      <c r="AU453" s="122"/>
      <c r="AV453" s="122"/>
      <c r="AW453" s="122"/>
      <c r="AX453" s="122"/>
      <c r="AY453" s="122"/>
      <c r="AZ453" s="122"/>
      <c r="BA453" s="122"/>
      <c r="BB453" s="122"/>
      <c r="BC453" s="122"/>
      <c r="BD453" s="122"/>
      <c r="BE453" s="122"/>
      <c r="BF453" s="122"/>
    </row>
    <row r="454" spans="2:58" ht="14.1" customHeight="1" x14ac:dyDescent="0.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c r="AE454" s="122"/>
      <c r="AF454" s="122"/>
      <c r="AG454" s="122"/>
      <c r="AH454" s="122"/>
      <c r="AI454" s="122"/>
      <c r="AJ454" s="122"/>
      <c r="AK454" s="122"/>
      <c r="AL454" s="122"/>
      <c r="AM454" s="122"/>
      <c r="AN454" s="122"/>
      <c r="AO454" s="122"/>
      <c r="AP454" s="122"/>
      <c r="AQ454" s="122"/>
      <c r="AR454" s="122"/>
      <c r="AS454" s="122"/>
      <c r="AT454" s="122"/>
      <c r="AU454" s="122"/>
      <c r="AV454" s="122"/>
      <c r="AW454" s="122"/>
      <c r="AX454" s="122"/>
      <c r="AY454" s="122"/>
      <c r="AZ454" s="122"/>
      <c r="BA454" s="122"/>
      <c r="BB454" s="122"/>
      <c r="BC454" s="122"/>
      <c r="BD454" s="122"/>
      <c r="BE454" s="122"/>
      <c r="BF454" s="122"/>
    </row>
    <row r="455" spans="2:58" ht="14.1" customHeight="1" x14ac:dyDescent="0.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2"/>
      <c r="AF455" s="122"/>
      <c r="AG455" s="122"/>
      <c r="AH455" s="122"/>
      <c r="AI455" s="122"/>
      <c r="AJ455" s="122"/>
      <c r="AK455" s="122"/>
      <c r="AL455" s="122"/>
      <c r="AM455" s="122"/>
      <c r="AN455" s="122"/>
      <c r="AO455" s="122"/>
      <c r="AP455" s="122"/>
      <c r="AQ455" s="122"/>
      <c r="AR455" s="122"/>
      <c r="AS455" s="122"/>
      <c r="AT455" s="122"/>
      <c r="AU455" s="122"/>
      <c r="AV455" s="122"/>
      <c r="AW455" s="122"/>
      <c r="AX455" s="122"/>
      <c r="AY455" s="122"/>
      <c r="AZ455" s="122"/>
      <c r="BA455" s="122"/>
      <c r="BB455" s="122"/>
      <c r="BC455" s="122"/>
      <c r="BD455" s="122"/>
      <c r="BE455" s="122"/>
      <c r="BF455" s="122"/>
    </row>
    <row r="456" spans="2:58" ht="14.1" customHeight="1" x14ac:dyDescent="0.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c r="AE456" s="122"/>
      <c r="AF456" s="122"/>
      <c r="AG456" s="122"/>
      <c r="AH456" s="122"/>
      <c r="AI456" s="122"/>
      <c r="AJ456" s="122"/>
      <c r="AK456" s="122"/>
      <c r="AL456" s="122"/>
      <c r="AM456" s="122"/>
      <c r="AN456" s="122"/>
      <c r="AO456" s="122"/>
      <c r="AP456" s="122"/>
      <c r="AQ456" s="122"/>
      <c r="AR456" s="122"/>
      <c r="AS456" s="122"/>
      <c r="AT456" s="122"/>
      <c r="AU456" s="122"/>
      <c r="AV456" s="122"/>
      <c r="AW456" s="122"/>
      <c r="AX456" s="122"/>
      <c r="AY456" s="122"/>
      <c r="AZ456" s="122"/>
      <c r="BA456" s="122"/>
      <c r="BB456" s="122"/>
      <c r="BC456" s="122"/>
      <c r="BD456" s="122"/>
      <c r="BE456" s="122"/>
      <c r="BF456" s="122"/>
    </row>
    <row r="457" spans="2:58" ht="14.1" customHeight="1" x14ac:dyDescent="0.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2"/>
      <c r="AF457" s="122"/>
      <c r="AG457" s="122"/>
      <c r="AH457" s="122"/>
      <c r="AI457" s="122"/>
      <c r="AJ457" s="122"/>
      <c r="AK457" s="122"/>
      <c r="AL457" s="122"/>
      <c r="AM457" s="122"/>
      <c r="AN457" s="122"/>
      <c r="AO457" s="122"/>
      <c r="AP457" s="122"/>
      <c r="AQ457" s="122"/>
      <c r="AR457" s="122"/>
      <c r="AS457" s="122"/>
      <c r="AT457" s="122"/>
      <c r="AU457" s="122"/>
      <c r="AV457" s="122"/>
      <c r="AW457" s="122"/>
      <c r="AX457" s="122"/>
      <c r="AY457" s="122"/>
      <c r="AZ457" s="122"/>
      <c r="BA457" s="122"/>
      <c r="BB457" s="122"/>
      <c r="BC457" s="122"/>
      <c r="BD457" s="122"/>
      <c r="BE457" s="122"/>
      <c r="BF457" s="122"/>
    </row>
    <row r="458" spans="2:58" ht="14.1" customHeight="1" x14ac:dyDescent="0.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2"/>
      <c r="AF458" s="122"/>
      <c r="AG458" s="122"/>
      <c r="AH458" s="122"/>
      <c r="AI458" s="122"/>
      <c r="AJ458" s="122"/>
      <c r="AK458" s="122"/>
      <c r="AL458" s="122"/>
      <c r="AM458" s="122"/>
      <c r="AN458" s="122"/>
      <c r="AO458" s="122"/>
      <c r="AP458" s="122"/>
      <c r="AQ458" s="122"/>
      <c r="AR458" s="122"/>
      <c r="AS458" s="122"/>
      <c r="AT458" s="122"/>
      <c r="AU458" s="122"/>
      <c r="AV458" s="122"/>
      <c r="AW458" s="122"/>
      <c r="AX458" s="122"/>
      <c r="AY458" s="122"/>
      <c r="AZ458" s="122"/>
      <c r="BA458" s="122"/>
      <c r="BB458" s="122"/>
      <c r="BC458" s="122"/>
      <c r="BD458" s="122"/>
      <c r="BE458" s="122"/>
      <c r="BF458" s="122"/>
    </row>
    <row r="459" spans="2:58" ht="14.1" customHeight="1" x14ac:dyDescent="0.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c r="AE459" s="122"/>
      <c r="AF459" s="122"/>
      <c r="AG459" s="122"/>
      <c r="AH459" s="122"/>
      <c r="AI459" s="122"/>
      <c r="AJ459" s="122"/>
      <c r="AK459" s="122"/>
      <c r="AL459" s="122"/>
      <c r="AM459" s="122"/>
      <c r="AN459" s="122"/>
      <c r="AO459" s="122"/>
      <c r="AP459" s="122"/>
      <c r="AQ459" s="122"/>
      <c r="AR459" s="122"/>
      <c r="AS459" s="122"/>
      <c r="AT459" s="122"/>
      <c r="AU459" s="122"/>
      <c r="AV459" s="122"/>
      <c r="AW459" s="122"/>
      <c r="AX459" s="122"/>
      <c r="AY459" s="122"/>
      <c r="AZ459" s="122"/>
      <c r="BA459" s="122"/>
      <c r="BB459" s="122"/>
      <c r="BC459" s="122"/>
      <c r="BD459" s="122"/>
      <c r="BE459" s="122"/>
      <c r="BF459" s="122"/>
    </row>
    <row r="460" spans="2:58" ht="14.1" customHeight="1" x14ac:dyDescent="0.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2"/>
      <c r="AF460" s="122"/>
      <c r="AG460" s="122"/>
      <c r="AH460" s="122"/>
      <c r="AI460" s="122"/>
      <c r="AJ460" s="122"/>
      <c r="AK460" s="122"/>
      <c r="AL460" s="122"/>
      <c r="AM460" s="122"/>
      <c r="AN460" s="122"/>
      <c r="AO460" s="122"/>
      <c r="AP460" s="122"/>
      <c r="AQ460" s="122"/>
      <c r="AR460" s="122"/>
      <c r="AS460" s="122"/>
      <c r="AT460" s="122"/>
      <c r="AU460" s="122"/>
      <c r="AV460" s="122"/>
      <c r="AW460" s="122"/>
      <c r="AX460" s="122"/>
      <c r="AY460" s="122"/>
      <c r="AZ460" s="122"/>
      <c r="BA460" s="122"/>
      <c r="BB460" s="122"/>
      <c r="BC460" s="122"/>
      <c r="BD460" s="122"/>
      <c r="BE460" s="122"/>
      <c r="BF460" s="122"/>
    </row>
    <row r="461" spans="2:58" ht="14.1" customHeight="1" x14ac:dyDescent="0.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c r="AE461" s="122"/>
      <c r="AF461" s="122"/>
      <c r="AG461" s="122"/>
      <c r="AH461" s="122"/>
      <c r="AI461" s="122"/>
      <c r="AJ461" s="122"/>
      <c r="AK461" s="122"/>
      <c r="AL461" s="122"/>
      <c r="AM461" s="122"/>
      <c r="AN461" s="122"/>
      <c r="AO461" s="122"/>
      <c r="AP461" s="122"/>
      <c r="AQ461" s="122"/>
      <c r="AR461" s="122"/>
      <c r="AS461" s="122"/>
      <c r="AT461" s="122"/>
      <c r="AU461" s="122"/>
      <c r="AV461" s="122"/>
      <c r="AW461" s="122"/>
      <c r="AX461" s="122"/>
      <c r="AY461" s="122"/>
      <c r="AZ461" s="122"/>
      <c r="BA461" s="122"/>
      <c r="BB461" s="122"/>
      <c r="BC461" s="122"/>
      <c r="BD461" s="122"/>
      <c r="BE461" s="122"/>
      <c r="BF461" s="122"/>
    </row>
    <row r="462" spans="2:58" ht="14.1" customHeight="1" x14ac:dyDescent="0.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2"/>
      <c r="AF462" s="122"/>
      <c r="AG462" s="122"/>
      <c r="AH462" s="122"/>
      <c r="AI462" s="122"/>
      <c r="AJ462" s="122"/>
      <c r="AK462" s="122"/>
      <c r="AL462" s="122"/>
      <c r="AM462" s="122"/>
      <c r="AN462" s="122"/>
      <c r="AO462" s="122"/>
      <c r="AP462" s="122"/>
      <c r="AQ462" s="122"/>
      <c r="AR462" s="122"/>
      <c r="AS462" s="122"/>
      <c r="AT462" s="122"/>
      <c r="AU462" s="122"/>
      <c r="AV462" s="122"/>
      <c r="AW462" s="122"/>
      <c r="AX462" s="122"/>
      <c r="AY462" s="122"/>
      <c r="AZ462" s="122"/>
      <c r="BA462" s="122"/>
      <c r="BB462" s="122"/>
      <c r="BC462" s="122"/>
      <c r="BD462" s="122"/>
      <c r="BE462" s="122"/>
      <c r="BF462" s="122"/>
    </row>
    <row r="463" spans="2:58" ht="14.1" customHeight="1" x14ac:dyDescent="0.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2"/>
      <c r="AF463" s="122"/>
      <c r="AG463" s="122"/>
      <c r="AH463" s="122"/>
      <c r="AI463" s="122"/>
      <c r="AJ463" s="122"/>
      <c r="AK463" s="122"/>
      <c r="AL463" s="122"/>
      <c r="AM463" s="122"/>
      <c r="AN463" s="122"/>
      <c r="AO463" s="122"/>
      <c r="AP463" s="122"/>
      <c r="AQ463" s="122"/>
      <c r="AR463" s="122"/>
      <c r="AS463" s="122"/>
      <c r="AT463" s="122"/>
      <c r="AU463" s="122"/>
      <c r="AV463" s="122"/>
      <c r="AW463" s="122"/>
      <c r="AX463" s="122"/>
      <c r="AY463" s="122"/>
      <c r="AZ463" s="122"/>
      <c r="BA463" s="122"/>
      <c r="BB463" s="122"/>
      <c r="BC463" s="122"/>
      <c r="BD463" s="122"/>
      <c r="BE463" s="122"/>
      <c r="BF463" s="122"/>
    </row>
    <row r="464" spans="2:58" ht="14.1" customHeight="1" x14ac:dyDescent="0.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c r="AE464" s="122"/>
      <c r="AF464" s="122"/>
      <c r="AG464" s="122"/>
      <c r="AH464" s="122"/>
      <c r="AI464" s="122"/>
      <c r="AJ464" s="122"/>
      <c r="AK464" s="122"/>
      <c r="AL464" s="122"/>
      <c r="AM464" s="122"/>
      <c r="AN464" s="122"/>
      <c r="AO464" s="122"/>
      <c r="AP464" s="122"/>
      <c r="AQ464" s="122"/>
      <c r="AR464" s="122"/>
      <c r="AS464" s="122"/>
      <c r="AT464" s="122"/>
      <c r="AU464" s="122"/>
      <c r="AV464" s="122"/>
      <c r="AW464" s="122"/>
      <c r="AX464" s="122"/>
      <c r="AY464" s="122"/>
      <c r="AZ464" s="122"/>
      <c r="BA464" s="122"/>
      <c r="BB464" s="122"/>
      <c r="BC464" s="122"/>
      <c r="BD464" s="122"/>
      <c r="BE464" s="122"/>
      <c r="BF464" s="122"/>
    </row>
    <row r="465" spans="2:58" ht="14.1" customHeight="1" x14ac:dyDescent="0.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2"/>
      <c r="AF465" s="122"/>
      <c r="AG465" s="122"/>
      <c r="AH465" s="122"/>
      <c r="AI465" s="122"/>
      <c r="AJ465" s="122"/>
      <c r="AK465" s="122"/>
      <c r="AL465" s="122"/>
      <c r="AM465" s="122"/>
      <c r="AN465" s="122"/>
      <c r="AO465" s="122"/>
      <c r="AP465" s="122"/>
      <c r="AQ465" s="122"/>
      <c r="AR465" s="122"/>
      <c r="AS465" s="122"/>
      <c r="AT465" s="122"/>
      <c r="AU465" s="122"/>
      <c r="AV465" s="122"/>
      <c r="AW465" s="122"/>
      <c r="AX465" s="122"/>
      <c r="AY465" s="122"/>
      <c r="AZ465" s="122"/>
      <c r="BA465" s="122"/>
      <c r="BB465" s="122"/>
      <c r="BC465" s="122"/>
      <c r="BD465" s="122"/>
      <c r="BE465" s="122"/>
      <c r="BF465" s="122"/>
    </row>
    <row r="466" spans="2:58" ht="14.1" customHeight="1" x14ac:dyDescent="0.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2"/>
      <c r="AF466" s="122"/>
      <c r="AG466" s="122"/>
      <c r="AH466" s="122"/>
      <c r="AI466" s="122"/>
      <c r="AJ466" s="122"/>
      <c r="AK466" s="122"/>
      <c r="AL466" s="122"/>
      <c r="AM466" s="122"/>
      <c r="AN466" s="122"/>
      <c r="AO466" s="122"/>
      <c r="AP466" s="122"/>
      <c r="AQ466" s="122"/>
      <c r="AR466" s="122"/>
      <c r="AS466" s="122"/>
      <c r="AT466" s="122"/>
      <c r="AU466" s="122"/>
      <c r="AV466" s="122"/>
      <c r="AW466" s="122"/>
      <c r="AX466" s="122"/>
      <c r="AY466" s="122"/>
      <c r="AZ466" s="122"/>
      <c r="BA466" s="122"/>
      <c r="BB466" s="122"/>
      <c r="BC466" s="122"/>
      <c r="BD466" s="122"/>
      <c r="BE466" s="122"/>
      <c r="BF466" s="122"/>
    </row>
    <row r="467" spans="2:58" ht="14.1" customHeight="1" x14ac:dyDescent="0.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2"/>
      <c r="AF467" s="122"/>
      <c r="AG467" s="122"/>
      <c r="AH467" s="122"/>
      <c r="AI467" s="122"/>
      <c r="AJ467" s="122"/>
      <c r="AK467" s="122"/>
      <c r="AL467" s="122"/>
      <c r="AM467" s="122"/>
      <c r="AN467" s="122"/>
      <c r="AO467" s="122"/>
      <c r="AP467" s="122"/>
      <c r="AQ467" s="122"/>
      <c r="AR467" s="122"/>
      <c r="AS467" s="122"/>
      <c r="AT467" s="122"/>
      <c r="AU467" s="122"/>
      <c r="AV467" s="122"/>
      <c r="AW467" s="122"/>
      <c r="AX467" s="122"/>
      <c r="AY467" s="122"/>
      <c r="AZ467" s="122"/>
      <c r="BA467" s="122"/>
      <c r="BB467" s="122"/>
      <c r="BC467" s="122"/>
      <c r="BD467" s="122"/>
      <c r="BE467" s="122"/>
      <c r="BF467" s="122"/>
    </row>
    <row r="468" spans="2:58" ht="14.1" customHeight="1" x14ac:dyDescent="0.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2"/>
      <c r="AF468" s="122"/>
      <c r="AG468" s="122"/>
      <c r="AH468" s="122"/>
      <c r="AI468" s="122"/>
      <c r="AJ468" s="122"/>
      <c r="AK468" s="122"/>
      <c r="AL468" s="122"/>
      <c r="AM468" s="122"/>
      <c r="AN468" s="122"/>
      <c r="AO468" s="122"/>
      <c r="AP468" s="122"/>
      <c r="AQ468" s="122"/>
      <c r="AR468" s="122"/>
      <c r="AS468" s="122"/>
      <c r="AT468" s="122"/>
      <c r="AU468" s="122"/>
      <c r="AV468" s="122"/>
      <c r="AW468" s="122"/>
      <c r="AX468" s="122"/>
      <c r="AY468" s="122"/>
      <c r="AZ468" s="122"/>
      <c r="BA468" s="122"/>
      <c r="BB468" s="122"/>
      <c r="BC468" s="122"/>
      <c r="BD468" s="122"/>
      <c r="BE468" s="122"/>
      <c r="BF468" s="122"/>
    </row>
    <row r="469" spans="2:58" ht="14.1" customHeight="1" x14ac:dyDescent="0.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2"/>
      <c r="AF469" s="122"/>
      <c r="AG469" s="122"/>
      <c r="AH469" s="122"/>
      <c r="AI469" s="122"/>
      <c r="AJ469" s="122"/>
      <c r="AK469" s="122"/>
      <c r="AL469" s="122"/>
      <c r="AM469" s="122"/>
      <c r="AN469" s="122"/>
      <c r="AO469" s="122"/>
      <c r="AP469" s="122"/>
      <c r="AQ469" s="122"/>
      <c r="AR469" s="122"/>
      <c r="AS469" s="122"/>
      <c r="AT469" s="122"/>
      <c r="AU469" s="122"/>
      <c r="AV469" s="122"/>
      <c r="AW469" s="122"/>
      <c r="AX469" s="122"/>
      <c r="AY469" s="122"/>
      <c r="AZ469" s="122"/>
      <c r="BA469" s="122"/>
      <c r="BB469" s="122"/>
      <c r="BC469" s="122"/>
      <c r="BD469" s="122"/>
      <c r="BE469" s="122"/>
      <c r="BF469" s="122"/>
    </row>
    <row r="470" spans="2:58" ht="14.1" customHeight="1" x14ac:dyDescent="0.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2"/>
      <c r="AF470" s="122"/>
      <c r="AG470" s="122"/>
      <c r="AH470" s="122"/>
      <c r="AI470" s="122"/>
      <c r="AJ470" s="122"/>
      <c r="AK470" s="122"/>
      <c r="AL470" s="122"/>
      <c r="AM470" s="122"/>
      <c r="AN470" s="122"/>
      <c r="AO470" s="122"/>
      <c r="AP470" s="122"/>
      <c r="AQ470" s="122"/>
      <c r="AR470" s="122"/>
      <c r="AS470" s="122"/>
      <c r="AT470" s="122"/>
      <c r="AU470" s="122"/>
      <c r="AV470" s="122"/>
      <c r="AW470" s="122"/>
      <c r="AX470" s="122"/>
      <c r="AY470" s="122"/>
      <c r="AZ470" s="122"/>
      <c r="BA470" s="122"/>
      <c r="BB470" s="122"/>
      <c r="BC470" s="122"/>
      <c r="BD470" s="122"/>
      <c r="BE470" s="122"/>
      <c r="BF470" s="122"/>
    </row>
    <row r="471" spans="2:58" ht="14.1" customHeight="1" x14ac:dyDescent="0.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2"/>
      <c r="AF471" s="122"/>
      <c r="AG471" s="122"/>
      <c r="AH471" s="122"/>
      <c r="AI471" s="122"/>
      <c r="AJ471" s="122"/>
      <c r="AK471" s="122"/>
      <c r="AL471" s="122"/>
      <c r="AM471" s="122"/>
      <c r="AN471" s="122"/>
      <c r="AO471" s="122"/>
      <c r="AP471" s="122"/>
      <c r="AQ471" s="122"/>
      <c r="AR471" s="122"/>
      <c r="AS471" s="122"/>
      <c r="AT471" s="122"/>
      <c r="AU471" s="122"/>
      <c r="AV471" s="122"/>
      <c r="AW471" s="122"/>
      <c r="AX471" s="122"/>
      <c r="AY471" s="122"/>
      <c r="AZ471" s="122"/>
      <c r="BA471" s="122"/>
      <c r="BB471" s="122"/>
      <c r="BC471" s="122"/>
      <c r="BD471" s="122"/>
      <c r="BE471" s="122"/>
      <c r="BF471" s="122"/>
    </row>
    <row r="472" spans="2:58" ht="14.1" customHeight="1" x14ac:dyDescent="0.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2"/>
      <c r="AF472" s="122"/>
      <c r="AG472" s="122"/>
      <c r="AH472" s="122"/>
      <c r="AI472" s="122"/>
      <c r="AJ472" s="122"/>
      <c r="AK472" s="122"/>
      <c r="AL472" s="122"/>
      <c r="AM472" s="122"/>
      <c r="AN472" s="122"/>
      <c r="AO472" s="122"/>
      <c r="AP472" s="122"/>
      <c r="AQ472" s="122"/>
      <c r="AR472" s="122"/>
      <c r="AS472" s="122"/>
      <c r="AT472" s="122"/>
      <c r="AU472" s="122"/>
      <c r="AV472" s="122"/>
      <c r="AW472" s="122"/>
      <c r="AX472" s="122"/>
      <c r="AY472" s="122"/>
      <c r="AZ472" s="122"/>
      <c r="BA472" s="122"/>
      <c r="BB472" s="122"/>
      <c r="BC472" s="122"/>
      <c r="BD472" s="122"/>
      <c r="BE472" s="122"/>
      <c r="BF472" s="122"/>
    </row>
    <row r="473" spans="2:58" ht="14.1" customHeight="1" x14ac:dyDescent="0.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2"/>
      <c r="AF473" s="122"/>
      <c r="AG473" s="122"/>
      <c r="AH473" s="122"/>
      <c r="AI473" s="122"/>
      <c r="AJ473" s="122"/>
      <c r="AK473" s="122"/>
      <c r="AL473" s="122"/>
      <c r="AM473" s="122"/>
      <c r="AN473" s="122"/>
      <c r="AO473" s="122"/>
      <c r="AP473" s="122"/>
      <c r="AQ473" s="122"/>
      <c r="AR473" s="122"/>
      <c r="AS473" s="122"/>
      <c r="AT473" s="122"/>
      <c r="AU473" s="122"/>
      <c r="AV473" s="122"/>
      <c r="AW473" s="122"/>
      <c r="AX473" s="122"/>
      <c r="AY473" s="122"/>
      <c r="AZ473" s="122"/>
      <c r="BA473" s="122"/>
      <c r="BB473" s="122"/>
      <c r="BC473" s="122"/>
      <c r="BD473" s="122"/>
      <c r="BE473" s="122"/>
      <c r="BF473" s="122"/>
    </row>
    <row r="474" spans="2:58" ht="14.1" customHeight="1" x14ac:dyDescent="0.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2"/>
      <c r="AF474" s="122"/>
      <c r="AG474" s="122"/>
      <c r="AH474" s="122"/>
      <c r="AI474" s="122"/>
      <c r="AJ474" s="122"/>
      <c r="AK474" s="122"/>
      <c r="AL474" s="122"/>
      <c r="AM474" s="122"/>
      <c r="AN474" s="122"/>
      <c r="AO474" s="122"/>
      <c r="AP474" s="122"/>
      <c r="AQ474" s="122"/>
      <c r="AR474" s="122"/>
      <c r="AS474" s="122"/>
      <c r="AT474" s="122"/>
      <c r="AU474" s="122"/>
      <c r="AV474" s="122"/>
      <c r="AW474" s="122"/>
      <c r="AX474" s="122"/>
      <c r="AY474" s="122"/>
      <c r="AZ474" s="122"/>
      <c r="BA474" s="122"/>
      <c r="BB474" s="122"/>
      <c r="BC474" s="122"/>
      <c r="BD474" s="122"/>
      <c r="BE474" s="122"/>
      <c r="BF474" s="122"/>
    </row>
    <row r="475" spans="2:58" ht="14.1" customHeight="1" x14ac:dyDescent="0.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2"/>
      <c r="AF475" s="122"/>
      <c r="AG475" s="122"/>
      <c r="AH475" s="122"/>
      <c r="AI475" s="122"/>
      <c r="AJ475" s="122"/>
      <c r="AK475" s="122"/>
      <c r="AL475" s="122"/>
      <c r="AM475" s="122"/>
      <c r="AN475" s="122"/>
      <c r="AO475" s="122"/>
      <c r="AP475" s="122"/>
      <c r="AQ475" s="122"/>
      <c r="AR475" s="122"/>
      <c r="AS475" s="122"/>
      <c r="AT475" s="122"/>
      <c r="AU475" s="122"/>
      <c r="AV475" s="122"/>
      <c r="AW475" s="122"/>
      <c r="AX475" s="122"/>
      <c r="AY475" s="122"/>
      <c r="AZ475" s="122"/>
      <c r="BA475" s="122"/>
      <c r="BB475" s="122"/>
      <c r="BC475" s="122"/>
      <c r="BD475" s="122"/>
      <c r="BE475" s="122"/>
      <c r="BF475" s="122"/>
    </row>
    <row r="476" spans="2:58" ht="14.1" customHeight="1" x14ac:dyDescent="0.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2"/>
      <c r="AF476" s="122"/>
      <c r="AG476" s="122"/>
      <c r="AH476" s="122"/>
      <c r="AI476" s="122"/>
      <c r="AJ476" s="122"/>
      <c r="AK476" s="122"/>
      <c r="AL476" s="122"/>
      <c r="AM476" s="122"/>
      <c r="AN476" s="122"/>
      <c r="AO476" s="122"/>
      <c r="AP476" s="122"/>
      <c r="AQ476" s="122"/>
      <c r="AR476" s="122"/>
      <c r="AS476" s="122"/>
      <c r="AT476" s="122"/>
      <c r="AU476" s="122"/>
      <c r="AV476" s="122"/>
      <c r="AW476" s="122"/>
      <c r="AX476" s="122"/>
      <c r="AY476" s="122"/>
      <c r="AZ476" s="122"/>
      <c r="BA476" s="122"/>
      <c r="BB476" s="122"/>
      <c r="BC476" s="122"/>
      <c r="BD476" s="122"/>
      <c r="BE476" s="122"/>
      <c r="BF476" s="122"/>
    </row>
    <row r="477" spans="2:58" ht="14.1" customHeight="1" x14ac:dyDescent="0.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2"/>
      <c r="AF477" s="122"/>
      <c r="AG477" s="122"/>
      <c r="AH477" s="122"/>
      <c r="AI477" s="122"/>
      <c r="AJ477" s="122"/>
      <c r="AK477" s="122"/>
      <c r="AL477" s="122"/>
      <c r="AM477" s="122"/>
      <c r="AN477" s="122"/>
      <c r="AO477" s="122"/>
      <c r="AP477" s="122"/>
      <c r="AQ477" s="122"/>
      <c r="AR477" s="122"/>
      <c r="AS477" s="122"/>
      <c r="AT477" s="122"/>
      <c r="AU477" s="122"/>
      <c r="AV477" s="122"/>
      <c r="AW477" s="122"/>
      <c r="AX477" s="122"/>
      <c r="AY477" s="122"/>
      <c r="AZ477" s="122"/>
      <c r="BA477" s="122"/>
      <c r="BB477" s="122"/>
      <c r="BC477" s="122"/>
      <c r="BD477" s="122"/>
      <c r="BE477" s="122"/>
      <c r="BF477" s="122"/>
    </row>
    <row r="478" spans="2:58" ht="14.1" customHeight="1" x14ac:dyDescent="0.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2"/>
      <c r="AF478" s="122"/>
      <c r="AG478" s="122"/>
      <c r="AH478" s="122"/>
      <c r="AI478" s="122"/>
      <c r="AJ478" s="122"/>
      <c r="AK478" s="122"/>
      <c r="AL478" s="122"/>
      <c r="AM478" s="122"/>
      <c r="AN478" s="122"/>
      <c r="AO478" s="122"/>
      <c r="AP478" s="122"/>
      <c r="AQ478" s="122"/>
      <c r="AR478" s="122"/>
      <c r="AS478" s="122"/>
      <c r="AT478" s="122"/>
      <c r="AU478" s="122"/>
      <c r="AV478" s="122"/>
      <c r="AW478" s="122"/>
      <c r="AX478" s="122"/>
      <c r="AY478" s="122"/>
      <c r="AZ478" s="122"/>
      <c r="BA478" s="122"/>
      <c r="BB478" s="122"/>
      <c r="BC478" s="122"/>
      <c r="BD478" s="122"/>
      <c r="BE478" s="122"/>
      <c r="BF478" s="122"/>
    </row>
    <row r="479" spans="2:58" ht="14.1" customHeight="1" x14ac:dyDescent="0.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2"/>
      <c r="AF479" s="122"/>
      <c r="AG479" s="122"/>
      <c r="AH479" s="122"/>
      <c r="AI479" s="122"/>
      <c r="AJ479" s="122"/>
      <c r="AK479" s="122"/>
      <c r="AL479" s="122"/>
      <c r="AM479" s="122"/>
      <c r="AN479" s="122"/>
      <c r="AO479" s="122"/>
      <c r="AP479" s="122"/>
      <c r="AQ479" s="122"/>
      <c r="AR479" s="122"/>
      <c r="AS479" s="122"/>
      <c r="AT479" s="122"/>
      <c r="AU479" s="122"/>
      <c r="AV479" s="122"/>
      <c r="AW479" s="122"/>
      <c r="AX479" s="122"/>
      <c r="AY479" s="122"/>
      <c r="AZ479" s="122"/>
      <c r="BA479" s="122"/>
      <c r="BB479" s="122"/>
      <c r="BC479" s="122"/>
      <c r="BD479" s="122"/>
      <c r="BE479" s="122"/>
      <c r="BF479" s="122"/>
    </row>
    <row r="480" spans="2:58" ht="14.1" customHeight="1" x14ac:dyDescent="0.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2"/>
      <c r="AF480" s="122"/>
      <c r="AG480" s="122"/>
      <c r="AH480" s="122"/>
      <c r="AI480" s="122"/>
      <c r="AJ480" s="122"/>
      <c r="AK480" s="122"/>
      <c r="AL480" s="122"/>
      <c r="AM480" s="122"/>
      <c r="AN480" s="122"/>
      <c r="AO480" s="122"/>
      <c r="AP480" s="122"/>
      <c r="AQ480" s="122"/>
      <c r="AR480" s="122"/>
      <c r="AS480" s="122"/>
      <c r="AT480" s="122"/>
      <c r="AU480" s="122"/>
      <c r="AV480" s="122"/>
      <c r="AW480" s="122"/>
      <c r="AX480" s="122"/>
      <c r="AY480" s="122"/>
      <c r="AZ480" s="122"/>
      <c r="BA480" s="122"/>
      <c r="BB480" s="122"/>
      <c r="BC480" s="122"/>
      <c r="BD480" s="122"/>
      <c r="BE480" s="122"/>
      <c r="BF480" s="122"/>
    </row>
    <row r="481" spans="2:58" ht="14.1" customHeight="1" x14ac:dyDescent="0.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2"/>
      <c r="AF481" s="122"/>
      <c r="AG481" s="122"/>
      <c r="AH481" s="122"/>
      <c r="AI481" s="122"/>
      <c r="AJ481" s="122"/>
      <c r="AK481" s="122"/>
      <c r="AL481" s="122"/>
      <c r="AM481" s="122"/>
      <c r="AN481" s="122"/>
      <c r="AO481" s="122"/>
      <c r="AP481" s="122"/>
      <c r="AQ481" s="122"/>
      <c r="AR481" s="122"/>
      <c r="AS481" s="122"/>
      <c r="AT481" s="122"/>
      <c r="AU481" s="122"/>
      <c r="AV481" s="122"/>
      <c r="AW481" s="122"/>
      <c r="AX481" s="122"/>
      <c r="AY481" s="122"/>
      <c r="AZ481" s="122"/>
      <c r="BA481" s="122"/>
      <c r="BB481" s="122"/>
      <c r="BC481" s="122"/>
      <c r="BD481" s="122"/>
      <c r="BE481" s="122"/>
      <c r="BF481" s="122"/>
    </row>
    <row r="482" spans="2:58" ht="14.1" customHeight="1" x14ac:dyDescent="0.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2"/>
      <c r="AF482" s="122"/>
      <c r="AG482" s="122"/>
      <c r="AH482" s="122"/>
      <c r="AI482" s="122"/>
      <c r="AJ482" s="122"/>
      <c r="AK482" s="122"/>
      <c r="AL482" s="122"/>
      <c r="AM482" s="122"/>
      <c r="AN482" s="122"/>
      <c r="AO482" s="122"/>
      <c r="AP482" s="122"/>
      <c r="AQ482" s="122"/>
      <c r="AR482" s="122"/>
      <c r="AS482" s="122"/>
      <c r="AT482" s="122"/>
      <c r="AU482" s="122"/>
      <c r="AV482" s="122"/>
      <c r="AW482" s="122"/>
      <c r="AX482" s="122"/>
      <c r="AY482" s="122"/>
      <c r="AZ482" s="122"/>
      <c r="BA482" s="122"/>
      <c r="BB482" s="122"/>
      <c r="BC482" s="122"/>
      <c r="BD482" s="122"/>
      <c r="BE482" s="122"/>
      <c r="BF482" s="122"/>
    </row>
    <row r="483" spans="2:58" ht="14.1" customHeight="1" x14ac:dyDescent="0.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2"/>
      <c r="AF483" s="122"/>
      <c r="AG483" s="122"/>
      <c r="AH483" s="122"/>
      <c r="AI483" s="122"/>
      <c r="AJ483" s="122"/>
      <c r="AK483" s="122"/>
      <c r="AL483" s="122"/>
      <c r="AM483" s="122"/>
      <c r="AN483" s="122"/>
      <c r="AO483" s="122"/>
      <c r="AP483" s="122"/>
      <c r="AQ483" s="122"/>
      <c r="AR483" s="122"/>
      <c r="AS483" s="122"/>
      <c r="AT483" s="122"/>
      <c r="AU483" s="122"/>
      <c r="AV483" s="122"/>
      <c r="AW483" s="122"/>
      <c r="AX483" s="122"/>
      <c r="AY483" s="122"/>
      <c r="AZ483" s="122"/>
      <c r="BA483" s="122"/>
      <c r="BB483" s="122"/>
      <c r="BC483" s="122"/>
      <c r="BD483" s="122"/>
      <c r="BE483" s="122"/>
      <c r="BF483" s="122"/>
    </row>
    <row r="484" spans="2:58" ht="14.1" customHeight="1" x14ac:dyDescent="0.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2"/>
      <c r="AF484" s="122"/>
      <c r="AG484" s="122"/>
      <c r="AH484" s="122"/>
      <c r="AI484" s="122"/>
      <c r="AJ484" s="122"/>
      <c r="AK484" s="122"/>
      <c r="AL484" s="122"/>
      <c r="AM484" s="122"/>
      <c r="AN484" s="122"/>
      <c r="AO484" s="122"/>
      <c r="AP484" s="122"/>
      <c r="AQ484" s="122"/>
      <c r="AR484" s="122"/>
      <c r="AS484" s="122"/>
      <c r="AT484" s="122"/>
      <c r="AU484" s="122"/>
      <c r="AV484" s="122"/>
      <c r="AW484" s="122"/>
      <c r="AX484" s="122"/>
      <c r="AY484" s="122"/>
      <c r="AZ484" s="122"/>
      <c r="BA484" s="122"/>
      <c r="BB484" s="122"/>
      <c r="BC484" s="122"/>
      <c r="BD484" s="122"/>
      <c r="BE484" s="122"/>
      <c r="BF484" s="122"/>
    </row>
    <row r="485" spans="2:58" ht="14.1" customHeight="1" x14ac:dyDescent="0.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2"/>
      <c r="AF485" s="122"/>
      <c r="AG485" s="122"/>
      <c r="AH485" s="122"/>
      <c r="AI485" s="122"/>
      <c r="AJ485" s="122"/>
      <c r="AK485" s="122"/>
      <c r="AL485" s="122"/>
      <c r="AM485" s="122"/>
      <c r="AN485" s="122"/>
      <c r="AO485" s="122"/>
      <c r="AP485" s="122"/>
      <c r="AQ485" s="122"/>
      <c r="AR485" s="122"/>
      <c r="AS485" s="122"/>
      <c r="AT485" s="122"/>
      <c r="AU485" s="122"/>
      <c r="AV485" s="122"/>
      <c r="AW485" s="122"/>
      <c r="AX485" s="122"/>
      <c r="AY485" s="122"/>
      <c r="AZ485" s="122"/>
      <c r="BA485" s="122"/>
      <c r="BB485" s="122"/>
      <c r="BC485" s="122"/>
      <c r="BD485" s="122"/>
      <c r="BE485" s="122"/>
      <c r="BF485" s="122"/>
    </row>
    <row r="486" spans="2:58" ht="14.1" customHeight="1" x14ac:dyDescent="0.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c r="AJ486" s="122"/>
      <c r="AK486" s="122"/>
      <c r="AL486" s="122"/>
      <c r="AM486" s="122"/>
      <c r="AN486" s="122"/>
      <c r="AO486" s="122"/>
      <c r="AP486" s="122"/>
      <c r="AQ486" s="122"/>
      <c r="AR486" s="122"/>
      <c r="AS486" s="122"/>
      <c r="AT486" s="122"/>
      <c r="AU486" s="122"/>
      <c r="AV486" s="122"/>
      <c r="AW486" s="122"/>
      <c r="AX486" s="122"/>
      <c r="AY486" s="122"/>
      <c r="AZ486" s="122"/>
      <c r="BA486" s="122"/>
      <c r="BB486" s="122"/>
      <c r="BC486" s="122"/>
      <c r="BD486" s="122"/>
      <c r="BE486" s="122"/>
      <c r="BF486" s="122"/>
    </row>
    <row r="487" spans="2:58" ht="14.1" customHeight="1" x14ac:dyDescent="0.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2"/>
      <c r="AF487" s="122"/>
      <c r="AG487" s="122"/>
      <c r="AH487" s="122"/>
      <c r="AI487" s="122"/>
      <c r="AJ487" s="122"/>
      <c r="AK487" s="122"/>
      <c r="AL487" s="122"/>
      <c r="AM487" s="122"/>
      <c r="AN487" s="122"/>
      <c r="AO487" s="122"/>
      <c r="AP487" s="122"/>
      <c r="AQ487" s="122"/>
      <c r="AR487" s="122"/>
      <c r="AS487" s="122"/>
      <c r="AT487" s="122"/>
      <c r="AU487" s="122"/>
      <c r="AV487" s="122"/>
      <c r="AW487" s="122"/>
      <c r="AX487" s="122"/>
      <c r="AY487" s="122"/>
      <c r="AZ487" s="122"/>
      <c r="BA487" s="122"/>
      <c r="BB487" s="122"/>
      <c r="BC487" s="122"/>
      <c r="BD487" s="122"/>
      <c r="BE487" s="122"/>
      <c r="BF487" s="122"/>
    </row>
    <row r="488" spans="2:58" ht="14.1" customHeight="1" x14ac:dyDescent="0.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2"/>
      <c r="AF488" s="122"/>
      <c r="AG488" s="122"/>
      <c r="AH488" s="122"/>
      <c r="AI488" s="122"/>
      <c r="AJ488" s="122"/>
      <c r="AK488" s="122"/>
      <c r="AL488" s="122"/>
      <c r="AM488" s="122"/>
      <c r="AN488" s="122"/>
      <c r="AO488" s="122"/>
      <c r="AP488" s="122"/>
      <c r="AQ488" s="122"/>
      <c r="AR488" s="122"/>
      <c r="AS488" s="122"/>
      <c r="AT488" s="122"/>
      <c r="AU488" s="122"/>
      <c r="AV488" s="122"/>
      <c r="AW488" s="122"/>
      <c r="AX488" s="122"/>
      <c r="AY488" s="122"/>
      <c r="AZ488" s="122"/>
      <c r="BA488" s="122"/>
      <c r="BB488" s="122"/>
      <c r="BC488" s="122"/>
      <c r="BD488" s="122"/>
      <c r="BE488" s="122"/>
      <c r="BF488" s="122"/>
    </row>
    <row r="489" spans="2:58" ht="14.1" customHeight="1" x14ac:dyDescent="0.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2"/>
      <c r="AF489" s="122"/>
      <c r="AG489" s="122"/>
      <c r="AH489" s="122"/>
      <c r="AI489" s="122"/>
      <c r="AJ489" s="122"/>
      <c r="AK489" s="122"/>
      <c r="AL489" s="122"/>
      <c r="AM489" s="122"/>
      <c r="AN489" s="122"/>
      <c r="AO489" s="122"/>
      <c r="AP489" s="122"/>
      <c r="AQ489" s="122"/>
      <c r="AR489" s="122"/>
      <c r="AS489" s="122"/>
      <c r="AT489" s="122"/>
      <c r="AU489" s="122"/>
      <c r="AV489" s="122"/>
      <c r="AW489" s="122"/>
      <c r="AX489" s="122"/>
      <c r="AY489" s="122"/>
      <c r="AZ489" s="122"/>
      <c r="BA489" s="122"/>
      <c r="BB489" s="122"/>
      <c r="BC489" s="122"/>
      <c r="BD489" s="122"/>
      <c r="BE489" s="122"/>
      <c r="BF489" s="122"/>
    </row>
    <row r="490" spans="2:58" ht="14.1" customHeight="1" x14ac:dyDescent="0.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2"/>
      <c r="AF490" s="122"/>
      <c r="AG490" s="122"/>
      <c r="AH490" s="122"/>
      <c r="AI490" s="122"/>
      <c r="AJ490" s="122"/>
      <c r="AK490" s="122"/>
      <c r="AL490" s="122"/>
      <c r="AM490" s="122"/>
      <c r="AN490" s="122"/>
      <c r="AO490" s="122"/>
      <c r="AP490" s="122"/>
      <c r="AQ490" s="122"/>
      <c r="AR490" s="122"/>
      <c r="AS490" s="122"/>
      <c r="AT490" s="122"/>
      <c r="AU490" s="122"/>
      <c r="AV490" s="122"/>
      <c r="AW490" s="122"/>
      <c r="AX490" s="122"/>
      <c r="AY490" s="122"/>
      <c r="AZ490" s="122"/>
      <c r="BA490" s="122"/>
      <c r="BB490" s="122"/>
      <c r="BC490" s="122"/>
      <c r="BD490" s="122"/>
      <c r="BE490" s="122"/>
      <c r="BF490" s="122"/>
    </row>
    <row r="491" spans="2:58" ht="14.1" customHeight="1" x14ac:dyDescent="0.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2"/>
      <c r="AF491" s="122"/>
      <c r="AG491" s="122"/>
      <c r="AH491" s="122"/>
      <c r="AI491" s="122"/>
      <c r="AJ491" s="122"/>
      <c r="AK491" s="122"/>
      <c r="AL491" s="122"/>
      <c r="AM491" s="122"/>
      <c r="AN491" s="122"/>
      <c r="AO491" s="122"/>
      <c r="AP491" s="122"/>
      <c r="AQ491" s="122"/>
      <c r="AR491" s="122"/>
      <c r="AS491" s="122"/>
      <c r="AT491" s="122"/>
      <c r="AU491" s="122"/>
      <c r="AV491" s="122"/>
      <c r="AW491" s="122"/>
      <c r="AX491" s="122"/>
      <c r="AY491" s="122"/>
      <c r="AZ491" s="122"/>
      <c r="BA491" s="122"/>
      <c r="BB491" s="122"/>
      <c r="BC491" s="122"/>
      <c r="BD491" s="122"/>
      <c r="BE491" s="122"/>
      <c r="BF491" s="122"/>
    </row>
    <row r="492" spans="2:58" ht="14.1" customHeight="1" x14ac:dyDescent="0.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2"/>
      <c r="AF492" s="122"/>
      <c r="AG492" s="122"/>
      <c r="AH492" s="122"/>
      <c r="AI492" s="122"/>
      <c r="AJ492" s="122"/>
      <c r="AK492" s="122"/>
      <c r="AL492" s="122"/>
      <c r="AM492" s="122"/>
      <c r="AN492" s="122"/>
      <c r="AO492" s="122"/>
      <c r="AP492" s="122"/>
      <c r="AQ492" s="122"/>
      <c r="AR492" s="122"/>
      <c r="AS492" s="122"/>
      <c r="AT492" s="122"/>
      <c r="AU492" s="122"/>
      <c r="AV492" s="122"/>
      <c r="AW492" s="122"/>
      <c r="AX492" s="122"/>
      <c r="AY492" s="122"/>
      <c r="AZ492" s="122"/>
      <c r="BA492" s="122"/>
      <c r="BB492" s="122"/>
      <c r="BC492" s="122"/>
      <c r="BD492" s="122"/>
      <c r="BE492" s="122"/>
      <c r="BF492" s="122"/>
    </row>
    <row r="493" spans="2:58" ht="14.1" customHeight="1" x14ac:dyDescent="0.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2"/>
      <c r="AF493" s="122"/>
      <c r="AG493" s="122"/>
      <c r="AH493" s="122"/>
      <c r="AI493" s="122"/>
      <c r="AJ493" s="122"/>
      <c r="AK493" s="122"/>
      <c r="AL493" s="122"/>
      <c r="AM493" s="122"/>
      <c r="AN493" s="122"/>
      <c r="AO493" s="122"/>
      <c r="AP493" s="122"/>
      <c r="AQ493" s="122"/>
      <c r="AR493" s="122"/>
      <c r="AS493" s="122"/>
      <c r="AT493" s="122"/>
      <c r="AU493" s="122"/>
      <c r="AV493" s="122"/>
      <c r="AW493" s="122"/>
      <c r="AX493" s="122"/>
      <c r="AY493" s="122"/>
      <c r="AZ493" s="122"/>
      <c r="BA493" s="122"/>
      <c r="BB493" s="122"/>
      <c r="BC493" s="122"/>
      <c r="BD493" s="122"/>
      <c r="BE493" s="122"/>
      <c r="BF493" s="122"/>
    </row>
    <row r="494" spans="2:58" ht="14.1" customHeight="1" x14ac:dyDescent="0.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2"/>
      <c r="AF494" s="122"/>
      <c r="AG494" s="122"/>
      <c r="AH494" s="122"/>
      <c r="AI494" s="122"/>
      <c r="AJ494" s="122"/>
      <c r="AK494" s="122"/>
      <c r="AL494" s="122"/>
      <c r="AM494" s="122"/>
      <c r="AN494" s="122"/>
      <c r="AO494" s="122"/>
      <c r="AP494" s="122"/>
      <c r="AQ494" s="122"/>
      <c r="AR494" s="122"/>
      <c r="AS494" s="122"/>
      <c r="AT494" s="122"/>
      <c r="AU494" s="122"/>
      <c r="AV494" s="122"/>
      <c r="AW494" s="122"/>
      <c r="AX494" s="122"/>
      <c r="AY494" s="122"/>
      <c r="AZ494" s="122"/>
      <c r="BA494" s="122"/>
      <c r="BB494" s="122"/>
      <c r="BC494" s="122"/>
      <c r="BD494" s="122"/>
      <c r="BE494" s="122"/>
      <c r="BF494" s="122"/>
    </row>
    <row r="495" spans="2:58" ht="14.1" customHeight="1" x14ac:dyDescent="0.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2"/>
      <c r="AF495" s="122"/>
      <c r="AG495" s="122"/>
      <c r="AH495" s="122"/>
      <c r="AI495" s="122"/>
      <c r="AJ495" s="122"/>
      <c r="AK495" s="122"/>
      <c r="AL495" s="122"/>
      <c r="AM495" s="122"/>
      <c r="AN495" s="122"/>
      <c r="AO495" s="122"/>
      <c r="AP495" s="122"/>
      <c r="AQ495" s="122"/>
      <c r="AR495" s="122"/>
      <c r="AS495" s="122"/>
      <c r="AT495" s="122"/>
      <c r="AU495" s="122"/>
      <c r="AV495" s="122"/>
      <c r="AW495" s="122"/>
      <c r="AX495" s="122"/>
      <c r="AY495" s="122"/>
      <c r="AZ495" s="122"/>
      <c r="BA495" s="122"/>
      <c r="BB495" s="122"/>
      <c r="BC495" s="122"/>
      <c r="BD495" s="122"/>
      <c r="BE495" s="122"/>
      <c r="BF495" s="122"/>
    </row>
    <row r="496" spans="2:58" ht="14.1" customHeight="1" x14ac:dyDescent="0.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2"/>
      <c r="AF496" s="122"/>
      <c r="AG496" s="122"/>
      <c r="AH496" s="122"/>
      <c r="AI496" s="122"/>
      <c r="AJ496" s="122"/>
      <c r="AK496" s="122"/>
      <c r="AL496" s="122"/>
      <c r="AM496" s="122"/>
      <c r="AN496" s="122"/>
      <c r="AO496" s="122"/>
      <c r="AP496" s="122"/>
      <c r="AQ496" s="122"/>
      <c r="AR496" s="122"/>
      <c r="AS496" s="122"/>
      <c r="AT496" s="122"/>
      <c r="AU496" s="122"/>
      <c r="AV496" s="122"/>
      <c r="AW496" s="122"/>
      <c r="AX496" s="122"/>
      <c r="AY496" s="122"/>
      <c r="AZ496" s="122"/>
      <c r="BA496" s="122"/>
      <c r="BB496" s="122"/>
      <c r="BC496" s="122"/>
      <c r="BD496" s="122"/>
      <c r="BE496" s="122"/>
      <c r="BF496" s="122"/>
    </row>
    <row r="497" spans="2:58" ht="14.1" customHeight="1" x14ac:dyDescent="0.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2"/>
      <c r="AF497" s="122"/>
      <c r="AG497" s="122"/>
      <c r="AH497" s="122"/>
      <c r="AI497" s="122"/>
      <c r="AJ497" s="122"/>
      <c r="AK497" s="122"/>
      <c r="AL497" s="122"/>
      <c r="AM497" s="122"/>
      <c r="AN497" s="122"/>
      <c r="AO497" s="122"/>
      <c r="AP497" s="122"/>
      <c r="AQ497" s="122"/>
      <c r="AR497" s="122"/>
      <c r="AS497" s="122"/>
      <c r="AT497" s="122"/>
      <c r="AU497" s="122"/>
      <c r="AV497" s="122"/>
      <c r="AW497" s="122"/>
      <c r="AX497" s="122"/>
      <c r="AY497" s="122"/>
      <c r="AZ497" s="122"/>
      <c r="BA497" s="122"/>
      <c r="BB497" s="122"/>
      <c r="BC497" s="122"/>
      <c r="BD497" s="122"/>
      <c r="BE497" s="122"/>
      <c r="BF497" s="122"/>
    </row>
    <row r="498" spans="2:58" ht="14.1" customHeight="1" x14ac:dyDescent="0.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c r="AE498" s="122"/>
      <c r="AF498" s="122"/>
      <c r="AG498" s="122"/>
      <c r="AH498" s="122"/>
      <c r="AI498" s="122"/>
      <c r="AJ498" s="122"/>
      <c r="AK498" s="122"/>
      <c r="AL498" s="122"/>
      <c r="AM498" s="122"/>
      <c r="AN498" s="122"/>
      <c r="AO498" s="122"/>
      <c r="AP498" s="122"/>
      <c r="AQ498" s="122"/>
      <c r="AR498" s="122"/>
      <c r="AS498" s="122"/>
      <c r="AT498" s="122"/>
      <c r="AU498" s="122"/>
      <c r="AV498" s="122"/>
      <c r="AW498" s="122"/>
      <c r="AX498" s="122"/>
      <c r="AY498" s="122"/>
      <c r="AZ498" s="122"/>
      <c r="BA498" s="122"/>
      <c r="BB498" s="122"/>
      <c r="BC498" s="122"/>
      <c r="BD498" s="122"/>
      <c r="BE498" s="122"/>
      <c r="BF498" s="122"/>
    </row>
    <row r="499" spans="2:58" ht="14.1" customHeight="1" x14ac:dyDescent="0.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2"/>
      <c r="AF499" s="122"/>
      <c r="AG499" s="122"/>
      <c r="AH499" s="122"/>
      <c r="AI499" s="122"/>
      <c r="AJ499" s="122"/>
      <c r="AK499" s="122"/>
      <c r="AL499" s="122"/>
      <c r="AM499" s="122"/>
      <c r="AN499" s="122"/>
      <c r="AO499" s="122"/>
      <c r="AP499" s="122"/>
      <c r="AQ499" s="122"/>
      <c r="AR499" s="122"/>
      <c r="AS499" s="122"/>
      <c r="AT499" s="122"/>
      <c r="AU499" s="122"/>
      <c r="AV499" s="122"/>
      <c r="AW499" s="122"/>
      <c r="AX499" s="122"/>
      <c r="AY499" s="122"/>
      <c r="AZ499" s="122"/>
      <c r="BA499" s="122"/>
      <c r="BB499" s="122"/>
      <c r="BC499" s="122"/>
      <c r="BD499" s="122"/>
      <c r="BE499" s="122"/>
      <c r="BF499" s="122"/>
    </row>
    <row r="500" spans="2:58" ht="14.1" customHeight="1" x14ac:dyDescent="0.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2"/>
      <c r="AF500" s="122"/>
      <c r="AG500" s="122"/>
      <c r="AH500" s="122"/>
      <c r="AI500" s="122"/>
      <c r="AJ500" s="122"/>
      <c r="AK500" s="122"/>
      <c r="AL500" s="122"/>
      <c r="AM500" s="122"/>
      <c r="AN500" s="122"/>
      <c r="AO500" s="122"/>
      <c r="AP500" s="122"/>
      <c r="AQ500" s="122"/>
      <c r="AR500" s="122"/>
      <c r="AS500" s="122"/>
      <c r="AT500" s="122"/>
      <c r="AU500" s="122"/>
      <c r="AV500" s="122"/>
      <c r="AW500" s="122"/>
      <c r="AX500" s="122"/>
      <c r="AY500" s="122"/>
      <c r="AZ500" s="122"/>
      <c r="BA500" s="122"/>
      <c r="BB500" s="122"/>
      <c r="BC500" s="122"/>
      <c r="BD500" s="122"/>
      <c r="BE500" s="122"/>
      <c r="BF500" s="122"/>
    </row>
    <row r="501" spans="2:58" ht="14.1" customHeight="1" x14ac:dyDescent="0.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2"/>
      <c r="AF501" s="122"/>
      <c r="AG501" s="122"/>
      <c r="AH501" s="122"/>
      <c r="AI501" s="122"/>
      <c r="AJ501" s="122"/>
      <c r="AK501" s="122"/>
      <c r="AL501" s="122"/>
      <c r="AM501" s="122"/>
      <c r="AN501" s="122"/>
      <c r="AO501" s="122"/>
      <c r="AP501" s="122"/>
      <c r="AQ501" s="122"/>
      <c r="AR501" s="122"/>
      <c r="AS501" s="122"/>
      <c r="AT501" s="122"/>
      <c r="AU501" s="122"/>
      <c r="AV501" s="122"/>
      <c r="AW501" s="122"/>
      <c r="AX501" s="122"/>
      <c r="AY501" s="122"/>
      <c r="AZ501" s="122"/>
      <c r="BA501" s="122"/>
      <c r="BB501" s="122"/>
      <c r="BC501" s="122"/>
      <c r="BD501" s="122"/>
      <c r="BE501" s="122"/>
      <c r="BF501" s="122"/>
    </row>
    <row r="502" spans="2:58" ht="14.1" customHeight="1" x14ac:dyDescent="0.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2"/>
      <c r="AF502" s="122"/>
      <c r="AG502" s="122"/>
      <c r="AH502" s="122"/>
      <c r="AI502" s="122"/>
      <c r="AJ502" s="122"/>
      <c r="AK502" s="122"/>
      <c r="AL502" s="122"/>
      <c r="AM502" s="122"/>
      <c r="AN502" s="122"/>
      <c r="AO502" s="122"/>
      <c r="AP502" s="122"/>
      <c r="AQ502" s="122"/>
      <c r="AR502" s="122"/>
      <c r="AS502" s="122"/>
      <c r="AT502" s="122"/>
      <c r="AU502" s="122"/>
      <c r="AV502" s="122"/>
      <c r="AW502" s="122"/>
      <c r="AX502" s="122"/>
      <c r="AY502" s="122"/>
      <c r="AZ502" s="122"/>
      <c r="BA502" s="122"/>
      <c r="BB502" s="122"/>
      <c r="BC502" s="122"/>
      <c r="BD502" s="122"/>
      <c r="BE502" s="122"/>
      <c r="BF502" s="122"/>
    </row>
    <row r="503" spans="2:58" ht="14.1" customHeight="1" x14ac:dyDescent="0.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2"/>
      <c r="AF503" s="122"/>
      <c r="AG503" s="122"/>
      <c r="AH503" s="122"/>
      <c r="AI503" s="122"/>
      <c r="AJ503" s="122"/>
      <c r="AK503" s="122"/>
      <c r="AL503" s="122"/>
      <c r="AM503" s="122"/>
      <c r="AN503" s="122"/>
      <c r="AO503" s="122"/>
      <c r="AP503" s="122"/>
      <c r="AQ503" s="122"/>
      <c r="AR503" s="122"/>
      <c r="AS503" s="122"/>
      <c r="AT503" s="122"/>
      <c r="AU503" s="122"/>
      <c r="AV503" s="122"/>
      <c r="AW503" s="122"/>
      <c r="AX503" s="122"/>
      <c r="AY503" s="122"/>
      <c r="AZ503" s="122"/>
      <c r="BA503" s="122"/>
      <c r="BB503" s="122"/>
      <c r="BC503" s="122"/>
      <c r="BD503" s="122"/>
      <c r="BE503" s="122"/>
      <c r="BF503" s="122"/>
    </row>
    <row r="504" spans="2:58" ht="14.1" customHeight="1" x14ac:dyDescent="0.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2"/>
      <c r="AF504" s="122"/>
      <c r="AG504" s="122"/>
      <c r="AH504" s="122"/>
      <c r="AI504" s="122"/>
      <c r="AJ504" s="122"/>
      <c r="AK504" s="122"/>
      <c r="AL504" s="122"/>
      <c r="AM504" s="122"/>
      <c r="AN504" s="122"/>
      <c r="AO504" s="122"/>
      <c r="AP504" s="122"/>
      <c r="AQ504" s="122"/>
      <c r="AR504" s="122"/>
      <c r="AS504" s="122"/>
      <c r="AT504" s="122"/>
      <c r="AU504" s="122"/>
      <c r="AV504" s="122"/>
      <c r="AW504" s="122"/>
      <c r="AX504" s="122"/>
      <c r="AY504" s="122"/>
      <c r="AZ504" s="122"/>
      <c r="BA504" s="122"/>
      <c r="BB504" s="122"/>
      <c r="BC504" s="122"/>
      <c r="BD504" s="122"/>
      <c r="BE504" s="122"/>
      <c r="BF504" s="122"/>
    </row>
    <row r="505" spans="2:58" ht="14.1" customHeight="1" x14ac:dyDescent="0.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2"/>
      <c r="AF505" s="122"/>
      <c r="AG505" s="122"/>
      <c r="AH505" s="122"/>
      <c r="AI505" s="122"/>
      <c r="AJ505" s="122"/>
      <c r="AK505" s="122"/>
      <c r="AL505" s="122"/>
      <c r="AM505" s="122"/>
      <c r="AN505" s="122"/>
      <c r="AO505" s="122"/>
      <c r="AP505" s="122"/>
      <c r="AQ505" s="122"/>
      <c r="AR505" s="122"/>
      <c r="AS505" s="122"/>
      <c r="AT505" s="122"/>
      <c r="AU505" s="122"/>
      <c r="AV505" s="122"/>
      <c r="AW505" s="122"/>
      <c r="AX505" s="122"/>
      <c r="AY505" s="122"/>
      <c r="AZ505" s="122"/>
      <c r="BA505" s="122"/>
      <c r="BB505" s="122"/>
      <c r="BC505" s="122"/>
      <c r="BD505" s="122"/>
      <c r="BE505" s="122"/>
      <c r="BF505" s="122"/>
    </row>
    <row r="506" spans="2:58" ht="14.1" customHeight="1" x14ac:dyDescent="0.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2"/>
      <c r="AF506" s="122"/>
      <c r="AG506" s="122"/>
      <c r="AH506" s="122"/>
      <c r="AI506" s="122"/>
      <c r="AJ506" s="122"/>
      <c r="AK506" s="122"/>
      <c r="AL506" s="122"/>
      <c r="AM506" s="122"/>
      <c r="AN506" s="122"/>
      <c r="AO506" s="122"/>
      <c r="AP506" s="122"/>
      <c r="AQ506" s="122"/>
      <c r="AR506" s="122"/>
      <c r="AS506" s="122"/>
      <c r="AT506" s="122"/>
      <c r="AU506" s="122"/>
      <c r="AV506" s="122"/>
      <c r="AW506" s="122"/>
      <c r="AX506" s="122"/>
      <c r="AY506" s="122"/>
      <c r="AZ506" s="122"/>
      <c r="BA506" s="122"/>
      <c r="BB506" s="122"/>
      <c r="BC506" s="122"/>
      <c r="BD506" s="122"/>
      <c r="BE506" s="122"/>
      <c r="BF506" s="122"/>
    </row>
    <row r="507" spans="2:58" ht="14.1" customHeight="1" x14ac:dyDescent="0.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2"/>
      <c r="AF507" s="122"/>
      <c r="AG507" s="122"/>
      <c r="AH507" s="122"/>
      <c r="AI507" s="122"/>
      <c r="AJ507" s="122"/>
      <c r="AK507" s="122"/>
      <c r="AL507" s="122"/>
      <c r="AM507" s="122"/>
      <c r="AN507" s="122"/>
      <c r="AO507" s="122"/>
      <c r="AP507" s="122"/>
      <c r="AQ507" s="122"/>
      <c r="AR507" s="122"/>
      <c r="AS507" s="122"/>
      <c r="AT507" s="122"/>
      <c r="AU507" s="122"/>
      <c r="AV507" s="122"/>
      <c r="AW507" s="122"/>
      <c r="AX507" s="122"/>
      <c r="AY507" s="122"/>
      <c r="AZ507" s="122"/>
      <c r="BA507" s="122"/>
      <c r="BB507" s="122"/>
      <c r="BC507" s="122"/>
      <c r="BD507" s="122"/>
      <c r="BE507" s="122"/>
      <c r="BF507" s="122"/>
    </row>
    <row r="508" spans="2:58" ht="14.1" customHeight="1" x14ac:dyDescent="0.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2"/>
      <c r="AF508" s="122"/>
      <c r="AG508" s="122"/>
      <c r="AH508" s="122"/>
      <c r="AI508" s="122"/>
      <c r="AJ508" s="122"/>
      <c r="AK508" s="122"/>
      <c r="AL508" s="122"/>
      <c r="AM508" s="122"/>
      <c r="AN508" s="122"/>
      <c r="AO508" s="122"/>
      <c r="AP508" s="122"/>
      <c r="AQ508" s="122"/>
      <c r="AR508" s="122"/>
      <c r="AS508" s="122"/>
      <c r="AT508" s="122"/>
      <c r="AU508" s="122"/>
      <c r="AV508" s="122"/>
      <c r="AW508" s="122"/>
      <c r="AX508" s="122"/>
      <c r="AY508" s="122"/>
      <c r="AZ508" s="122"/>
      <c r="BA508" s="122"/>
      <c r="BB508" s="122"/>
      <c r="BC508" s="122"/>
      <c r="BD508" s="122"/>
      <c r="BE508" s="122"/>
      <c r="BF508" s="122"/>
    </row>
    <row r="509" spans="2:58" ht="14.1" customHeight="1" x14ac:dyDescent="0.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2"/>
      <c r="AF509" s="122"/>
      <c r="AG509" s="122"/>
      <c r="AH509" s="122"/>
      <c r="AI509" s="122"/>
      <c r="AJ509" s="122"/>
      <c r="AK509" s="122"/>
      <c r="AL509" s="122"/>
      <c r="AM509" s="122"/>
      <c r="AN509" s="122"/>
      <c r="AO509" s="122"/>
      <c r="AP509" s="122"/>
      <c r="AQ509" s="122"/>
      <c r="AR509" s="122"/>
      <c r="AS509" s="122"/>
      <c r="AT509" s="122"/>
      <c r="AU509" s="122"/>
      <c r="AV509" s="122"/>
      <c r="AW509" s="122"/>
      <c r="AX509" s="122"/>
      <c r="AY509" s="122"/>
      <c r="AZ509" s="122"/>
      <c r="BA509" s="122"/>
      <c r="BB509" s="122"/>
      <c r="BC509" s="122"/>
      <c r="BD509" s="122"/>
      <c r="BE509" s="122"/>
      <c r="BF509" s="122"/>
    </row>
    <row r="510" spans="2:58" ht="14.1" customHeight="1" x14ac:dyDescent="0.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2"/>
      <c r="AF510" s="122"/>
      <c r="AG510" s="122"/>
      <c r="AH510" s="122"/>
      <c r="AI510" s="122"/>
      <c r="AJ510" s="122"/>
      <c r="AK510" s="122"/>
      <c r="AL510" s="122"/>
      <c r="AM510" s="122"/>
      <c r="AN510" s="122"/>
      <c r="AO510" s="122"/>
      <c r="AP510" s="122"/>
      <c r="AQ510" s="122"/>
      <c r="AR510" s="122"/>
      <c r="AS510" s="122"/>
      <c r="AT510" s="122"/>
      <c r="AU510" s="122"/>
      <c r="AV510" s="122"/>
      <c r="AW510" s="122"/>
      <c r="AX510" s="122"/>
      <c r="AY510" s="122"/>
      <c r="AZ510" s="122"/>
      <c r="BA510" s="122"/>
      <c r="BB510" s="122"/>
      <c r="BC510" s="122"/>
      <c r="BD510" s="122"/>
      <c r="BE510" s="122"/>
      <c r="BF510" s="122"/>
    </row>
    <row r="511" spans="2:58" ht="14.1" customHeight="1" x14ac:dyDescent="0.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2"/>
      <c r="AF511" s="122"/>
      <c r="AG511" s="122"/>
      <c r="AH511" s="122"/>
      <c r="AI511" s="122"/>
      <c r="AJ511" s="122"/>
      <c r="AK511" s="122"/>
      <c r="AL511" s="122"/>
      <c r="AM511" s="122"/>
      <c r="AN511" s="122"/>
      <c r="AO511" s="122"/>
      <c r="AP511" s="122"/>
      <c r="AQ511" s="122"/>
      <c r="AR511" s="122"/>
      <c r="AS511" s="122"/>
      <c r="AT511" s="122"/>
      <c r="AU511" s="122"/>
      <c r="AV511" s="122"/>
      <c r="AW511" s="122"/>
      <c r="AX511" s="122"/>
      <c r="AY511" s="122"/>
      <c r="AZ511" s="122"/>
      <c r="BA511" s="122"/>
      <c r="BB511" s="122"/>
      <c r="BC511" s="122"/>
      <c r="BD511" s="122"/>
      <c r="BE511" s="122"/>
      <c r="BF511" s="122"/>
    </row>
    <row r="512" spans="2:58" ht="14.1" customHeight="1" x14ac:dyDescent="0.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2"/>
      <c r="AF512" s="122"/>
      <c r="AG512" s="122"/>
      <c r="AH512" s="122"/>
      <c r="AI512" s="122"/>
      <c r="AJ512" s="122"/>
      <c r="AK512" s="122"/>
      <c r="AL512" s="122"/>
      <c r="AM512" s="122"/>
      <c r="AN512" s="122"/>
      <c r="AO512" s="122"/>
      <c r="AP512" s="122"/>
      <c r="AQ512" s="122"/>
      <c r="AR512" s="122"/>
      <c r="AS512" s="122"/>
      <c r="AT512" s="122"/>
      <c r="AU512" s="122"/>
      <c r="AV512" s="122"/>
      <c r="AW512" s="122"/>
      <c r="AX512" s="122"/>
      <c r="AY512" s="122"/>
      <c r="AZ512" s="122"/>
      <c r="BA512" s="122"/>
      <c r="BB512" s="122"/>
      <c r="BC512" s="122"/>
      <c r="BD512" s="122"/>
      <c r="BE512" s="122"/>
      <c r="BF512" s="122"/>
    </row>
    <row r="513" spans="2:58" ht="14.1" customHeight="1" x14ac:dyDescent="0.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2"/>
      <c r="AF513" s="122"/>
      <c r="AG513" s="122"/>
      <c r="AH513" s="122"/>
      <c r="AI513" s="122"/>
      <c r="AJ513" s="122"/>
      <c r="AK513" s="122"/>
      <c r="AL513" s="122"/>
      <c r="AM513" s="122"/>
      <c r="AN513" s="122"/>
      <c r="AO513" s="122"/>
      <c r="AP513" s="122"/>
      <c r="AQ513" s="122"/>
      <c r="AR513" s="122"/>
      <c r="AS513" s="122"/>
      <c r="AT513" s="122"/>
      <c r="AU513" s="122"/>
      <c r="AV513" s="122"/>
      <c r="AW513" s="122"/>
      <c r="AX513" s="122"/>
      <c r="AY513" s="122"/>
      <c r="AZ513" s="122"/>
      <c r="BA513" s="122"/>
      <c r="BB513" s="122"/>
      <c r="BC513" s="122"/>
      <c r="BD513" s="122"/>
      <c r="BE513" s="122"/>
      <c r="BF513" s="122"/>
    </row>
    <row r="514" spans="2:58" ht="14.1" customHeight="1" x14ac:dyDescent="0.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2"/>
      <c r="AF514" s="122"/>
      <c r="AG514" s="122"/>
      <c r="AH514" s="122"/>
      <c r="AI514" s="122"/>
      <c r="AJ514" s="122"/>
      <c r="AK514" s="122"/>
      <c r="AL514" s="122"/>
      <c r="AM514" s="122"/>
      <c r="AN514" s="122"/>
      <c r="AO514" s="122"/>
      <c r="AP514" s="122"/>
      <c r="AQ514" s="122"/>
      <c r="AR514" s="122"/>
      <c r="AS514" s="122"/>
      <c r="AT514" s="122"/>
      <c r="AU514" s="122"/>
      <c r="AV514" s="122"/>
      <c r="AW514" s="122"/>
      <c r="AX514" s="122"/>
      <c r="AY514" s="122"/>
      <c r="AZ514" s="122"/>
      <c r="BA514" s="122"/>
      <c r="BB514" s="122"/>
      <c r="BC514" s="122"/>
      <c r="BD514" s="122"/>
      <c r="BE514" s="122"/>
      <c r="BF514" s="122"/>
    </row>
    <row r="515" spans="2:58" ht="14.1" customHeight="1" x14ac:dyDescent="0.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2"/>
      <c r="AF515" s="122"/>
      <c r="AG515" s="122"/>
      <c r="AH515" s="122"/>
      <c r="AI515" s="122"/>
      <c r="AJ515" s="122"/>
      <c r="AK515" s="122"/>
      <c r="AL515" s="122"/>
      <c r="AM515" s="122"/>
      <c r="AN515" s="122"/>
      <c r="AO515" s="122"/>
      <c r="AP515" s="122"/>
      <c r="AQ515" s="122"/>
      <c r="AR515" s="122"/>
      <c r="AS515" s="122"/>
      <c r="AT515" s="122"/>
      <c r="AU515" s="122"/>
      <c r="AV515" s="122"/>
      <c r="AW515" s="122"/>
      <c r="AX515" s="122"/>
      <c r="AY515" s="122"/>
      <c r="AZ515" s="122"/>
      <c r="BA515" s="122"/>
      <c r="BB515" s="122"/>
      <c r="BC515" s="122"/>
      <c r="BD515" s="122"/>
      <c r="BE515" s="122"/>
      <c r="BF515" s="122"/>
    </row>
    <row r="516" spans="2:58" ht="14.1" customHeight="1" x14ac:dyDescent="0.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2"/>
      <c r="AF516" s="122"/>
      <c r="AG516" s="122"/>
      <c r="AH516" s="122"/>
      <c r="AI516" s="122"/>
      <c r="AJ516" s="122"/>
      <c r="AK516" s="122"/>
      <c r="AL516" s="122"/>
      <c r="AM516" s="122"/>
      <c r="AN516" s="122"/>
      <c r="AO516" s="122"/>
      <c r="AP516" s="122"/>
      <c r="AQ516" s="122"/>
      <c r="AR516" s="122"/>
      <c r="AS516" s="122"/>
      <c r="AT516" s="122"/>
      <c r="AU516" s="122"/>
      <c r="AV516" s="122"/>
      <c r="AW516" s="122"/>
      <c r="AX516" s="122"/>
      <c r="AY516" s="122"/>
      <c r="AZ516" s="122"/>
      <c r="BA516" s="122"/>
      <c r="BB516" s="122"/>
      <c r="BC516" s="122"/>
      <c r="BD516" s="122"/>
      <c r="BE516" s="122"/>
      <c r="BF516" s="122"/>
    </row>
    <row r="517" spans="2:58" ht="14.1" customHeight="1" x14ac:dyDescent="0.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2"/>
      <c r="AF517" s="122"/>
      <c r="AG517" s="122"/>
      <c r="AH517" s="122"/>
      <c r="AI517" s="122"/>
      <c r="AJ517" s="122"/>
      <c r="AK517" s="122"/>
      <c r="AL517" s="122"/>
      <c r="AM517" s="122"/>
      <c r="AN517" s="122"/>
      <c r="AO517" s="122"/>
      <c r="AP517" s="122"/>
      <c r="AQ517" s="122"/>
      <c r="AR517" s="122"/>
      <c r="AS517" s="122"/>
      <c r="AT517" s="122"/>
      <c r="AU517" s="122"/>
      <c r="AV517" s="122"/>
      <c r="AW517" s="122"/>
      <c r="AX517" s="122"/>
      <c r="AY517" s="122"/>
      <c r="AZ517" s="122"/>
      <c r="BA517" s="122"/>
      <c r="BB517" s="122"/>
      <c r="BC517" s="122"/>
      <c r="BD517" s="122"/>
      <c r="BE517" s="122"/>
      <c r="BF517" s="122"/>
    </row>
    <row r="518" spans="2:58" ht="14.1" customHeight="1" x14ac:dyDescent="0.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2"/>
      <c r="AF518" s="122"/>
      <c r="AG518" s="122"/>
      <c r="AH518" s="122"/>
      <c r="AI518" s="122"/>
      <c r="AJ518" s="122"/>
      <c r="AK518" s="122"/>
      <c r="AL518" s="122"/>
      <c r="AM518" s="122"/>
      <c r="AN518" s="122"/>
      <c r="AO518" s="122"/>
      <c r="AP518" s="122"/>
      <c r="AQ518" s="122"/>
      <c r="AR518" s="122"/>
      <c r="AS518" s="122"/>
      <c r="AT518" s="122"/>
      <c r="AU518" s="122"/>
      <c r="AV518" s="122"/>
      <c r="AW518" s="122"/>
      <c r="AX518" s="122"/>
      <c r="AY518" s="122"/>
      <c r="AZ518" s="122"/>
      <c r="BA518" s="122"/>
      <c r="BB518" s="122"/>
      <c r="BC518" s="122"/>
      <c r="BD518" s="122"/>
      <c r="BE518" s="122"/>
      <c r="BF518" s="122"/>
    </row>
    <row r="519" spans="2:58" ht="14.1" customHeight="1" x14ac:dyDescent="0.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2"/>
      <c r="AF519" s="122"/>
      <c r="AG519" s="122"/>
      <c r="AH519" s="122"/>
      <c r="AI519" s="122"/>
      <c r="AJ519" s="122"/>
      <c r="AK519" s="122"/>
      <c r="AL519" s="122"/>
      <c r="AM519" s="122"/>
      <c r="AN519" s="122"/>
      <c r="AO519" s="122"/>
      <c r="AP519" s="122"/>
      <c r="AQ519" s="122"/>
      <c r="AR519" s="122"/>
      <c r="AS519" s="122"/>
      <c r="AT519" s="122"/>
      <c r="AU519" s="122"/>
      <c r="AV519" s="122"/>
      <c r="AW519" s="122"/>
      <c r="AX519" s="122"/>
      <c r="AY519" s="122"/>
      <c r="AZ519" s="122"/>
      <c r="BA519" s="122"/>
      <c r="BB519" s="122"/>
      <c r="BC519" s="122"/>
      <c r="BD519" s="122"/>
      <c r="BE519" s="122"/>
      <c r="BF519" s="122"/>
    </row>
    <row r="520" spans="2:58" ht="14.1" customHeight="1" x14ac:dyDescent="0.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2"/>
      <c r="AF520" s="122"/>
      <c r="AG520" s="122"/>
      <c r="AH520" s="122"/>
      <c r="AI520" s="122"/>
      <c r="AJ520" s="122"/>
      <c r="AK520" s="122"/>
      <c r="AL520" s="122"/>
      <c r="AM520" s="122"/>
      <c r="AN520" s="122"/>
      <c r="AO520" s="122"/>
      <c r="AP520" s="122"/>
      <c r="AQ520" s="122"/>
      <c r="AR520" s="122"/>
      <c r="AS520" s="122"/>
      <c r="AT520" s="122"/>
      <c r="AU520" s="122"/>
      <c r="AV520" s="122"/>
      <c r="AW520" s="122"/>
      <c r="AX520" s="122"/>
      <c r="AY520" s="122"/>
      <c r="AZ520" s="122"/>
      <c r="BA520" s="122"/>
      <c r="BB520" s="122"/>
      <c r="BC520" s="122"/>
      <c r="BD520" s="122"/>
      <c r="BE520" s="122"/>
      <c r="BF520" s="122"/>
    </row>
    <row r="521" spans="2:58" ht="14.1" customHeight="1" x14ac:dyDescent="0.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2"/>
      <c r="AF521" s="122"/>
      <c r="AG521" s="122"/>
      <c r="AH521" s="122"/>
      <c r="AI521" s="122"/>
      <c r="AJ521" s="122"/>
      <c r="AK521" s="122"/>
      <c r="AL521" s="122"/>
      <c r="AM521" s="122"/>
      <c r="AN521" s="122"/>
      <c r="AO521" s="122"/>
      <c r="AP521" s="122"/>
      <c r="AQ521" s="122"/>
      <c r="AR521" s="122"/>
      <c r="AS521" s="122"/>
      <c r="AT521" s="122"/>
      <c r="AU521" s="122"/>
      <c r="AV521" s="122"/>
      <c r="AW521" s="122"/>
      <c r="AX521" s="122"/>
      <c r="AY521" s="122"/>
      <c r="AZ521" s="122"/>
      <c r="BA521" s="122"/>
      <c r="BB521" s="122"/>
      <c r="BC521" s="122"/>
      <c r="BD521" s="122"/>
      <c r="BE521" s="122"/>
      <c r="BF521" s="122"/>
    </row>
    <row r="522" spans="2:58" ht="14.1" customHeight="1" x14ac:dyDescent="0.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2"/>
      <c r="AF522" s="122"/>
      <c r="AG522" s="122"/>
      <c r="AH522" s="122"/>
      <c r="AI522" s="122"/>
      <c r="AJ522" s="122"/>
      <c r="AK522" s="122"/>
      <c r="AL522" s="122"/>
      <c r="AM522" s="122"/>
      <c r="AN522" s="122"/>
      <c r="AO522" s="122"/>
      <c r="AP522" s="122"/>
      <c r="AQ522" s="122"/>
      <c r="AR522" s="122"/>
      <c r="AS522" s="122"/>
      <c r="AT522" s="122"/>
      <c r="AU522" s="122"/>
      <c r="AV522" s="122"/>
      <c r="AW522" s="122"/>
      <c r="AX522" s="122"/>
      <c r="AY522" s="122"/>
      <c r="AZ522" s="122"/>
      <c r="BA522" s="122"/>
      <c r="BB522" s="122"/>
      <c r="BC522" s="122"/>
      <c r="BD522" s="122"/>
      <c r="BE522" s="122"/>
      <c r="BF522" s="122"/>
    </row>
    <row r="523" spans="2:58" ht="14.1" customHeight="1" x14ac:dyDescent="0.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2"/>
      <c r="AF523" s="122"/>
      <c r="AG523" s="122"/>
      <c r="AH523" s="122"/>
      <c r="AI523" s="122"/>
      <c r="AJ523" s="122"/>
      <c r="AK523" s="122"/>
      <c r="AL523" s="122"/>
      <c r="AM523" s="122"/>
      <c r="AN523" s="122"/>
      <c r="AO523" s="122"/>
      <c r="AP523" s="122"/>
      <c r="AQ523" s="122"/>
      <c r="AR523" s="122"/>
      <c r="AS523" s="122"/>
      <c r="AT523" s="122"/>
      <c r="AU523" s="122"/>
      <c r="AV523" s="122"/>
      <c r="AW523" s="122"/>
      <c r="AX523" s="122"/>
      <c r="AY523" s="122"/>
      <c r="AZ523" s="122"/>
      <c r="BA523" s="122"/>
      <c r="BB523" s="122"/>
      <c r="BC523" s="122"/>
      <c r="BD523" s="122"/>
      <c r="BE523" s="122"/>
      <c r="BF523" s="122"/>
    </row>
    <row r="524" spans="2:58" ht="14.1" customHeight="1" x14ac:dyDescent="0.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2"/>
      <c r="AF524" s="122"/>
      <c r="AG524" s="122"/>
      <c r="AH524" s="122"/>
      <c r="AI524" s="122"/>
      <c r="AJ524" s="122"/>
      <c r="AK524" s="122"/>
      <c r="AL524" s="122"/>
      <c r="AM524" s="122"/>
      <c r="AN524" s="122"/>
      <c r="AO524" s="122"/>
      <c r="AP524" s="122"/>
      <c r="AQ524" s="122"/>
      <c r="AR524" s="122"/>
      <c r="AS524" s="122"/>
      <c r="AT524" s="122"/>
      <c r="AU524" s="122"/>
      <c r="AV524" s="122"/>
      <c r="AW524" s="122"/>
      <c r="AX524" s="122"/>
      <c r="AY524" s="122"/>
      <c r="AZ524" s="122"/>
      <c r="BA524" s="122"/>
      <c r="BB524" s="122"/>
      <c r="BC524" s="122"/>
      <c r="BD524" s="122"/>
      <c r="BE524" s="122"/>
      <c r="BF524" s="122"/>
    </row>
    <row r="525" spans="2:58" ht="14.1" customHeight="1" x14ac:dyDescent="0.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2"/>
      <c r="AF525" s="122"/>
      <c r="AG525" s="122"/>
      <c r="AH525" s="122"/>
      <c r="AI525" s="122"/>
      <c r="AJ525" s="122"/>
      <c r="AK525" s="122"/>
      <c r="AL525" s="122"/>
      <c r="AM525" s="122"/>
      <c r="AN525" s="122"/>
      <c r="AO525" s="122"/>
      <c r="AP525" s="122"/>
      <c r="AQ525" s="122"/>
      <c r="AR525" s="122"/>
      <c r="AS525" s="122"/>
      <c r="AT525" s="122"/>
      <c r="AU525" s="122"/>
      <c r="AV525" s="122"/>
      <c r="AW525" s="122"/>
      <c r="AX525" s="122"/>
      <c r="AY525" s="122"/>
      <c r="AZ525" s="122"/>
      <c r="BA525" s="122"/>
      <c r="BB525" s="122"/>
      <c r="BC525" s="122"/>
      <c r="BD525" s="122"/>
      <c r="BE525" s="122"/>
      <c r="BF525" s="122"/>
    </row>
    <row r="526" spans="2:58" ht="14.1" customHeight="1" x14ac:dyDescent="0.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2"/>
      <c r="AF526" s="122"/>
      <c r="AG526" s="122"/>
      <c r="AH526" s="122"/>
      <c r="AI526" s="122"/>
      <c r="AJ526" s="122"/>
      <c r="AK526" s="122"/>
      <c r="AL526" s="122"/>
      <c r="AM526" s="122"/>
      <c r="AN526" s="122"/>
      <c r="AO526" s="122"/>
      <c r="AP526" s="122"/>
      <c r="AQ526" s="122"/>
      <c r="AR526" s="122"/>
      <c r="AS526" s="122"/>
      <c r="AT526" s="122"/>
      <c r="AU526" s="122"/>
      <c r="AV526" s="122"/>
      <c r="AW526" s="122"/>
      <c r="AX526" s="122"/>
      <c r="AY526" s="122"/>
      <c r="AZ526" s="122"/>
      <c r="BA526" s="122"/>
      <c r="BB526" s="122"/>
      <c r="BC526" s="122"/>
      <c r="BD526" s="122"/>
      <c r="BE526" s="122"/>
      <c r="BF526" s="122"/>
    </row>
    <row r="527" spans="2:58" ht="14.1" customHeight="1" x14ac:dyDescent="0.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2"/>
      <c r="AF527" s="122"/>
      <c r="AG527" s="122"/>
      <c r="AH527" s="122"/>
      <c r="AI527" s="122"/>
      <c r="AJ527" s="122"/>
      <c r="AK527" s="122"/>
      <c r="AL527" s="122"/>
      <c r="AM527" s="122"/>
      <c r="AN527" s="122"/>
      <c r="AO527" s="122"/>
      <c r="AP527" s="122"/>
      <c r="AQ527" s="122"/>
      <c r="AR527" s="122"/>
      <c r="AS527" s="122"/>
      <c r="AT527" s="122"/>
      <c r="AU527" s="122"/>
      <c r="AV527" s="122"/>
      <c r="AW527" s="122"/>
      <c r="AX527" s="122"/>
      <c r="AY527" s="122"/>
      <c r="AZ527" s="122"/>
      <c r="BA527" s="122"/>
      <c r="BB527" s="122"/>
      <c r="BC527" s="122"/>
      <c r="BD527" s="122"/>
      <c r="BE527" s="122"/>
      <c r="BF527" s="122"/>
    </row>
    <row r="528" spans="2:58" ht="14.1" customHeight="1" x14ac:dyDescent="0.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2"/>
      <c r="AF528" s="122"/>
      <c r="AG528" s="122"/>
      <c r="AH528" s="122"/>
      <c r="AI528" s="122"/>
      <c r="AJ528" s="122"/>
      <c r="AK528" s="122"/>
      <c r="AL528" s="122"/>
      <c r="AM528" s="122"/>
      <c r="AN528" s="122"/>
      <c r="AO528" s="122"/>
      <c r="AP528" s="122"/>
      <c r="AQ528" s="122"/>
      <c r="AR528" s="122"/>
      <c r="AS528" s="122"/>
      <c r="AT528" s="122"/>
      <c r="AU528" s="122"/>
      <c r="AV528" s="122"/>
      <c r="AW528" s="122"/>
      <c r="AX528" s="122"/>
      <c r="AY528" s="122"/>
      <c r="AZ528" s="122"/>
      <c r="BA528" s="122"/>
      <c r="BB528" s="122"/>
      <c r="BC528" s="122"/>
      <c r="BD528" s="122"/>
      <c r="BE528" s="122"/>
      <c r="BF528" s="122"/>
    </row>
    <row r="529" spans="2:58" ht="14.1" customHeight="1" x14ac:dyDescent="0.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2"/>
      <c r="AF529" s="122"/>
      <c r="AG529" s="122"/>
      <c r="AH529" s="122"/>
      <c r="AI529" s="122"/>
      <c r="AJ529" s="122"/>
      <c r="AK529" s="122"/>
      <c r="AL529" s="122"/>
      <c r="AM529" s="122"/>
      <c r="AN529" s="122"/>
      <c r="AO529" s="122"/>
      <c r="AP529" s="122"/>
      <c r="AQ529" s="122"/>
      <c r="AR529" s="122"/>
      <c r="AS529" s="122"/>
      <c r="AT529" s="122"/>
      <c r="AU529" s="122"/>
      <c r="AV529" s="122"/>
      <c r="AW529" s="122"/>
      <c r="AX529" s="122"/>
      <c r="AY529" s="122"/>
      <c r="AZ529" s="122"/>
      <c r="BA529" s="122"/>
      <c r="BB529" s="122"/>
      <c r="BC529" s="122"/>
      <c r="BD529" s="122"/>
      <c r="BE529" s="122"/>
      <c r="BF529" s="122"/>
    </row>
    <row r="530" spans="2:58" ht="14.1" customHeight="1" x14ac:dyDescent="0.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2"/>
      <c r="AF530" s="122"/>
      <c r="AG530" s="122"/>
      <c r="AH530" s="122"/>
      <c r="AI530" s="122"/>
      <c r="AJ530" s="122"/>
      <c r="AK530" s="122"/>
      <c r="AL530" s="122"/>
      <c r="AM530" s="122"/>
      <c r="AN530" s="122"/>
      <c r="AO530" s="122"/>
      <c r="AP530" s="122"/>
      <c r="AQ530" s="122"/>
      <c r="AR530" s="122"/>
      <c r="AS530" s="122"/>
      <c r="AT530" s="122"/>
      <c r="AU530" s="122"/>
      <c r="AV530" s="122"/>
      <c r="AW530" s="122"/>
      <c r="AX530" s="122"/>
      <c r="AY530" s="122"/>
      <c r="AZ530" s="122"/>
      <c r="BA530" s="122"/>
      <c r="BB530" s="122"/>
      <c r="BC530" s="122"/>
      <c r="BD530" s="122"/>
      <c r="BE530" s="122"/>
      <c r="BF530" s="122"/>
    </row>
    <row r="531" spans="2:58" ht="14.1" customHeight="1" x14ac:dyDescent="0.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2"/>
      <c r="AF531" s="122"/>
      <c r="AG531" s="122"/>
      <c r="AH531" s="122"/>
      <c r="AI531" s="122"/>
      <c r="AJ531" s="122"/>
      <c r="AK531" s="122"/>
      <c r="AL531" s="122"/>
      <c r="AM531" s="122"/>
      <c r="AN531" s="122"/>
      <c r="AO531" s="122"/>
      <c r="AP531" s="122"/>
      <c r="AQ531" s="122"/>
      <c r="AR531" s="122"/>
      <c r="AS531" s="122"/>
      <c r="AT531" s="122"/>
      <c r="AU531" s="122"/>
      <c r="AV531" s="122"/>
      <c r="AW531" s="122"/>
      <c r="AX531" s="122"/>
      <c r="AY531" s="122"/>
      <c r="AZ531" s="122"/>
      <c r="BA531" s="122"/>
      <c r="BB531" s="122"/>
      <c r="BC531" s="122"/>
      <c r="BD531" s="122"/>
      <c r="BE531" s="122"/>
      <c r="BF531" s="122"/>
    </row>
    <row r="532" spans="2:58" ht="14.1" customHeight="1" x14ac:dyDescent="0.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c r="AE532" s="122"/>
      <c r="AF532" s="122"/>
      <c r="AG532" s="122"/>
      <c r="AH532" s="122"/>
      <c r="AI532" s="122"/>
      <c r="AJ532" s="122"/>
      <c r="AK532" s="122"/>
      <c r="AL532" s="122"/>
      <c r="AM532" s="122"/>
      <c r="AN532" s="122"/>
      <c r="AO532" s="122"/>
      <c r="AP532" s="122"/>
      <c r="AQ532" s="122"/>
      <c r="AR532" s="122"/>
      <c r="AS532" s="122"/>
      <c r="AT532" s="122"/>
      <c r="AU532" s="122"/>
      <c r="AV532" s="122"/>
      <c r="AW532" s="122"/>
      <c r="AX532" s="122"/>
      <c r="AY532" s="122"/>
      <c r="AZ532" s="122"/>
      <c r="BA532" s="122"/>
      <c r="BB532" s="122"/>
      <c r="BC532" s="122"/>
      <c r="BD532" s="122"/>
      <c r="BE532" s="122"/>
      <c r="BF532" s="122"/>
    </row>
    <row r="533" spans="2:58" ht="14.1" customHeight="1" x14ac:dyDescent="0.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2"/>
      <c r="AF533" s="122"/>
      <c r="AG533" s="122"/>
      <c r="AH533" s="122"/>
      <c r="AI533" s="122"/>
      <c r="AJ533" s="122"/>
      <c r="AK533" s="122"/>
      <c r="AL533" s="122"/>
      <c r="AM533" s="122"/>
      <c r="AN533" s="122"/>
      <c r="AO533" s="122"/>
      <c r="AP533" s="122"/>
      <c r="AQ533" s="122"/>
      <c r="AR533" s="122"/>
      <c r="AS533" s="122"/>
      <c r="AT533" s="122"/>
      <c r="AU533" s="122"/>
      <c r="AV533" s="122"/>
      <c r="AW533" s="122"/>
      <c r="AX533" s="122"/>
      <c r="AY533" s="122"/>
      <c r="AZ533" s="122"/>
      <c r="BA533" s="122"/>
      <c r="BB533" s="122"/>
      <c r="BC533" s="122"/>
      <c r="BD533" s="122"/>
      <c r="BE533" s="122"/>
      <c r="BF533" s="122"/>
    </row>
    <row r="534" spans="2:58" ht="14.1" customHeight="1" x14ac:dyDescent="0.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2"/>
      <c r="AF534" s="122"/>
      <c r="AG534" s="122"/>
      <c r="AH534" s="122"/>
      <c r="AI534" s="122"/>
      <c r="AJ534" s="122"/>
      <c r="AK534" s="122"/>
      <c r="AL534" s="122"/>
      <c r="AM534" s="122"/>
      <c r="AN534" s="122"/>
      <c r="AO534" s="122"/>
      <c r="AP534" s="122"/>
      <c r="AQ534" s="122"/>
      <c r="AR534" s="122"/>
      <c r="AS534" s="122"/>
      <c r="AT534" s="122"/>
      <c r="AU534" s="122"/>
      <c r="AV534" s="122"/>
      <c r="AW534" s="122"/>
      <c r="AX534" s="122"/>
      <c r="AY534" s="122"/>
      <c r="AZ534" s="122"/>
      <c r="BA534" s="122"/>
      <c r="BB534" s="122"/>
      <c r="BC534" s="122"/>
      <c r="BD534" s="122"/>
      <c r="BE534" s="122"/>
      <c r="BF534" s="122"/>
    </row>
    <row r="535" spans="2:58" ht="14.1" customHeight="1" x14ac:dyDescent="0.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2"/>
      <c r="AF535" s="122"/>
      <c r="AG535" s="122"/>
      <c r="AH535" s="122"/>
      <c r="AI535" s="122"/>
      <c r="AJ535" s="122"/>
      <c r="AK535" s="122"/>
      <c r="AL535" s="122"/>
      <c r="AM535" s="122"/>
      <c r="AN535" s="122"/>
      <c r="AO535" s="122"/>
      <c r="AP535" s="122"/>
      <c r="AQ535" s="122"/>
      <c r="AR535" s="122"/>
      <c r="AS535" s="122"/>
      <c r="AT535" s="122"/>
      <c r="AU535" s="122"/>
      <c r="AV535" s="122"/>
      <c r="AW535" s="122"/>
      <c r="AX535" s="122"/>
      <c r="AY535" s="122"/>
      <c r="AZ535" s="122"/>
      <c r="BA535" s="122"/>
      <c r="BB535" s="122"/>
      <c r="BC535" s="122"/>
      <c r="BD535" s="122"/>
      <c r="BE535" s="122"/>
      <c r="BF535" s="122"/>
    </row>
    <row r="536" spans="2:58" ht="14.1" customHeight="1" x14ac:dyDescent="0.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c r="AE536" s="122"/>
      <c r="AF536" s="122"/>
      <c r="AG536" s="122"/>
      <c r="AH536" s="122"/>
      <c r="AI536" s="122"/>
      <c r="AJ536" s="122"/>
      <c r="AK536" s="122"/>
      <c r="AL536" s="122"/>
      <c r="AM536" s="122"/>
      <c r="AN536" s="122"/>
      <c r="AO536" s="122"/>
      <c r="AP536" s="122"/>
      <c r="AQ536" s="122"/>
      <c r="AR536" s="122"/>
      <c r="AS536" s="122"/>
      <c r="AT536" s="122"/>
      <c r="AU536" s="122"/>
      <c r="AV536" s="122"/>
      <c r="AW536" s="122"/>
      <c r="AX536" s="122"/>
      <c r="AY536" s="122"/>
      <c r="AZ536" s="122"/>
      <c r="BA536" s="122"/>
      <c r="BB536" s="122"/>
      <c r="BC536" s="122"/>
      <c r="BD536" s="122"/>
      <c r="BE536" s="122"/>
      <c r="BF536" s="122"/>
    </row>
    <row r="537" spans="2:58" ht="14.1" customHeight="1" x14ac:dyDescent="0.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2"/>
      <c r="AF537" s="122"/>
      <c r="AG537" s="122"/>
      <c r="AH537" s="122"/>
      <c r="AI537" s="122"/>
      <c r="AJ537" s="122"/>
      <c r="AK537" s="122"/>
      <c r="AL537" s="122"/>
      <c r="AM537" s="122"/>
      <c r="AN537" s="122"/>
      <c r="AO537" s="122"/>
      <c r="AP537" s="122"/>
      <c r="AQ537" s="122"/>
      <c r="AR537" s="122"/>
      <c r="AS537" s="122"/>
      <c r="AT537" s="122"/>
      <c r="AU537" s="122"/>
      <c r="AV537" s="122"/>
      <c r="AW537" s="122"/>
      <c r="AX537" s="122"/>
      <c r="AY537" s="122"/>
      <c r="AZ537" s="122"/>
      <c r="BA537" s="122"/>
      <c r="BB537" s="122"/>
      <c r="BC537" s="122"/>
      <c r="BD537" s="122"/>
      <c r="BE537" s="122"/>
      <c r="BF537" s="122"/>
    </row>
    <row r="538" spans="2:58" ht="14.1" customHeight="1" x14ac:dyDescent="0.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2"/>
      <c r="AF538" s="122"/>
      <c r="AG538" s="122"/>
      <c r="AH538" s="122"/>
      <c r="AI538" s="122"/>
      <c r="AJ538" s="122"/>
      <c r="AK538" s="122"/>
      <c r="AL538" s="122"/>
      <c r="AM538" s="122"/>
      <c r="AN538" s="122"/>
      <c r="AO538" s="122"/>
      <c r="AP538" s="122"/>
      <c r="AQ538" s="122"/>
      <c r="AR538" s="122"/>
      <c r="AS538" s="122"/>
      <c r="AT538" s="122"/>
      <c r="AU538" s="122"/>
      <c r="AV538" s="122"/>
      <c r="AW538" s="122"/>
      <c r="AX538" s="122"/>
      <c r="AY538" s="122"/>
      <c r="AZ538" s="122"/>
      <c r="BA538" s="122"/>
      <c r="BB538" s="122"/>
      <c r="BC538" s="122"/>
      <c r="BD538" s="122"/>
      <c r="BE538" s="122"/>
      <c r="BF538" s="122"/>
    </row>
    <row r="539" spans="2:58" ht="14.1" customHeight="1" x14ac:dyDescent="0.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2"/>
      <c r="AF539" s="122"/>
      <c r="AG539" s="122"/>
      <c r="AH539" s="122"/>
      <c r="AI539" s="122"/>
      <c r="AJ539" s="122"/>
      <c r="AK539" s="122"/>
      <c r="AL539" s="122"/>
      <c r="AM539" s="122"/>
      <c r="AN539" s="122"/>
      <c r="AO539" s="122"/>
      <c r="AP539" s="122"/>
      <c r="AQ539" s="122"/>
      <c r="AR539" s="122"/>
      <c r="AS539" s="122"/>
      <c r="AT539" s="122"/>
      <c r="AU539" s="122"/>
      <c r="AV539" s="122"/>
      <c r="AW539" s="122"/>
      <c r="AX539" s="122"/>
      <c r="AY539" s="122"/>
      <c r="AZ539" s="122"/>
      <c r="BA539" s="122"/>
      <c r="BB539" s="122"/>
      <c r="BC539" s="122"/>
      <c r="BD539" s="122"/>
      <c r="BE539" s="122"/>
      <c r="BF539" s="122"/>
    </row>
    <row r="540" spans="2:58" ht="14.1" customHeight="1" x14ac:dyDescent="0.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2"/>
      <c r="AF540" s="122"/>
      <c r="AG540" s="122"/>
      <c r="AH540" s="122"/>
      <c r="AI540" s="122"/>
      <c r="AJ540" s="122"/>
      <c r="AK540" s="122"/>
      <c r="AL540" s="122"/>
      <c r="AM540" s="122"/>
      <c r="AN540" s="122"/>
      <c r="AO540" s="122"/>
      <c r="AP540" s="122"/>
      <c r="AQ540" s="122"/>
      <c r="AR540" s="122"/>
      <c r="AS540" s="122"/>
      <c r="AT540" s="122"/>
      <c r="AU540" s="122"/>
      <c r="AV540" s="122"/>
      <c r="AW540" s="122"/>
      <c r="AX540" s="122"/>
      <c r="AY540" s="122"/>
      <c r="AZ540" s="122"/>
      <c r="BA540" s="122"/>
      <c r="BB540" s="122"/>
      <c r="BC540" s="122"/>
      <c r="BD540" s="122"/>
      <c r="BE540" s="122"/>
      <c r="BF540" s="122"/>
    </row>
    <row r="541" spans="2:58" ht="14.1" customHeight="1" x14ac:dyDescent="0.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2"/>
      <c r="AF541" s="122"/>
      <c r="AG541" s="122"/>
      <c r="AH541" s="122"/>
      <c r="AI541" s="122"/>
      <c r="AJ541" s="122"/>
      <c r="AK541" s="122"/>
      <c r="AL541" s="122"/>
      <c r="AM541" s="122"/>
      <c r="AN541" s="122"/>
      <c r="AO541" s="122"/>
      <c r="AP541" s="122"/>
      <c r="AQ541" s="122"/>
      <c r="AR541" s="122"/>
      <c r="AS541" s="122"/>
      <c r="AT541" s="122"/>
      <c r="AU541" s="122"/>
      <c r="AV541" s="122"/>
      <c r="AW541" s="122"/>
      <c r="AX541" s="122"/>
      <c r="AY541" s="122"/>
      <c r="AZ541" s="122"/>
      <c r="BA541" s="122"/>
      <c r="BB541" s="122"/>
      <c r="BC541" s="122"/>
      <c r="BD541" s="122"/>
      <c r="BE541" s="122"/>
      <c r="BF541" s="122"/>
    </row>
    <row r="542" spans="2:58" ht="14.1" customHeight="1" x14ac:dyDescent="0.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2"/>
      <c r="AF542" s="122"/>
      <c r="AG542" s="122"/>
      <c r="AH542" s="122"/>
      <c r="AI542" s="122"/>
      <c r="AJ542" s="122"/>
      <c r="AK542" s="122"/>
      <c r="AL542" s="122"/>
      <c r="AM542" s="122"/>
      <c r="AN542" s="122"/>
      <c r="AO542" s="122"/>
      <c r="AP542" s="122"/>
      <c r="AQ542" s="122"/>
      <c r="AR542" s="122"/>
      <c r="AS542" s="122"/>
      <c r="AT542" s="122"/>
      <c r="AU542" s="122"/>
      <c r="AV542" s="122"/>
      <c r="AW542" s="122"/>
      <c r="AX542" s="122"/>
      <c r="AY542" s="122"/>
      <c r="AZ542" s="122"/>
      <c r="BA542" s="122"/>
      <c r="BB542" s="122"/>
      <c r="BC542" s="122"/>
      <c r="BD542" s="122"/>
      <c r="BE542" s="122"/>
      <c r="BF542" s="122"/>
    </row>
    <row r="543" spans="2:58" ht="14.1" customHeight="1" x14ac:dyDescent="0.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2"/>
      <c r="AF543" s="122"/>
      <c r="AG543" s="122"/>
      <c r="AH543" s="122"/>
      <c r="AI543" s="122"/>
      <c r="AJ543" s="122"/>
      <c r="AK543" s="122"/>
      <c r="AL543" s="122"/>
      <c r="AM543" s="122"/>
      <c r="AN543" s="122"/>
      <c r="AO543" s="122"/>
      <c r="AP543" s="122"/>
      <c r="AQ543" s="122"/>
      <c r="AR543" s="122"/>
      <c r="AS543" s="122"/>
      <c r="AT543" s="122"/>
      <c r="AU543" s="122"/>
      <c r="AV543" s="122"/>
      <c r="AW543" s="122"/>
      <c r="AX543" s="122"/>
      <c r="AY543" s="122"/>
      <c r="AZ543" s="122"/>
      <c r="BA543" s="122"/>
      <c r="BB543" s="122"/>
      <c r="BC543" s="122"/>
      <c r="BD543" s="122"/>
      <c r="BE543" s="122"/>
      <c r="BF543" s="122"/>
    </row>
    <row r="544" spans="2:58" ht="14.1" customHeight="1" x14ac:dyDescent="0.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2"/>
      <c r="AF544" s="122"/>
      <c r="AG544" s="122"/>
      <c r="AH544" s="122"/>
      <c r="AI544" s="122"/>
      <c r="AJ544" s="122"/>
      <c r="AK544" s="122"/>
      <c r="AL544" s="122"/>
      <c r="AM544" s="122"/>
      <c r="AN544" s="122"/>
      <c r="AO544" s="122"/>
      <c r="AP544" s="122"/>
      <c r="AQ544" s="122"/>
      <c r="AR544" s="122"/>
      <c r="AS544" s="122"/>
      <c r="AT544" s="122"/>
      <c r="AU544" s="122"/>
      <c r="AV544" s="122"/>
      <c r="AW544" s="122"/>
      <c r="AX544" s="122"/>
      <c r="AY544" s="122"/>
      <c r="AZ544" s="122"/>
      <c r="BA544" s="122"/>
      <c r="BB544" s="122"/>
      <c r="BC544" s="122"/>
      <c r="BD544" s="122"/>
      <c r="BE544" s="122"/>
      <c r="BF544" s="122"/>
    </row>
    <row r="545" spans="2:58" ht="14.1" customHeight="1" x14ac:dyDescent="0.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2"/>
      <c r="AF545" s="122"/>
      <c r="AG545" s="122"/>
      <c r="AH545" s="122"/>
      <c r="AI545" s="122"/>
      <c r="AJ545" s="122"/>
      <c r="AK545" s="122"/>
      <c r="AL545" s="122"/>
      <c r="AM545" s="122"/>
      <c r="AN545" s="122"/>
      <c r="AO545" s="122"/>
      <c r="AP545" s="122"/>
      <c r="AQ545" s="122"/>
      <c r="AR545" s="122"/>
      <c r="AS545" s="122"/>
      <c r="AT545" s="122"/>
      <c r="AU545" s="122"/>
      <c r="AV545" s="122"/>
      <c r="AW545" s="122"/>
      <c r="AX545" s="122"/>
      <c r="AY545" s="122"/>
      <c r="AZ545" s="122"/>
      <c r="BA545" s="122"/>
      <c r="BB545" s="122"/>
      <c r="BC545" s="122"/>
      <c r="BD545" s="122"/>
      <c r="BE545" s="122"/>
      <c r="BF545" s="122"/>
    </row>
    <row r="546" spans="2:58" ht="14.1" customHeight="1" x14ac:dyDescent="0.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2"/>
      <c r="AF546" s="122"/>
      <c r="AG546" s="122"/>
      <c r="AH546" s="122"/>
      <c r="AI546" s="122"/>
      <c r="AJ546" s="122"/>
      <c r="AK546" s="122"/>
      <c r="AL546" s="122"/>
      <c r="AM546" s="122"/>
      <c r="AN546" s="122"/>
      <c r="AO546" s="122"/>
      <c r="AP546" s="122"/>
      <c r="AQ546" s="122"/>
      <c r="AR546" s="122"/>
      <c r="AS546" s="122"/>
      <c r="AT546" s="122"/>
      <c r="AU546" s="122"/>
      <c r="AV546" s="122"/>
      <c r="AW546" s="122"/>
      <c r="AX546" s="122"/>
      <c r="AY546" s="122"/>
      <c r="AZ546" s="122"/>
      <c r="BA546" s="122"/>
      <c r="BB546" s="122"/>
      <c r="BC546" s="122"/>
      <c r="BD546" s="122"/>
      <c r="BE546" s="122"/>
      <c r="BF546" s="122"/>
    </row>
    <row r="547" spans="2:58" ht="14.1" customHeight="1" x14ac:dyDescent="0.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2"/>
      <c r="AF547" s="122"/>
      <c r="AG547" s="122"/>
      <c r="AH547" s="122"/>
      <c r="AI547" s="122"/>
      <c r="AJ547" s="122"/>
      <c r="AK547" s="122"/>
      <c r="AL547" s="122"/>
      <c r="AM547" s="122"/>
      <c r="AN547" s="122"/>
      <c r="AO547" s="122"/>
      <c r="AP547" s="122"/>
      <c r="AQ547" s="122"/>
      <c r="AR547" s="122"/>
      <c r="AS547" s="122"/>
      <c r="AT547" s="122"/>
      <c r="AU547" s="122"/>
      <c r="AV547" s="122"/>
      <c r="AW547" s="122"/>
      <c r="AX547" s="122"/>
      <c r="AY547" s="122"/>
      <c r="AZ547" s="122"/>
      <c r="BA547" s="122"/>
      <c r="BB547" s="122"/>
      <c r="BC547" s="122"/>
      <c r="BD547" s="122"/>
      <c r="BE547" s="122"/>
      <c r="BF547" s="122"/>
    </row>
    <row r="548" spans="2:58" ht="14.1" customHeight="1" x14ac:dyDescent="0.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2"/>
      <c r="AF548" s="122"/>
      <c r="AG548" s="122"/>
      <c r="AH548" s="122"/>
      <c r="AI548" s="122"/>
      <c r="AJ548" s="122"/>
      <c r="AK548" s="122"/>
      <c r="AL548" s="122"/>
      <c r="AM548" s="122"/>
      <c r="AN548" s="122"/>
      <c r="AO548" s="122"/>
      <c r="AP548" s="122"/>
      <c r="AQ548" s="122"/>
      <c r="AR548" s="122"/>
      <c r="AS548" s="122"/>
      <c r="AT548" s="122"/>
      <c r="AU548" s="122"/>
      <c r="AV548" s="122"/>
      <c r="AW548" s="122"/>
      <c r="AX548" s="122"/>
      <c r="AY548" s="122"/>
      <c r="AZ548" s="122"/>
      <c r="BA548" s="122"/>
      <c r="BB548" s="122"/>
      <c r="BC548" s="122"/>
      <c r="BD548" s="122"/>
      <c r="BE548" s="122"/>
      <c r="BF548" s="122"/>
    </row>
    <row r="549" spans="2:58" ht="14.1" customHeight="1" x14ac:dyDescent="0.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2"/>
      <c r="AF549" s="122"/>
      <c r="AG549" s="122"/>
      <c r="AH549" s="122"/>
      <c r="AI549" s="122"/>
      <c r="AJ549" s="122"/>
      <c r="AK549" s="122"/>
      <c r="AL549" s="122"/>
      <c r="AM549" s="122"/>
      <c r="AN549" s="122"/>
      <c r="AO549" s="122"/>
      <c r="AP549" s="122"/>
      <c r="AQ549" s="122"/>
      <c r="AR549" s="122"/>
      <c r="AS549" s="122"/>
      <c r="AT549" s="122"/>
      <c r="AU549" s="122"/>
      <c r="AV549" s="122"/>
      <c r="AW549" s="122"/>
      <c r="AX549" s="122"/>
      <c r="AY549" s="122"/>
      <c r="AZ549" s="122"/>
      <c r="BA549" s="122"/>
      <c r="BB549" s="122"/>
      <c r="BC549" s="122"/>
      <c r="BD549" s="122"/>
      <c r="BE549" s="122"/>
      <c r="BF549" s="122"/>
    </row>
    <row r="550" spans="2:58" ht="14.1" customHeight="1" x14ac:dyDescent="0.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2"/>
      <c r="AF550" s="122"/>
      <c r="AG550" s="122"/>
      <c r="AH550" s="122"/>
      <c r="AI550" s="122"/>
      <c r="AJ550" s="122"/>
      <c r="AK550" s="122"/>
      <c r="AL550" s="122"/>
      <c r="AM550" s="122"/>
      <c r="AN550" s="122"/>
      <c r="AO550" s="122"/>
      <c r="AP550" s="122"/>
      <c r="AQ550" s="122"/>
      <c r="AR550" s="122"/>
      <c r="AS550" s="122"/>
      <c r="AT550" s="122"/>
      <c r="AU550" s="122"/>
      <c r="AV550" s="122"/>
      <c r="AW550" s="122"/>
      <c r="AX550" s="122"/>
      <c r="AY550" s="122"/>
      <c r="AZ550" s="122"/>
      <c r="BA550" s="122"/>
      <c r="BB550" s="122"/>
      <c r="BC550" s="122"/>
      <c r="BD550" s="122"/>
      <c r="BE550" s="122"/>
      <c r="BF550" s="122"/>
    </row>
    <row r="551" spans="2:58" ht="14.1" customHeight="1" x14ac:dyDescent="0.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2"/>
      <c r="AF551" s="122"/>
      <c r="AG551" s="122"/>
      <c r="AH551" s="122"/>
      <c r="AI551" s="122"/>
      <c r="AJ551" s="122"/>
      <c r="AK551" s="122"/>
      <c r="AL551" s="122"/>
      <c r="AM551" s="122"/>
      <c r="AN551" s="122"/>
      <c r="AO551" s="122"/>
      <c r="AP551" s="122"/>
      <c r="AQ551" s="122"/>
      <c r="AR551" s="122"/>
      <c r="AS551" s="122"/>
      <c r="AT551" s="122"/>
      <c r="AU551" s="122"/>
      <c r="AV551" s="122"/>
      <c r="AW551" s="122"/>
      <c r="AX551" s="122"/>
      <c r="AY551" s="122"/>
      <c r="AZ551" s="122"/>
      <c r="BA551" s="122"/>
      <c r="BB551" s="122"/>
      <c r="BC551" s="122"/>
      <c r="BD551" s="122"/>
      <c r="BE551" s="122"/>
      <c r="BF551" s="122"/>
    </row>
    <row r="552" spans="2:58" ht="14.1" customHeight="1" x14ac:dyDescent="0.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2"/>
      <c r="AF552" s="122"/>
      <c r="AG552" s="122"/>
      <c r="AH552" s="122"/>
      <c r="AI552" s="122"/>
      <c r="AJ552" s="122"/>
      <c r="AK552" s="122"/>
      <c r="AL552" s="122"/>
      <c r="AM552" s="122"/>
      <c r="AN552" s="122"/>
      <c r="AO552" s="122"/>
      <c r="AP552" s="122"/>
      <c r="AQ552" s="122"/>
      <c r="AR552" s="122"/>
      <c r="AS552" s="122"/>
      <c r="AT552" s="122"/>
      <c r="AU552" s="122"/>
      <c r="AV552" s="122"/>
      <c r="AW552" s="122"/>
      <c r="AX552" s="122"/>
      <c r="AY552" s="122"/>
      <c r="AZ552" s="122"/>
      <c r="BA552" s="122"/>
      <c r="BB552" s="122"/>
      <c r="BC552" s="122"/>
      <c r="BD552" s="122"/>
      <c r="BE552" s="122"/>
      <c r="BF552" s="122"/>
    </row>
    <row r="553" spans="2:58" ht="14.1" customHeight="1" x14ac:dyDescent="0.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2"/>
      <c r="AF553" s="122"/>
      <c r="AG553" s="122"/>
      <c r="AH553" s="122"/>
      <c r="AI553" s="122"/>
      <c r="AJ553" s="122"/>
      <c r="AK553" s="122"/>
      <c r="AL553" s="122"/>
      <c r="AM553" s="122"/>
      <c r="AN553" s="122"/>
      <c r="AO553" s="122"/>
      <c r="AP553" s="122"/>
      <c r="AQ553" s="122"/>
      <c r="AR553" s="122"/>
      <c r="AS553" s="122"/>
      <c r="AT553" s="122"/>
      <c r="AU553" s="122"/>
      <c r="AV553" s="122"/>
      <c r="AW553" s="122"/>
      <c r="AX553" s="122"/>
      <c r="AY553" s="122"/>
      <c r="AZ553" s="122"/>
      <c r="BA553" s="122"/>
      <c r="BB553" s="122"/>
      <c r="BC553" s="122"/>
      <c r="BD553" s="122"/>
      <c r="BE553" s="122"/>
      <c r="BF553" s="122"/>
    </row>
    <row r="554" spans="2:58" ht="14.1" customHeight="1" x14ac:dyDescent="0.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c r="AE554" s="122"/>
      <c r="AF554" s="122"/>
      <c r="AG554" s="122"/>
      <c r="AH554" s="122"/>
      <c r="AI554" s="122"/>
      <c r="AJ554" s="122"/>
      <c r="AK554" s="122"/>
      <c r="AL554" s="122"/>
      <c r="AM554" s="122"/>
      <c r="AN554" s="122"/>
      <c r="AO554" s="122"/>
      <c r="AP554" s="122"/>
      <c r="AQ554" s="122"/>
      <c r="AR554" s="122"/>
      <c r="AS554" s="122"/>
      <c r="AT554" s="122"/>
      <c r="AU554" s="122"/>
      <c r="AV554" s="122"/>
      <c r="AW554" s="122"/>
      <c r="AX554" s="122"/>
      <c r="AY554" s="122"/>
      <c r="AZ554" s="122"/>
      <c r="BA554" s="122"/>
      <c r="BB554" s="122"/>
      <c r="BC554" s="122"/>
      <c r="BD554" s="122"/>
      <c r="BE554" s="122"/>
      <c r="BF554" s="122"/>
    </row>
    <row r="555" spans="2:58" ht="14.1" customHeight="1" x14ac:dyDescent="0.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2"/>
      <c r="AF555" s="122"/>
      <c r="AG555" s="122"/>
      <c r="AH555" s="122"/>
      <c r="AI555" s="122"/>
      <c r="AJ555" s="122"/>
      <c r="AK555" s="122"/>
      <c r="AL555" s="122"/>
      <c r="AM555" s="122"/>
      <c r="AN555" s="122"/>
      <c r="AO555" s="122"/>
      <c r="AP555" s="122"/>
      <c r="AQ555" s="122"/>
      <c r="AR555" s="122"/>
      <c r="AS555" s="122"/>
      <c r="AT555" s="122"/>
      <c r="AU555" s="122"/>
      <c r="AV555" s="122"/>
      <c r="AW555" s="122"/>
      <c r="AX555" s="122"/>
      <c r="AY555" s="122"/>
      <c r="AZ555" s="122"/>
      <c r="BA555" s="122"/>
      <c r="BB555" s="122"/>
      <c r="BC555" s="122"/>
      <c r="BD555" s="122"/>
      <c r="BE555" s="122"/>
      <c r="BF555" s="122"/>
    </row>
    <row r="556" spans="2:58" ht="14.1" customHeight="1" x14ac:dyDescent="0.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c r="AE556" s="122"/>
      <c r="AF556" s="122"/>
      <c r="AG556" s="122"/>
      <c r="AH556" s="122"/>
      <c r="AI556" s="122"/>
      <c r="AJ556" s="122"/>
      <c r="AK556" s="122"/>
      <c r="AL556" s="122"/>
      <c r="AM556" s="122"/>
      <c r="AN556" s="122"/>
      <c r="AO556" s="122"/>
      <c r="AP556" s="122"/>
      <c r="AQ556" s="122"/>
      <c r="AR556" s="122"/>
      <c r="AS556" s="122"/>
      <c r="AT556" s="122"/>
      <c r="AU556" s="122"/>
      <c r="AV556" s="122"/>
      <c r="AW556" s="122"/>
      <c r="AX556" s="122"/>
      <c r="AY556" s="122"/>
      <c r="AZ556" s="122"/>
      <c r="BA556" s="122"/>
      <c r="BB556" s="122"/>
      <c r="BC556" s="122"/>
      <c r="BD556" s="122"/>
      <c r="BE556" s="122"/>
      <c r="BF556" s="122"/>
    </row>
    <row r="557" spans="2:58" ht="14.1" customHeight="1" x14ac:dyDescent="0.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2"/>
      <c r="AF557" s="122"/>
      <c r="AG557" s="122"/>
      <c r="AH557" s="122"/>
      <c r="AI557" s="122"/>
      <c r="AJ557" s="122"/>
      <c r="AK557" s="122"/>
      <c r="AL557" s="122"/>
      <c r="AM557" s="122"/>
      <c r="AN557" s="122"/>
      <c r="AO557" s="122"/>
      <c r="AP557" s="122"/>
      <c r="AQ557" s="122"/>
      <c r="AR557" s="122"/>
      <c r="AS557" s="122"/>
      <c r="AT557" s="122"/>
      <c r="AU557" s="122"/>
      <c r="AV557" s="122"/>
      <c r="AW557" s="122"/>
      <c r="AX557" s="122"/>
      <c r="AY557" s="122"/>
      <c r="AZ557" s="122"/>
      <c r="BA557" s="122"/>
      <c r="BB557" s="122"/>
      <c r="BC557" s="122"/>
      <c r="BD557" s="122"/>
      <c r="BE557" s="122"/>
      <c r="BF557" s="122"/>
    </row>
    <row r="558" spans="2:58" ht="14.1" customHeight="1" x14ac:dyDescent="0.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2"/>
      <c r="AF558" s="122"/>
      <c r="AG558" s="122"/>
      <c r="AH558" s="122"/>
      <c r="AI558" s="122"/>
      <c r="AJ558" s="122"/>
      <c r="AK558" s="122"/>
      <c r="AL558" s="122"/>
      <c r="AM558" s="122"/>
      <c r="AN558" s="122"/>
      <c r="AO558" s="122"/>
      <c r="AP558" s="122"/>
      <c r="AQ558" s="122"/>
      <c r="AR558" s="122"/>
      <c r="AS558" s="122"/>
      <c r="AT558" s="122"/>
      <c r="AU558" s="122"/>
      <c r="AV558" s="122"/>
      <c r="AW558" s="122"/>
      <c r="AX558" s="122"/>
      <c r="AY558" s="122"/>
      <c r="AZ558" s="122"/>
      <c r="BA558" s="122"/>
      <c r="BB558" s="122"/>
      <c r="BC558" s="122"/>
      <c r="BD558" s="122"/>
      <c r="BE558" s="122"/>
      <c r="BF558" s="122"/>
    </row>
    <row r="559" spans="2:58" ht="14.1" customHeight="1" x14ac:dyDescent="0.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2"/>
      <c r="AF559" s="122"/>
      <c r="AG559" s="122"/>
      <c r="AH559" s="122"/>
      <c r="AI559" s="122"/>
      <c r="AJ559" s="122"/>
      <c r="AK559" s="122"/>
      <c r="AL559" s="122"/>
      <c r="AM559" s="122"/>
      <c r="AN559" s="122"/>
      <c r="AO559" s="122"/>
      <c r="AP559" s="122"/>
      <c r="AQ559" s="122"/>
      <c r="AR559" s="122"/>
      <c r="AS559" s="122"/>
      <c r="AT559" s="122"/>
      <c r="AU559" s="122"/>
      <c r="AV559" s="122"/>
      <c r="AW559" s="122"/>
      <c r="AX559" s="122"/>
      <c r="AY559" s="122"/>
      <c r="AZ559" s="122"/>
      <c r="BA559" s="122"/>
      <c r="BB559" s="122"/>
      <c r="BC559" s="122"/>
      <c r="BD559" s="122"/>
      <c r="BE559" s="122"/>
      <c r="BF559" s="122"/>
    </row>
    <row r="560" spans="2:58" ht="14.1" customHeight="1" x14ac:dyDescent="0.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2"/>
      <c r="AF560" s="122"/>
      <c r="AG560" s="122"/>
      <c r="AH560" s="122"/>
      <c r="AI560" s="122"/>
      <c r="AJ560" s="122"/>
      <c r="AK560" s="122"/>
      <c r="AL560" s="122"/>
      <c r="AM560" s="122"/>
      <c r="AN560" s="122"/>
      <c r="AO560" s="122"/>
      <c r="AP560" s="122"/>
      <c r="AQ560" s="122"/>
      <c r="AR560" s="122"/>
      <c r="AS560" s="122"/>
      <c r="AT560" s="122"/>
      <c r="AU560" s="122"/>
      <c r="AV560" s="122"/>
      <c r="AW560" s="122"/>
      <c r="AX560" s="122"/>
      <c r="AY560" s="122"/>
      <c r="AZ560" s="122"/>
      <c r="BA560" s="122"/>
      <c r="BB560" s="122"/>
      <c r="BC560" s="122"/>
      <c r="BD560" s="122"/>
      <c r="BE560" s="122"/>
      <c r="BF560" s="122"/>
    </row>
    <row r="561" spans="2:58" ht="14.1" customHeight="1" x14ac:dyDescent="0.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2"/>
      <c r="AF561" s="122"/>
      <c r="AG561" s="122"/>
      <c r="AH561" s="122"/>
      <c r="AI561" s="122"/>
      <c r="AJ561" s="122"/>
      <c r="AK561" s="122"/>
      <c r="AL561" s="122"/>
      <c r="AM561" s="122"/>
      <c r="AN561" s="122"/>
      <c r="AO561" s="122"/>
      <c r="AP561" s="122"/>
      <c r="AQ561" s="122"/>
      <c r="AR561" s="122"/>
      <c r="AS561" s="122"/>
      <c r="AT561" s="122"/>
      <c r="AU561" s="122"/>
      <c r="AV561" s="122"/>
      <c r="AW561" s="122"/>
      <c r="AX561" s="122"/>
      <c r="AY561" s="122"/>
      <c r="AZ561" s="122"/>
      <c r="BA561" s="122"/>
      <c r="BB561" s="122"/>
      <c r="BC561" s="122"/>
      <c r="BD561" s="122"/>
      <c r="BE561" s="122"/>
      <c r="BF561" s="122"/>
    </row>
    <row r="562" spans="2:58" ht="14.1" customHeight="1" x14ac:dyDescent="0.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2"/>
      <c r="AF562" s="122"/>
      <c r="AG562" s="122"/>
      <c r="AH562" s="122"/>
      <c r="AI562" s="122"/>
      <c r="AJ562" s="122"/>
      <c r="AK562" s="122"/>
      <c r="AL562" s="122"/>
      <c r="AM562" s="122"/>
      <c r="AN562" s="122"/>
      <c r="AO562" s="122"/>
      <c r="AP562" s="122"/>
      <c r="AQ562" s="122"/>
      <c r="AR562" s="122"/>
      <c r="AS562" s="122"/>
      <c r="AT562" s="122"/>
      <c r="AU562" s="122"/>
      <c r="AV562" s="122"/>
      <c r="AW562" s="122"/>
      <c r="AX562" s="122"/>
      <c r="AY562" s="122"/>
      <c r="AZ562" s="122"/>
      <c r="BA562" s="122"/>
      <c r="BB562" s="122"/>
      <c r="BC562" s="122"/>
      <c r="BD562" s="122"/>
      <c r="BE562" s="122"/>
      <c r="BF562" s="122"/>
    </row>
    <row r="563" spans="2:58" ht="14.1" customHeight="1" x14ac:dyDescent="0.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2"/>
      <c r="AF563" s="122"/>
      <c r="AG563" s="122"/>
      <c r="AH563" s="122"/>
      <c r="AI563" s="122"/>
      <c r="AJ563" s="122"/>
      <c r="AK563" s="122"/>
      <c r="AL563" s="122"/>
      <c r="AM563" s="122"/>
      <c r="AN563" s="122"/>
      <c r="AO563" s="122"/>
      <c r="AP563" s="122"/>
      <c r="AQ563" s="122"/>
      <c r="AR563" s="122"/>
      <c r="AS563" s="122"/>
      <c r="AT563" s="122"/>
      <c r="AU563" s="122"/>
      <c r="AV563" s="122"/>
      <c r="AW563" s="122"/>
      <c r="AX563" s="122"/>
      <c r="AY563" s="122"/>
      <c r="AZ563" s="122"/>
      <c r="BA563" s="122"/>
      <c r="BB563" s="122"/>
      <c r="BC563" s="122"/>
      <c r="BD563" s="122"/>
      <c r="BE563" s="122"/>
      <c r="BF563" s="122"/>
    </row>
    <row r="564" spans="2:58" ht="14.1" customHeight="1" x14ac:dyDescent="0.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2"/>
      <c r="AF564" s="122"/>
      <c r="AG564" s="122"/>
      <c r="AH564" s="122"/>
      <c r="AI564" s="122"/>
      <c r="AJ564" s="122"/>
      <c r="AK564" s="122"/>
      <c r="AL564" s="122"/>
      <c r="AM564" s="122"/>
      <c r="AN564" s="122"/>
      <c r="AO564" s="122"/>
      <c r="AP564" s="122"/>
      <c r="AQ564" s="122"/>
      <c r="AR564" s="122"/>
      <c r="AS564" s="122"/>
      <c r="AT564" s="122"/>
      <c r="AU564" s="122"/>
      <c r="AV564" s="122"/>
      <c r="AW564" s="122"/>
      <c r="AX564" s="122"/>
      <c r="AY564" s="122"/>
      <c r="AZ564" s="122"/>
      <c r="BA564" s="122"/>
      <c r="BB564" s="122"/>
      <c r="BC564" s="122"/>
      <c r="BD564" s="122"/>
      <c r="BE564" s="122"/>
      <c r="BF564" s="122"/>
    </row>
    <row r="565" spans="2:58" ht="14.1" customHeight="1" x14ac:dyDescent="0.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2"/>
      <c r="AF565" s="122"/>
      <c r="AG565" s="122"/>
      <c r="AH565" s="122"/>
      <c r="AI565" s="122"/>
      <c r="AJ565" s="122"/>
      <c r="AK565" s="122"/>
      <c r="AL565" s="122"/>
      <c r="AM565" s="122"/>
      <c r="AN565" s="122"/>
      <c r="AO565" s="122"/>
      <c r="AP565" s="122"/>
      <c r="AQ565" s="122"/>
      <c r="AR565" s="122"/>
      <c r="AS565" s="122"/>
      <c r="AT565" s="122"/>
      <c r="AU565" s="122"/>
      <c r="AV565" s="122"/>
      <c r="AW565" s="122"/>
      <c r="AX565" s="122"/>
      <c r="AY565" s="122"/>
      <c r="AZ565" s="122"/>
      <c r="BA565" s="122"/>
      <c r="BB565" s="122"/>
      <c r="BC565" s="122"/>
      <c r="BD565" s="122"/>
      <c r="BE565" s="122"/>
      <c r="BF565" s="122"/>
    </row>
    <row r="566" spans="2:58" ht="14.1" customHeight="1" x14ac:dyDescent="0.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c r="AE566" s="122"/>
      <c r="AF566" s="122"/>
      <c r="AG566" s="122"/>
      <c r="AH566" s="122"/>
      <c r="AI566" s="122"/>
      <c r="AJ566" s="122"/>
      <c r="AK566" s="122"/>
      <c r="AL566" s="122"/>
      <c r="AM566" s="122"/>
      <c r="AN566" s="122"/>
      <c r="AO566" s="122"/>
      <c r="AP566" s="122"/>
      <c r="AQ566" s="122"/>
      <c r="AR566" s="122"/>
      <c r="AS566" s="122"/>
      <c r="AT566" s="122"/>
      <c r="AU566" s="122"/>
      <c r="AV566" s="122"/>
      <c r="AW566" s="122"/>
      <c r="AX566" s="122"/>
      <c r="AY566" s="122"/>
      <c r="AZ566" s="122"/>
      <c r="BA566" s="122"/>
      <c r="BB566" s="122"/>
      <c r="BC566" s="122"/>
      <c r="BD566" s="122"/>
      <c r="BE566" s="122"/>
      <c r="BF566" s="122"/>
    </row>
    <row r="567" spans="2:58" ht="14.1" customHeight="1" x14ac:dyDescent="0.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2"/>
      <c r="AF567" s="122"/>
      <c r="AG567" s="122"/>
      <c r="AH567" s="122"/>
      <c r="AI567" s="122"/>
      <c r="AJ567" s="122"/>
      <c r="AK567" s="122"/>
      <c r="AL567" s="122"/>
      <c r="AM567" s="122"/>
      <c r="AN567" s="122"/>
      <c r="AO567" s="122"/>
      <c r="AP567" s="122"/>
      <c r="AQ567" s="122"/>
      <c r="AR567" s="122"/>
      <c r="AS567" s="122"/>
      <c r="AT567" s="122"/>
      <c r="AU567" s="122"/>
      <c r="AV567" s="122"/>
      <c r="AW567" s="122"/>
      <c r="AX567" s="122"/>
      <c r="AY567" s="122"/>
      <c r="AZ567" s="122"/>
      <c r="BA567" s="122"/>
      <c r="BB567" s="122"/>
      <c r="BC567" s="122"/>
      <c r="BD567" s="122"/>
      <c r="BE567" s="122"/>
      <c r="BF567" s="122"/>
    </row>
    <row r="568" spans="2:58" ht="14.1" customHeight="1" x14ac:dyDescent="0.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2"/>
      <c r="AF568" s="122"/>
      <c r="AG568" s="122"/>
      <c r="AH568" s="122"/>
      <c r="AI568" s="122"/>
      <c r="AJ568" s="122"/>
      <c r="AK568" s="122"/>
      <c r="AL568" s="122"/>
      <c r="AM568" s="122"/>
      <c r="AN568" s="122"/>
      <c r="AO568" s="122"/>
      <c r="AP568" s="122"/>
      <c r="AQ568" s="122"/>
      <c r="AR568" s="122"/>
      <c r="AS568" s="122"/>
      <c r="AT568" s="122"/>
      <c r="AU568" s="122"/>
      <c r="AV568" s="122"/>
      <c r="AW568" s="122"/>
      <c r="AX568" s="122"/>
      <c r="AY568" s="122"/>
      <c r="AZ568" s="122"/>
      <c r="BA568" s="122"/>
      <c r="BB568" s="122"/>
      <c r="BC568" s="122"/>
      <c r="BD568" s="122"/>
      <c r="BE568" s="122"/>
      <c r="BF568" s="122"/>
    </row>
    <row r="569" spans="2:58" ht="14.1" customHeight="1" x14ac:dyDescent="0.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2"/>
      <c r="AF569" s="122"/>
      <c r="AG569" s="122"/>
      <c r="AH569" s="122"/>
      <c r="AI569" s="122"/>
      <c r="AJ569" s="122"/>
      <c r="AK569" s="122"/>
      <c r="AL569" s="122"/>
      <c r="AM569" s="122"/>
      <c r="AN569" s="122"/>
      <c r="AO569" s="122"/>
      <c r="AP569" s="122"/>
      <c r="AQ569" s="122"/>
      <c r="AR569" s="122"/>
      <c r="AS569" s="122"/>
      <c r="AT569" s="122"/>
      <c r="AU569" s="122"/>
      <c r="AV569" s="122"/>
      <c r="AW569" s="122"/>
      <c r="AX569" s="122"/>
      <c r="AY569" s="122"/>
      <c r="AZ569" s="122"/>
      <c r="BA569" s="122"/>
      <c r="BB569" s="122"/>
      <c r="BC569" s="122"/>
      <c r="BD569" s="122"/>
      <c r="BE569" s="122"/>
      <c r="BF569" s="122"/>
    </row>
    <row r="570" spans="2:58" ht="14.1" customHeight="1" x14ac:dyDescent="0.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c r="AE570" s="122"/>
      <c r="AF570" s="122"/>
      <c r="AG570" s="122"/>
      <c r="AH570" s="122"/>
      <c r="AI570" s="122"/>
      <c r="AJ570" s="122"/>
      <c r="AK570" s="122"/>
      <c r="AL570" s="122"/>
      <c r="AM570" s="122"/>
      <c r="AN570" s="122"/>
      <c r="AO570" s="122"/>
      <c r="AP570" s="122"/>
      <c r="AQ570" s="122"/>
      <c r="AR570" s="122"/>
      <c r="AS570" s="122"/>
      <c r="AT570" s="122"/>
      <c r="AU570" s="122"/>
      <c r="AV570" s="122"/>
      <c r="AW570" s="122"/>
      <c r="AX570" s="122"/>
      <c r="AY570" s="122"/>
      <c r="AZ570" s="122"/>
      <c r="BA570" s="122"/>
      <c r="BB570" s="122"/>
      <c r="BC570" s="122"/>
      <c r="BD570" s="122"/>
      <c r="BE570" s="122"/>
      <c r="BF570" s="122"/>
    </row>
    <row r="571" spans="2:58" ht="14.1" customHeight="1" x14ac:dyDescent="0.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2"/>
      <c r="AF571" s="122"/>
      <c r="AG571" s="122"/>
      <c r="AH571" s="122"/>
      <c r="AI571" s="122"/>
      <c r="AJ571" s="122"/>
      <c r="AK571" s="122"/>
      <c r="AL571" s="122"/>
      <c r="AM571" s="122"/>
      <c r="AN571" s="122"/>
      <c r="AO571" s="122"/>
      <c r="AP571" s="122"/>
      <c r="AQ571" s="122"/>
      <c r="AR571" s="122"/>
      <c r="AS571" s="122"/>
      <c r="AT571" s="122"/>
      <c r="AU571" s="122"/>
      <c r="AV571" s="122"/>
      <c r="AW571" s="122"/>
      <c r="AX571" s="122"/>
      <c r="AY571" s="122"/>
      <c r="AZ571" s="122"/>
      <c r="BA571" s="122"/>
      <c r="BB571" s="122"/>
      <c r="BC571" s="122"/>
      <c r="BD571" s="122"/>
      <c r="BE571" s="122"/>
      <c r="BF571" s="122"/>
    </row>
    <row r="572" spans="2:58" ht="14.1" customHeight="1" x14ac:dyDescent="0.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2"/>
      <c r="AF572" s="122"/>
      <c r="AG572" s="122"/>
      <c r="AH572" s="122"/>
      <c r="AI572" s="122"/>
      <c r="AJ572" s="122"/>
      <c r="AK572" s="122"/>
      <c r="AL572" s="122"/>
      <c r="AM572" s="122"/>
      <c r="AN572" s="122"/>
      <c r="AO572" s="122"/>
      <c r="AP572" s="122"/>
      <c r="AQ572" s="122"/>
      <c r="AR572" s="122"/>
      <c r="AS572" s="122"/>
      <c r="AT572" s="122"/>
      <c r="AU572" s="122"/>
      <c r="AV572" s="122"/>
      <c r="AW572" s="122"/>
      <c r="AX572" s="122"/>
      <c r="AY572" s="122"/>
      <c r="AZ572" s="122"/>
      <c r="BA572" s="122"/>
      <c r="BB572" s="122"/>
      <c r="BC572" s="122"/>
      <c r="BD572" s="122"/>
      <c r="BE572" s="122"/>
      <c r="BF572" s="122"/>
    </row>
    <row r="573" spans="2:58" ht="14.1" customHeight="1" x14ac:dyDescent="0.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2"/>
      <c r="AF573" s="122"/>
      <c r="AG573" s="122"/>
      <c r="AH573" s="122"/>
      <c r="AI573" s="122"/>
      <c r="AJ573" s="122"/>
      <c r="AK573" s="122"/>
      <c r="AL573" s="122"/>
      <c r="AM573" s="122"/>
      <c r="AN573" s="122"/>
      <c r="AO573" s="122"/>
      <c r="AP573" s="122"/>
      <c r="AQ573" s="122"/>
      <c r="AR573" s="122"/>
      <c r="AS573" s="122"/>
      <c r="AT573" s="122"/>
      <c r="AU573" s="122"/>
      <c r="AV573" s="122"/>
      <c r="AW573" s="122"/>
      <c r="AX573" s="122"/>
      <c r="AY573" s="122"/>
      <c r="AZ573" s="122"/>
      <c r="BA573" s="122"/>
      <c r="BB573" s="122"/>
      <c r="BC573" s="122"/>
      <c r="BD573" s="122"/>
      <c r="BE573" s="122"/>
      <c r="BF573" s="122"/>
    </row>
    <row r="574" spans="2:58" ht="14.1" customHeight="1" x14ac:dyDescent="0.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2"/>
      <c r="AF574" s="122"/>
      <c r="AG574" s="122"/>
      <c r="AH574" s="122"/>
      <c r="AI574" s="122"/>
      <c r="AJ574" s="122"/>
      <c r="AK574" s="122"/>
      <c r="AL574" s="122"/>
      <c r="AM574" s="122"/>
      <c r="AN574" s="122"/>
      <c r="AO574" s="122"/>
      <c r="AP574" s="122"/>
      <c r="AQ574" s="122"/>
      <c r="AR574" s="122"/>
      <c r="AS574" s="122"/>
      <c r="AT574" s="122"/>
      <c r="AU574" s="122"/>
      <c r="AV574" s="122"/>
      <c r="AW574" s="122"/>
      <c r="AX574" s="122"/>
      <c r="AY574" s="122"/>
      <c r="AZ574" s="122"/>
      <c r="BA574" s="122"/>
      <c r="BB574" s="122"/>
      <c r="BC574" s="122"/>
      <c r="BD574" s="122"/>
      <c r="BE574" s="122"/>
      <c r="BF574" s="122"/>
    </row>
    <row r="575" spans="2:58" ht="14.1" customHeight="1" x14ac:dyDescent="0.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2"/>
      <c r="AF575" s="122"/>
      <c r="AG575" s="122"/>
      <c r="AH575" s="122"/>
      <c r="AI575" s="122"/>
      <c r="AJ575" s="122"/>
      <c r="AK575" s="122"/>
      <c r="AL575" s="122"/>
      <c r="AM575" s="122"/>
      <c r="AN575" s="122"/>
      <c r="AO575" s="122"/>
      <c r="AP575" s="122"/>
      <c r="AQ575" s="122"/>
      <c r="AR575" s="122"/>
      <c r="AS575" s="122"/>
      <c r="AT575" s="122"/>
      <c r="AU575" s="122"/>
      <c r="AV575" s="122"/>
      <c r="AW575" s="122"/>
      <c r="AX575" s="122"/>
      <c r="AY575" s="122"/>
      <c r="AZ575" s="122"/>
      <c r="BA575" s="122"/>
      <c r="BB575" s="122"/>
      <c r="BC575" s="122"/>
      <c r="BD575" s="122"/>
      <c r="BE575" s="122"/>
      <c r="BF575" s="122"/>
    </row>
    <row r="576" spans="2:58" ht="14.1" customHeight="1" x14ac:dyDescent="0.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2"/>
      <c r="AF576" s="122"/>
      <c r="AG576" s="122"/>
      <c r="AH576" s="122"/>
      <c r="AI576" s="122"/>
      <c r="AJ576" s="122"/>
      <c r="AK576" s="122"/>
      <c r="AL576" s="122"/>
      <c r="AM576" s="122"/>
      <c r="AN576" s="122"/>
      <c r="AO576" s="122"/>
      <c r="AP576" s="122"/>
      <c r="AQ576" s="122"/>
      <c r="AR576" s="122"/>
      <c r="AS576" s="122"/>
      <c r="AT576" s="122"/>
      <c r="AU576" s="122"/>
      <c r="AV576" s="122"/>
      <c r="AW576" s="122"/>
      <c r="AX576" s="122"/>
      <c r="AY576" s="122"/>
      <c r="AZ576" s="122"/>
      <c r="BA576" s="122"/>
      <c r="BB576" s="122"/>
      <c r="BC576" s="122"/>
      <c r="BD576" s="122"/>
      <c r="BE576" s="122"/>
      <c r="BF576" s="122"/>
    </row>
    <row r="577" spans="2:58" ht="14.1" customHeight="1" x14ac:dyDescent="0.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c r="AE577" s="122"/>
      <c r="AF577" s="122"/>
      <c r="AG577" s="122"/>
      <c r="AH577" s="122"/>
      <c r="AI577" s="122"/>
      <c r="AJ577" s="122"/>
      <c r="AK577" s="122"/>
      <c r="AL577" s="122"/>
      <c r="AM577" s="122"/>
      <c r="AN577" s="122"/>
      <c r="AO577" s="122"/>
      <c r="AP577" s="122"/>
      <c r="AQ577" s="122"/>
      <c r="AR577" s="122"/>
      <c r="AS577" s="122"/>
      <c r="AT577" s="122"/>
      <c r="AU577" s="122"/>
      <c r="AV577" s="122"/>
      <c r="AW577" s="122"/>
      <c r="AX577" s="122"/>
      <c r="AY577" s="122"/>
      <c r="AZ577" s="122"/>
      <c r="BA577" s="122"/>
      <c r="BB577" s="122"/>
      <c r="BC577" s="122"/>
      <c r="BD577" s="122"/>
      <c r="BE577" s="122"/>
      <c r="BF577" s="122"/>
    </row>
    <row r="578" spans="2:58" ht="14.1" customHeight="1" x14ac:dyDescent="0.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2"/>
      <c r="AF578" s="122"/>
      <c r="AG578" s="122"/>
      <c r="AH578" s="122"/>
      <c r="AI578" s="122"/>
      <c r="AJ578" s="122"/>
      <c r="AK578" s="122"/>
      <c r="AL578" s="122"/>
      <c r="AM578" s="122"/>
      <c r="AN578" s="122"/>
      <c r="AO578" s="122"/>
      <c r="AP578" s="122"/>
      <c r="AQ578" s="122"/>
      <c r="AR578" s="122"/>
      <c r="AS578" s="122"/>
      <c r="AT578" s="122"/>
      <c r="AU578" s="122"/>
      <c r="AV578" s="122"/>
      <c r="AW578" s="122"/>
      <c r="AX578" s="122"/>
      <c r="AY578" s="122"/>
      <c r="AZ578" s="122"/>
      <c r="BA578" s="122"/>
      <c r="BB578" s="122"/>
      <c r="BC578" s="122"/>
      <c r="BD578" s="122"/>
      <c r="BE578" s="122"/>
      <c r="BF578" s="122"/>
    </row>
    <row r="579" spans="2:58" ht="14.1" customHeight="1" x14ac:dyDescent="0.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2"/>
      <c r="AF579" s="122"/>
      <c r="AG579" s="122"/>
      <c r="AH579" s="122"/>
      <c r="AI579" s="122"/>
      <c r="AJ579" s="122"/>
      <c r="AK579" s="122"/>
      <c r="AL579" s="122"/>
      <c r="AM579" s="122"/>
      <c r="AN579" s="122"/>
      <c r="AO579" s="122"/>
      <c r="AP579" s="122"/>
      <c r="AQ579" s="122"/>
      <c r="AR579" s="122"/>
      <c r="AS579" s="122"/>
      <c r="AT579" s="122"/>
      <c r="AU579" s="122"/>
      <c r="AV579" s="122"/>
      <c r="AW579" s="122"/>
      <c r="AX579" s="122"/>
      <c r="AY579" s="122"/>
      <c r="AZ579" s="122"/>
      <c r="BA579" s="122"/>
      <c r="BB579" s="122"/>
      <c r="BC579" s="122"/>
      <c r="BD579" s="122"/>
      <c r="BE579" s="122"/>
      <c r="BF579" s="122"/>
    </row>
    <row r="580" spans="2:58" ht="14.1" customHeight="1" x14ac:dyDescent="0.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2"/>
      <c r="AF580" s="122"/>
      <c r="AG580" s="122"/>
      <c r="AH580" s="122"/>
      <c r="AI580" s="122"/>
      <c r="AJ580" s="122"/>
      <c r="AK580" s="122"/>
      <c r="AL580" s="122"/>
      <c r="AM580" s="122"/>
      <c r="AN580" s="122"/>
      <c r="AO580" s="122"/>
      <c r="AP580" s="122"/>
      <c r="AQ580" s="122"/>
      <c r="AR580" s="122"/>
      <c r="AS580" s="122"/>
      <c r="AT580" s="122"/>
      <c r="AU580" s="122"/>
      <c r="AV580" s="122"/>
      <c r="AW580" s="122"/>
      <c r="AX580" s="122"/>
      <c r="AY580" s="122"/>
      <c r="AZ580" s="122"/>
      <c r="BA580" s="122"/>
      <c r="BB580" s="122"/>
      <c r="BC580" s="122"/>
      <c r="BD580" s="122"/>
      <c r="BE580" s="122"/>
      <c r="BF580" s="122"/>
    </row>
    <row r="581" spans="2:58" ht="14.1" customHeight="1" x14ac:dyDescent="0.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c r="AE581" s="122"/>
      <c r="AF581" s="122"/>
      <c r="AG581" s="122"/>
      <c r="AH581" s="122"/>
      <c r="AI581" s="122"/>
      <c r="AJ581" s="122"/>
      <c r="AK581" s="122"/>
      <c r="AL581" s="122"/>
      <c r="AM581" s="122"/>
      <c r="AN581" s="122"/>
      <c r="AO581" s="122"/>
      <c r="AP581" s="122"/>
      <c r="AQ581" s="122"/>
      <c r="AR581" s="122"/>
      <c r="AS581" s="122"/>
      <c r="AT581" s="122"/>
      <c r="AU581" s="122"/>
      <c r="AV581" s="122"/>
      <c r="AW581" s="122"/>
      <c r="AX581" s="122"/>
      <c r="AY581" s="122"/>
      <c r="AZ581" s="122"/>
      <c r="BA581" s="122"/>
      <c r="BB581" s="122"/>
      <c r="BC581" s="122"/>
      <c r="BD581" s="122"/>
      <c r="BE581" s="122"/>
      <c r="BF581" s="122"/>
    </row>
    <row r="582" spans="2:58" ht="14.1" customHeight="1" x14ac:dyDescent="0.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2"/>
      <c r="AF582" s="122"/>
      <c r="AG582" s="122"/>
      <c r="AH582" s="122"/>
      <c r="AI582" s="122"/>
      <c r="AJ582" s="122"/>
      <c r="AK582" s="122"/>
      <c r="AL582" s="122"/>
      <c r="AM582" s="122"/>
      <c r="AN582" s="122"/>
      <c r="AO582" s="122"/>
      <c r="AP582" s="122"/>
      <c r="AQ582" s="122"/>
      <c r="AR582" s="122"/>
      <c r="AS582" s="122"/>
      <c r="AT582" s="122"/>
      <c r="AU582" s="122"/>
      <c r="AV582" s="122"/>
      <c r="AW582" s="122"/>
      <c r="AX582" s="122"/>
      <c r="AY582" s="122"/>
      <c r="AZ582" s="122"/>
      <c r="BA582" s="122"/>
      <c r="BB582" s="122"/>
      <c r="BC582" s="122"/>
      <c r="BD582" s="122"/>
      <c r="BE582" s="122"/>
      <c r="BF582" s="122"/>
    </row>
    <row r="583" spans="2:58" ht="14.1" customHeight="1" x14ac:dyDescent="0.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2"/>
      <c r="AF583" s="122"/>
      <c r="AG583" s="122"/>
      <c r="AH583" s="122"/>
      <c r="AI583" s="122"/>
      <c r="AJ583" s="122"/>
      <c r="AK583" s="122"/>
      <c r="AL583" s="122"/>
      <c r="AM583" s="122"/>
      <c r="AN583" s="122"/>
      <c r="AO583" s="122"/>
      <c r="AP583" s="122"/>
      <c r="AQ583" s="122"/>
      <c r="AR583" s="122"/>
      <c r="AS583" s="122"/>
      <c r="AT583" s="122"/>
      <c r="AU583" s="122"/>
      <c r="AV583" s="122"/>
      <c r="AW583" s="122"/>
      <c r="AX583" s="122"/>
      <c r="AY583" s="122"/>
      <c r="AZ583" s="122"/>
      <c r="BA583" s="122"/>
      <c r="BB583" s="122"/>
      <c r="BC583" s="122"/>
      <c r="BD583" s="122"/>
      <c r="BE583" s="122"/>
      <c r="BF583" s="122"/>
    </row>
    <row r="584" spans="2:58" ht="14.1" customHeight="1" x14ac:dyDescent="0.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2"/>
      <c r="AF584" s="122"/>
      <c r="AG584" s="122"/>
      <c r="AH584" s="122"/>
      <c r="AI584" s="122"/>
      <c r="AJ584" s="122"/>
      <c r="AK584" s="122"/>
      <c r="AL584" s="122"/>
      <c r="AM584" s="122"/>
      <c r="AN584" s="122"/>
      <c r="AO584" s="122"/>
      <c r="AP584" s="122"/>
      <c r="AQ584" s="122"/>
      <c r="AR584" s="122"/>
      <c r="AS584" s="122"/>
      <c r="AT584" s="122"/>
      <c r="AU584" s="122"/>
      <c r="AV584" s="122"/>
      <c r="AW584" s="122"/>
      <c r="AX584" s="122"/>
      <c r="AY584" s="122"/>
      <c r="AZ584" s="122"/>
      <c r="BA584" s="122"/>
      <c r="BB584" s="122"/>
      <c r="BC584" s="122"/>
      <c r="BD584" s="122"/>
      <c r="BE584" s="122"/>
      <c r="BF584" s="122"/>
    </row>
    <row r="585" spans="2:58" ht="14.1" customHeight="1" x14ac:dyDescent="0.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2"/>
      <c r="AF585" s="122"/>
      <c r="AG585" s="122"/>
      <c r="AH585" s="122"/>
      <c r="AI585" s="122"/>
      <c r="AJ585" s="122"/>
      <c r="AK585" s="122"/>
      <c r="AL585" s="122"/>
      <c r="AM585" s="122"/>
      <c r="AN585" s="122"/>
      <c r="AO585" s="122"/>
      <c r="AP585" s="122"/>
      <c r="AQ585" s="122"/>
      <c r="AR585" s="122"/>
      <c r="AS585" s="122"/>
      <c r="AT585" s="122"/>
      <c r="AU585" s="122"/>
      <c r="AV585" s="122"/>
      <c r="AW585" s="122"/>
      <c r="AX585" s="122"/>
      <c r="AY585" s="122"/>
      <c r="AZ585" s="122"/>
      <c r="BA585" s="122"/>
      <c r="BB585" s="122"/>
      <c r="BC585" s="122"/>
      <c r="BD585" s="122"/>
      <c r="BE585" s="122"/>
      <c r="BF585" s="122"/>
    </row>
    <row r="586" spans="2:58" ht="14.1" customHeight="1" x14ac:dyDescent="0.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2"/>
      <c r="AF586" s="122"/>
      <c r="AG586" s="122"/>
      <c r="AH586" s="122"/>
      <c r="AI586" s="122"/>
      <c r="AJ586" s="122"/>
      <c r="AK586" s="122"/>
      <c r="AL586" s="122"/>
      <c r="AM586" s="122"/>
      <c r="AN586" s="122"/>
      <c r="AO586" s="122"/>
      <c r="AP586" s="122"/>
      <c r="AQ586" s="122"/>
      <c r="AR586" s="122"/>
      <c r="AS586" s="122"/>
      <c r="AT586" s="122"/>
      <c r="AU586" s="122"/>
      <c r="AV586" s="122"/>
      <c r="AW586" s="122"/>
      <c r="AX586" s="122"/>
      <c r="AY586" s="122"/>
      <c r="AZ586" s="122"/>
      <c r="BA586" s="122"/>
      <c r="BB586" s="122"/>
      <c r="BC586" s="122"/>
      <c r="BD586" s="122"/>
      <c r="BE586" s="122"/>
      <c r="BF586" s="122"/>
    </row>
    <row r="587" spans="2:58" ht="14.1" customHeight="1" x14ac:dyDescent="0.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c r="AQ587" s="122"/>
      <c r="AR587" s="122"/>
      <c r="AS587" s="122"/>
      <c r="AT587" s="122"/>
      <c r="AU587" s="122"/>
      <c r="AV587" s="122"/>
      <c r="AW587" s="122"/>
      <c r="AX587" s="122"/>
      <c r="AY587" s="122"/>
      <c r="AZ587" s="122"/>
      <c r="BA587" s="122"/>
      <c r="BB587" s="122"/>
      <c r="BC587" s="122"/>
      <c r="BD587" s="122"/>
      <c r="BE587" s="122"/>
      <c r="BF587" s="122"/>
    </row>
    <row r="588" spans="2:58" ht="14.1" customHeight="1" x14ac:dyDescent="0.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c r="AQ588" s="122"/>
      <c r="AR588" s="122"/>
      <c r="AS588" s="122"/>
      <c r="AT588" s="122"/>
      <c r="AU588" s="122"/>
      <c r="AV588" s="122"/>
      <c r="AW588" s="122"/>
      <c r="AX588" s="122"/>
      <c r="AY588" s="122"/>
      <c r="AZ588" s="122"/>
      <c r="BA588" s="122"/>
      <c r="BB588" s="122"/>
      <c r="BC588" s="122"/>
      <c r="BD588" s="122"/>
      <c r="BE588" s="122"/>
      <c r="BF588" s="122"/>
    </row>
    <row r="589" spans="2:58" ht="14.1" customHeight="1" x14ac:dyDescent="0.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2"/>
      <c r="AF589" s="122"/>
      <c r="AG589" s="122"/>
      <c r="AH589" s="122"/>
      <c r="AI589" s="122"/>
      <c r="AJ589" s="122"/>
      <c r="AK589" s="122"/>
      <c r="AL589" s="122"/>
      <c r="AM589" s="122"/>
      <c r="AN589" s="122"/>
      <c r="AO589" s="122"/>
      <c r="AP589" s="122"/>
      <c r="AQ589" s="122"/>
      <c r="AR589" s="122"/>
      <c r="AS589" s="122"/>
      <c r="AT589" s="122"/>
      <c r="AU589" s="122"/>
      <c r="AV589" s="122"/>
      <c r="AW589" s="122"/>
      <c r="AX589" s="122"/>
      <c r="AY589" s="122"/>
      <c r="AZ589" s="122"/>
      <c r="BA589" s="122"/>
      <c r="BB589" s="122"/>
      <c r="BC589" s="122"/>
      <c r="BD589" s="122"/>
      <c r="BE589" s="122"/>
      <c r="BF589" s="122"/>
    </row>
    <row r="590" spans="2:58" ht="14.1" customHeight="1" x14ac:dyDescent="0.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c r="AE590" s="122"/>
      <c r="AF590" s="122"/>
      <c r="AG590" s="122"/>
      <c r="AH590" s="122"/>
      <c r="AI590" s="122"/>
      <c r="AJ590" s="122"/>
      <c r="AK590" s="122"/>
      <c r="AL590" s="122"/>
      <c r="AM590" s="122"/>
      <c r="AN590" s="122"/>
      <c r="AO590" s="122"/>
      <c r="AP590" s="122"/>
      <c r="AQ590" s="122"/>
      <c r="AR590" s="122"/>
      <c r="AS590" s="122"/>
      <c r="AT590" s="122"/>
      <c r="AU590" s="122"/>
      <c r="AV590" s="122"/>
      <c r="AW590" s="122"/>
      <c r="AX590" s="122"/>
      <c r="AY590" s="122"/>
      <c r="AZ590" s="122"/>
      <c r="BA590" s="122"/>
      <c r="BB590" s="122"/>
      <c r="BC590" s="122"/>
      <c r="BD590" s="122"/>
      <c r="BE590" s="122"/>
      <c r="BF590" s="122"/>
    </row>
    <row r="591" spans="2:58" ht="14.1" customHeight="1" x14ac:dyDescent="0.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2"/>
      <c r="AF591" s="122"/>
      <c r="AG591" s="122"/>
      <c r="AH591" s="122"/>
      <c r="AI591" s="122"/>
      <c r="AJ591" s="122"/>
      <c r="AK591" s="122"/>
      <c r="AL591" s="122"/>
      <c r="AM591" s="122"/>
      <c r="AN591" s="122"/>
      <c r="AO591" s="122"/>
      <c r="AP591" s="122"/>
      <c r="AQ591" s="122"/>
      <c r="AR591" s="122"/>
      <c r="AS591" s="122"/>
      <c r="AT591" s="122"/>
      <c r="AU591" s="122"/>
      <c r="AV591" s="122"/>
      <c r="AW591" s="122"/>
      <c r="AX591" s="122"/>
      <c r="AY591" s="122"/>
      <c r="AZ591" s="122"/>
      <c r="BA591" s="122"/>
      <c r="BB591" s="122"/>
      <c r="BC591" s="122"/>
      <c r="BD591" s="122"/>
      <c r="BE591" s="122"/>
      <c r="BF591" s="122"/>
    </row>
    <row r="592" spans="2:58" ht="14.1" customHeight="1" x14ac:dyDescent="0.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2"/>
      <c r="AF592" s="122"/>
      <c r="AG592" s="122"/>
      <c r="AH592" s="122"/>
      <c r="AI592" s="122"/>
      <c r="AJ592" s="122"/>
      <c r="AK592" s="122"/>
      <c r="AL592" s="122"/>
      <c r="AM592" s="122"/>
      <c r="AN592" s="122"/>
      <c r="AO592" s="122"/>
      <c r="AP592" s="122"/>
      <c r="AQ592" s="122"/>
      <c r="AR592" s="122"/>
      <c r="AS592" s="122"/>
      <c r="AT592" s="122"/>
      <c r="AU592" s="122"/>
      <c r="AV592" s="122"/>
      <c r="AW592" s="122"/>
      <c r="AX592" s="122"/>
      <c r="AY592" s="122"/>
      <c r="AZ592" s="122"/>
      <c r="BA592" s="122"/>
      <c r="BB592" s="122"/>
      <c r="BC592" s="122"/>
      <c r="BD592" s="122"/>
      <c r="BE592" s="122"/>
      <c r="BF592" s="122"/>
    </row>
    <row r="593" spans="2:58" ht="14.1" customHeight="1" x14ac:dyDescent="0.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2"/>
      <c r="AF593" s="122"/>
      <c r="AG593" s="122"/>
      <c r="AH593" s="122"/>
      <c r="AI593" s="122"/>
      <c r="AJ593" s="122"/>
      <c r="AK593" s="122"/>
      <c r="AL593" s="122"/>
      <c r="AM593" s="122"/>
      <c r="AN593" s="122"/>
      <c r="AO593" s="122"/>
      <c r="AP593" s="122"/>
      <c r="AQ593" s="122"/>
      <c r="AR593" s="122"/>
      <c r="AS593" s="122"/>
      <c r="AT593" s="122"/>
      <c r="AU593" s="122"/>
      <c r="AV593" s="122"/>
      <c r="AW593" s="122"/>
      <c r="AX593" s="122"/>
      <c r="AY593" s="122"/>
      <c r="AZ593" s="122"/>
      <c r="BA593" s="122"/>
      <c r="BB593" s="122"/>
      <c r="BC593" s="122"/>
      <c r="BD593" s="122"/>
      <c r="BE593" s="122"/>
      <c r="BF593" s="122"/>
    </row>
    <row r="594" spans="2:58" ht="14.1" customHeight="1" x14ac:dyDescent="0.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2"/>
      <c r="AF594" s="122"/>
      <c r="AG594" s="122"/>
      <c r="AH594" s="122"/>
      <c r="AI594" s="122"/>
      <c r="AJ594" s="122"/>
      <c r="AK594" s="122"/>
      <c r="AL594" s="122"/>
      <c r="AM594" s="122"/>
      <c r="AN594" s="122"/>
      <c r="AO594" s="122"/>
      <c r="AP594" s="122"/>
      <c r="AQ594" s="122"/>
      <c r="AR594" s="122"/>
      <c r="AS594" s="122"/>
      <c r="AT594" s="122"/>
      <c r="AU594" s="122"/>
      <c r="AV594" s="122"/>
      <c r="AW594" s="122"/>
      <c r="AX594" s="122"/>
      <c r="AY594" s="122"/>
      <c r="AZ594" s="122"/>
      <c r="BA594" s="122"/>
      <c r="BB594" s="122"/>
      <c r="BC594" s="122"/>
      <c r="BD594" s="122"/>
      <c r="BE594" s="122"/>
      <c r="BF594" s="122"/>
    </row>
    <row r="595" spans="2:58" ht="14.1" customHeight="1" x14ac:dyDescent="0.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2"/>
      <c r="AF595" s="122"/>
      <c r="AG595" s="122"/>
      <c r="AH595" s="122"/>
      <c r="AI595" s="122"/>
      <c r="AJ595" s="122"/>
      <c r="AK595" s="122"/>
      <c r="AL595" s="122"/>
      <c r="AM595" s="122"/>
      <c r="AN595" s="122"/>
      <c r="AO595" s="122"/>
      <c r="AP595" s="122"/>
      <c r="AQ595" s="122"/>
      <c r="AR595" s="122"/>
      <c r="AS595" s="122"/>
      <c r="AT595" s="122"/>
      <c r="AU595" s="122"/>
      <c r="AV595" s="122"/>
      <c r="AW595" s="122"/>
      <c r="AX595" s="122"/>
      <c r="AY595" s="122"/>
      <c r="AZ595" s="122"/>
      <c r="BA595" s="122"/>
      <c r="BB595" s="122"/>
      <c r="BC595" s="122"/>
      <c r="BD595" s="122"/>
      <c r="BE595" s="122"/>
      <c r="BF595" s="122"/>
    </row>
    <row r="596" spans="2:58" ht="14.1" customHeight="1" x14ac:dyDescent="0.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2"/>
      <c r="AF596" s="122"/>
      <c r="AG596" s="122"/>
      <c r="AH596" s="122"/>
      <c r="AI596" s="122"/>
      <c r="AJ596" s="122"/>
      <c r="AK596" s="122"/>
      <c r="AL596" s="122"/>
      <c r="AM596" s="122"/>
      <c r="AN596" s="122"/>
      <c r="AO596" s="122"/>
      <c r="AP596" s="122"/>
      <c r="AQ596" s="122"/>
      <c r="AR596" s="122"/>
      <c r="AS596" s="122"/>
      <c r="AT596" s="122"/>
      <c r="AU596" s="122"/>
      <c r="AV596" s="122"/>
      <c r="AW596" s="122"/>
      <c r="AX596" s="122"/>
      <c r="AY596" s="122"/>
      <c r="AZ596" s="122"/>
      <c r="BA596" s="122"/>
      <c r="BB596" s="122"/>
      <c r="BC596" s="122"/>
      <c r="BD596" s="122"/>
      <c r="BE596" s="122"/>
      <c r="BF596" s="122"/>
    </row>
    <row r="597" spans="2:58" ht="14.1" customHeight="1" x14ac:dyDescent="0.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2"/>
      <c r="AF597" s="122"/>
      <c r="AG597" s="122"/>
      <c r="AH597" s="122"/>
      <c r="AI597" s="122"/>
      <c r="AJ597" s="122"/>
      <c r="AK597" s="122"/>
      <c r="AL597" s="122"/>
      <c r="AM597" s="122"/>
      <c r="AN597" s="122"/>
      <c r="AO597" s="122"/>
      <c r="AP597" s="122"/>
      <c r="AQ597" s="122"/>
      <c r="AR597" s="122"/>
      <c r="AS597" s="122"/>
      <c r="AT597" s="122"/>
      <c r="AU597" s="122"/>
      <c r="AV597" s="122"/>
      <c r="AW597" s="122"/>
      <c r="AX597" s="122"/>
      <c r="AY597" s="122"/>
      <c r="AZ597" s="122"/>
      <c r="BA597" s="122"/>
      <c r="BB597" s="122"/>
      <c r="BC597" s="122"/>
      <c r="BD597" s="122"/>
      <c r="BE597" s="122"/>
      <c r="BF597" s="122"/>
    </row>
    <row r="598" spans="2:58" ht="14.1" customHeight="1" x14ac:dyDescent="0.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c r="AE598" s="122"/>
      <c r="AF598" s="122"/>
      <c r="AG598" s="122"/>
      <c r="AH598" s="122"/>
      <c r="AI598" s="122"/>
      <c r="AJ598" s="122"/>
      <c r="AK598" s="122"/>
      <c r="AL598" s="122"/>
      <c r="AM598" s="122"/>
      <c r="AN598" s="122"/>
      <c r="AO598" s="122"/>
      <c r="AP598" s="122"/>
      <c r="AQ598" s="122"/>
      <c r="AR598" s="122"/>
      <c r="AS598" s="122"/>
      <c r="AT598" s="122"/>
      <c r="AU598" s="122"/>
      <c r="AV598" s="122"/>
      <c r="AW598" s="122"/>
      <c r="AX598" s="122"/>
      <c r="AY598" s="122"/>
      <c r="AZ598" s="122"/>
      <c r="BA598" s="122"/>
      <c r="BB598" s="122"/>
      <c r="BC598" s="122"/>
      <c r="BD598" s="122"/>
      <c r="BE598" s="122"/>
      <c r="BF598" s="122"/>
    </row>
    <row r="599" spans="2:58" ht="14.1" customHeight="1" x14ac:dyDescent="0.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c r="AE599" s="122"/>
      <c r="AF599" s="122"/>
      <c r="AG599" s="122"/>
      <c r="AH599" s="122"/>
      <c r="AI599" s="122"/>
      <c r="AJ599" s="122"/>
      <c r="AK599" s="122"/>
      <c r="AL599" s="122"/>
      <c r="AM599" s="122"/>
      <c r="AN599" s="122"/>
      <c r="AO599" s="122"/>
      <c r="AP599" s="122"/>
      <c r="AQ599" s="122"/>
      <c r="AR599" s="122"/>
      <c r="AS599" s="122"/>
      <c r="AT599" s="122"/>
      <c r="AU599" s="122"/>
      <c r="AV599" s="122"/>
      <c r="AW599" s="122"/>
      <c r="AX599" s="122"/>
      <c r="AY599" s="122"/>
      <c r="AZ599" s="122"/>
      <c r="BA599" s="122"/>
      <c r="BB599" s="122"/>
      <c r="BC599" s="122"/>
      <c r="BD599" s="122"/>
      <c r="BE599" s="122"/>
      <c r="BF599" s="122"/>
    </row>
    <row r="600" spans="2:58" ht="14.1" customHeight="1" x14ac:dyDescent="0.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2"/>
      <c r="AF600" s="122"/>
      <c r="AG600" s="122"/>
      <c r="AH600" s="122"/>
      <c r="AI600" s="122"/>
      <c r="AJ600" s="122"/>
      <c r="AK600" s="122"/>
      <c r="AL600" s="122"/>
      <c r="AM600" s="122"/>
      <c r="AN600" s="122"/>
      <c r="AO600" s="122"/>
      <c r="AP600" s="122"/>
      <c r="AQ600" s="122"/>
      <c r="AR600" s="122"/>
      <c r="AS600" s="122"/>
      <c r="AT600" s="122"/>
      <c r="AU600" s="122"/>
      <c r="AV600" s="122"/>
      <c r="AW600" s="122"/>
      <c r="AX600" s="122"/>
      <c r="AY600" s="122"/>
      <c r="AZ600" s="122"/>
      <c r="BA600" s="122"/>
      <c r="BB600" s="122"/>
      <c r="BC600" s="122"/>
      <c r="BD600" s="122"/>
      <c r="BE600" s="122"/>
      <c r="BF600" s="122"/>
    </row>
    <row r="601" spans="2:58" ht="14.1" customHeight="1" x14ac:dyDescent="0.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2"/>
      <c r="AF601" s="122"/>
      <c r="AG601" s="122"/>
      <c r="AH601" s="122"/>
      <c r="AI601" s="122"/>
      <c r="AJ601" s="122"/>
      <c r="AK601" s="122"/>
      <c r="AL601" s="122"/>
      <c r="AM601" s="122"/>
      <c r="AN601" s="122"/>
      <c r="AO601" s="122"/>
      <c r="AP601" s="122"/>
      <c r="AQ601" s="122"/>
      <c r="AR601" s="122"/>
      <c r="AS601" s="122"/>
      <c r="AT601" s="122"/>
      <c r="AU601" s="122"/>
      <c r="AV601" s="122"/>
      <c r="AW601" s="122"/>
      <c r="AX601" s="122"/>
      <c r="AY601" s="122"/>
      <c r="AZ601" s="122"/>
      <c r="BA601" s="122"/>
      <c r="BB601" s="122"/>
      <c r="BC601" s="122"/>
      <c r="BD601" s="122"/>
      <c r="BE601" s="122"/>
      <c r="BF601" s="122"/>
    </row>
    <row r="602" spans="2:58" ht="14.1" customHeight="1" x14ac:dyDescent="0.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c r="AQ602" s="122"/>
      <c r="AR602" s="122"/>
      <c r="AS602" s="122"/>
      <c r="AT602" s="122"/>
      <c r="AU602" s="122"/>
      <c r="AV602" s="122"/>
      <c r="AW602" s="122"/>
      <c r="AX602" s="122"/>
      <c r="AY602" s="122"/>
      <c r="AZ602" s="122"/>
      <c r="BA602" s="122"/>
      <c r="BB602" s="122"/>
      <c r="BC602" s="122"/>
      <c r="BD602" s="122"/>
      <c r="BE602" s="122"/>
      <c r="BF602" s="122"/>
    </row>
    <row r="603" spans="2:58" ht="14.1" customHeight="1" x14ac:dyDescent="0.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c r="AJ603" s="122"/>
      <c r="AK603" s="122"/>
      <c r="AL603" s="122"/>
      <c r="AM603" s="122"/>
      <c r="AN603" s="122"/>
      <c r="AO603" s="122"/>
      <c r="AP603" s="122"/>
      <c r="AQ603" s="122"/>
      <c r="AR603" s="122"/>
      <c r="AS603" s="122"/>
      <c r="AT603" s="122"/>
      <c r="AU603" s="122"/>
      <c r="AV603" s="122"/>
      <c r="AW603" s="122"/>
      <c r="AX603" s="122"/>
      <c r="AY603" s="122"/>
      <c r="AZ603" s="122"/>
      <c r="BA603" s="122"/>
      <c r="BB603" s="122"/>
      <c r="BC603" s="122"/>
      <c r="BD603" s="122"/>
      <c r="BE603" s="122"/>
      <c r="BF603" s="122"/>
    </row>
    <row r="604" spans="2:58" ht="14.1" customHeight="1" x14ac:dyDescent="0.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2"/>
      <c r="AF604" s="122"/>
      <c r="AG604" s="122"/>
      <c r="AH604" s="122"/>
      <c r="AI604" s="122"/>
      <c r="AJ604" s="122"/>
      <c r="AK604" s="122"/>
      <c r="AL604" s="122"/>
      <c r="AM604" s="122"/>
      <c r="AN604" s="122"/>
      <c r="AO604" s="122"/>
      <c r="AP604" s="122"/>
      <c r="AQ604" s="122"/>
      <c r="AR604" s="122"/>
      <c r="AS604" s="122"/>
      <c r="AT604" s="122"/>
      <c r="AU604" s="122"/>
      <c r="AV604" s="122"/>
      <c r="AW604" s="122"/>
      <c r="AX604" s="122"/>
      <c r="AY604" s="122"/>
      <c r="AZ604" s="122"/>
      <c r="BA604" s="122"/>
      <c r="BB604" s="122"/>
      <c r="BC604" s="122"/>
      <c r="BD604" s="122"/>
      <c r="BE604" s="122"/>
      <c r="BF604" s="122"/>
    </row>
    <row r="605" spans="2:58" ht="14.1" customHeight="1" x14ac:dyDescent="0.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c r="AE605" s="122"/>
      <c r="AF605" s="122"/>
      <c r="AG605" s="122"/>
      <c r="AH605" s="122"/>
      <c r="AI605" s="122"/>
      <c r="AJ605" s="122"/>
      <c r="AK605" s="122"/>
      <c r="AL605" s="122"/>
      <c r="AM605" s="122"/>
      <c r="AN605" s="122"/>
      <c r="AO605" s="122"/>
      <c r="AP605" s="122"/>
      <c r="AQ605" s="122"/>
      <c r="AR605" s="122"/>
      <c r="AS605" s="122"/>
      <c r="AT605" s="122"/>
      <c r="AU605" s="122"/>
      <c r="AV605" s="122"/>
      <c r="AW605" s="122"/>
      <c r="AX605" s="122"/>
      <c r="AY605" s="122"/>
      <c r="AZ605" s="122"/>
      <c r="BA605" s="122"/>
      <c r="BB605" s="122"/>
      <c r="BC605" s="122"/>
      <c r="BD605" s="122"/>
      <c r="BE605" s="122"/>
      <c r="BF605" s="122"/>
    </row>
    <row r="606" spans="2:58" ht="14.1" customHeight="1" x14ac:dyDescent="0.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2"/>
      <c r="AF606" s="122"/>
      <c r="AG606" s="122"/>
      <c r="AH606" s="122"/>
      <c r="AI606" s="122"/>
      <c r="AJ606" s="122"/>
      <c r="AK606" s="122"/>
      <c r="AL606" s="122"/>
      <c r="AM606" s="122"/>
      <c r="AN606" s="122"/>
      <c r="AO606" s="122"/>
      <c r="AP606" s="122"/>
      <c r="AQ606" s="122"/>
      <c r="AR606" s="122"/>
      <c r="AS606" s="122"/>
      <c r="AT606" s="122"/>
      <c r="AU606" s="122"/>
      <c r="AV606" s="122"/>
      <c r="AW606" s="122"/>
      <c r="AX606" s="122"/>
      <c r="AY606" s="122"/>
      <c r="AZ606" s="122"/>
      <c r="BA606" s="122"/>
      <c r="BB606" s="122"/>
      <c r="BC606" s="122"/>
      <c r="BD606" s="122"/>
      <c r="BE606" s="122"/>
      <c r="BF606" s="122"/>
    </row>
    <row r="607" spans="2:58" ht="14.1" customHeight="1" x14ac:dyDescent="0.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2"/>
      <c r="AF607" s="122"/>
      <c r="AG607" s="122"/>
      <c r="AH607" s="122"/>
      <c r="AI607" s="122"/>
      <c r="AJ607" s="122"/>
      <c r="AK607" s="122"/>
      <c r="AL607" s="122"/>
      <c r="AM607" s="122"/>
      <c r="AN607" s="122"/>
      <c r="AO607" s="122"/>
      <c r="AP607" s="122"/>
      <c r="AQ607" s="122"/>
      <c r="AR607" s="122"/>
      <c r="AS607" s="122"/>
      <c r="AT607" s="122"/>
      <c r="AU607" s="122"/>
      <c r="AV607" s="122"/>
      <c r="AW607" s="122"/>
      <c r="AX607" s="122"/>
      <c r="AY607" s="122"/>
      <c r="AZ607" s="122"/>
      <c r="BA607" s="122"/>
      <c r="BB607" s="122"/>
      <c r="BC607" s="122"/>
      <c r="BD607" s="122"/>
      <c r="BE607" s="122"/>
      <c r="BF607" s="122"/>
    </row>
    <row r="608" spans="2:58" ht="14.1" customHeight="1" x14ac:dyDescent="0.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2"/>
      <c r="AF608" s="122"/>
      <c r="AG608" s="122"/>
      <c r="AH608" s="122"/>
      <c r="AI608" s="122"/>
      <c r="AJ608" s="122"/>
      <c r="AK608" s="122"/>
      <c r="AL608" s="122"/>
      <c r="AM608" s="122"/>
      <c r="AN608" s="122"/>
      <c r="AO608" s="122"/>
      <c r="AP608" s="122"/>
      <c r="AQ608" s="122"/>
      <c r="AR608" s="122"/>
      <c r="AS608" s="122"/>
      <c r="AT608" s="122"/>
      <c r="AU608" s="122"/>
      <c r="AV608" s="122"/>
      <c r="AW608" s="122"/>
      <c r="AX608" s="122"/>
      <c r="AY608" s="122"/>
      <c r="AZ608" s="122"/>
      <c r="BA608" s="122"/>
      <c r="BB608" s="122"/>
      <c r="BC608" s="122"/>
      <c r="BD608" s="122"/>
      <c r="BE608" s="122"/>
      <c r="BF608" s="122"/>
    </row>
    <row r="609" spans="2:58" ht="14.1" customHeight="1" x14ac:dyDescent="0.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2"/>
      <c r="AF609" s="122"/>
      <c r="AG609" s="122"/>
      <c r="AH609" s="122"/>
      <c r="AI609" s="122"/>
      <c r="AJ609" s="122"/>
      <c r="AK609" s="122"/>
      <c r="AL609" s="122"/>
      <c r="AM609" s="122"/>
      <c r="AN609" s="122"/>
      <c r="AO609" s="122"/>
      <c r="AP609" s="122"/>
      <c r="AQ609" s="122"/>
      <c r="AR609" s="122"/>
      <c r="AS609" s="122"/>
      <c r="AT609" s="122"/>
      <c r="AU609" s="122"/>
      <c r="AV609" s="122"/>
      <c r="AW609" s="122"/>
      <c r="AX609" s="122"/>
      <c r="AY609" s="122"/>
      <c r="AZ609" s="122"/>
      <c r="BA609" s="122"/>
      <c r="BB609" s="122"/>
      <c r="BC609" s="122"/>
      <c r="BD609" s="122"/>
      <c r="BE609" s="122"/>
      <c r="BF609" s="122"/>
    </row>
    <row r="610" spans="2:58" ht="14.1" customHeight="1" x14ac:dyDescent="0.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2"/>
      <c r="AF610" s="122"/>
      <c r="AG610" s="122"/>
      <c r="AH610" s="122"/>
      <c r="AI610" s="122"/>
      <c r="AJ610" s="122"/>
      <c r="AK610" s="122"/>
      <c r="AL610" s="122"/>
      <c r="AM610" s="122"/>
      <c r="AN610" s="122"/>
      <c r="AO610" s="122"/>
      <c r="AP610" s="122"/>
      <c r="AQ610" s="122"/>
      <c r="AR610" s="122"/>
      <c r="AS610" s="122"/>
      <c r="AT610" s="122"/>
      <c r="AU610" s="122"/>
      <c r="AV610" s="122"/>
      <c r="AW610" s="122"/>
      <c r="AX610" s="122"/>
      <c r="AY610" s="122"/>
      <c r="AZ610" s="122"/>
      <c r="BA610" s="122"/>
      <c r="BB610" s="122"/>
      <c r="BC610" s="122"/>
      <c r="BD610" s="122"/>
      <c r="BE610" s="122"/>
      <c r="BF610" s="122"/>
    </row>
    <row r="611" spans="2:58" ht="14.1" customHeight="1" x14ac:dyDescent="0.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c r="AE611" s="122"/>
      <c r="AF611" s="122"/>
      <c r="AG611" s="122"/>
      <c r="AH611" s="122"/>
      <c r="AI611" s="122"/>
      <c r="AJ611" s="122"/>
      <c r="AK611" s="122"/>
      <c r="AL611" s="122"/>
      <c r="AM611" s="122"/>
      <c r="AN611" s="122"/>
      <c r="AO611" s="122"/>
      <c r="AP611" s="122"/>
      <c r="AQ611" s="122"/>
      <c r="AR611" s="122"/>
      <c r="AS611" s="122"/>
      <c r="AT611" s="122"/>
      <c r="AU611" s="122"/>
      <c r="AV611" s="122"/>
      <c r="AW611" s="122"/>
      <c r="AX611" s="122"/>
      <c r="AY611" s="122"/>
      <c r="AZ611" s="122"/>
      <c r="BA611" s="122"/>
      <c r="BB611" s="122"/>
      <c r="BC611" s="122"/>
      <c r="BD611" s="122"/>
      <c r="BE611" s="122"/>
      <c r="BF611" s="122"/>
    </row>
    <row r="612" spans="2:58" ht="14.1" customHeight="1" x14ac:dyDescent="0.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c r="AE612" s="122"/>
      <c r="AF612" s="122"/>
      <c r="AG612" s="122"/>
      <c r="AH612" s="122"/>
      <c r="AI612" s="122"/>
      <c r="AJ612" s="122"/>
      <c r="AK612" s="122"/>
      <c r="AL612" s="122"/>
      <c r="AM612" s="122"/>
      <c r="AN612" s="122"/>
      <c r="AO612" s="122"/>
      <c r="AP612" s="122"/>
      <c r="AQ612" s="122"/>
      <c r="AR612" s="122"/>
      <c r="AS612" s="122"/>
      <c r="AT612" s="122"/>
      <c r="AU612" s="122"/>
      <c r="AV612" s="122"/>
      <c r="AW612" s="122"/>
      <c r="AX612" s="122"/>
      <c r="AY612" s="122"/>
      <c r="AZ612" s="122"/>
      <c r="BA612" s="122"/>
      <c r="BB612" s="122"/>
      <c r="BC612" s="122"/>
      <c r="BD612" s="122"/>
      <c r="BE612" s="122"/>
      <c r="BF612" s="122"/>
    </row>
    <row r="613" spans="2:58" ht="14.1" customHeight="1" x14ac:dyDescent="0.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2"/>
      <c r="AF613" s="122"/>
      <c r="AG613" s="122"/>
      <c r="AH613" s="122"/>
      <c r="AI613" s="122"/>
      <c r="AJ613" s="122"/>
      <c r="AK613" s="122"/>
      <c r="AL613" s="122"/>
      <c r="AM613" s="122"/>
      <c r="AN613" s="122"/>
      <c r="AO613" s="122"/>
      <c r="AP613" s="122"/>
      <c r="AQ613" s="122"/>
      <c r="AR613" s="122"/>
      <c r="AS613" s="122"/>
      <c r="AT613" s="122"/>
      <c r="AU613" s="122"/>
      <c r="AV613" s="122"/>
      <c r="AW613" s="122"/>
      <c r="AX613" s="122"/>
      <c r="AY613" s="122"/>
      <c r="AZ613" s="122"/>
      <c r="BA613" s="122"/>
      <c r="BB613" s="122"/>
      <c r="BC613" s="122"/>
      <c r="BD613" s="122"/>
      <c r="BE613" s="122"/>
      <c r="BF613" s="122"/>
    </row>
    <row r="614" spans="2:58" ht="14.1" customHeight="1" x14ac:dyDescent="0.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2"/>
      <c r="AF614" s="122"/>
      <c r="AG614" s="122"/>
      <c r="AH614" s="122"/>
      <c r="AI614" s="122"/>
      <c r="AJ614" s="122"/>
      <c r="AK614" s="122"/>
      <c r="AL614" s="122"/>
      <c r="AM614" s="122"/>
      <c r="AN614" s="122"/>
      <c r="AO614" s="122"/>
      <c r="AP614" s="122"/>
      <c r="AQ614" s="122"/>
      <c r="AR614" s="122"/>
      <c r="AS614" s="122"/>
      <c r="AT614" s="122"/>
      <c r="AU614" s="122"/>
      <c r="AV614" s="122"/>
      <c r="AW614" s="122"/>
      <c r="AX614" s="122"/>
      <c r="AY614" s="122"/>
      <c r="AZ614" s="122"/>
      <c r="BA614" s="122"/>
      <c r="BB614" s="122"/>
      <c r="BC614" s="122"/>
      <c r="BD614" s="122"/>
      <c r="BE614" s="122"/>
      <c r="BF614" s="122"/>
    </row>
    <row r="615" spans="2:58" ht="14.1" customHeight="1" x14ac:dyDescent="0.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c r="AE615" s="122"/>
      <c r="AF615" s="122"/>
      <c r="AG615" s="122"/>
      <c r="AH615" s="122"/>
      <c r="AI615" s="122"/>
      <c r="AJ615" s="122"/>
      <c r="AK615" s="122"/>
      <c r="AL615" s="122"/>
      <c r="AM615" s="122"/>
      <c r="AN615" s="122"/>
      <c r="AO615" s="122"/>
      <c r="AP615" s="122"/>
      <c r="AQ615" s="122"/>
      <c r="AR615" s="122"/>
      <c r="AS615" s="122"/>
      <c r="AT615" s="122"/>
      <c r="AU615" s="122"/>
      <c r="AV615" s="122"/>
      <c r="AW615" s="122"/>
      <c r="AX615" s="122"/>
      <c r="AY615" s="122"/>
      <c r="AZ615" s="122"/>
      <c r="BA615" s="122"/>
      <c r="BB615" s="122"/>
      <c r="BC615" s="122"/>
      <c r="BD615" s="122"/>
      <c r="BE615" s="122"/>
      <c r="BF615" s="122"/>
    </row>
    <row r="616" spans="2:58" ht="14.1" customHeight="1" x14ac:dyDescent="0.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2"/>
      <c r="AF616" s="122"/>
      <c r="AG616" s="122"/>
      <c r="AH616" s="122"/>
      <c r="AI616" s="122"/>
      <c r="AJ616" s="122"/>
      <c r="AK616" s="122"/>
      <c r="AL616" s="122"/>
      <c r="AM616" s="122"/>
      <c r="AN616" s="122"/>
      <c r="AO616" s="122"/>
      <c r="AP616" s="122"/>
      <c r="AQ616" s="122"/>
      <c r="AR616" s="122"/>
      <c r="AS616" s="122"/>
      <c r="AT616" s="122"/>
      <c r="AU616" s="122"/>
      <c r="AV616" s="122"/>
      <c r="AW616" s="122"/>
      <c r="AX616" s="122"/>
      <c r="AY616" s="122"/>
      <c r="AZ616" s="122"/>
      <c r="BA616" s="122"/>
      <c r="BB616" s="122"/>
      <c r="BC616" s="122"/>
      <c r="BD616" s="122"/>
      <c r="BE616" s="122"/>
      <c r="BF616" s="122"/>
    </row>
    <row r="617" spans="2:58" ht="14.1" customHeight="1" x14ac:dyDescent="0.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c r="AJ617" s="122"/>
      <c r="AK617" s="122"/>
      <c r="AL617" s="122"/>
      <c r="AM617" s="122"/>
      <c r="AN617" s="122"/>
      <c r="AO617" s="122"/>
      <c r="AP617" s="122"/>
      <c r="AQ617" s="122"/>
      <c r="AR617" s="122"/>
      <c r="AS617" s="122"/>
      <c r="AT617" s="122"/>
      <c r="AU617" s="122"/>
      <c r="AV617" s="122"/>
      <c r="AW617" s="122"/>
      <c r="AX617" s="122"/>
      <c r="AY617" s="122"/>
      <c r="AZ617" s="122"/>
      <c r="BA617" s="122"/>
      <c r="BB617" s="122"/>
      <c r="BC617" s="122"/>
      <c r="BD617" s="122"/>
      <c r="BE617" s="122"/>
      <c r="BF617" s="122"/>
    </row>
    <row r="618" spans="2:58" ht="14.1" customHeight="1" x14ac:dyDescent="0.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2"/>
      <c r="AF618" s="122"/>
      <c r="AG618" s="122"/>
      <c r="AH618" s="122"/>
      <c r="AI618" s="122"/>
      <c r="AJ618" s="122"/>
      <c r="AK618" s="122"/>
      <c r="AL618" s="122"/>
      <c r="AM618" s="122"/>
      <c r="AN618" s="122"/>
      <c r="AO618" s="122"/>
      <c r="AP618" s="122"/>
      <c r="AQ618" s="122"/>
      <c r="AR618" s="122"/>
      <c r="AS618" s="122"/>
      <c r="AT618" s="122"/>
      <c r="AU618" s="122"/>
      <c r="AV618" s="122"/>
      <c r="AW618" s="122"/>
      <c r="AX618" s="122"/>
      <c r="AY618" s="122"/>
      <c r="AZ618" s="122"/>
      <c r="BA618" s="122"/>
      <c r="BB618" s="122"/>
      <c r="BC618" s="122"/>
      <c r="BD618" s="122"/>
      <c r="BE618" s="122"/>
      <c r="BF618" s="122"/>
    </row>
    <row r="619" spans="2:58" ht="14.1" customHeight="1" x14ac:dyDescent="0.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c r="AE619" s="122"/>
      <c r="AF619" s="122"/>
      <c r="AG619" s="122"/>
      <c r="AH619" s="122"/>
      <c r="AI619" s="122"/>
      <c r="AJ619" s="122"/>
      <c r="AK619" s="122"/>
      <c r="AL619" s="122"/>
      <c r="AM619" s="122"/>
      <c r="AN619" s="122"/>
      <c r="AO619" s="122"/>
      <c r="AP619" s="122"/>
      <c r="AQ619" s="122"/>
      <c r="AR619" s="122"/>
      <c r="AS619" s="122"/>
      <c r="AT619" s="122"/>
      <c r="AU619" s="122"/>
      <c r="AV619" s="122"/>
      <c r="AW619" s="122"/>
      <c r="AX619" s="122"/>
      <c r="AY619" s="122"/>
      <c r="AZ619" s="122"/>
      <c r="BA619" s="122"/>
      <c r="BB619" s="122"/>
      <c r="BC619" s="122"/>
      <c r="BD619" s="122"/>
      <c r="BE619" s="122"/>
      <c r="BF619" s="122"/>
    </row>
    <row r="620" spans="2:58" ht="14.1" customHeight="1" x14ac:dyDescent="0.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2"/>
      <c r="AF620" s="122"/>
      <c r="AG620" s="122"/>
      <c r="AH620" s="122"/>
      <c r="AI620" s="122"/>
      <c r="AJ620" s="122"/>
      <c r="AK620" s="122"/>
      <c r="AL620" s="122"/>
      <c r="AM620" s="122"/>
      <c r="AN620" s="122"/>
      <c r="AO620" s="122"/>
      <c r="AP620" s="122"/>
      <c r="AQ620" s="122"/>
      <c r="AR620" s="122"/>
      <c r="AS620" s="122"/>
      <c r="AT620" s="122"/>
      <c r="AU620" s="122"/>
      <c r="AV620" s="122"/>
      <c r="AW620" s="122"/>
      <c r="AX620" s="122"/>
      <c r="AY620" s="122"/>
      <c r="AZ620" s="122"/>
      <c r="BA620" s="122"/>
      <c r="BB620" s="122"/>
      <c r="BC620" s="122"/>
      <c r="BD620" s="122"/>
      <c r="BE620" s="122"/>
      <c r="BF620" s="122"/>
    </row>
    <row r="621" spans="2:58" ht="14.1" customHeight="1" x14ac:dyDescent="0.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2"/>
      <c r="AF621" s="122"/>
      <c r="AG621" s="122"/>
      <c r="AH621" s="122"/>
      <c r="AI621" s="122"/>
      <c r="AJ621" s="122"/>
      <c r="AK621" s="122"/>
      <c r="AL621" s="122"/>
      <c r="AM621" s="122"/>
      <c r="AN621" s="122"/>
      <c r="AO621" s="122"/>
      <c r="AP621" s="122"/>
      <c r="AQ621" s="122"/>
      <c r="AR621" s="122"/>
      <c r="AS621" s="122"/>
      <c r="AT621" s="122"/>
      <c r="AU621" s="122"/>
      <c r="AV621" s="122"/>
      <c r="AW621" s="122"/>
      <c r="AX621" s="122"/>
      <c r="AY621" s="122"/>
      <c r="AZ621" s="122"/>
      <c r="BA621" s="122"/>
      <c r="BB621" s="122"/>
      <c r="BC621" s="122"/>
      <c r="BD621" s="122"/>
      <c r="BE621" s="122"/>
      <c r="BF621" s="122"/>
    </row>
    <row r="622" spans="2:58" ht="14.1" customHeight="1" x14ac:dyDescent="0.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c r="AE622" s="122"/>
      <c r="AF622" s="122"/>
      <c r="AG622" s="122"/>
      <c r="AH622" s="122"/>
      <c r="AI622" s="122"/>
      <c r="AJ622" s="122"/>
      <c r="AK622" s="122"/>
      <c r="AL622" s="122"/>
      <c r="AM622" s="122"/>
      <c r="AN622" s="122"/>
      <c r="AO622" s="122"/>
      <c r="AP622" s="122"/>
      <c r="AQ622" s="122"/>
      <c r="AR622" s="122"/>
      <c r="AS622" s="122"/>
      <c r="AT622" s="122"/>
      <c r="AU622" s="122"/>
      <c r="AV622" s="122"/>
      <c r="AW622" s="122"/>
      <c r="AX622" s="122"/>
      <c r="AY622" s="122"/>
      <c r="AZ622" s="122"/>
      <c r="BA622" s="122"/>
      <c r="BB622" s="122"/>
      <c r="BC622" s="122"/>
      <c r="BD622" s="122"/>
      <c r="BE622" s="122"/>
      <c r="BF622" s="122"/>
    </row>
    <row r="623" spans="2:58" ht="14.1" customHeight="1" x14ac:dyDescent="0.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2"/>
      <c r="AF623" s="122"/>
      <c r="AG623" s="122"/>
      <c r="AH623" s="122"/>
      <c r="AI623" s="122"/>
      <c r="AJ623" s="122"/>
      <c r="AK623" s="122"/>
      <c r="AL623" s="122"/>
      <c r="AM623" s="122"/>
      <c r="AN623" s="122"/>
      <c r="AO623" s="122"/>
      <c r="AP623" s="122"/>
      <c r="AQ623" s="122"/>
      <c r="AR623" s="122"/>
      <c r="AS623" s="122"/>
      <c r="AT623" s="122"/>
      <c r="AU623" s="122"/>
      <c r="AV623" s="122"/>
      <c r="AW623" s="122"/>
      <c r="AX623" s="122"/>
      <c r="AY623" s="122"/>
      <c r="AZ623" s="122"/>
      <c r="BA623" s="122"/>
      <c r="BB623" s="122"/>
      <c r="BC623" s="122"/>
      <c r="BD623" s="122"/>
      <c r="BE623" s="122"/>
      <c r="BF623" s="122"/>
    </row>
    <row r="624" spans="2:58" ht="14.1" customHeight="1" x14ac:dyDescent="0.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2"/>
      <c r="AF624" s="122"/>
      <c r="AG624" s="122"/>
      <c r="AH624" s="122"/>
      <c r="AI624" s="122"/>
      <c r="AJ624" s="122"/>
      <c r="AK624" s="122"/>
      <c r="AL624" s="122"/>
      <c r="AM624" s="122"/>
      <c r="AN624" s="122"/>
      <c r="AO624" s="122"/>
      <c r="AP624" s="122"/>
      <c r="AQ624" s="122"/>
      <c r="AR624" s="122"/>
      <c r="AS624" s="122"/>
      <c r="AT624" s="122"/>
      <c r="AU624" s="122"/>
      <c r="AV624" s="122"/>
      <c r="AW624" s="122"/>
      <c r="AX624" s="122"/>
      <c r="AY624" s="122"/>
      <c r="AZ624" s="122"/>
      <c r="BA624" s="122"/>
      <c r="BB624" s="122"/>
      <c r="BC624" s="122"/>
      <c r="BD624" s="122"/>
      <c r="BE624" s="122"/>
      <c r="BF624" s="122"/>
    </row>
    <row r="625" spans="2:58" ht="14.1" customHeight="1" x14ac:dyDescent="0.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2"/>
      <c r="AF625" s="122"/>
      <c r="AG625" s="122"/>
      <c r="AH625" s="122"/>
      <c r="AI625" s="122"/>
      <c r="AJ625" s="122"/>
      <c r="AK625" s="122"/>
      <c r="AL625" s="122"/>
      <c r="AM625" s="122"/>
      <c r="AN625" s="122"/>
      <c r="AO625" s="122"/>
      <c r="AP625" s="122"/>
      <c r="AQ625" s="122"/>
      <c r="AR625" s="122"/>
      <c r="AS625" s="122"/>
      <c r="AT625" s="122"/>
      <c r="AU625" s="122"/>
      <c r="AV625" s="122"/>
      <c r="AW625" s="122"/>
      <c r="AX625" s="122"/>
      <c r="AY625" s="122"/>
      <c r="AZ625" s="122"/>
      <c r="BA625" s="122"/>
      <c r="BB625" s="122"/>
      <c r="BC625" s="122"/>
      <c r="BD625" s="122"/>
      <c r="BE625" s="122"/>
      <c r="BF625" s="122"/>
    </row>
    <row r="626" spans="2:58" ht="14.1" customHeight="1" x14ac:dyDescent="0.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2"/>
      <c r="AF626" s="122"/>
      <c r="AG626" s="122"/>
      <c r="AH626" s="122"/>
      <c r="AI626" s="122"/>
      <c r="AJ626" s="122"/>
      <c r="AK626" s="122"/>
      <c r="AL626" s="122"/>
      <c r="AM626" s="122"/>
      <c r="AN626" s="122"/>
      <c r="AO626" s="122"/>
      <c r="AP626" s="122"/>
      <c r="AQ626" s="122"/>
      <c r="AR626" s="122"/>
      <c r="AS626" s="122"/>
      <c r="AT626" s="122"/>
      <c r="AU626" s="122"/>
      <c r="AV626" s="122"/>
      <c r="AW626" s="122"/>
      <c r="AX626" s="122"/>
      <c r="AY626" s="122"/>
      <c r="AZ626" s="122"/>
      <c r="BA626" s="122"/>
      <c r="BB626" s="122"/>
      <c r="BC626" s="122"/>
      <c r="BD626" s="122"/>
      <c r="BE626" s="122"/>
      <c r="BF626" s="122"/>
    </row>
    <row r="627" spans="2:58" ht="14.1" customHeight="1" x14ac:dyDescent="0.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2"/>
      <c r="AF627" s="122"/>
      <c r="AG627" s="122"/>
      <c r="AH627" s="122"/>
      <c r="AI627" s="122"/>
      <c r="AJ627" s="122"/>
      <c r="AK627" s="122"/>
      <c r="AL627" s="122"/>
      <c r="AM627" s="122"/>
      <c r="AN627" s="122"/>
      <c r="AO627" s="122"/>
      <c r="AP627" s="122"/>
      <c r="AQ627" s="122"/>
      <c r="AR627" s="122"/>
      <c r="AS627" s="122"/>
      <c r="AT627" s="122"/>
      <c r="AU627" s="122"/>
      <c r="AV627" s="122"/>
      <c r="AW627" s="122"/>
      <c r="AX627" s="122"/>
      <c r="AY627" s="122"/>
      <c r="AZ627" s="122"/>
      <c r="BA627" s="122"/>
      <c r="BB627" s="122"/>
      <c r="BC627" s="122"/>
      <c r="BD627" s="122"/>
      <c r="BE627" s="122"/>
      <c r="BF627" s="122"/>
    </row>
    <row r="628" spans="2:58" ht="14.1" customHeight="1" x14ac:dyDescent="0.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2"/>
      <c r="AF628" s="122"/>
      <c r="AG628" s="122"/>
      <c r="AH628" s="122"/>
      <c r="AI628" s="122"/>
      <c r="AJ628" s="122"/>
      <c r="AK628" s="122"/>
      <c r="AL628" s="122"/>
      <c r="AM628" s="122"/>
      <c r="AN628" s="122"/>
      <c r="AO628" s="122"/>
      <c r="AP628" s="122"/>
      <c r="AQ628" s="122"/>
      <c r="AR628" s="122"/>
      <c r="AS628" s="122"/>
      <c r="AT628" s="122"/>
      <c r="AU628" s="122"/>
      <c r="AV628" s="122"/>
      <c r="AW628" s="122"/>
      <c r="AX628" s="122"/>
      <c r="AY628" s="122"/>
      <c r="AZ628" s="122"/>
      <c r="BA628" s="122"/>
      <c r="BB628" s="122"/>
      <c r="BC628" s="122"/>
      <c r="BD628" s="122"/>
      <c r="BE628" s="122"/>
      <c r="BF628" s="122"/>
    </row>
    <row r="629" spans="2:58" ht="14.1" customHeight="1" x14ac:dyDescent="0.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2"/>
      <c r="AF629" s="122"/>
      <c r="AG629" s="122"/>
      <c r="AH629" s="122"/>
      <c r="AI629" s="122"/>
      <c r="AJ629" s="122"/>
      <c r="AK629" s="122"/>
      <c r="AL629" s="122"/>
      <c r="AM629" s="122"/>
      <c r="AN629" s="122"/>
      <c r="AO629" s="122"/>
      <c r="AP629" s="122"/>
      <c r="AQ629" s="122"/>
      <c r="AR629" s="122"/>
      <c r="AS629" s="122"/>
      <c r="AT629" s="122"/>
      <c r="AU629" s="122"/>
      <c r="AV629" s="122"/>
      <c r="AW629" s="122"/>
      <c r="AX629" s="122"/>
      <c r="AY629" s="122"/>
      <c r="AZ629" s="122"/>
      <c r="BA629" s="122"/>
      <c r="BB629" s="122"/>
      <c r="BC629" s="122"/>
      <c r="BD629" s="122"/>
      <c r="BE629" s="122"/>
      <c r="BF629" s="122"/>
    </row>
    <row r="630" spans="2:58" ht="14.1" customHeight="1" x14ac:dyDescent="0.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2"/>
      <c r="AF630" s="122"/>
      <c r="AG630" s="122"/>
      <c r="AH630" s="122"/>
      <c r="AI630" s="122"/>
      <c r="AJ630" s="122"/>
      <c r="AK630" s="122"/>
      <c r="AL630" s="122"/>
      <c r="AM630" s="122"/>
      <c r="AN630" s="122"/>
      <c r="AO630" s="122"/>
      <c r="AP630" s="122"/>
      <c r="AQ630" s="122"/>
      <c r="AR630" s="122"/>
      <c r="AS630" s="122"/>
      <c r="AT630" s="122"/>
      <c r="AU630" s="122"/>
      <c r="AV630" s="122"/>
      <c r="AW630" s="122"/>
      <c r="AX630" s="122"/>
      <c r="AY630" s="122"/>
      <c r="AZ630" s="122"/>
      <c r="BA630" s="122"/>
      <c r="BB630" s="122"/>
      <c r="BC630" s="122"/>
      <c r="BD630" s="122"/>
      <c r="BE630" s="122"/>
      <c r="BF630" s="122"/>
    </row>
    <row r="631" spans="2:58" ht="14.1" customHeight="1" x14ac:dyDescent="0.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c r="AE631" s="122"/>
      <c r="AF631" s="122"/>
      <c r="AG631" s="122"/>
      <c r="AH631" s="122"/>
      <c r="AI631" s="122"/>
      <c r="AJ631" s="122"/>
      <c r="AK631" s="122"/>
      <c r="AL631" s="122"/>
      <c r="AM631" s="122"/>
      <c r="AN631" s="122"/>
      <c r="AO631" s="122"/>
      <c r="AP631" s="122"/>
      <c r="AQ631" s="122"/>
      <c r="AR631" s="122"/>
      <c r="AS631" s="122"/>
      <c r="AT631" s="122"/>
      <c r="AU631" s="122"/>
      <c r="AV631" s="122"/>
      <c r="AW631" s="122"/>
      <c r="AX631" s="122"/>
      <c r="AY631" s="122"/>
      <c r="AZ631" s="122"/>
      <c r="BA631" s="122"/>
      <c r="BB631" s="122"/>
      <c r="BC631" s="122"/>
      <c r="BD631" s="122"/>
      <c r="BE631" s="122"/>
      <c r="BF631" s="122"/>
    </row>
    <row r="632" spans="2:58" ht="14.1" customHeight="1" x14ac:dyDescent="0.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2"/>
      <c r="AF632" s="122"/>
      <c r="AG632" s="122"/>
      <c r="AH632" s="122"/>
      <c r="AI632" s="122"/>
      <c r="AJ632" s="122"/>
      <c r="AK632" s="122"/>
      <c r="AL632" s="122"/>
      <c r="AM632" s="122"/>
      <c r="AN632" s="122"/>
      <c r="AO632" s="122"/>
      <c r="AP632" s="122"/>
      <c r="AQ632" s="122"/>
      <c r="AR632" s="122"/>
      <c r="AS632" s="122"/>
      <c r="AT632" s="122"/>
      <c r="AU632" s="122"/>
      <c r="AV632" s="122"/>
      <c r="AW632" s="122"/>
      <c r="AX632" s="122"/>
      <c r="AY632" s="122"/>
      <c r="AZ632" s="122"/>
      <c r="BA632" s="122"/>
      <c r="BB632" s="122"/>
      <c r="BC632" s="122"/>
      <c r="BD632" s="122"/>
      <c r="BE632" s="122"/>
      <c r="BF632" s="122"/>
    </row>
    <row r="633" spans="2:58" ht="14.1" customHeight="1" x14ac:dyDescent="0.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2"/>
      <c r="AF633" s="122"/>
      <c r="AG633" s="122"/>
      <c r="AH633" s="122"/>
      <c r="AI633" s="122"/>
      <c r="AJ633" s="122"/>
      <c r="AK633" s="122"/>
      <c r="AL633" s="122"/>
      <c r="AM633" s="122"/>
      <c r="AN633" s="122"/>
      <c r="AO633" s="122"/>
      <c r="AP633" s="122"/>
      <c r="AQ633" s="122"/>
      <c r="AR633" s="122"/>
      <c r="AS633" s="122"/>
      <c r="AT633" s="122"/>
      <c r="AU633" s="122"/>
      <c r="AV633" s="122"/>
      <c r="AW633" s="122"/>
      <c r="AX633" s="122"/>
      <c r="AY633" s="122"/>
      <c r="AZ633" s="122"/>
      <c r="BA633" s="122"/>
      <c r="BB633" s="122"/>
      <c r="BC633" s="122"/>
      <c r="BD633" s="122"/>
      <c r="BE633" s="122"/>
      <c r="BF633" s="122"/>
    </row>
    <row r="634" spans="2:58" ht="14.1" customHeight="1" x14ac:dyDescent="0.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2"/>
      <c r="AF634" s="122"/>
      <c r="AG634" s="122"/>
      <c r="AH634" s="122"/>
      <c r="AI634" s="122"/>
      <c r="AJ634" s="122"/>
      <c r="AK634" s="122"/>
      <c r="AL634" s="122"/>
      <c r="AM634" s="122"/>
      <c r="AN634" s="122"/>
      <c r="AO634" s="122"/>
      <c r="AP634" s="122"/>
      <c r="AQ634" s="122"/>
      <c r="AR634" s="122"/>
      <c r="AS634" s="122"/>
      <c r="AT634" s="122"/>
      <c r="AU634" s="122"/>
      <c r="AV634" s="122"/>
      <c r="AW634" s="122"/>
      <c r="AX634" s="122"/>
      <c r="AY634" s="122"/>
      <c r="AZ634" s="122"/>
      <c r="BA634" s="122"/>
      <c r="BB634" s="122"/>
      <c r="BC634" s="122"/>
      <c r="BD634" s="122"/>
      <c r="BE634" s="122"/>
      <c r="BF634" s="122"/>
    </row>
    <row r="635" spans="2:58" ht="14.1" customHeight="1" x14ac:dyDescent="0.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c r="AE635" s="122"/>
      <c r="AF635" s="122"/>
      <c r="AG635" s="122"/>
      <c r="AH635" s="122"/>
      <c r="AI635" s="122"/>
      <c r="AJ635" s="122"/>
      <c r="AK635" s="122"/>
      <c r="AL635" s="122"/>
      <c r="AM635" s="122"/>
      <c r="AN635" s="122"/>
      <c r="AO635" s="122"/>
      <c r="AP635" s="122"/>
      <c r="AQ635" s="122"/>
      <c r="AR635" s="122"/>
      <c r="AS635" s="122"/>
      <c r="AT635" s="122"/>
      <c r="AU635" s="122"/>
      <c r="AV635" s="122"/>
      <c r="AW635" s="122"/>
      <c r="AX635" s="122"/>
      <c r="AY635" s="122"/>
      <c r="AZ635" s="122"/>
      <c r="BA635" s="122"/>
      <c r="BB635" s="122"/>
      <c r="BC635" s="122"/>
      <c r="BD635" s="122"/>
      <c r="BE635" s="122"/>
      <c r="BF635" s="122"/>
    </row>
    <row r="636" spans="2:58" ht="14.1" customHeight="1" x14ac:dyDescent="0.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c r="AE636" s="122"/>
      <c r="AF636" s="122"/>
      <c r="AG636" s="122"/>
      <c r="AH636" s="122"/>
      <c r="AI636" s="122"/>
      <c r="AJ636" s="122"/>
      <c r="AK636" s="122"/>
      <c r="AL636" s="122"/>
      <c r="AM636" s="122"/>
      <c r="AN636" s="122"/>
      <c r="AO636" s="122"/>
      <c r="AP636" s="122"/>
      <c r="AQ636" s="122"/>
      <c r="AR636" s="122"/>
      <c r="AS636" s="122"/>
      <c r="AT636" s="122"/>
      <c r="AU636" s="122"/>
      <c r="AV636" s="122"/>
      <c r="AW636" s="122"/>
      <c r="AX636" s="122"/>
      <c r="AY636" s="122"/>
      <c r="AZ636" s="122"/>
      <c r="BA636" s="122"/>
      <c r="BB636" s="122"/>
      <c r="BC636" s="122"/>
      <c r="BD636" s="122"/>
      <c r="BE636" s="122"/>
      <c r="BF636" s="122"/>
    </row>
    <row r="637" spans="2:58" ht="14.1" customHeight="1" x14ac:dyDescent="0.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2"/>
      <c r="AF637" s="122"/>
      <c r="AG637" s="122"/>
      <c r="AH637" s="122"/>
      <c r="AI637" s="122"/>
      <c r="AJ637" s="122"/>
      <c r="AK637" s="122"/>
      <c r="AL637" s="122"/>
      <c r="AM637" s="122"/>
      <c r="AN637" s="122"/>
      <c r="AO637" s="122"/>
      <c r="AP637" s="122"/>
      <c r="AQ637" s="122"/>
      <c r="AR637" s="122"/>
      <c r="AS637" s="122"/>
      <c r="AT637" s="122"/>
      <c r="AU637" s="122"/>
      <c r="AV637" s="122"/>
      <c r="AW637" s="122"/>
      <c r="AX637" s="122"/>
      <c r="AY637" s="122"/>
      <c r="AZ637" s="122"/>
      <c r="BA637" s="122"/>
      <c r="BB637" s="122"/>
      <c r="BC637" s="122"/>
      <c r="BD637" s="122"/>
      <c r="BE637" s="122"/>
      <c r="BF637" s="122"/>
    </row>
    <row r="638" spans="2:58" ht="14.1" customHeight="1" x14ac:dyDescent="0.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2"/>
      <c r="AF638" s="122"/>
      <c r="AG638" s="122"/>
      <c r="AH638" s="122"/>
      <c r="AI638" s="122"/>
      <c r="AJ638" s="122"/>
      <c r="AK638" s="122"/>
      <c r="AL638" s="122"/>
      <c r="AM638" s="122"/>
      <c r="AN638" s="122"/>
      <c r="AO638" s="122"/>
      <c r="AP638" s="122"/>
      <c r="AQ638" s="122"/>
      <c r="AR638" s="122"/>
      <c r="AS638" s="122"/>
      <c r="AT638" s="122"/>
      <c r="AU638" s="122"/>
      <c r="AV638" s="122"/>
      <c r="AW638" s="122"/>
      <c r="AX638" s="122"/>
      <c r="AY638" s="122"/>
      <c r="AZ638" s="122"/>
      <c r="BA638" s="122"/>
      <c r="BB638" s="122"/>
      <c r="BC638" s="122"/>
      <c r="BD638" s="122"/>
      <c r="BE638" s="122"/>
      <c r="BF638" s="122"/>
    </row>
    <row r="639" spans="2:58" ht="14.1" customHeight="1" x14ac:dyDescent="0.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2"/>
      <c r="AF639" s="122"/>
      <c r="AG639" s="122"/>
      <c r="AH639" s="122"/>
      <c r="AI639" s="122"/>
      <c r="AJ639" s="122"/>
      <c r="AK639" s="122"/>
      <c r="AL639" s="122"/>
      <c r="AM639" s="122"/>
      <c r="AN639" s="122"/>
      <c r="AO639" s="122"/>
      <c r="AP639" s="122"/>
      <c r="AQ639" s="122"/>
      <c r="AR639" s="122"/>
      <c r="AS639" s="122"/>
      <c r="AT639" s="122"/>
      <c r="AU639" s="122"/>
      <c r="AV639" s="122"/>
      <c r="AW639" s="122"/>
      <c r="AX639" s="122"/>
      <c r="AY639" s="122"/>
      <c r="AZ639" s="122"/>
      <c r="BA639" s="122"/>
      <c r="BB639" s="122"/>
      <c r="BC639" s="122"/>
      <c r="BD639" s="122"/>
      <c r="BE639" s="122"/>
      <c r="BF639" s="122"/>
    </row>
    <row r="640" spans="2:58" ht="14.1" customHeight="1" x14ac:dyDescent="0.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c r="AE640" s="122"/>
      <c r="AF640" s="122"/>
      <c r="AG640" s="122"/>
      <c r="AH640" s="122"/>
      <c r="AI640" s="122"/>
      <c r="AJ640" s="122"/>
      <c r="AK640" s="122"/>
      <c r="AL640" s="122"/>
      <c r="AM640" s="122"/>
      <c r="AN640" s="122"/>
      <c r="AO640" s="122"/>
      <c r="AP640" s="122"/>
      <c r="AQ640" s="122"/>
      <c r="AR640" s="122"/>
      <c r="AS640" s="122"/>
      <c r="AT640" s="122"/>
      <c r="AU640" s="122"/>
      <c r="AV640" s="122"/>
      <c r="AW640" s="122"/>
      <c r="AX640" s="122"/>
      <c r="AY640" s="122"/>
      <c r="AZ640" s="122"/>
      <c r="BA640" s="122"/>
      <c r="BB640" s="122"/>
      <c r="BC640" s="122"/>
      <c r="BD640" s="122"/>
      <c r="BE640" s="122"/>
      <c r="BF640" s="122"/>
    </row>
    <row r="641" spans="2:58" ht="14.1" customHeight="1" x14ac:dyDescent="0.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2"/>
      <c r="AF641" s="122"/>
      <c r="AG641" s="122"/>
      <c r="AH641" s="122"/>
      <c r="AI641" s="122"/>
      <c r="AJ641" s="122"/>
      <c r="AK641" s="122"/>
      <c r="AL641" s="122"/>
      <c r="AM641" s="122"/>
      <c r="AN641" s="122"/>
      <c r="AO641" s="122"/>
      <c r="AP641" s="122"/>
      <c r="AQ641" s="122"/>
      <c r="AR641" s="122"/>
      <c r="AS641" s="122"/>
      <c r="AT641" s="122"/>
      <c r="AU641" s="122"/>
      <c r="AV641" s="122"/>
      <c r="AW641" s="122"/>
      <c r="AX641" s="122"/>
      <c r="AY641" s="122"/>
      <c r="AZ641" s="122"/>
      <c r="BA641" s="122"/>
      <c r="BB641" s="122"/>
      <c r="BC641" s="122"/>
      <c r="BD641" s="122"/>
      <c r="BE641" s="122"/>
      <c r="BF641" s="122"/>
    </row>
    <row r="642" spans="2:58" ht="14.1" customHeight="1" x14ac:dyDescent="0.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2"/>
      <c r="AF642" s="122"/>
      <c r="AG642" s="122"/>
      <c r="AH642" s="122"/>
      <c r="AI642" s="122"/>
      <c r="AJ642" s="122"/>
      <c r="AK642" s="122"/>
      <c r="AL642" s="122"/>
      <c r="AM642" s="122"/>
      <c r="AN642" s="122"/>
      <c r="AO642" s="122"/>
      <c r="AP642" s="122"/>
      <c r="AQ642" s="122"/>
      <c r="AR642" s="122"/>
      <c r="AS642" s="122"/>
      <c r="AT642" s="122"/>
      <c r="AU642" s="122"/>
      <c r="AV642" s="122"/>
      <c r="AW642" s="122"/>
      <c r="AX642" s="122"/>
      <c r="AY642" s="122"/>
      <c r="AZ642" s="122"/>
      <c r="BA642" s="122"/>
      <c r="BB642" s="122"/>
      <c r="BC642" s="122"/>
      <c r="BD642" s="122"/>
      <c r="BE642" s="122"/>
      <c r="BF642" s="122"/>
    </row>
    <row r="643" spans="2:58" ht="14.1" customHeight="1" x14ac:dyDescent="0.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c r="AE643" s="122"/>
      <c r="AF643" s="122"/>
      <c r="AG643" s="122"/>
      <c r="AH643" s="122"/>
      <c r="AI643" s="122"/>
      <c r="AJ643" s="122"/>
      <c r="AK643" s="122"/>
      <c r="AL643" s="122"/>
      <c r="AM643" s="122"/>
      <c r="AN643" s="122"/>
      <c r="AO643" s="122"/>
      <c r="AP643" s="122"/>
      <c r="AQ643" s="122"/>
      <c r="AR643" s="122"/>
      <c r="AS643" s="122"/>
      <c r="AT643" s="122"/>
      <c r="AU643" s="122"/>
      <c r="AV643" s="122"/>
      <c r="AW643" s="122"/>
      <c r="AX643" s="122"/>
      <c r="AY643" s="122"/>
      <c r="AZ643" s="122"/>
      <c r="BA643" s="122"/>
      <c r="BB643" s="122"/>
      <c r="BC643" s="122"/>
      <c r="BD643" s="122"/>
      <c r="BE643" s="122"/>
      <c r="BF643" s="122"/>
    </row>
    <row r="644" spans="2:58" ht="14.1" customHeight="1" x14ac:dyDescent="0.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2"/>
      <c r="AF644" s="122"/>
      <c r="AG644" s="122"/>
      <c r="AH644" s="122"/>
      <c r="AI644" s="122"/>
      <c r="AJ644" s="122"/>
      <c r="AK644" s="122"/>
      <c r="AL644" s="122"/>
      <c r="AM644" s="122"/>
      <c r="AN644" s="122"/>
      <c r="AO644" s="122"/>
      <c r="AP644" s="122"/>
      <c r="AQ644" s="122"/>
      <c r="AR644" s="122"/>
      <c r="AS644" s="122"/>
      <c r="AT644" s="122"/>
      <c r="AU644" s="122"/>
      <c r="AV644" s="122"/>
      <c r="AW644" s="122"/>
      <c r="AX644" s="122"/>
      <c r="AY644" s="122"/>
      <c r="AZ644" s="122"/>
      <c r="BA644" s="122"/>
      <c r="BB644" s="122"/>
      <c r="BC644" s="122"/>
      <c r="BD644" s="122"/>
      <c r="BE644" s="122"/>
      <c r="BF644" s="122"/>
    </row>
    <row r="645" spans="2:58" ht="14.1" customHeight="1" x14ac:dyDescent="0.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c r="AE645" s="122"/>
      <c r="AF645" s="122"/>
      <c r="AG645" s="122"/>
      <c r="AH645" s="122"/>
      <c r="AI645" s="122"/>
      <c r="AJ645" s="122"/>
      <c r="AK645" s="122"/>
      <c r="AL645" s="122"/>
      <c r="AM645" s="122"/>
      <c r="AN645" s="122"/>
      <c r="AO645" s="122"/>
      <c r="AP645" s="122"/>
      <c r="AQ645" s="122"/>
      <c r="AR645" s="122"/>
      <c r="AS645" s="122"/>
      <c r="AT645" s="122"/>
      <c r="AU645" s="122"/>
      <c r="AV645" s="122"/>
      <c r="AW645" s="122"/>
      <c r="AX645" s="122"/>
      <c r="AY645" s="122"/>
      <c r="AZ645" s="122"/>
      <c r="BA645" s="122"/>
      <c r="BB645" s="122"/>
      <c r="BC645" s="122"/>
      <c r="BD645" s="122"/>
      <c r="BE645" s="122"/>
      <c r="BF645" s="122"/>
    </row>
    <row r="646" spans="2:58" ht="14.1" customHeight="1" x14ac:dyDescent="0.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c r="AE646" s="122"/>
      <c r="AF646" s="122"/>
      <c r="AG646" s="122"/>
      <c r="AH646" s="122"/>
      <c r="AI646" s="122"/>
      <c r="AJ646" s="122"/>
      <c r="AK646" s="122"/>
      <c r="AL646" s="122"/>
      <c r="AM646" s="122"/>
      <c r="AN646" s="122"/>
      <c r="AO646" s="122"/>
      <c r="AP646" s="122"/>
      <c r="AQ646" s="122"/>
      <c r="AR646" s="122"/>
      <c r="AS646" s="122"/>
      <c r="AT646" s="122"/>
      <c r="AU646" s="122"/>
      <c r="AV646" s="122"/>
      <c r="AW646" s="122"/>
      <c r="AX646" s="122"/>
      <c r="AY646" s="122"/>
      <c r="AZ646" s="122"/>
      <c r="BA646" s="122"/>
      <c r="BB646" s="122"/>
      <c r="BC646" s="122"/>
      <c r="BD646" s="122"/>
      <c r="BE646" s="122"/>
      <c r="BF646" s="122"/>
    </row>
    <row r="647" spans="2:58" ht="14.1" customHeight="1" x14ac:dyDescent="0.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2"/>
      <c r="AF647" s="122"/>
      <c r="AG647" s="122"/>
      <c r="AH647" s="122"/>
      <c r="AI647" s="122"/>
      <c r="AJ647" s="122"/>
      <c r="AK647" s="122"/>
      <c r="AL647" s="122"/>
      <c r="AM647" s="122"/>
      <c r="AN647" s="122"/>
      <c r="AO647" s="122"/>
      <c r="AP647" s="122"/>
      <c r="AQ647" s="122"/>
      <c r="AR647" s="122"/>
      <c r="AS647" s="122"/>
      <c r="AT647" s="122"/>
      <c r="AU647" s="122"/>
      <c r="AV647" s="122"/>
      <c r="AW647" s="122"/>
      <c r="AX647" s="122"/>
      <c r="AY647" s="122"/>
      <c r="AZ647" s="122"/>
      <c r="BA647" s="122"/>
      <c r="BB647" s="122"/>
      <c r="BC647" s="122"/>
      <c r="BD647" s="122"/>
      <c r="BE647" s="122"/>
      <c r="BF647" s="122"/>
    </row>
    <row r="648" spans="2:58" ht="14.1" customHeight="1" x14ac:dyDescent="0.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2"/>
      <c r="AF648" s="122"/>
      <c r="AG648" s="122"/>
      <c r="AH648" s="122"/>
      <c r="AI648" s="122"/>
      <c r="AJ648" s="122"/>
      <c r="AK648" s="122"/>
      <c r="AL648" s="122"/>
      <c r="AM648" s="122"/>
      <c r="AN648" s="122"/>
      <c r="AO648" s="122"/>
      <c r="AP648" s="122"/>
      <c r="AQ648" s="122"/>
      <c r="AR648" s="122"/>
      <c r="AS648" s="122"/>
      <c r="AT648" s="122"/>
      <c r="AU648" s="122"/>
      <c r="AV648" s="122"/>
      <c r="AW648" s="122"/>
      <c r="AX648" s="122"/>
      <c r="AY648" s="122"/>
      <c r="AZ648" s="122"/>
      <c r="BA648" s="122"/>
      <c r="BB648" s="122"/>
      <c r="BC648" s="122"/>
      <c r="BD648" s="122"/>
      <c r="BE648" s="122"/>
      <c r="BF648" s="122"/>
    </row>
    <row r="649" spans="2:58" ht="14.1" customHeight="1" x14ac:dyDescent="0.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2"/>
      <c r="AF649" s="122"/>
      <c r="AG649" s="122"/>
      <c r="AH649" s="122"/>
      <c r="AI649" s="122"/>
      <c r="AJ649" s="122"/>
      <c r="AK649" s="122"/>
      <c r="AL649" s="122"/>
      <c r="AM649" s="122"/>
      <c r="AN649" s="122"/>
      <c r="AO649" s="122"/>
      <c r="AP649" s="122"/>
      <c r="AQ649" s="122"/>
      <c r="AR649" s="122"/>
      <c r="AS649" s="122"/>
      <c r="AT649" s="122"/>
      <c r="AU649" s="122"/>
      <c r="AV649" s="122"/>
      <c r="AW649" s="122"/>
      <c r="AX649" s="122"/>
      <c r="AY649" s="122"/>
      <c r="AZ649" s="122"/>
      <c r="BA649" s="122"/>
      <c r="BB649" s="122"/>
      <c r="BC649" s="122"/>
      <c r="BD649" s="122"/>
      <c r="BE649" s="122"/>
      <c r="BF649" s="122"/>
    </row>
    <row r="650" spans="2:58" ht="14.1" customHeight="1" x14ac:dyDescent="0.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c r="AE650" s="122"/>
      <c r="AF650" s="122"/>
      <c r="AG650" s="122"/>
      <c r="AH650" s="122"/>
      <c r="AI650" s="122"/>
      <c r="AJ650" s="122"/>
      <c r="AK650" s="122"/>
      <c r="AL650" s="122"/>
      <c r="AM650" s="122"/>
      <c r="AN650" s="122"/>
      <c r="AO650" s="122"/>
      <c r="AP650" s="122"/>
      <c r="AQ650" s="122"/>
      <c r="AR650" s="122"/>
      <c r="AS650" s="122"/>
      <c r="AT650" s="122"/>
      <c r="AU650" s="122"/>
      <c r="AV650" s="122"/>
      <c r="AW650" s="122"/>
      <c r="AX650" s="122"/>
      <c r="AY650" s="122"/>
      <c r="AZ650" s="122"/>
      <c r="BA650" s="122"/>
      <c r="BB650" s="122"/>
      <c r="BC650" s="122"/>
      <c r="BD650" s="122"/>
      <c r="BE650" s="122"/>
      <c r="BF650" s="122"/>
    </row>
    <row r="651" spans="2:58" ht="14.1" customHeight="1" x14ac:dyDescent="0.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2"/>
      <c r="AF651" s="122"/>
      <c r="AG651" s="122"/>
      <c r="AH651" s="122"/>
      <c r="AI651" s="122"/>
      <c r="AJ651" s="122"/>
      <c r="AK651" s="122"/>
      <c r="AL651" s="122"/>
      <c r="AM651" s="122"/>
      <c r="AN651" s="122"/>
      <c r="AO651" s="122"/>
      <c r="AP651" s="122"/>
      <c r="AQ651" s="122"/>
      <c r="AR651" s="122"/>
      <c r="AS651" s="122"/>
      <c r="AT651" s="122"/>
      <c r="AU651" s="122"/>
      <c r="AV651" s="122"/>
      <c r="AW651" s="122"/>
      <c r="AX651" s="122"/>
      <c r="AY651" s="122"/>
      <c r="AZ651" s="122"/>
      <c r="BA651" s="122"/>
      <c r="BB651" s="122"/>
      <c r="BC651" s="122"/>
      <c r="BD651" s="122"/>
      <c r="BE651" s="122"/>
      <c r="BF651" s="122"/>
    </row>
    <row r="652" spans="2:58" ht="14.1" customHeight="1" x14ac:dyDescent="0.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c r="AE652" s="122"/>
      <c r="AF652" s="122"/>
      <c r="AG652" s="122"/>
      <c r="AH652" s="122"/>
      <c r="AI652" s="122"/>
      <c r="AJ652" s="122"/>
      <c r="AK652" s="122"/>
      <c r="AL652" s="122"/>
      <c r="AM652" s="122"/>
      <c r="AN652" s="122"/>
      <c r="AO652" s="122"/>
      <c r="AP652" s="122"/>
      <c r="AQ652" s="122"/>
      <c r="AR652" s="122"/>
      <c r="AS652" s="122"/>
      <c r="AT652" s="122"/>
      <c r="AU652" s="122"/>
      <c r="AV652" s="122"/>
      <c r="AW652" s="122"/>
      <c r="AX652" s="122"/>
      <c r="AY652" s="122"/>
      <c r="AZ652" s="122"/>
      <c r="BA652" s="122"/>
      <c r="BB652" s="122"/>
      <c r="BC652" s="122"/>
      <c r="BD652" s="122"/>
      <c r="BE652" s="122"/>
      <c r="BF652" s="122"/>
    </row>
    <row r="653" spans="2:58" ht="14.1" customHeight="1" x14ac:dyDescent="0.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2"/>
      <c r="AF653" s="122"/>
      <c r="AG653" s="122"/>
      <c r="AH653" s="122"/>
      <c r="AI653" s="122"/>
      <c r="AJ653" s="122"/>
      <c r="AK653" s="122"/>
      <c r="AL653" s="122"/>
      <c r="AM653" s="122"/>
      <c r="AN653" s="122"/>
      <c r="AO653" s="122"/>
      <c r="AP653" s="122"/>
      <c r="AQ653" s="122"/>
      <c r="AR653" s="122"/>
      <c r="AS653" s="122"/>
      <c r="AT653" s="122"/>
      <c r="AU653" s="122"/>
      <c r="AV653" s="122"/>
      <c r="AW653" s="122"/>
      <c r="AX653" s="122"/>
      <c r="AY653" s="122"/>
      <c r="AZ653" s="122"/>
      <c r="BA653" s="122"/>
      <c r="BB653" s="122"/>
      <c r="BC653" s="122"/>
      <c r="BD653" s="122"/>
      <c r="BE653" s="122"/>
      <c r="BF653" s="122"/>
    </row>
    <row r="654" spans="2:58" ht="14.1" customHeight="1" x14ac:dyDescent="0.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c r="AE654" s="122"/>
      <c r="AF654" s="122"/>
      <c r="AG654" s="122"/>
      <c r="AH654" s="122"/>
      <c r="AI654" s="122"/>
      <c r="AJ654" s="122"/>
      <c r="AK654" s="122"/>
      <c r="AL654" s="122"/>
      <c r="AM654" s="122"/>
      <c r="AN654" s="122"/>
      <c r="AO654" s="122"/>
      <c r="AP654" s="122"/>
      <c r="AQ654" s="122"/>
      <c r="AR654" s="122"/>
      <c r="AS654" s="122"/>
      <c r="AT654" s="122"/>
      <c r="AU654" s="122"/>
      <c r="AV654" s="122"/>
      <c r="AW654" s="122"/>
      <c r="AX654" s="122"/>
      <c r="AY654" s="122"/>
      <c r="AZ654" s="122"/>
      <c r="BA654" s="122"/>
      <c r="BB654" s="122"/>
      <c r="BC654" s="122"/>
      <c r="BD654" s="122"/>
      <c r="BE654" s="122"/>
      <c r="BF654" s="122"/>
    </row>
    <row r="655" spans="2:58" ht="14.1" customHeight="1" x14ac:dyDescent="0.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2"/>
      <c r="AF655" s="122"/>
      <c r="AG655" s="122"/>
      <c r="AH655" s="122"/>
      <c r="AI655" s="122"/>
      <c r="AJ655" s="122"/>
      <c r="AK655" s="122"/>
      <c r="AL655" s="122"/>
      <c r="AM655" s="122"/>
      <c r="AN655" s="122"/>
      <c r="AO655" s="122"/>
      <c r="AP655" s="122"/>
      <c r="AQ655" s="122"/>
      <c r="AR655" s="122"/>
      <c r="AS655" s="122"/>
      <c r="AT655" s="122"/>
      <c r="AU655" s="122"/>
      <c r="AV655" s="122"/>
      <c r="AW655" s="122"/>
      <c r="AX655" s="122"/>
      <c r="AY655" s="122"/>
      <c r="AZ655" s="122"/>
      <c r="BA655" s="122"/>
      <c r="BB655" s="122"/>
      <c r="BC655" s="122"/>
      <c r="BD655" s="122"/>
      <c r="BE655" s="122"/>
      <c r="BF655" s="122"/>
    </row>
    <row r="656" spans="2:58" ht="14.1" customHeight="1" x14ac:dyDescent="0.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2"/>
      <c r="AF656" s="122"/>
      <c r="AG656" s="122"/>
      <c r="AH656" s="122"/>
      <c r="AI656" s="122"/>
      <c r="AJ656" s="122"/>
      <c r="AK656" s="122"/>
      <c r="AL656" s="122"/>
      <c r="AM656" s="122"/>
      <c r="AN656" s="122"/>
      <c r="AO656" s="122"/>
      <c r="AP656" s="122"/>
      <c r="AQ656" s="122"/>
      <c r="AR656" s="122"/>
      <c r="AS656" s="122"/>
      <c r="AT656" s="122"/>
      <c r="AU656" s="122"/>
      <c r="AV656" s="122"/>
      <c r="AW656" s="122"/>
      <c r="AX656" s="122"/>
      <c r="AY656" s="122"/>
      <c r="AZ656" s="122"/>
      <c r="BA656" s="122"/>
      <c r="BB656" s="122"/>
      <c r="BC656" s="122"/>
      <c r="BD656" s="122"/>
      <c r="BE656" s="122"/>
      <c r="BF656" s="122"/>
    </row>
    <row r="657" spans="2:58" ht="14.1" customHeight="1" x14ac:dyDescent="0.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2"/>
      <c r="AF657" s="122"/>
      <c r="AG657" s="122"/>
      <c r="AH657" s="122"/>
      <c r="AI657" s="122"/>
      <c r="AJ657" s="122"/>
      <c r="AK657" s="122"/>
      <c r="AL657" s="122"/>
      <c r="AM657" s="122"/>
      <c r="AN657" s="122"/>
      <c r="AO657" s="122"/>
      <c r="AP657" s="122"/>
      <c r="AQ657" s="122"/>
      <c r="AR657" s="122"/>
      <c r="AS657" s="122"/>
      <c r="AT657" s="122"/>
      <c r="AU657" s="122"/>
      <c r="AV657" s="122"/>
      <c r="AW657" s="122"/>
      <c r="AX657" s="122"/>
      <c r="AY657" s="122"/>
      <c r="AZ657" s="122"/>
      <c r="BA657" s="122"/>
      <c r="BB657" s="122"/>
      <c r="BC657" s="122"/>
      <c r="BD657" s="122"/>
      <c r="BE657" s="122"/>
      <c r="BF657" s="122"/>
    </row>
    <row r="658" spans="2:58" ht="14.1" customHeight="1" x14ac:dyDescent="0.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2"/>
      <c r="AF658" s="122"/>
      <c r="AG658" s="122"/>
      <c r="AH658" s="122"/>
      <c r="AI658" s="122"/>
      <c r="AJ658" s="122"/>
      <c r="AK658" s="122"/>
      <c r="AL658" s="122"/>
      <c r="AM658" s="122"/>
      <c r="AN658" s="122"/>
      <c r="AO658" s="122"/>
      <c r="AP658" s="122"/>
      <c r="AQ658" s="122"/>
      <c r="AR658" s="122"/>
      <c r="AS658" s="122"/>
      <c r="AT658" s="122"/>
      <c r="AU658" s="122"/>
      <c r="AV658" s="122"/>
      <c r="AW658" s="122"/>
      <c r="AX658" s="122"/>
      <c r="AY658" s="122"/>
      <c r="AZ658" s="122"/>
      <c r="BA658" s="122"/>
      <c r="BB658" s="122"/>
      <c r="BC658" s="122"/>
      <c r="BD658" s="122"/>
      <c r="BE658" s="122"/>
      <c r="BF658" s="122"/>
    </row>
    <row r="659" spans="2:58" ht="14.1" customHeight="1" x14ac:dyDescent="0.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c r="AE659" s="122"/>
      <c r="AF659" s="122"/>
      <c r="AG659" s="122"/>
      <c r="AH659" s="122"/>
      <c r="AI659" s="122"/>
      <c r="AJ659" s="122"/>
      <c r="AK659" s="122"/>
      <c r="AL659" s="122"/>
      <c r="AM659" s="122"/>
      <c r="AN659" s="122"/>
      <c r="AO659" s="122"/>
      <c r="AP659" s="122"/>
      <c r="AQ659" s="122"/>
      <c r="AR659" s="122"/>
      <c r="AS659" s="122"/>
      <c r="AT659" s="122"/>
      <c r="AU659" s="122"/>
      <c r="AV659" s="122"/>
      <c r="AW659" s="122"/>
      <c r="AX659" s="122"/>
      <c r="AY659" s="122"/>
      <c r="AZ659" s="122"/>
      <c r="BA659" s="122"/>
      <c r="BB659" s="122"/>
      <c r="BC659" s="122"/>
      <c r="BD659" s="122"/>
      <c r="BE659" s="122"/>
      <c r="BF659" s="122"/>
    </row>
    <row r="660" spans="2:58" ht="14.1" customHeight="1" x14ac:dyDescent="0.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2"/>
      <c r="AF660" s="122"/>
      <c r="AG660" s="122"/>
      <c r="AH660" s="122"/>
      <c r="AI660" s="122"/>
      <c r="AJ660" s="122"/>
      <c r="AK660" s="122"/>
      <c r="AL660" s="122"/>
      <c r="AM660" s="122"/>
      <c r="AN660" s="122"/>
      <c r="AO660" s="122"/>
      <c r="AP660" s="122"/>
      <c r="AQ660" s="122"/>
      <c r="AR660" s="122"/>
      <c r="AS660" s="122"/>
      <c r="AT660" s="122"/>
      <c r="AU660" s="122"/>
      <c r="AV660" s="122"/>
      <c r="AW660" s="122"/>
      <c r="AX660" s="122"/>
      <c r="AY660" s="122"/>
      <c r="AZ660" s="122"/>
      <c r="BA660" s="122"/>
      <c r="BB660" s="122"/>
      <c r="BC660" s="122"/>
      <c r="BD660" s="122"/>
      <c r="BE660" s="122"/>
      <c r="BF660" s="122"/>
    </row>
    <row r="661" spans="2:58" ht="14.1" customHeight="1" x14ac:dyDescent="0.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c r="AE661" s="122"/>
      <c r="AF661" s="122"/>
      <c r="AG661" s="122"/>
      <c r="AH661" s="122"/>
      <c r="AI661" s="122"/>
      <c r="AJ661" s="122"/>
      <c r="AK661" s="122"/>
      <c r="AL661" s="122"/>
      <c r="AM661" s="122"/>
      <c r="AN661" s="122"/>
      <c r="AO661" s="122"/>
      <c r="AP661" s="122"/>
      <c r="AQ661" s="122"/>
      <c r="AR661" s="122"/>
      <c r="AS661" s="122"/>
      <c r="AT661" s="122"/>
      <c r="AU661" s="122"/>
      <c r="AV661" s="122"/>
      <c r="AW661" s="122"/>
      <c r="AX661" s="122"/>
      <c r="AY661" s="122"/>
      <c r="AZ661" s="122"/>
      <c r="BA661" s="122"/>
      <c r="BB661" s="122"/>
      <c r="BC661" s="122"/>
      <c r="BD661" s="122"/>
      <c r="BE661" s="122"/>
      <c r="BF661" s="122"/>
    </row>
    <row r="662" spans="2:58" ht="14.1" customHeight="1" x14ac:dyDescent="0.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c r="AE662" s="122"/>
      <c r="AF662" s="122"/>
      <c r="AG662" s="122"/>
      <c r="AH662" s="122"/>
      <c r="AI662" s="122"/>
      <c r="AJ662" s="122"/>
      <c r="AK662" s="122"/>
      <c r="AL662" s="122"/>
      <c r="AM662" s="122"/>
      <c r="AN662" s="122"/>
      <c r="AO662" s="122"/>
      <c r="AP662" s="122"/>
      <c r="AQ662" s="122"/>
      <c r="AR662" s="122"/>
      <c r="AS662" s="122"/>
      <c r="AT662" s="122"/>
      <c r="AU662" s="122"/>
      <c r="AV662" s="122"/>
      <c r="AW662" s="122"/>
      <c r="AX662" s="122"/>
      <c r="AY662" s="122"/>
      <c r="AZ662" s="122"/>
      <c r="BA662" s="122"/>
      <c r="BB662" s="122"/>
      <c r="BC662" s="122"/>
      <c r="BD662" s="122"/>
      <c r="BE662" s="122"/>
      <c r="BF662" s="122"/>
    </row>
    <row r="663" spans="2:58" ht="14.1" customHeight="1" x14ac:dyDescent="0.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2"/>
      <c r="AF663" s="122"/>
      <c r="AG663" s="122"/>
      <c r="AH663" s="122"/>
      <c r="AI663" s="122"/>
      <c r="AJ663" s="122"/>
      <c r="AK663" s="122"/>
      <c r="AL663" s="122"/>
      <c r="AM663" s="122"/>
      <c r="AN663" s="122"/>
      <c r="AO663" s="122"/>
      <c r="AP663" s="122"/>
      <c r="AQ663" s="122"/>
      <c r="AR663" s="122"/>
      <c r="AS663" s="122"/>
      <c r="AT663" s="122"/>
      <c r="AU663" s="122"/>
      <c r="AV663" s="122"/>
      <c r="AW663" s="122"/>
      <c r="AX663" s="122"/>
      <c r="AY663" s="122"/>
      <c r="AZ663" s="122"/>
      <c r="BA663" s="122"/>
      <c r="BB663" s="122"/>
      <c r="BC663" s="122"/>
      <c r="BD663" s="122"/>
      <c r="BE663" s="122"/>
      <c r="BF663" s="122"/>
    </row>
    <row r="664" spans="2:58" ht="14.1" customHeight="1" x14ac:dyDescent="0.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2"/>
      <c r="AF664" s="122"/>
      <c r="AG664" s="122"/>
      <c r="AH664" s="122"/>
      <c r="AI664" s="122"/>
      <c r="AJ664" s="122"/>
      <c r="AK664" s="122"/>
      <c r="AL664" s="122"/>
      <c r="AM664" s="122"/>
      <c r="AN664" s="122"/>
      <c r="AO664" s="122"/>
      <c r="AP664" s="122"/>
      <c r="AQ664" s="122"/>
      <c r="AR664" s="122"/>
      <c r="AS664" s="122"/>
      <c r="AT664" s="122"/>
      <c r="AU664" s="122"/>
      <c r="AV664" s="122"/>
      <c r="AW664" s="122"/>
      <c r="AX664" s="122"/>
      <c r="AY664" s="122"/>
      <c r="AZ664" s="122"/>
      <c r="BA664" s="122"/>
      <c r="BB664" s="122"/>
      <c r="BC664" s="122"/>
      <c r="BD664" s="122"/>
      <c r="BE664" s="122"/>
      <c r="BF664" s="122"/>
    </row>
    <row r="665" spans="2:58" ht="14.1" customHeight="1" x14ac:dyDescent="0.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2"/>
      <c r="AF665" s="122"/>
      <c r="AG665" s="122"/>
      <c r="AH665" s="122"/>
      <c r="AI665" s="122"/>
      <c r="AJ665" s="122"/>
      <c r="AK665" s="122"/>
      <c r="AL665" s="122"/>
      <c r="AM665" s="122"/>
      <c r="AN665" s="122"/>
      <c r="AO665" s="122"/>
      <c r="AP665" s="122"/>
      <c r="AQ665" s="122"/>
      <c r="AR665" s="122"/>
      <c r="AS665" s="122"/>
      <c r="AT665" s="122"/>
      <c r="AU665" s="122"/>
      <c r="AV665" s="122"/>
      <c r="AW665" s="122"/>
      <c r="AX665" s="122"/>
      <c r="AY665" s="122"/>
      <c r="AZ665" s="122"/>
      <c r="BA665" s="122"/>
      <c r="BB665" s="122"/>
      <c r="BC665" s="122"/>
      <c r="BD665" s="122"/>
      <c r="BE665" s="122"/>
      <c r="BF665" s="122"/>
    </row>
    <row r="666" spans="2:58" ht="14.1" customHeight="1" x14ac:dyDescent="0.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c r="AE666" s="122"/>
      <c r="AF666" s="122"/>
      <c r="AG666" s="122"/>
      <c r="AH666" s="122"/>
      <c r="AI666" s="122"/>
      <c r="AJ666" s="122"/>
      <c r="AK666" s="122"/>
      <c r="AL666" s="122"/>
      <c r="AM666" s="122"/>
      <c r="AN666" s="122"/>
      <c r="AO666" s="122"/>
      <c r="AP666" s="122"/>
      <c r="AQ666" s="122"/>
      <c r="AR666" s="122"/>
      <c r="AS666" s="122"/>
      <c r="AT666" s="122"/>
      <c r="AU666" s="122"/>
      <c r="AV666" s="122"/>
      <c r="AW666" s="122"/>
      <c r="AX666" s="122"/>
      <c r="AY666" s="122"/>
      <c r="AZ666" s="122"/>
      <c r="BA666" s="122"/>
      <c r="BB666" s="122"/>
      <c r="BC666" s="122"/>
      <c r="BD666" s="122"/>
      <c r="BE666" s="122"/>
      <c r="BF666" s="122"/>
    </row>
    <row r="667" spans="2:58" ht="14.1" customHeight="1" x14ac:dyDescent="0.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c r="AE667" s="122"/>
      <c r="AF667" s="122"/>
      <c r="AG667" s="122"/>
      <c r="AH667" s="122"/>
      <c r="AI667" s="122"/>
      <c r="AJ667" s="122"/>
      <c r="AK667" s="122"/>
      <c r="AL667" s="122"/>
      <c r="AM667" s="122"/>
      <c r="AN667" s="122"/>
      <c r="AO667" s="122"/>
      <c r="AP667" s="122"/>
      <c r="AQ667" s="122"/>
      <c r="AR667" s="122"/>
      <c r="AS667" s="122"/>
      <c r="AT667" s="122"/>
      <c r="AU667" s="122"/>
      <c r="AV667" s="122"/>
      <c r="AW667" s="122"/>
      <c r="AX667" s="122"/>
      <c r="AY667" s="122"/>
      <c r="AZ667" s="122"/>
      <c r="BA667" s="122"/>
      <c r="BB667" s="122"/>
      <c r="BC667" s="122"/>
      <c r="BD667" s="122"/>
      <c r="BE667" s="122"/>
      <c r="BF667" s="122"/>
    </row>
    <row r="668" spans="2:58" ht="14.1" customHeight="1" x14ac:dyDescent="0.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c r="AQ668" s="122"/>
      <c r="AR668" s="122"/>
      <c r="AS668" s="122"/>
      <c r="AT668" s="122"/>
      <c r="AU668" s="122"/>
      <c r="AV668" s="122"/>
      <c r="AW668" s="122"/>
      <c r="AX668" s="122"/>
      <c r="AY668" s="122"/>
      <c r="AZ668" s="122"/>
      <c r="BA668" s="122"/>
      <c r="BB668" s="122"/>
      <c r="BC668" s="122"/>
      <c r="BD668" s="122"/>
      <c r="BE668" s="122"/>
      <c r="BF668" s="122"/>
    </row>
    <row r="669" spans="2:58" ht="14.1" customHeight="1" x14ac:dyDescent="0.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2"/>
      <c r="AF669" s="122"/>
      <c r="AG669" s="122"/>
      <c r="AH669" s="122"/>
      <c r="AI669" s="122"/>
      <c r="AJ669" s="122"/>
      <c r="AK669" s="122"/>
      <c r="AL669" s="122"/>
      <c r="AM669" s="122"/>
      <c r="AN669" s="122"/>
      <c r="AO669" s="122"/>
      <c r="AP669" s="122"/>
      <c r="AQ669" s="122"/>
      <c r="AR669" s="122"/>
      <c r="AS669" s="122"/>
      <c r="AT669" s="122"/>
      <c r="AU669" s="122"/>
      <c r="AV669" s="122"/>
      <c r="AW669" s="122"/>
      <c r="AX669" s="122"/>
      <c r="AY669" s="122"/>
      <c r="AZ669" s="122"/>
      <c r="BA669" s="122"/>
      <c r="BB669" s="122"/>
      <c r="BC669" s="122"/>
      <c r="BD669" s="122"/>
      <c r="BE669" s="122"/>
      <c r="BF669" s="122"/>
    </row>
    <row r="670" spans="2:58" ht="14.1" customHeight="1" x14ac:dyDescent="0.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2"/>
      <c r="AF670" s="122"/>
      <c r="AG670" s="122"/>
      <c r="AH670" s="122"/>
      <c r="AI670" s="122"/>
      <c r="AJ670" s="122"/>
      <c r="AK670" s="122"/>
      <c r="AL670" s="122"/>
      <c r="AM670" s="122"/>
      <c r="AN670" s="122"/>
      <c r="AO670" s="122"/>
      <c r="AP670" s="122"/>
      <c r="AQ670" s="122"/>
      <c r="AR670" s="122"/>
      <c r="AS670" s="122"/>
      <c r="AT670" s="122"/>
      <c r="AU670" s="122"/>
      <c r="AV670" s="122"/>
      <c r="AW670" s="122"/>
      <c r="AX670" s="122"/>
      <c r="AY670" s="122"/>
      <c r="AZ670" s="122"/>
      <c r="BA670" s="122"/>
      <c r="BB670" s="122"/>
      <c r="BC670" s="122"/>
      <c r="BD670" s="122"/>
      <c r="BE670" s="122"/>
      <c r="BF670" s="122"/>
    </row>
    <row r="671" spans="2:58" ht="14.1" customHeight="1" x14ac:dyDescent="0.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2"/>
      <c r="AF671" s="122"/>
      <c r="AG671" s="122"/>
      <c r="AH671" s="122"/>
      <c r="AI671" s="122"/>
      <c r="AJ671" s="122"/>
      <c r="AK671" s="122"/>
      <c r="AL671" s="122"/>
      <c r="AM671" s="122"/>
      <c r="AN671" s="122"/>
      <c r="AO671" s="122"/>
      <c r="AP671" s="122"/>
      <c r="AQ671" s="122"/>
      <c r="AR671" s="122"/>
      <c r="AS671" s="122"/>
      <c r="AT671" s="122"/>
      <c r="AU671" s="122"/>
      <c r="AV671" s="122"/>
      <c r="AW671" s="122"/>
      <c r="AX671" s="122"/>
      <c r="AY671" s="122"/>
      <c r="AZ671" s="122"/>
      <c r="BA671" s="122"/>
      <c r="BB671" s="122"/>
      <c r="BC671" s="122"/>
      <c r="BD671" s="122"/>
      <c r="BE671" s="122"/>
      <c r="BF671" s="122"/>
    </row>
    <row r="672" spans="2:58" ht="14.1" customHeight="1" x14ac:dyDescent="0.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c r="AQ672" s="122"/>
      <c r="AR672" s="122"/>
      <c r="AS672" s="122"/>
      <c r="AT672" s="122"/>
      <c r="AU672" s="122"/>
      <c r="AV672" s="122"/>
      <c r="AW672" s="122"/>
      <c r="AX672" s="122"/>
      <c r="AY672" s="122"/>
      <c r="AZ672" s="122"/>
      <c r="BA672" s="122"/>
      <c r="BB672" s="122"/>
      <c r="BC672" s="122"/>
      <c r="BD672" s="122"/>
      <c r="BE672" s="122"/>
      <c r="BF672" s="122"/>
    </row>
    <row r="673" spans="2:58" ht="14.1" customHeight="1" x14ac:dyDescent="0.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c r="AQ673" s="122"/>
      <c r="AR673" s="122"/>
      <c r="AS673" s="122"/>
      <c r="AT673" s="122"/>
      <c r="AU673" s="122"/>
      <c r="AV673" s="122"/>
      <c r="AW673" s="122"/>
      <c r="AX673" s="122"/>
      <c r="AY673" s="122"/>
      <c r="AZ673" s="122"/>
      <c r="BA673" s="122"/>
      <c r="BB673" s="122"/>
      <c r="BC673" s="122"/>
      <c r="BD673" s="122"/>
      <c r="BE673" s="122"/>
      <c r="BF673" s="122"/>
    </row>
    <row r="674" spans="2:58" ht="14.1" customHeight="1" x14ac:dyDescent="0.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c r="AQ674" s="122"/>
      <c r="AR674" s="122"/>
      <c r="AS674" s="122"/>
      <c r="AT674" s="122"/>
      <c r="AU674" s="122"/>
      <c r="AV674" s="122"/>
      <c r="AW674" s="122"/>
      <c r="AX674" s="122"/>
      <c r="AY674" s="122"/>
      <c r="AZ674" s="122"/>
      <c r="BA674" s="122"/>
      <c r="BB674" s="122"/>
      <c r="BC674" s="122"/>
      <c r="BD674" s="122"/>
      <c r="BE674" s="122"/>
      <c r="BF674" s="122"/>
    </row>
    <row r="675" spans="2:58" ht="14.1" customHeight="1" x14ac:dyDescent="0.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2"/>
      <c r="AF675" s="122"/>
      <c r="AG675" s="122"/>
      <c r="AH675" s="122"/>
      <c r="AI675" s="122"/>
      <c r="AJ675" s="122"/>
      <c r="AK675" s="122"/>
      <c r="AL675" s="122"/>
      <c r="AM675" s="122"/>
      <c r="AN675" s="122"/>
      <c r="AO675" s="122"/>
      <c r="AP675" s="122"/>
      <c r="AQ675" s="122"/>
      <c r="AR675" s="122"/>
      <c r="AS675" s="122"/>
      <c r="AT675" s="122"/>
      <c r="AU675" s="122"/>
      <c r="AV675" s="122"/>
      <c r="AW675" s="122"/>
      <c r="AX675" s="122"/>
      <c r="AY675" s="122"/>
      <c r="AZ675" s="122"/>
      <c r="BA675" s="122"/>
      <c r="BB675" s="122"/>
      <c r="BC675" s="122"/>
      <c r="BD675" s="122"/>
      <c r="BE675" s="122"/>
      <c r="BF675" s="122"/>
    </row>
    <row r="676" spans="2:58" ht="14.1" customHeight="1" x14ac:dyDescent="0.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2"/>
      <c r="AF676" s="122"/>
      <c r="AG676" s="122"/>
      <c r="AH676" s="122"/>
      <c r="AI676" s="122"/>
      <c r="AJ676" s="122"/>
      <c r="AK676" s="122"/>
      <c r="AL676" s="122"/>
      <c r="AM676" s="122"/>
      <c r="AN676" s="122"/>
      <c r="AO676" s="122"/>
      <c r="AP676" s="122"/>
      <c r="AQ676" s="122"/>
      <c r="AR676" s="122"/>
      <c r="AS676" s="122"/>
      <c r="AT676" s="122"/>
      <c r="AU676" s="122"/>
      <c r="AV676" s="122"/>
      <c r="AW676" s="122"/>
      <c r="AX676" s="122"/>
      <c r="AY676" s="122"/>
      <c r="AZ676" s="122"/>
      <c r="BA676" s="122"/>
      <c r="BB676" s="122"/>
      <c r="BC676" s="122"/>
      <c r="BD676" s="122"/>
      <c r="BE676" s="122"/>
      <c r="BF676" s="122"/>
    </row>
    <row r="677" spans="2:58" ht="14.1" customHeight="1" x14ac:dyDescent="0.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2"/>
      <c r="AF677" s="122"/>
      <c r="AG677" s="122"/>
      <c r="AH677" s="122"/>
      <c r="AI677" s="122"/>
      <c r="AJ677" s="122"/>
      <c r="AK677" s="122"/>
      <c r="AL677" s="122"/>
      <c r="AM677" s="122"/>
      <c r="AN677" s="122"/>
      <c r="AO677" s="122"/>
      <c r="AP677" s="122"/>
      <c r="AQ677" s="122"/>
      <c r="AR677" s="122"/>
      <c r="AS677" s="122"/>
      <c r="AT677" s="122"/>
      <c r="AU677" s="122"/>
      <c r="AV677" s="122"/>
      <c r="AW677" s="122"/>
      <c r="AX677" s="122"/>
      <c r="AY677" s="122"/>
      <c r="AZ677" s="122"/>
      <c r="BA677" s="122"/>
      <c r="BB677" s="122"/>
      <c r="BC677" s="122"/>
      <c r="BD677" s="122"/>
      <c r="BE677" s="122"/>
      <c r="BF677" s="122"/>
    </row>
    <row r="678" spans="2:58" ht="14.1" customHeight="1" x14ac:dyDescent="0.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c r="AQ678" s="122"/>
      <c r="AR678" s="122"/>
      <c r="AS678" s="122"/>
      <c r="AT678" s="122"/>
      <c r="AU678" s="122"/>
      <c r="AV678" s="122"/>
      <c r="AW678" s="122"/>
      <c r="AX678" s="122"/>
      <c r="AY678" s="122"/>
      <c r="AZ678" s="122"/>
      <c r="BA678" s="122"/>
      <c r="BB678" s="122"/>
      <c r="BC678" s="122"/>
      <c r="BD678" s="122"/>
      <c r="BE678" s="122"/>
      <c r="BF678" s="122"/>
    </row>
    <row r="679" spans="2:58" ht="14.1" customHeight="1" x14ac:dyDescent="0.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2"/>
      <c r="AF679" s="122"/>
      <c r="AG679" s="122"/>
      <c r="AH679" s="122"/>
      <c r="AI679" s="122"/>
      <c r="AJ679" s="122"/>
      <c r="AK679" s="122"/>
      <c r="AL679" s="122"/>
      <c r="AM679" s="122"/>
      <c r="AN679" s="122"/>
      <c r="AO679" s="122"/>
      <c r="AP679" s="122"/>
      <c r="AQ679" s="122"/>
      <c r="AR679" s="122"/>
      <c r="AS679" s="122"/>
      <c r="AT679" s="122"/>
      <c r="AU679" s="122"/>
      <c r="AV679" s="122"/>
      <c r="AW679" s="122"/>
      <c r="AX679" s="122"/>
      <c r="AY679" s="122"/>
      <c r="AZ679" s="122"/>
      <c r="BA679" s="122"/>
      <c r="BB679" s="122"/>
      <c r="BC679" s="122"/>
      <c r="BD679" s="122"/>
      <c r="BE679" s="122"/>
      <c r="BF679" s="122"/>
    </row>
    <row r="680" spans="2:58" ht="14.1" customHeight="1" x14ac:dyDescent="0.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c r="AJ680" s="122"/>
      <c r="AK680" s="122"/>
      <c r="AL680" s="122"/>
      <c r="AM680" s="122"/>
      <c r="AN680" s="122"/>
      <c r="AO680" s="122"/>
      <c r="AP680" s="122"/>
      <c r="AQ680" s="122"/>
      <c r="AR680" s="122"/>
      <c r="AS680" s="122"/>
      <c r="AT680" s="122"/>
      <c r="AU680" s="122"/>
      <c r="AV680" s="122"/>
      <c r="AW680" s="122"/>
      <c r="AX680" s="122"/>
      <c r="AY680" s="122"/>
      <c r="AZ680" s="122"/>
      <c r="BA680" s="122"/>
      <c r="BB680" s="122"/>
      <c r="BC680" s="122"/>
      <c r="BD680" s="122"/>
      <c r="BE680" s="122"/>
      <c r="BF680" s="122"/>
    </row>
    <row r="681" spans="2:58" ht="14.1" customHeight="1" x14ac:dyDescent="0.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c r="AE681" s="122"/>
      <c r="AF681" s="122"/>
      <c r="AG681" s="122"/>
      <c r="AH681" s="122"/>
      <c r="AI681" s="122"/>
      <c r="AJ681" s="122"/>
      <c r="AK681" s="122"/>
      <c r="AL681" s="122"/>
      <c r="AM681" s="122"/>
      <c r="AN681" s="122"/>
      <c r="AO681" s="122"/>
      <c r="AP681" s="122"/>
      <c r="AQ681" s="122"/>
      <c r="AR681" s="122"/>
      <c r="AS681" s="122"/>
      <c r="AT681" s="122"/>
      <c r="AU681" s="122"/>
      <c r="AV681" s="122"/>
      <c r="AW681" s="122"/>
      <c r="AX681" s="122"/>
      <c r="AY681" s="122"/>
      <c r="AZ681" s="122"/>
      <c r="BA681" s="122"/>
      <c r="BB681" s="122"/>
      <c r="BC681" s="122"/>
      <c r="BD681" s="122"/>
      <c r="BE681" s="122"/>
      <c r="BF681" s="122"/>
    </row>
    <row r="682" spans="2:58" ht="14.1" customHeight="1" x14ac:dyDescent="0.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2"/>
      <c r="AF682" s="122"/>
      <c r="AG682" s="122"/>
      <c r="AH682" s="122"/>
      <c r="AI682" s="122"/>
      <c r="AJ682" s="122"/>
      <c r="AK682" s="122"/>
      <c r="AL682" s="122"/>
      <c r="AM682" s="122"/>
      <c r="AN682" s="122"/>
      <c r="AO682" s="122"/>
      <c r="AP682" s="122"/>
      <c r="AQ682" s="122"/>
      <c r="AR682" s="122"/>
      <c r="AS682" s="122"/>
      <c r="AT682" s="122"/>
      <c r="AU682" s="122"/>
      <c r="AV682" s="122"/>
      <c r="AW682" s="122"/>
      <c r="AX682" s="122"/>
      <c r="AY682" s="122"/>
      <c r="AZ682" s="122"/>
      <c r="BA682" s="122"/>
      <c r="BB682" s="122"/>
      <c r="BC682" s="122"/>
      <c r="BD682" s="122"/>
      <c r="BE682" s="122"/>
      <c r="BF682" s="122"/>
    </row>
    <row r="683" spans="2:58" ht="14.1" customHeight="1" x14ac:dyDescent="0.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c r="AJ683" s="122"/>
      <c r="AK683" s="122"/>
      <c r="AL683" s="122"/>
      <c r="AM683" s="122"/>
      <c r="AN683" s="122"/>
      <c r="AO683" s="122"/>
      <c r="AP683" s="122"/>
      <c r="AQ683" s="122"/>
      <c r="AR683" s="122"/>
      <c r="AS683" s="122"/>
      <c r="AT683" s="122"/>
      <c r="AU683" s="122"/>
      <c r="AV683" s="122"/>
      <c r="AW683" s="122"/>
      <c r="AX683" s="122"/>
      <c r="AY683" s="122"/>
      <c r="AZ683" s="122"/>
      <c r="BA683" s="122"/>
      <c r="BB683" s="122"/>
      <c r="BC683" s="122"/>
      <c r="BD683" s="122"/>
      <c r="BE683" s="122"/>
      <c r="BF683" s="122"/>
    </row>
    <row r="684" spans="2:58" ht="14.1" customHeight="1" x14ac:dyDescent="0.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2"/>
      <c r="AF684" s="122"/>
      <c r="AG684" s="122"/>
      <c r="AH684" s="122"/>
      <c r="AI684" s="122"/>
      <c r="AJ684" s="122"/>
      <c r="AK684" s="122"/>
      <c r="AL684" s="122"/>
      <c r="AM684" s="122"/>
      <c r="AN684" s="122"/>
      <c r="AO684" s="122"/>
      <c r="AP684" s="122"/>
      <c r="AQ684" s="122"/>
      <c r="AR684" s="122"/>
      <c r="AS684" s="122"/>
      <c r="AT684" s="122"/>
      <c r="AU684" s="122"/>
      <c r="AV684" s="122"/>
      <c r="AW684" s="122"/>
      <c r="AX684" s="122"/>
      <c r="AY684" s="122"/>
      <c r="AZ684" s="122"/>
      <c r="BA684" s="122"/>
      <c r="BB684" s="122"/>
      <c r="BC684" s="122"/>
      <c r="BD684" s="122"/>
      <c r="BE684" s="122"/>
      <c r="BF684" s="122"/>
    </row>
    <row r="685" spans="2:58" ht="14.1" customHeight="1" x14ac:dyDescent="0.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2"/>
      <c r="AF685" s="122"/>
      <c r="AG685" s="122"/>
      <c r="AH685" s="122"/>
      <c r="AI685" s="122"/>
      <c r="AJ685" s="122"/>
      <c r="AK685" s="122"/>
      <c r="AL685" s="122"/>
      <c r="AM685" s="122"/>
      <c r="AN685" s="122"/>
      <c r="AO685" s="122"/>
      <c r="AP685" s="122"/>
      <c r="AQ685" s="122"/>
      <c r="AR685" s="122"/>
      <c r="AS685" s="122"/>
      <c r="AT685" s="122"/>
      <c r="AU685" s="122"/>
      <c r="AV685" s="122"/>
      <c r="AW685" s="122"/>
      <c r="AX685" s="122"/>
      <c r="AY685" s="122"/>
      <c r="AZ685" s="122"/>
      <c r="BA685" s="122"/>
      <c r="BB685" s="122"/>
      <c r="BC685" s="122"/>
      <c r="BD685" s="122"/>
      <c r="BE685" s="122"/>
      <c r="BF685" s="122"/>
    </row>
    <row r="686" spans="2:58" ht="14.1" customHeight="1" x14ac:dyDescent="0.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c r="AE686" s="122"/>
      <c r="AF686" s="122"/>
      <c r="AG686" s="122"/>
      <c r="AH686" s="122"/>
      <c r="AI686" s="122"/>
      <c r="AJ686" s="122"/>
      <c r="AK686" s="122"/>
      <c r="AL686" s="122"/>
      <c r="AM686" s="122"/>
      <c r="AN686" s="122"/>
      <c r="AO686" s="122"/>
      <c r="AP686" s="122"/>
      <c r="AQ686" s="122"/>
      <c r="AR686" s="122"/>
      <c r="AS686" s="122"/>
      <c r="AT686" s="122"/>
      <c r="AU686" s="122"/>
      <c r="AV686" s="122"/>
      <c r="AW686" s="122"/>
      <c r="AX686" s="122"/>
      <c r="AY686" s="122"/>
      <c r="AZ686" s="122"/>
      <c r="BA686" s="122"/>
      <c r="BB686" s="122"/>
      <c r="BC686" s="122"/>
      <c r="BD686" s="122"/>
      <c r="BE686" s="122"/>
      <c r="BF686" s="122"/>
    </row>
    <row r="687" spans="2:58" ht="14.1" customHeight="1" x14ac:dyDescent="0.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c r="AJ687" s="122"/>
      <c r="AK687" s="122"/>
      <c r="AL687" s="122"/>
      <c r="AM687" s="122"/>
      <c r="AN687" s="122"/>
      <c r="AO687" s="122"/>
      <c r="AP687" s="122"/>
      <c r="AQ687" s="122"/>
      <c r="AR687" s="122"/>
      <c r="AS687" s="122"/>
      <c r="AT687" s="122"/>
      <c r="AU687" s="122"/>
      <c r="AV687" s="122"/>
      <c r="AW687" s="122"/>
      <c r="AX687" s="122"/>
      <c r="AY687" s="122"/>
      <c r="AZ687" s="122"/>
      <c r="BA687" s="122"/>
      <c r="BB687" s="122"/>
      <c r="BC687" s="122"/>
      <c r="BD687" s="122"/>
      <c r="BE687" s="122"/>
      <c r="BF687" s="122"/>
    </row>
    <row r="688" spans="2:58" ht="14.1" customHeight="1" x14ac:dyDescent="0.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c r="AJ688" s="122"/>
      <c r="AK688" s="122"/>
      <c r="AL688" s="122"/>
      <c r="AM688" s="122"/>
      <c r="AN688" s="122"/>
      <c r="AO688" s="122"/>
      <c r="AP688" s="122"/>
      <c r="AQ688" s="122"/>
      <c r="AR688" s="122"/>
      <c r="AS688" s="122"/>
      <c r="AT688" s="122"/>
      <c r="AU688" s="122"/>
      <c r="AV688" s="122"/>
      <c r="AW688" s="122"/>
      <c r="AX688" s="122"/>
      <c r="AY688" s="122"/>
      <c r="AZ688" s="122"/>
      <c r="BA688" s="122"/>
      <c r="BB688" s="122"/>
      <c r="BC688" s="122"/>
      <c r="BD688" s="122"/>
      <c r="BE688" s="122"/>
      <c r="BF688" s="122"/>
    </row>
    <row r="689" spans="2:58" ht="14.1" customHeight="1" x14ac:dyDescent="0.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c r="AJ689" s="122"/>
      <c r="AK689" s="122"/>
      <c r="AL689" s="122"/>
      <c r="AM689" s="122"/>
      <c r="AN689" s="122"/>
      <c r="AO689" s="122"/>
      <c r="AP689" s="122"/>
      <c r="AQ689" s="122"/>
      <c r="AR689" s="122"/>
      <c r="AS689" s="122"/>
      <c r="AT689" s="122"/>
      <c r="AU689" s="122"/>
      <c r="AV689" s="122"/>
      <c r="AW689" s="122"/>
      <c r="AX689" s="122"/>
      <c r="AY689" s="122"/>
      <c r="AZ689" s="122"/>
      <c r="BA689" s="122"/>
      <c r="BB689" s="122"/>
      <c r="BC689" s="122"/>
      <c r="BD689" s="122"/>
      <c r="BE689" s="122"/>
      <c r="BF689" s="122"/>
    </row>
    <row r="690" spans="2:58" ht="14.1" customHeight="1" x14ac:dyDescent="0.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c r="AE690" s="122"/>
      <c r="AF690" s="122"/>
      <c r="AG690" s="122"/>
      <c r="AH690" s="122"/>
      <c r="AI690" s="122"/>
      <c r="AJ690" s="122"/>
      <c r="AK690" s="122"/>
      <c r="AL690" s="122"/>
      <c r="AM690" s="122"/>
      <c r="AN690" s="122"/>
      <c r="AO690" s="122"/>
      <c r="AP690" s="122"/>
      <c r="AQ690" s="122"/>
      <c r="AR690" s="122"/>
      <c r="AS690" s="122"/>
      <c r="AT690" s="122"/>
      <c r="AU690" s="122"/>
      <c r="AV690" s="122"/>
      <c r="AW690" s="122"/>
      <c r="AX690" s="122"/>
      <c r="AY690" s="122"/>
      <c r="AZ690" s="122"/>
      <c r="BA690" s="122"/>
      <c r="BB690" s="122"/>
      <c r="BC690" s="122"/>
      <c r="BD690" s="122"/>
      <c r="BE690" s="122"/>
      <c r="BF690" s="122"/>
    </row>
    <row r="691" spans="2:58" ht="14.1" customHeight="1" x14ac:dyDescent="0.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c r="AE691" s="122"/>
      <c r="AF691" s="122"/>
      <c r="AG691" s="122"/>
      <c r="AH691" s="122"/>
      <c r="AI691" s="122"/>
      <c r="AJ691" s="122"/>
      <c r="AK691" s="122"/>
      <c r="AL691" s="122"/>
      <c r="AM691" s="122"/>
      <c r="AN691" s="122"/>
      <c r="AO691" s="122"/>
      <c r="AP691" s="122"/>
      <c r="AQ691" s="122"/>
      <c r="AR691" s="122"/>
      <c r="AS691" s="122"/>
      <c r="AT691" s="122"/>
      <c r="AU691" s="122"/>
      <c r="AV691" s="122"/>
      <c r="AW691" s="122"/>
      <c r="AX691" s="122"/>
      <c r="AY691" s="122"/>
      <c r="AZ691" s="122"/>
      <c r="BA691" s="122"/>
      <c r="BB691" s="122"/>
      <c r="BC691" s="122"/>
      <c r="BD691" s="122"/>
      <c r="BE691" s="122"/>
      <c r="BF691" s="122"/>
    </row>
    <row r="692" spans="2:58" ht="14.1" customHeight="1" x14ac:dyDescent="0.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c r="AE692" s="122"/>
      <c r="AF692" s="122"/>
      <c r="AG692" s="122"/>
      <c r="AH692" s="122"/>
      <c r="AI692" s="122"/>
      <c r="AJ692" s="122"/>
      <c r="AK692" s="122"/>
      <c r="AL692" s="122"/>
      <c r="AM692" s="122"/>
      <c r="AN692" s="122"/>
      <c r="AO692" s="122"/>
      <c r="AP692" s="122"/>
      <c r="AQ692" s="122"/>
      <c r="AR692" s="122"/>
      <c r="AS692" s="122"/>
      <c r="AT692" s="122"/>
      <c r="AU692" s="122"/>
      <c r="AV692" s="122"/>
      <c r="AW692" s="122"/>
      <c r="AX692" s="122"/>
      <c r="AY692" s="122"/>
      <c r="AZ692" s="122"/>
      <c r="BA692" s="122"/>
      <c r="BB692" s="122"/>
      <c r="BC692" s="122"/>
      <c r="BD692" s="122"/>
      <c r="BE692" s="122"/>
      <c r="BF692" s="122"/>
    </row>
    <row r="693" spans="2:58" ht="14.1" customHeight="1" x14ac:dyDescent="0.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c r="AJ693" s="122"/>
      <c r="AK693" s="122"/>
      <c r="AL693" s="122"/>
      <c r="AM693" s="122"/>
      <c r="AN693" s="122"/>
      <c r="AO693" s="122"/>
      <c r="AP693" s="122"/>
      <c r="AQ693" s="122"/>
      <c r="AR693" s="122"/>
      <c r="AS693" s="122"/>
      <c r="AT693" s="122"/>
      <c r="AU693" s="122"/>
      <c r="AV693" s="122"/>
      <c r="AW693" s="122"/>
      <c r="AX693" s="122"/>
      <c r="AY693" s="122"/>
      <c r="AZ693" s="122"/>
      <c r="BA693" s="122"/>
      <c r="BB693" s="122"/>
      <c r="BC693" s="122"/>
      <c r="BD693" s="122"/>
      <c r="BE693" s="122"/>
      <c r="BF693" s="122"/>
    </row>
    <row r="694" spans="2:58" ht="14.1" customHeight="1" x14ac:dyDescent="0.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c r="AE694" s="122"/>
      <c r="AF694" s="122"/>
      <c r="AG694" s="122"/>
      <c r="AH694" s="122"/>
      <c r="AI694" s="122"/>
      <c r="AJ694" s="122"/>
      <c r="AK694" s="122"/>
      <c r="AL694" s="122"/>
      <c r="AM694" s="122"/>
      <c r="AN694" s="122"/>
      <c r="AO694" s="122"/>
      <c r="AP694" s="122"/>
      <c r="AQ694" s="122"/>
      <c r="AR694" s="122"/>
      <c r="AS694" s="122"/>
      <c r="AT694" s="122"/>
      <c r="AU694" s="122"/>
      <c r="AV694" s="122"/>
      <c r="AW694" s="122"/>
      <c r="AX694" s="122"/>
      <c r="AY694" s="122"/>
      <c r="AZ694" s="122"/>
      <c r="BA694" s="122"/>
      <c r="BB694" s="122"/>
      <c r="BC694" s="122"/>
      <c r="BD694" s="122"/>
      <c r="BE694" s="122"/>
      <c r="BF694" s="122"/>
    </row>
    <row r="695" spans="2:58" ht="14.1" customHeight="1" x14ac:dyDescent="0.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c r="AE695" s="122"/>
      <c r="AF695" s="122"/>
      <c r="AG695" s="122"/>
      <c r="AH695" s="122"/>
      <c r="AI695" s="122"/>
      <c r="AJ695" s="122"/>
      <c r="AK695" s="122"/>
      <c r="AL695" s="122"/>
      <c r="AM695" s="122"/>
      <c r="AN695" s="122"/>
      <c r="AO695" s="122"/>
      <c r="AP695" s="122"/>
      <c r="AQ695" s="122"/>
      <c r="AR695" s="122"/>
      <c r="AS695" s="122"/>
      <c r="AT695" s="122"/>
      <c r="AU695" s="122"/>
      <c r="AV695" s="122"/>
      <c r="AW695" s="122"/>
      <c r="AX695" s="122"/>
      <c r="AY695" s="122"/>
      <c r="AZ695" s="122"/>
      <c r="BA695" s="122"/>
      <c r="BB695" s="122"/>
      <c r="BC695" s="122"/>
      <c r="BD695" s="122"/>
      <c r="BE695" s="122"/>
      <c r="BF695" s="122"/>
    </row>
    <row r="696" spans="2:58" ht="14.1" customHeight="1" x14ac:dyDescent="0.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c r="AE696" s="122"/>
      <c r="AF696" s="122"/>
      <c r="AG696" s="122"/>
      <c r="AH696" s="122"/>
      <c r="AI696" s="122"/>
      <c r="AJ696" s="122"/>
      <c r="AK696" s="122"/>
      <c r="AL696" s="122"/>
      <c r="AM696" s="122"/>
      <c r="AN696" s="122"/>
      <c r="AO696" s="122"/>
      <c r="AP696" s="122"/>
      <c r="AQ696" s="122"/>
      <c r="AR696" s="122"/>
      <c r="AS696" s="122"/>
      <c r="AT696" s="122"/>
      <c r="AU696" s="122"/>
      <c r="AV696" s="122"/>
      <c r="AW696" s="122"/>
      <c r="AX696" s="122"/>
      <c r="AY696" s="122"/>
      <c r="AZ696" s="122"/>
      <c r="BA696" s="122"/>
      <c r="BB696" s="122"/>
      <c r="BC696" s="122"/>
      <c r="BD696" s="122"/>
      <c r="BE696" s="122"/>
      <c r="BF696" s="122"/>
    </row>
    <row r="697" spans="2:58" ht="14.1" customHeight="1" x14ac:dyDescent="0.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c r="AE697" s="122"/>
      <c r="AF697" s="122"/>
      <c r="AG697" s="122"/>
      <c r="AH697" s="122"/>
      <c r="AI697" s="122"/>
      <c r="AJ697" s="122"/>
      <c r="AK697" s="122"/>
      <c r="AL697" s="122"/>
      <c r="AM697" s="122"/>
      <c r="AN697" s="122"/>
      <c r="AO697" s="122"/>
      <c r="AP697" s="122"/>
      <c r="AQ697" s="122"/>
      <c r="AR697" s="122"/>
      <c r="AS697" s="122"/>
      <c r="AT697" s="122"/>
      <c r="AU697" s="122"/>
      <c r="AV697" s="122"/>
      <c r="AW697" s="122"/>
      <c r="AX697" s="122"/>
      <c r="AY697" s="122"/>
      <c r="AZ697" s="122"/>
      <c r="BA697" s="122"/>
      <c r="BB697" s="122"/>
      <c r="BC697" s="122"/>
      <c r="BD697" s="122"/>
      <c r="BE697" s="122"/>
      <c r="BF697" s="122"/>
    </row>
    <row r="698" spans="2:58" ht="14.1" customHeight="1" x14ac:dyDescent="0.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c r="AE698" s="122"/>
      <c r="AF698" s="122"/>
      <c r="AG698" s="122"/>
      <c r="AH698" s="122"/>
      <c r="AI698" s="122"/>
      <c r="AJ698" s="122"/>
      <c r="AK698" s="122"/>
      <c r="AL698" s="122"/>
      <c r="AM698" s="122"/>
      <c r="AN698" s="122"/>
      <c r="AO698" s="122"/>
      <c r="AP698" s="122"/>
      <c r="AQ698" s="122"/>
      <c r="AR698" s="122"/>
      <c r="AS698" s="122"/>
      <c r="AT698" s="122"/>
      <c r="AU698" s="122"/>
      <c r="AV698" s="122"/>
      <c r="AW698" s="122"/>
      <c r="AX698" s="122"/>
      <c r="AY698" s="122"/>
      <c r="AZ698" s="122"/>
      <c r="BA698" s="122"/>
      <c r="BB698" s="122"/>
      <c r="BC698" s="122"/>
      <c r="BD698" s="122"/>
      <c r="BE698" s="122"/>
      <c r="BF698" s="122"/>
    </row>
    <row r="699" spans="2:58" ht="14.1" customHeight="1" x14ac:dyDescent="0.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c r="AE699" s="122"/>
      <c r="AF699" s="122"/>
      <c r="AG699" s="122"/>
      <c r="AH699" s="122"/>
      <c r="AI699" s="122"/>
      <c r="AJ699" s="122"/>
      <c r="AK699" s="122"/>
      <c r="AL699" s="122"/>
      <c r="AM699" s="122"/>
      <c r="AN699" s="122"/>
      <c r="AO699" s="122"/>
      <c r="AP699" s="122"/>
      <c r="AQ699" s="122"/>
      <c r="AR699" s="122"/>
      <c r="AS699" s="122"/>
      <c r="AT699" s="122"/>
      <c r="AU699" s="122"/>
      <c r="AV699" s="122"/>
      <c r="AW699" s="122"/>
      <c r="AX699" s="122"/>
      <c r="AY699" s="122"/>
      <c r="AZ699" s="122"/>
      <c r="BA699" s="122"/>
      <c r="BB699" s="122"/>
      <c r="BC699" s="122"/>
      <c r="BD699" s="122"/>
      <c r="BE699" s="122"/>
      <c r="BF699" s="122"/>
    </row>
    <row r="700" spans="2:58" ht="14.1" customHeight="1" x14ac:dyDescent="0.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c r="AE700" s="122"/>
      <c r="AF700" s="122"/>
      <c r="AG700" s="122"/>
      <c r="AH700" s="122"/>
      <c r="AI700" s="122"/>
      <c r="AJ700" s="122"/>
      <c r="AK700" s="122"/>
      <c r="AL700" s="122"/>
      <c r="AM700" s="122"/>
      <c r="AN700" s="122"/>
      <c r="AO700" s="122"/>
      <c r="AP700" s="122"/>
      <c r="AQ700" s="122"/>
      <c r="AR700" s="122"/>
      <c r="AS700" s="122"/>
      <c r="AT700" s="122"/>
      <c r="AU700" s="122"/>
      <c r="AV700" s="122"/>
      <c r="AW700" s="122"/>
      <c r="AX700" s="122"/>
      <c r="AY700" s="122"/>
      <c r="AZ700" s="122"/>
      <c r="BA700" s="122"/>
      <c r="BB700" s="122"/>
      <c r="BC700" s="122"/>
      <c r="BD700" s="122"/>
      <c r="BE700" s="122"/>
      <c r="BF700" s="122"/>
    </row>
    <row r="701" spans="2:58" ht="14.1" customHeight="1" x14ac:dyDescent="0.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c r="AE701" s="122"/>
      <c r="AF701" s="122"/>
      <c r="AG701" s="122"/>
      <c r="AH701" s="122"/>
      <c r="AI701" s="122"/>
      <c r="AJ701" s="122"/>
      <c r="AK701" s="122"/>
      <c r="AL701" s="122"/>
      <c r="AM701" s="122"/>
      <c r="AN701" s="122"/>
      <c r="AO701" s="122"/>
      <c r="AP701" s="122"/>
      <c r="AQ701" s="122"/>
      <c r="AR701" s="122"/>
      <c r="AS701" s="122"/>
      <c r="AT701" s="122"/>
      <c r="AU701" s="122"/>
      <c r="AV701" s="122"/>
      <c r="AW701" s="122"/>
      <c r="AX701" s="122"/>
      <c r="AY701" s="122"/>
      <c r="AZ701" s="122"/>
      <c r="BA701" s="122"/>
      <c r="BB701" s="122"/>
      <c r="BC701" s="122"/>
      <c r="BD701" s="122"/>
      <c r="BE701" s="122"/>
      <c r="BF701" s="122"/>
    </row>
    <row r="702" spans="2:58" ht="14.1" customHeight="1" x14ac:dyDescent="0.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c r="AE702" s="122"/>
      <c r="AF702" s="122"/>
      <c r="AG702" s="122"/>
      <c r="AH702" s="122"/>
      <c r="AI702" s="122"/>
      <c r="AJ702" s="122"/>
      <c r="AK702" s="122"/>
      <c r="AL702" s="122"/>
      <c r="AM702" s="122"/>
      <c r="AN702" s="122"/>
      <c r="AO702" s="122"/>
      <c r="AP702" s="122"/>
      <c r="AQ702" s="122"/>
      <c r="AR702" s="122"/>
      <c r="AS702" s="122"/>
      <c r="AT702" s="122"/>
      <c r="AU702" s="122"/>
      <c r="AV702" s="122"/>
      <c r="AW702" s="122"/>
      <c r="AX702" s="122"/>
      <c r="AY702" s="122"/>
      <c r="AZ702" s="122"/>
      <c r="BA702" s="122"/>
      <c r="BB702" s="122"/>
      <c r="BC702" s="122"/>
      <c r="BD702" s="122"/>
      <c r="BE702" s="122"/>
      <c r="BF702" s="122"/>
    </row>
    <row r="703" spans="2:58" ht="14.1" customHeight="1" x14ac:dyDescent="0.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c r="AE703" s="122"/>
      <c r="AF703" s="122"/>
      <c r="AG703" s="122"/>
      <c r="AH703" s="122"/>
      <c r="AI703" s="122"/>
      <c r="AJ703" s="122"/>
      <c r="AK703" s="122"/>
      <c r="AL703" s="122"/>
      <c r="AM703" s="122"/>
      <c r="AN703" s="122"/>
      <c r="AO703" s="122"/>
      <c r="AP703" s="122"/>
      <c r="AQ703" s="122"/>
      <c r="AR703" s="122"/>
      <c r="AS703" s="122"/>
      <c r="AT703" s="122"/>
      <c r="AU703" s="122"/>
      <c r="AV703" s="122"/>
      <c r="AW703" s="122"/>
      <c r="AX703" s="122"/>
      <c r="AY703" s="122"/>
      <c r="AZ703" s="122"/>
      <c r="BA703" s="122"/>
      <c r="BB703" s="122"/>
      <c r="BC703" s="122"/>
      <c r="BD703" s="122"/>
      <c r="BE703" s="122"/>
      <c r="BF703" s="122"/>
    </row>
    <row r="704" spans="2:58" ht="14.1" customHeight="1" x14ac:dyDescent="0.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c r="AE704" s="122"/>
      <c r="AF704" s="122"/>
      <c r="AG704" s="122"/>
      <c r="AH704" s="122"/>
      <c r="AI704" s="122"/>
      <c r="AJ704" s="122"/>
      <c r="AK704" s="122"/>
      <c r="AL704" s="122"/>
      <c r="AM704" s="122"/>
      <c r="AN704" s="122"/>
      <c r="AO704" s="122"/>
      <c r="AP704" s="122"/>
      <c r="AQ704" s="122"/>
      <c r="AR704" s="122"/>
      <c r="AS704" s="122"/>
      <c r="AT704" s="122"/>
      <c r="AU704" s="122"/>
      <c r="AV704" s="122"/>
      <c r="AW704" s="122"/>
      <c r="AX704" s="122"/>
      <c r="AY704" s="122"/>
      <c r="AZ704" s="122"/>
      <c r="BA704" s="122"/>
      <c r="BB704" s="122"/>
      <c r="BC704" s="122"/>
      <c r="BD704" s="122"/>
      <c r="BE704" s="122"/>
      <c r="BF704" s="122"/>
    </row>
    <row r="705" spans="2:58" ht="14.1" customHeight="1" x14ac:dyDescent="0.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c r="AE705" s="122"/>
      <c r="AF705" s="122"/>
      <c r="AG705" s="122"/>
      <c r="AH705" s="122"/>
      <c r="AI705" s="122"/>
      <c r="AJ705" s="122"/>
      <c r="AK705" s="122"/>
      <c r="AL705" s="122"/>
      <c r="AM705" s="122"/>
      <c r="AN705" s="122"/>
      <c r="AO705" s="122"/>
      <c r="AP705" s="122"/>
      <c r="AQ705" s="122"/>
      <c r="AR705" s="122"/>
      <c r="AS705" s="122"/>
      <c r="AT705" s="122"/>
      <c r="AU705" s="122"/>
      <c r="AV705" s="122"/>
      <c r="AW705" s="122"/>
      <c r="AX705" s="122"/>
      <c r="AY705" s="122"/>
      <c r="AZ705" s="122"/>
      <c r="BA705" s="122"/>
      <c r="BB705" s="122"/>
      <c r="BC705" s="122"/>
      <c r="BD705" s="122"/>
      <c r="BE705" s="122"/>
      <c r="BF705" s="122"/>
    </row>
    <row r="706" spans="2:58" ht="14.1" customHeight="1" x14ac:dyDescent="0.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c r="AE706" s="122"/>
      <c r="AF706" s="122"/>
      <c r="AG706" s="122"/>
      <c r="AH706" s="122"/>
      <c r="AI706" s="122"/>
      <c r="AJ706" s="122"/>
      <c r="AK706" s="122"/>
      <c r="AL706" s="122"/>
      <c r="AM706" s="122"/>
      <c r="AN706" s="122"/>
      <c r="AO706" s="122"/>
      <c r="AP706" s="122"/>
      <c r="AQ706" s="122"/>
      <c r="AR706" s="122"/>
      <c r="AS706" s="122"/>
      <c r="AT706" s="122"/>
      <c r="AU706" s="122"/>
      <c r="AV706" s="122"/>
      <c r="AW706" s="122"/>
      <c r="AX706" s="122"/>
      <c r="AY706" s="122"/>
      <c r="AZ706" s="122"/>
      <c r="BA706" s="122"/>
      <c r="BB706" s="122"/>
      <c r="BC706" s="122"/>
      <c r="BD706" s="122"/>
      <c r="BE706" s="122"/>
      <c r="BF706" s="122"/>
    </row>
    <row r="707" spans="2:58" ht="14.1" customHeight="1" x14ac:dyDescent="0.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c r="AE707" s="122"/>
      <c r="AF707" s="122"/>
      <c r="AG707" s="122"/>
      <c r="AH707" s="122"/>
      <c r="AI707" s="122"/>
      <c r="AJ707" s="122"/>
      <c r="AK707" s="122"/>
      <c r="AL707" s="122"/>
      <c r="AM707" s="122"/>
      <c r="AN707" s="122"/>
      <c r="AO707" s="122"/>
      <c r="AP707" s="122"/>
      <c r="AQ707" s="122"/>
      <c r="AR707" s="122"/>
      <c r="AS707" s="122"/>
      <c r="AT707" s="122"/>
      <c r="AU707" s="122"/>
      <c r="AV707" s="122"/>
      <c r="AW707" s="122"/>
      <c r="AX707" s="122"/>
      <c r="AY707" s="122"/>
      <c r="AZ707" s="122"/>
      <c r="BA707" s="122"/>
      <c r="BB707" s="122"/>
      <c r="BC707" s="122"/>
      <c r="BD707" s="122"/>
      <c r="BE707" s="122"/>
      <c r="BF707" s="122"/>
    </row>
    <row r="708" spans="2:58" ht="14.1" customHeight="1" x14ac:dyDescent="0.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c r="AE708" s="122"/>
      <c r="AF708" s="122"/>
      <c r="AG708" s="122"/>
      <c r="AH708" s="122"/>
      <c r="AI708" s="122"/>
      <c r="AJ708" s="122"/>
      <c r="AK708" s="122"/>
      <c r="AL708" s="122"/>
      <c r="AM708" s="122"/>
      <c r="AN708" s="122"/>
      <c r="AO708" s="122"/>
      <c r="AP708" s="122"/>
      <c r="AQ708" s="122"/>
      <c r="AR708" s="122"/>
      <c r="AS708" s="122"/>
      <c r="AT708" s="122"/>
      <c r="AU708" s="122"/>
      <c r="AV708" s="122"/>
      <c r="AW708" s="122"/>
      <c r="AX708" s="122"/>
      <c r="AY708" s="122"/>
      <c r="AZ708" s="122"/>
      <c r="BA708" s="122"/>
      <c r="BB708" s="122"/>
      <c r="BC708" s="122"/>
      <c r="BD708" s="122"/>
      <c r="BE708" s="122"/>
      <c r="BF708" s="122"/>
    </row>
    <row r="709" spans="2:58" ht="14.1" customHeight="1" x14ac:dyDescent="0.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c r="AE709" s="122"/>
      <c r="AF709" s="122"/>
      <c r="AG709" s="122"/>
      <c r="AH709" s="122"/>
      <c r="AI709" s="122"/>
      <c r="AJ709" s="122"/>
      <c r="AK709" s="122"/>
      <c r="AL709" s="122"/>
      <c r="AM709" s="122"/>
      <c r="AN709" s="122"/>
      <c r="AO709" s="122"/>
      <c r="AP709" s="122"/>
      <c r="AQ709" s="122"/>
      <c r="AR709" s="122"/>
      <c r="AS709" s="122"/>
      <c r="AT709" s="122"/>
      <c r="AU709" s="122"/>
      <c r="AV709" s="122"/>
      <c r="AW709" s="122"/>
      <c r="AX709" s="122"/>
      <c r="AY709" s="122"/>
      <c r="AZ709" s="122"/>
      <c r="BA709" s="122"/>
      <c r="BB709" s="122"/>
      <c r="BC709" s="122"/>
      <c r="BD709" s="122"/>
      <c r="BE709" s="122"/>
      <c r="BF709" s="122"/>
    </row>
    <row r="710" spans="2:58" ht="14.1" customHeight="1" x14ac:dyDescent="0.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c r="AE710" s="122"/>
      <c r="AF710" s="122"/>
      <c r="AG710" s="122"/>
      <c r="AH710" s="122"/>
      <c r="AI710" s="122"/>
      <c r="AJ710" s="122"/>
      <c r="AK710" s="122"/>
      <c r="AL710" s="122"/>
      <c r="AM710" s="122"/>
      <c r="AN710" s="122"/>
      <c r="AO710" s="122"/>
      <c r="AP710" s="122"/>
      <c r="AQ710" s="122"/>
      <c r="AR710" s="122"/>
      <c r="AS710" s="122"/>
      <c r="AT710" s="122"/>
      <c r="AU710" s="122"/>
      <c r="AV710" s="122"/>
      <c r="AW710" s="122"/>
      <c r="AX710" s="122"/>
      <c r="AY710" s="122"/>
      <c r="AZ710" s="122"/>
      <c r="BA710" s="122"/>
      <c r="BB710" s="122"/>
      <c r="BC710" s="122"/>
      <c r="BD710" s="122"/>
      <c r="BE710" s="122"/>
      <c r="BF710" s="122"/>
    </row>
    <row r="711" spans="2:58" ht="14.1" customHeight="1" x14ac:dyDescent="0.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c r="AE711" s="122"/>
      <c r="AF711" s="122"/>
      <c r="AG711" s="122"/>
      <c r="AH711" s="122"/>
      <c r="AI711" s="122"/>
      <c r="AJ711" s="122"/>
      <c r="AK711" s="122"/>
      <c r="AL711" s="122"/>
      <c r="AM711" s="122"/>
      <c r="AN711" s="122"/>
      <c r="AO711" s="122"/>
      <c r="AP711" s="122"/>
      <c r="AQ711" s="122"/>
      <c r="AR711" s="122"/>
      <c r="AS711" s="122"/>
      <c r="AT711" s="122"/>
      <c r="AU711" s="122"/>
      <c r="AV711" s="122"/>
      <c r="AW711" s="122"/>
      <c r="AX711" s="122"/>
      <c r="AY711" s="122"/>
      <c r="AZ711" s="122"/>
      <c r="BA711" s="122"/>
      <c r="BB711" s="122"/>
      <c r="BC711" s="122"/>
      <c r="BD711" s="122"/>
      <c r="BE711" s="122"/>
      <c r="BF711" s="122"/>
    </row>
    <row r="712" spans="2:58" ht="14.1" customHeight="1" x14ac:dyDescent="0.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c r="AE712" s="122"/>
      <c r="AF712" s="122"/>
      <c r="AG712" s="122"/>
      <c r="AH712" s="122"/>
      <c r="AI712" s="122"/>
      <c r="AJ712" s="122"/>
      <c r="AK712" s="122"/>
      <c r="AL712" s="122"/>
      <c r="AM712" s="122"/>
      <c r="AN712" s="122"/>
      <c r="AO712" s="122"/>
      <c r="AP712" s="122"/>
      <c r="AQ712" s="122"/>
      <c r="AR712" s="122"/>
      <c r="AS712" s="122"/>
      <c r="AT712" s="122"/>
      <c r="AU712" s="122"/>
      <c r="AV712" s="122"/>
      <c r="AW712" s="122"/>
      <c r="AX712" s="122"/>
      <c r="AY712" s="122"/>
      <c r="AZ712" s="122"/>
      <c r="BA712" s="122"/>
      <c r="BB712" s="122"/>
      <c r="BC712" s="122"/>
      <c r="BD712" s="122"/>
      <c r="BE712" s="122"/>
      <c r="BF712" s="122"/>
    </row>
    <row r="713" spans="2:58" ht="14.1" customHeight="1" x14ac:dyDescent="0.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c r="AE713" s="122"/>
      <c r="AF713" s="122"/>
      <c r="AG713" s="122"/>
      <c r="AH713" s="122"/>
      <c r="AI713" s="122"/>
      <c r="AJ713" s="122"/>
      <c r="AK713" s="122"/>
      <c r="AL713" s="122"/>
      <c r="AM713" s="122"/>
      <c r="AN713" s="122"/>
      <c r="AO713" s="122"/>
      <c r="AP713" s="122"/>
      <c r="AQ713" s="122"/>
      <c r="AR713" s="122"/>
      <c r="AS713" s="122"/>
      <c r="AT713" s="122"/>
      <c r="AU713" s="122"/>
      <c r="AV713" s="122"/>
      <c r="AW713" s="122"/>
      <c r="AX713" s="122"/>
      <c r="AY713" s="122"/>
      <c r="AZ713" s="122"/>
      <c r="BA713" s="122"/>
      <c r="BB713" s="122"/>
      <c r="BC713" s="122"/>
      <c r="BD713" s="122"/>
      <c r="BE713" s="122"/>
      <c r="BF713" s="122"/>
    </row>
    <row r="714" spans="2:58" ht="14.1" customHeight="1" x14ac:dyDescent="0.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c r="AE714" s="122"/>
      <c r="AF714" s="122"/>
      <c r="AG714" s="122"/>
      <c r="AH714" s="122"/>
      <c r="AI714" s="122"/>
      <c r="AJ714" s="122"/>
      <c r="AK714" s="122"/>
      <c r="AL714" s="122"/>
      <c r="AM714" s="122"/>
      <c r="AN714" s="122"/>
      <c r="AO714" s="122"/>
      <c r="AP714" s="122"/>
      <c r="AQ714" s="122"/>
      <c r="AR714" s="122"/>
      <c r="AS714" s="122"/>
      <c r="AT714" s="122"/>
      <c r="AU714" s="122"/>
      <c r="AV714" s="122"/>
      <c r="AW714" s="122"/>
      <c r="AX714" s="122"/>
      <c r="AY714" s="122"/>
      <c r="AZ714" s="122"/>
      <c r="BA714" s="122"/>
      <c r="BB714" s="122"/>
      <c r="BC714" s="122"/>
      <c r="BD714" s="122"/>
      <c r="BE714" s="122"/>
      <c r="BF714" s="122"/>
    </row>
    <row r="715" spans="2:58" ht="14.1" customHeight="1" x14ac:dyDescent="0.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c r="AE715" s="122"/>
      <c r="AF715" s="122"/>
      <c r="AG715" s="122"/>
      <c r="AH715" s="122"/>
      <c r="AI715" s="122"/>
      <c r="AJ715" s="122"/>
      <c r="AK715" s="122"/>
      <c r="AL715" s="122"/>
      <c r="AM715" s="122"/>
      <c r="AN715" s="122"/>
      <c r="AO715" s="122"/>
      <c r="AP715" s="122"/>
      <c r="AQ715" s="122"/>
      <c r="AR715" s="122"/>
      <c r="AS715" s="122"/>
      <c r="AT715" s="122"/>
      <c r="AU715" s="122"/>
      <c r="AV715" s="122"/>
      <c r="AW715" s="122"/>
      <c r="AX715" s="122"/>
      <c r="AY715" s="122"/>
      <c r="AZ715" s="122"/>
      <c r="BA715" s="122"/>
      <c r="BB715" s="122"/>
      <c r="BC715" s="122"/>
      <c r="BD715" s="122"/>
      <c r="BE715" s="122"/>
      <c r="BF715" s="122"/>
    </row>
    <row r="716" spans="2:58" ht="14.1" customHeight="1" x14ac:dyDescent="0.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c r="AE716" s="122"/>
      <c r="AF716" s="122"/>
      <c r="AG716" s="122"/>
      <c r="AH716" s="122"/>
      <c r="AI716" s="122"/>
      <c r="AJ716" s="122"/>
      <c r="AK716" s="122"/>
      <c r="AL716" s="122"/>
      <c r="AM716" s="122"/>
      <c r="AN716" s="122"/>
      <c r="AO716" s="122"/>
      <c r="AP716" s="122"/>
      <c r="AQ716" s="122"/>
      <c r="AR716" s="122"/>
      <c r="AS716" s="122"/>
      <c r="AT716" s="122"/>
      <c r="AU716" s="122"/>
      <c r="AV716" s="122"/>
      <c r="AW716" s="122"/>
      <c r="AX716" s="122"/>
      <c r="AY716" s="122"/>
      <c r="AZ716" s="122"/>
      <c r="BA716" s="122"/>
      <c r="BB716" s="122"/>
      <c r="BC716" s="122"/>
      <c r="BD716" s="122"/>
      <c r="BE716" s="122"/>
      <c r="BF716" s="122"/>
    </row>
    <row r="717" spans="2:58" ht="14.1" customHeight="1" x14ac:dyDescent="0.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c r="AE717" s="122"/>
      <c r="AF717" s="122"/>
      <c r="AG717" s="122"/>
      <c r="AH717" s="122"/>
      <c r="AI717" s="122"/>
      <c r="AJ717" s="122"/>
      <c r="AK717" s="122"/>
      <c r="AL717" s="122"/>
      <c r="AM717" s="122"/>
      <c r="AN717" s="122"/>
      <c r="AO717" s="122"/>
      <c r="AP717" s="122"/>
      <c r="AQ717" s="122"/>
      <c r="AR717" s="122"/>
      <c r="AS717" s="122"/>
      <c r="AT717" s="122"/>
      <c r="AU717" s="122"/>
      <c r="AV717" s="122"/>
      <c r="AW717" s="122"/>
      <c r="AX717" s="122"/>
      <c r="AY717" s="122"/>
      <c r="AZ717" s="122"/>
      <c r="BA717" s="122"/>
      <c r="BB717" s="122"/>
      <c r="BC717" s="122"/>
      <c r="BD717" s="122"/>
      <c r="BE717" s="122"/>
      <c r="BF717" s="122"/>
    </row>
    <row r="718" spans="2:58" ht="14.1" customHeight="1" x14ac:dyDescent="0.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c r="AE718" s="122"/>
      <c r="AF718" s="122"/>
      <c r="AG718" s="122"/>
      <c r="AH718" s="122"/>
      <c r="AI718" s="122"/>
      <c r="AJ718" s="122"/>
      <c r="AK718" s="122"/>
      <c r="AL718" s="122"/>
      <c r="AM718" s="122"/>
      <c r="AN718" s="122"/>
      <c r="AO718" s="122"/>
      <c r="AP718" s="122"/>
      <c r="AQ718" s="122"/>
      <c r="AR718" s="122"/>
      <c r="AS718" s="122"/>
      <c r="AT718" s="122"/>
      <c r="AU718" s="122"/>
      <c r="AV718" s="122"/>
      <c r="AW718" s="122"/>
      <c r="AX718" s="122"/>
      <c r="AY718" s="122"/>
      <c r="AZ718" s="122"/>
      <c r="BA718" s="122"/>
      <c r="BB718" s="122"/>
      <c r="BC718" s="122"/>
      <c r="BD718" s="122"/>
      <c r="BE718" s="122"/>
      <c r="BF718" s="122"/>
    </row>
    <row r="719" spans="2:58" ht="14.1" customHeight="1" x14ac:dyDescent="0.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c r="AE719" s="122"/>
      <c r="AF719" s="122"/>
      <c r="AG719" s="122"/>
      <c r="AH719" s="122"/>
      <c r="AI719" s="122"/>
      <c r="AJ719" s="122"/>
      <c r="AK719" s="122"/>
      <c r="AL719" s="122"/>
      <c r="AM719" s="122"/>
      <c r="AN719" s="122"/>
      <c r="AO719" s="122"/>
      <c r="AP719" s="122"/>
      <c r="AQ719" s="122"/>
      <c r="AR719" s="122"/>
      <c r="AS719" s="122"/>
      <c r="AT719" s="122"/>
      <c r="AU719" s="122"/>
      <c r="AV719" s="122"/>
      <c r="AW719" s="122"/>
      <c r="AX719" s="122"/>
      <c r="AY719" s="122"/>
      <c r="AZ719" s="122"/>
      <c r="BA719" s="122"/>
      <c r="BB719" s="122"/>
      <c r="BC719" s="122"/>
      <c r="BD719" s="122"/>
      <c r="BE719" s="122"/>
      <c r="BF719" s="122"/>
    </row>
    <row r="720" spans="2:58" ht="14.1" customHeight="1" x14ac:dyDescent="0.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c r="AE720" s="122"/>
      <c r="AF720" s="122"/>
      <c r="AG720" s="122"/>
      <c r="AH720" s="122"/>
      <c r="AI720" s="122"/>
      <c r="AJ720" s="122"/>
      <c r="AK720" s="122"/>
      <c r="AL720" s="122"/>
      <c r="AM720" s="122"/>
      <c r="AN720" s="122"/>
      <c r="AO720" s="122"/>
      <c r="AP720" s="122"/>
      <c r="AQ720" s="122"/>
      <c r="AR720" s="122"/>
      <c r="AS720" s="122"/>
      <c r="AT720" s="122"/>
      <c r="AU720" s="122"/>
      <c r="AV720" s="122"/>
      <c r="AW720" s="122"/>
      <c r="AX720" s="122"/>
      <c r="AY720" s="122"/>
      <c r="AZ720" s="122"/>
      <c r="BA720" s="122"/>
      <c r="BB720" s="122"/>
      <c r="BC720" s="122"/>
      <c r="BD720" s="122"/>
      <c r="BE720" s="122"/>
      <c r="BF720" s="122"/>
    </row>
    <row r="721" spans="2:58" ht="14.1" customHeight="1" x14ac:dyDescent="0.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c r="AE721" s="122"/>
      <c r="AF721" s="122"/>
      <c r="AG721" s="122"/>
      <c r="AH721" s="122"/>
      <c r="AI721" s="122"/>
      <c r="AJ721" s="122"/>
      <c r="AK721" s="122"/>
      <c r="AL721" s="122"/>
      <c r="AM721" s="122"/>
      <c r="AN721" s="122"/>
      <c r="AO721" s="122"/>
      <c r="AP721" s="122"/>
      <c r="AQ721" s="122"/>
      <c r="AR721" s="122"/>
      <c r="AS721" s="122"/>
      <c r="AT721" s="122"/>
      <c r="AU721" s="122"/>
      <c r="AV721" s="122"/>
      <c r="AW721" s="122"/>
      <c r="AX721" s="122"/>
      <c r="AY721" s="122"/>
      <c r="AZ721" s="122"/>
      <c r="BA721" s="122"/>
      <c r="BB721" s="122"/>
      <c r="BC721" s="122"/>
      <c r="BD721" s="122"/>
      <c r="BE721" s="122"/>
      <c r="BF721" s="122"/>
    </row>
    <row r="722" spans="2:58" ht="14.1" customHeight="1" x14ac:dyDescent="0.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c r="AE722" s="122"/>
      <c r="AF722" s="122"/>
      <c r="AG722" s="122"/>
      <c r="AH722" s="122"/>
      <c r="AI722" s="122"/>
      <c r="AJ722" s="122"/>
      <c r="AK722" s="122"/>
      <c r="AL722" s="122"/>
      <c r="AM722" s="122"/>
      <c r="AN722" s="122"/>
      <c r="AO722" s="122"/>
      <c r="AP722" s="122"/>
      <c r="AQ722" s="122"/>
      <c r="AR722" s="122"/>
      <c r="AS722" s="122"/>
      <c r="AT722" s="122"/>
      <c r="AU722" s="122"/>
      <c r="AV722" s="122"/>
      <c r="AW722" s="122"/>
      <c r="AX722" s="122"/>
      <c r="AY722" s="122"/>
      <c r="AZ722" s="122"/>
      <c r="BA722" s="122"/>
      <c r="BB722" s="122"/>
      <c r="BC722" s="122"/>
      <c r="BD722" s="122"/>
      <c r="BE722" s="122"/>
      <c r="BF722" s="122"/>
    </row>
    <row r="723" spans="2:58" ht="14.1" customHeight="1" x14ac:dyDescent="0.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c r="AE723" s="122"/>
      <c r="AF723" s="122"/>
      <c r="AG723" s="122"/>
      <c r="AH723" s="122"/>
      <c r="AI723" s="122"/>
      <c r="AJ723" s="122"/>
      <c r="AK723" s="122"/>
      <c r="AL723" s="122"/>
      <c r="AM723" s="122"/>
      <c r="AN723" s="122"/>
      <c r="AO723" s="122"/>
      <c r="AP723" s="122"/>
      <c r="AQ723" s="122"/>
      <c r="AR723" s="122"/>
      <c r="AS723" s="122"/>
      <c r="AT723" s="122"/>
      <c r="AU723" s="122"/>
      <c r="AV723" s="122"/>
      <c r="AW723" s="122"/>
      <c r="AX723" s="122"/>
      <c r="AY723" s="122"/>
      <c r="AZ723" s="122"/>
      <c r="BA723" s="122"/>
      <c r="BB723" s="122"/>
      <c r="BC723" s="122"/>
      <c r="BD723" s="122"/>
      <c r="BE723" s="122"/>
      <c r="BF723" s="122"/>
    </row>
    <row r="724" spans="2:58" ht="14.1" customHeight="1" x14ac:dyDescent="0.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c r="AE724" s="122"/>
      <c r="AF724" s="122"/>
      <c r="AG724" s="122"/>
      <c r="AH724" s="122"/>
      <c r="AI724" s="122"/>
      <c r="AJ724" s="122"/>
      <c r="AK724" s="122"/>
      <c r="AL724" s="122"/>
      <c r="AM724" s="122"/>
      <c r="AN724" s="122"/>
      <c r="AO724" s="122"/>
      <c r="AP724" s="122"/>
      <c r="AQ724" s="122"/>
      <c r="AR724" s="122"/>
      <c r="AS724" s="122"/>
      <c r="AT724" s="122"/>
      <c r="AU724" s="122"/>
      <c r="AV724" s="122"/>
      <c r="AW724" s="122"/>
      <c r="AX724" s="122"/>
      <c r="AY724" s="122"/>
      <c r="AZ724" s="122"/>
      <c r="BA724" s="122"/>
      <c r="BB724" s="122"/>
      <c r="BC724" s="122"/>
      <c r="BD724" s="122"/>
      <c r="BE724" s="122"/>
      <c r="BF724" s="122"/>
    </row>
    <row r="725" spans="2:58" ht="14.1" customHeight="1" x14ac:dyDescent="0.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c r="AE725" s="122"/>
      <c r="AF725" s="122"/>
      <c r="AG725" s="122"/>
      <c r="AH725" s="122"/>
      <c r="AI725" s="122"/>
      <c r="AJ725" s="122"/>
      <c r="AK725" s="122"/>
      <c r="AL725" s="122"/>
      <c r="AM725" s="122"/>
      <c r="AN725" s="122"/>
      <c r="AO725" s="122"/>
      <c r="AP725" s="122"/>
      <c r="AQ725" s="122"/>
      <c r="AR725" s="122"/>
      <c r="AS725" s="122"/>
      <c r="AT725" s="122"/>
      <c r="AU725" s="122"/>
      <c r="AV725" s="122"/>
      <c r="AW725" s="122"/>
      <c r="AX725" s="122"/>
      <c r="AY725" s="122"/>
      <c r="AZ725" s="122"/>
      <c r="BA725" s="122"/>
      <c r="BB725" s="122"/>
      <c r="BC725" s="122"/>
      <c r="BD725" s="122"/>
      <c r="BE725" s="122"/>
      <c r="BF725" s="122"/>
    </row>
    <row r="726" spans="2:58" ht="14.1" customHeight="1" x14ac:dyDescent="0.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c r="AE726" s="122"/>
      <c r="AF726" s="122"/>
      <c r="AG726" s="122"/>
      <c r="AH726" s="122"/>
      <c r="AI726" s="122"/>
      <c r="AJ726" s="122"/>
      <c r="AK726" s="122"/>
      <c r="AL726" s="122"/>
      <c r="AM726" s="122"/>
      <c r="AN726" s="122"/>
      <c r="AO726" s="122"/>
      <c r="AP726" s="122"/>
      <c r="AQ726" s="122"/>
      <c r="AR726" s="122"/>
      <c r="AS726" s="122"/>
      <c r="AT726" s="122"/>
      <c r="AU726" s="122"/>
      <c r="AV726" s="122"/>
      <c r="AW726" s="122"/>
      <c r="AX726" s="122"/>
      <c r="AY726" s="122"/>
      <c r="AZ726" s="122"/>
      <c r="BA726" s="122"/>
      <c r="BB726" s="122"/>
      <c r="BC726" s="122"/>
      <c r="BD726" s="122"/>
      <c r="BE726" s="122"/>
      <c r="BF726" s="122"/>
    </row>
    <row r="727" spans="2:58" ht="14.1" customHeight="1" x14ac:dyDescent="0.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c r="AE727" s="122"/>
      <c r="AF727" s="122"/>
      <c r="AG727" s="122"/>
      <c r="AH727" s="122"/>
      <c r="AI727" s="122"/>
      <c r="AJ727" s="122"/>
      <c r="AK727" s="122"/>
      <c r="AL727" s="122"/>
      <c r="AM727" s="122"/>
      <c r="AN727" s="122"/>
      <c r="AO727" s="122"/>
      <c r="AP727" s="122"/>
      <c r="AQ727" s="122"/>
      <c r="AR727" s="122"/>
      <c r="AS727" s="122"/>
      <c r="AT727" s="122"/>
      <c r="AU727" s="122"/>
      <c r="AV727" s="122"/>
      <c r="AW727" s="122"/>
      <c r="AX727" s="122"/>
      <c r="AY727" s="122"/>
      <c r="AZ727" s="122"/>
      <c r="BA727" s="122"/>
      <c r="BB727" s="122"/>
      <c r="BC727" s="122"/>
      <c r="BD727" s="122"/>
      <c r="BE727" s="122"/>
      <c r="BF727" s="122"/>
    </row>
    <row r="728" spans="2:58" ht="14.1" customHeight="1" x14ac:dyDescent="0.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c r="AE728" s="122"/>
      <c r="AF728" s="122"/>
      <c r="AG728" s="122"/>
      <c r="AH728" s="122"/>
      <c r="AI728" s="122"/>
      <c r="AJ728" s="122"/>
      <c r="AK728" s="122"/>
      <c r="AL728" s="122"/>
      <c r="AM728" s="122"/>
      <c r="AN728" s="122"/>
      <c r="AO728" s="122"/>
      <c r="AP728" s="122"/>
      <c r="AQ728" s="122"/>
      <c r="AR728" s="122"/>
      <c r="AS728" s="122"/>
      <c r="AT728" s="122"/>
      <c r="AU728" s="122"/>
      <c r="AV728" s="122"/>
      <c r="AW728" s="122"/>
      <c r="AX728" s="122"/>
      <c r="AY728" s="122"/>
      <c r="AZ728" s="122"/>
      <c r="BA728" s="122"/>
      <c r="BB728" s="122"/>
      <c r="BC728" s="122"/>
      <c r="BD728" s="122"/>
      <c r="BE728" s="122"/>
      <c r="BF728" s="122"/>
    </row>
    <row r="729" spans="2:58" ht="14.1" customHeight="1" x14ac:dyDescent="0.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c r="AE729" s="122"/>
      <c r="AF729" s="122"/>
      <c r="AG729" s="122"/>
      <c r="AH729" s="122"/>
      <c r="AI729" s="122"/>
      <c r="AJ729" s="122"/>
      <c r="AK729" s="122"/>
      <c r="AL729" s="122"/>
      <c r="AM729" s="122"/>
      <c r="AN729" s="122"/>
      <c r="AO729" s="122"/>
      <c r="AP729" s="122"/>
      <c r="AQ729" s="122"/>
      <c r="AR729" s="122"/>
      <c r="AS729" s="122"/>
      <c r="AT729" s="122"/>
      <c r="AU729" s="122"/>
      <c r="AV729" s="122"/>
      <c r="AW729" s="122"/>
      <c r="AX729" s="122"/>
      <c r="AY729" s="122"/>
      <c r="AZ729" s="122"/>
      <c r="BA729" s="122"/>
      <c r="BB729" s="122"/>
      <c r="BC729" s="122"/>
      <c r="BD729" s="122"/>
      <c r="BE729" s="122"/>
      <c r="BF729" s="122"/>
    </row>
    <row r="730" spans="2:58" ht="14.1" customHeight="1" x14ac:dyDescent="0.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2"/>
      <c r="AF730" s="122"/>
      <c r="AG730" s="122"/>
      <c r="AH730" s="122"/>
      <c r="AI730" s="122"/>
      <c r="AJ730" s="122"/>
      <c r="AK730" s="122"/>
      <c r="AL730" s="122"/>
      <c r="AM730" s="122"/>
      <c r="AN730" s="122"/>
      <c r="AO730" s="122"/>
      <c r="AP730" s="122"/>
      <c r="AQ730" s="122"/>
      <c r="AR730" s="122"/>
      <c r="AS730" s="122"/>
      <c r="AT730" s="122"/>
      <c r="AU730" s="122"/>
      <c r="AV730" s="122"/>
      <c r="AW730" s="122"/>
      <c r="AX730" s="122"/>
      <c r="AY730" s="122"/>
      <c r="AZ730" s="122"/>
      <c r="BA730" s="122"/>
      <c r="BB730" s="122"/>
      <c r="BC730" s="122"/>
      <c r="BD730" s="122"/>
      <c r="BE730" s="122"/>
      <c r="BF730" s="122"/>
    </row>
    <row r="731" spans="2:58" ht="14.1" customHeight="1" x14ac:dyDescent="0.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c r="AE731" s="122"/>
      <c r="AF731" s="122"/>
      <c r="AG731" s="122"/>
      <c r="AH731" s="122"/>
      <c r="AI731" s="122"/>
      <c r="AJ731" s="122"/>
      <c r="AK731" s="122"/>
      <c r="AL731" s="122"/>
      <c r="AM731" s="122"/>
      <c r="AN731" s="122"/>
      <c r="AO731" s="122"/>
      <c r="AP731" s="122"/>
      <c r="AQ731" s="122"/>
      <c r="AR731" s="122"/>
      <c r="AS731" s="122"/>
      <c r="AT731" s="122"/>
      <c r="AU731" s="122"/>
      <c r="AV731" s="122"/>
      <c r="AW731" s="122"/>
      <c r="AX731" s="122"/>
      <c r="AY731" s="122"/>
      <c r="AZ731" s="122"/>
      <c r="BA731" s="122"/>
      <c r="BB731" s="122"/>
      <c r="BC731" s="122"/>
      <c r="BD731" s="122"/>
      <c r="BE731" s="122"/>
      <c r="BF731" s="122"/>
    </row>
    <row r="732" spans="2:58" ht="14.1" customHeight="1" x14ac:dyDescent="0.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2"/>
      <c r="AF732" s="122"/>
      <c r="AG732" s="122"/>
      <c r="AH732" s="122"/>
      <c r="AI732" s="122"/>
      <c r="AJ732" s="122"/>
      <c r="AK732" s="122"/>
      <c r="AL732" s="122"/>
      <c r="AM732" s="122"/>
      <c r="AN732" s="122"/>
      <c r="AO732" s="122"/>
      <c r="AP732" s="122"/>
      <c r="AQ732" s="122"/>
      <c r="AR732" s="122"/>
      <c r="AS732" s="122"/>
      <c r="AT732" s="122"/>
      <c r="AU732" s="122"/>
      <c r="AV732" s="122"/>
      <c r="AW732" s="122"/>
      <c r="AX732" s="122"/>
      <c r="AY732" s="122"/>
      <c r="AZ732" s="122"/>
      <c r="BA732" s="122"/>
      <c r="BB732" s="122"/>
      <c r="BC732" s="122"/>
      <c r="BD732" s="122"/>
      <c r="BE732" s="122"/>
      <c r="BF732" s="122"/>
    </row>
    <row r="733" spans="2:58" ht="14.1" customHeight="1" x14ac:dyDescent="0.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c r="AE733" s="122"/>
      <c r="AF733" s="122"/>
      <c r="AG733" s="122"/>
      <c r="AH733" s="122"/>
      <c r="AI733" s="122"/>
      <c r="AJ733" s="122"/>
      <c r="AK733" s="122"/>
      <c r="AL733" s="122"/>
      <c r="AM733" s="122"/>
      <c r="AN733" s="122"/>
      <c r="AO733" s="122"/>
      <c r="AP733" s="122"/>
      <c r="AQ733" s="122"/>
      <c r="AR733" s="122"/>
      <c r="AS733" s="122"/>
      <c r="AT733" s="122"/>
      <c r="AU733" s="122"/>
      <c r="AV733" s="122"/>
      <c r="AW733" s="122"/>
      <c r="AX733" s="122"/>
      <c r="AY733" s="122"/>
      <c r="AZ733" s="122"/>
      <c r="BA733" s="122"/>
      <c r="BB733" s="122"/>
      <c r="BC733" s="122"/>
      <c r="BD733" s="122"/>
      <c r="BE733" s="122"/>
      <c r="BF733" s="122"/>
    </row>
    <row r="734" spans="2:58" ht="14.1" customHeight="1" x14ac:dyDescent="0.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2"/>
      <c r="AF734" s="122"/>
      <c r="AG734" s="122"/>
      <c r="AH734" s="122"/>
      <c r="AI734" s="122"/>
      <c r="AJ734" s="122"/>
      <c r="AK734" s="122"/>
      <c r="AL734" s="122"/>
      <c r="AM734" s="122"/>
      <c r="AN734" s="122"/>
      <c r="AO734" s="122"/>
      <c r="AP734" s="122"/>
      <c r="AQ734" s="122"/>
      <c r="AR734" s="122"/>
      <c r="AS734" s="122"/>
      <c r="AT734" s="122"/>
      <c r="AU734" s="122"/>
      <c r="AV734" s="122"/>
      <c r="AW734" s="122"/>
      <c r="AX734" s="122"/>
      <c r="AY734" s="122"/>
      <c r="AZ734" s="122"/>
      <c r="BA734" s="122"/>
      <c r="BB734" s="122"/>
      <c r="BC734" s="122"/>
      <c r="BD734" s="122"/>
      <c r="BE734" s="122"/>
      <c r="BF734" s="122"/>
    </row>
    <row r="735" spans="2:58" ht="14.1" customHeight="1" x14ac:dyDescent="0.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c r="AE735" s="122"/>
      <c r="AF735" s="122"/>
      <c r="AG735" s="122"/>
      <c r="AH735" s="122"/>
      <c r="AI735" s="122"/>
      <c r="AJ735" s="122"/>
      <c r="AK735" s="122"/>
      <c r="AL735" s="122"/>
      <c r="AM735" s="122"/>
      <c r="AN735" s="122"/>
      <c r="AO735" s="122"/>
      <c r="AP735" s="122"/>
      <c r="AQ735" s="122"/>
      <c r="AR735" s="122"/>
      <c r="AS735" s="122"/>
      <c r="AT735" s="122"/>
      <c r="AU735" s="122"/>
      <c r="AV735" s="122"/>
      <c r="AW735" s="122"/>
      <c r="AX735" s="122"/>
      <c r="AY735" s="122"/>
      <c r="AZ735" s="122"/>
      <c r="BA735" s="122"/>
      <c r="BB735" s="122"/>
      <c r="BC735" s="122"/>
      <c r="BD735" s="122"/>
      <c r="BE735" s="122"/>
      <c r="BF735" s="122"/>
    </row>
    <row r="736" spans="2:58" ht="14.1" customHeight="1" x14ac:dyDescent="0.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2"/>
      <c r="AF736" s="122"/>
      <c r="AG736" s="122"/>
      <c r="AH736" s="122"/>
      <c r="AI736" s="122"/>
      <c r="AJ736" s="122"/>
      <c r="AK736" s="122"/>
      <c r="AL736" s="122"/>
      <c r="AM736" s="122"/>
      <c r="AN736" s="122"/>
      <c r="AO736" s="122"/>
      <c r="AP736" s="122"/>
      <c r="AQ736" s="122"/>
      <c r="AR736" s="122"/>
      <c r="AS736" s="122"/>
      <c r="AT736" s="122"/>
      <c r="AU736" s="122"/>
      <c r="AV736" s="122"/>
      <c r="AW736" s="122"/>
      <c r="AX736" s="122"/>
      <c r="AY736" s="122"/>
      <c r="AZ736" s="122"/>
      <c r="BA736" s="122"/>
      <c r="BB736" s="122"/>
      <c r="BC736" s="122"/>
      <c r="BD736" s="122"/>
      <c r="BE736" s="122"/>
      <c r="BF736" s="122"/>
    </row>
    <row r="737" spans="2:58" ht="14.1" customHeight="1" x14ac:dyDescent="0.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2"/>
      <c r="AF737" s="122"/>
      <c r="AG737" s="122"/>
      <c r="AH737" s="122"/>
      <c r="AI737" s="122"/>
      <c r="AJ737" s="122"/>
      <c r="AK737" s="122"/>
      <c r="AL737" s="122"/>
      <c r="AM737" s="122"/>
      <c r="AN737" s="122"/>
      <c r="AO737" s="122"/>
      <c r="AP737" s="122"/>
      <c r="AQ737" s="122"/>
      <c r="AR737" s="122"/>
      <c r="AS737" s="122"/>
      <c r="AT737" s="122"/>
      <c r="AU737" s="122"/>
      <c r="AV737" s="122"/>
      <c r="AW737" s="122"/>
      <c r="AX737" s="122"/>
      <c r="AY737" s="122"/>
      <c r="AZ737" s="122"/>
      <c r="BA737" s="122"/>
      <c r="BB737" s="122"/>
      <c r="BC737" s="122"/>
      <c r="BD737" s="122"/>
      <c r="BE737" s="122"/>
      <c r="BF737" s="122"/>
    </row>
    <row r="738" spans="2:58" ht="14.1" customHeight="1" x14ac:dyDescent="0.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c r="AE738" s="122"/>
      <c r="AF738" s="122"/>
      <c r="AG738" s="122"/>
      <c r="AH738" s="122"/>
      <c r="AI738" s="122"/>
      <c r="AJ738" s="122"/>
      <c r="AK738" s="122"/>
      <c r="AL738" s="122"/>
      <c r="AM738" s="122"/>
      <c r="AN738" s="122"/>
      <c r="AO738" s="122"/>
      <c r="AP738" s="122"/>
      <c r="AQ738" s="122"/>
      <c r="AR738" s="122"/>
      <c r="AS738" s="122"/>
      <c r="AT738" s="122"/>
      <c r="AU738" s="122"/>
      <c r="AV738" s="122"/>
      <c r="AW738" s="122"/>
      <c r="AX738" s="122"/>
      <c r="AY738" s="122"/>
      <c r="AZ738" s="122"/>
      <c r="BA738" s="122"/>
      <c r="BB738" s="122"/>
      <c r="BC738" s="122"/>
      <c r="BD738" s="122"/>
      <c r="BE738" s="122"/>
      <c r="BF738" s="122"/>
    </row>
    <row r="739" spans="2:58" ht="14.1" customHeight="1" x14ac:dyDescent="0.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c r="AE739" s="122"/>
      <c r="AF739" s="122"/>
      <c r="AG739" s="122"/>
      <c r="AH739" s="122"/>
      <c r="AI739" s="122"/>
      <c r="AJ739" s="122"/>
      <c r="AK739" s="122"/>
      <c r="AL739" s="122"/>
      <c r="AM739" s="122"/>
      <c r="AN739" s="122"/>
      <c r="AO739" s="122"/>
      <c r="AP739" s="122"/>
      <c r="AQ739" s="122"/>
      <c r="AR739" s="122"/>
      <c r="AS739" s="122"/>
      <c r="AT739" s="122"/>
      <c r="AU739" s="122"/>
      <c r="AV739" s="122"/>
      <c r="AW739" s="122"/>
      <c r="AX739" s="122"/>
      <c r="AY739" s="122"/>
      <c r="AZ739" s="122"/>
      <c r="BA739" s="122"/>
      <c r="BB739" s="122"/>
      <c r="BC739" s="122"/>
      <c r="BD739" s="122"/>
      <c r="BE739" s="122"/>
      <c r="BF739" s="122"/>
    </row>
    <row r="740" spans="2:58" ht="14.1" customHeight="1" x14ac:dyDescent="0.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2"/>
      <c r="AF740" s="122"/>
      <c r="AG740" s="122"/>
      <c r="AH740" s="122"/>
      <c r="AI740" s="122"/>
      <c r="AJ740" s="122"/>
      <c r="AK740" s="122"/>
      <c r="AL740" s="122"/>
      <c r="AM740" s="122"/>
      <c r="AN740" s="122"/>
      <c r="AO740" s="122"/>
      <c r="AP740" s="122"/>
      <c r="AQ740" s="122"/>
      <c r="AR740" s="122"/>
      <c r="AS740" s="122"/>
      <c r="AT740" s="122"/>
      <c r="AU740" s="122"/>
      <c r="AV740" s="122"/>
      <c r="AW740" s="122"/>
      <c r="AX740" s="122"/>
      <c r="AY740" s="122"/>
      <c r="AZ740" s="122"/>
      <c r="BA740" s="122"/>
      <c r="BB740" s="122"/>
      <c r="BC740" s="122"/>
      <c r="BD740" s="122"/>
      <c r="BE740" s="122"/>
      <c r="BF740" s="122"/>
    </row>
    <row r="741" spans="2:58" ht="14.1" customHeight="1" x14ac:dyDescent="0.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2"/>
      <c r="AF741" s="122"/>
      <c r="AG741" s="122"/>
      <c r="AH741" s="122"/>
      <c r="AI741" s="122"/>
      <c r="AJ741" s="122"/>
      <c r="AK741" s="122"/>
      <c r="AL741" s="122"/>
      <c r="AM741" s="122"/>
      <c r="AN741" s="122"/>
      <c r="AO741" s="122"/>
      <c r="AP741" s="122"/>
      <c r="AQ741" s="122"/>
      <c r="AR741" s="122"/>
      <c r="AS741" s="122"/>
      <c r="AT741" s="122"/>
      <c r="AU741" s="122"/>
      <c r="AV741" s="122"/>
      <c r="AW741" s="122"/>
      <c r="AX741" s="122"/>
      <c r="AY741" s="122"/>
      <c r="AZ741" s="122"/>
      <c r="BA741" s="122"/>
      <c r="BB741" s="122"/>
      <c r="BC741" s="122"/>
      <c r="BD741" s="122"/>
      <c r="BE741" s="122"/>
      <c r="BF741" s="122"/>
    </row>
    <row r="742" spans="2:58" ht="14.1" customHeight="1" x14ac:dyDescent="0.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2"/>
      <c r="AF742" s="122"/>
      <c r="AG742" s="122"/>
      <c r="AH742" s="122"/>
      <c r="AI742" s="122"/>
      <c r="AJ742" s="122"/>
      <c r="AK742" s="122"/>
      <c r="AL742" s="122"/>
      <c r="AM742" s="122"/>
      <c r="AN742" s="122"/>
      <c r="AO742" s="122"/>
      <c r="AP742" s="122"/>
      <c r="AQ742" s="122"/>
      <c r="AR742" s="122"/>
      <c r="AS742" s="122"/>
      <c r="AT742" s="122"/>
      <c r="AU742" s="122"/>
      <c r="AV742" s="122"/>
      <c r="AW742" s="122"/>
      <c r="AX742" s="122"/>
      <c r="AY742" s="122"/>
      <c r="AZ742" s="122"/>
      <c r="BA742" s="122"/>
      <c r="BB742" s="122"/>
      <c r="BC742" s="122"/>
      <c r="BD742" s="122"/>
      <c r="BE742" s="122"/>
      <c r="BF742" s="122"/>
    </row>
    <row r="743" spans="2:58" ht="14.1" customHeight="1" x14ac:dyDescent="0.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c r="AE743" s="122"/>
      <c r="AF743" s="122"/>
      <c r="AG743" s="122"/>
      <c r="AH743" s="122"/>
      <c r="AI743" s="122"/>
      <c r="AJ743" s="122"/>
      <c r="AK743" s="122"/>
      <c r="AL743" s="122"/>
      <c r="AM743" s="122"/>
      <c r="AN743" s="122"/>
      <c r="AO743" s="122"/>
      <c r="AP743" s="122"/>
      <c r="AQ743" s="122"/>
      <c r="AR743" s="122"/>
      <c r="AS743" s="122"/>
      <c r="AT743" s="122"/>
      <c r="AU743" s="122"/>
      <c r="AV743" s="122"/>
      <c r="AW743" s="122"/>
      <c r="AX743" s="122"/>
      <c r="AY743" s="122"/>
      <c r="AZ743" s="122"/>
      <c r="BA743" s="122"/>
      <c r="BB743" s="122"/>
      <c r="BC743" s="122"/>
      <c r="BD743" s="122"/>
      <c r="BE743" s="122"/>
      <c r="BF743" s="122"/>
    </row>
    <row r="744" spans="2:58" ht="14.1" customHeight="1" x14ac:dyDescent="0.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2"/>
      <c r="AF744" s="122"/>
      <c r="AG744" s="122"/>
      <c r="AH744" s="122"/>
      <c r="AI744" s="122"/>
      <c r="AJ744" s="122"/>
      <c r="AK744" s="122"/>
      <c r="AL744" s="122"/>
      <c r="AM744" s="122"/>
      <c r="AN744" s="122"/>
      <c r="AO744" s="122"/>
      <c r="AP744" s="122"/>
      <c r="AQ744" s="122"/>
      <c r="AR744" s="122"/>
      <c r="AS744" s="122"/>
      <c r="AT744" s="122"/>
      <c r="AU744" s="122"/>
      <c r="AV744" s="122"/>
      <c r="AW744" s="122"/>
      <c r="AX744" s="122"/>
      <c r="AY744" s="122"/>
      <c r="AZ744" s="122"/>
      <c r="BA744" s="122"/>
      <c r="BB744" s="122"/>
      <c r="BC744" s="122"/>
      <c r="BD744" s="122"/>
      <c r="BE744" s="122"/>
      <c r="BF744" s="122"/>
    </row>
    <row r="745" spans="2:58" ht="14.1" customHeight="1" x14ac:dyDescent="0.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2"/>
      <c r="AF745" s="122"/>
      <c r="AG745" s="122"/>
      <c r="AH745" s="122"/>
      <c r="AI745" s="122"/>
      <c r="AJ745" s="122"/>
      <c r="AK745" s="122"/>
      <c r="AL745" s="122"/>
      <c r="AM745" s="122"/>
      <c r="AN745" s="122"/>
      <c r="AO745" s="122"/>
      <c r="AP745" s="122"/>
      <c r="AQ745" s="122"/>
      <c r="AR745" s="122"/>
      <c r="AS745" s="122"/>
      <c r="AT745" s="122"/>
      <c r="AU745" s="122"/>
      <c r="AV745" s="122"/>
      <c r="AW745" s="122"/>
      <c r="AX745" s="122"/>
      <c r="AY745" s="122"/>
      <c r="AZ745" s="122"/>
      <c r="BA745" s="122"/>
      <c r="BB745" s="122"/>
      <c r="BC745" s="122"/>
      <c r="BD745" s="122"/>
      <c r="BE745" s="122"/>
      <c r="BF745" s="122"/>
    </row>
    <row r="746" spans="2:58" ht="14.1" customHeight="1" x14ac:dyDescent="0.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2"/>
      <c r="AF746" s="122"/>
      <c r="AG746" s="122"/>
      <c r="AH746" s="122"/>
      <c r="AI746" s="122"/>
      <c r="AJ746" s="122"/>
      <c r="AK746" s="122"/>
      <c r="AL746" s="122"/>
      <c r="AM746" s="122"/>
      <c r="AN746" s="122"/>
      <c r="AO746" s="122"/>
      <c r="AP746" s="122"/>
      <c r="AQ746" s="122"/>
      <c r="AR746" s="122"/>
      <c r="AS746" s="122"/>
      <c r="AT746" s="122"/>
      <c r="AU746" s="122"/>
      <c r="AV746" s="122"/>
      <c r="AW746" s="122"/>
      <c r="AX746" s="122"/>
      <c r="AY746" s="122"/>
      <c r="AZ746" s="122"/>
      <c r="BA746" s="122"/>
      <c r="BB746" s="122"/>
      <c r="BC746" s="122"/>
      <c r="BD746" s="122"/>
      <c r="BE746" s="122"/>
      <c r="BF746" s="122"/>
    </row>
    <row r="747" spans="2:58" ht="14.1" customHeight="1" x14ac:dyDescent="0.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c r="AE747" s="122"/>
      <c r="AF747" s="122"/>
      <c r="AG747" s="122"/>
      <c r="AH747" s="122"/>
      <c r="AI747" s="122"/>
      <c r="AJ747" s="122"/>
      <c r="AK747" s="122"/>
      <c r="AL747" s="122"/>
      <c r="AM747" s="122"/>
      <c r="AN747" s="122"/>
      <c r="AO747" s="122"/>
      <c r="AP747" s="122"/>
      <c r="AQ747" s="122"/>
      <c r="AR747" s="122"/>
      <c r="AS747" s="122"/>
      <c r="AT747" s="122"/>
      <c r="AU747" s="122"/>
      <c r="AV747" s="122"/>
      <c r="AW747" s="122"/>
      <c r="AX747" s="122"/>
      <c r="AY747" s="122"/>
      <c r="AZ747" s="122"/>
      <c r="BA747" s="122"/>
      <c r="BB747" s="122"/>
      <c r="BC747" s="122"/>
      <c r="BD747" s="122"/>
      <c r="BE747" s="122"/>
      <c r="BF747" s="122"/>
    </row>
    <row r="748" spans="2:58" ht="14.1" customHeight="1" x14ac:dyDescent="0.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2"/>
      <c r="AF748" s="122"/>
      <c r="AG748" s="122"/>
      <c r="AH748" s="122"/>
      <c r="AI748" s="122"/>
      <c r="AJ748" s="122"/>
      <c r="AK748" s="122"/>
      <c r="AL748" s="122"/>
      <c r="AM748" s="122"/>
      <c r="AN748" s="122"/>
      <c r="AO748" s="122"/>
      <c r="AP748" s="122"/>
      <c r="AQ748" s="122"/>
      <c r="AR748" s="122"/>
      <c r="AS748" s="122"/>
      <c r="AT748" s="122"/>
      <c r="AU748" s="122"/>
      <c r="AV748" s="122"/>
      <c r="AW748" s="122"/>
      <c r="AX748" s="122"/>
      <c r="AY748" s="122"/>
      <c r="AZ748" s="122"/>
      <c r="BA748" s="122"/>
      <c r="BB748" s="122"/>
      <c r="BC748" s="122"/>
      <c r="BD748" s="122"/>
      <c r="BE748" s="122"/>
      <c r="BF748" s="122"/>
    </row>
    <row r="749" spans="2:58" ht="14.1" customHeight="1" x14ac:dyDescent="0.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2"/>
      <c r="AF749" s="122"/>
      <c r="AG749" s="122"/>
      <c r="AH749" s="122"/>
      <c r="AI749" s="122"/>
      <c r="AJ749" s="122"/>
      <c r="AK749" s="122"/>
      <c r="AL749" s="122"/>
      <c r="AM749" s="122"/>
      <c r="AN749" s="122"/>
      <c r="AO749" s="122"/>
      <c r="AP749" s="122"/>
      <c r="AQ749" s="122"/>
      <c r="AR749" s="122"/>
      <c r="AS749" s="122"/>
      <c r="AT749" s="122"/>
      <c r="AU749" s="122"/>
      <c r="AV749" s="122"/>
      <c r="AW749" s="122"/>
      <c r="AX749" s="122"/>
      <c r="AY749" s="122"/>
      <c r="AZ749" s="122"/>
      <c r="BA749" s="122"/>
      <c r="BB749" s="122"/>
      <c r="BC749" s="122"/>
      <c r="BD749" s="122"/>
      <c r="BE749" s="122"/>
      <c r="BF749" s="122"/>
    </row>
    <row r="750" spans="2:58" ht="14.1" customHeight="1" x14ac:dyDescent="0.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2"/>
      <c r="AF750" s="122"/>
      <c r="AG750" s="122"/>
      <c r="AH750" s="122"/>
      <c r="AI750" s="122"/>
      <c r="AJ750" s="122"/>
      <c r="AK750" s="122"/>
      <c r="AL750" s="122"/>
      <c r="AM750" s="122"/>
      <c r="AN750" s="122"/>
      <c r="AO750" s="122"/>
      <c r="AP750" s="122"/>
      <c r="AQ750" s="122"/>
      <c r="AR750" s="122"/>
      <c r="AS750" s="122"/>
      <c r="AT750" s="122"/>
      <c r="AU750" s="122"/>
      <c r="AV750" s="122"/>
      <c r="AW750" s="122"/>
      <c r="AX750" s="122"/>
      <c r="AY750" s="122"/>
      <c r="AZ750" s="122"/>
      <c r="BA750" s="122"/>
      <c r="BB750" s="122"/>
      <c r="BC750" s="122"/>
      <c r="BD750" s="122"/>
      <c r="BE750" s="122"/>
      <c r="BF750" s="122"/>
    </row>
    <row r="751" spans="2:58" ht="14.1" customHeight="1" x14ac:dyDescent="0.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c r="AE751" s="122"/>
      <c r="AF751" s="122"/>
      <c r="AG751" s="122"/>
      <c r="AH751" s="122"/>
      <c r="AI751" s="122"/>
      <c r="AJ751" s="122"/>
      <c r="AK751" s="122"/>
      <c r="AL751" s="122"/>
      <c r="AM751" s="122"/>
      <c r="AN751" s="122"/>
      <c r="AO751" s="122"/>
      <c r="AP751" s="122"/>
      <c r="AQ751" s="122"/>
      <c r="AR751" s="122"/>
      <c r="AS751" s="122"/>
      <c r="AT751" s="122"/>
      <c r="AU751" s="122"/>
      <c r="AV751" s="122"/>
      <c r="AW751" s="122"/>
      <c r="AX751" s="122"/>
      <c r="AY751" s="122"/>
      <c r="AZ751" s="122"/>
      <c r="BA751" s="122"/>
      <c r="BB751" s="122"/>
      <c r="BC751" s="122"/>
      <c r="BD751" s="122"/>
      <c r="BE751" s="122"/>
      <c r="BF751" s="122"/>
    </row>
    <row r="752" spans="2:58" ht="14.1" customHeight="1" x14ac:dyDescent="0.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2"/>
      <c r="AF752" s="122"/>
      <c r="AG752" s="122"/>
      <c r="AH752" s="122"/>
      <c r="AI752" s="122"/>
      <c r="AJ752" s="122"/>
      <c r="AK752" s="122"/>
      <c r="AL752" s="122"/>
      <c r="AM752" s="122"/>
      <c r="AN752" s="122"/>
      <c r="AO752" s="122"/>
      <c r="AP752" s="122"/>
      <c r="AQ752" s="122"/>
      <c r="AR752" s="122"/>
      <c r="AS752" s="122"/>
      <c r="AT752" s="122"/>
      <c r="AU752" s="122"/>
      <c r="AV752" s="122"/>
      <c r="AW752" s="122"/>
      <c r="AX752" s="122"/>
      <c r="AY752" s="122"/>
      <c r="AZ752" s="122"/>
      <c r="BA752" s="122"/>
      <c r="BB752" s="122"/>
      <c r="BC752" s="122"/>
      <c r="BD752" s="122"/>
      <c r="BE752" s="122"/>
      <c r="BF752" s="122"/>
    </row>
    <row r="753" spans="2:58" ht="14.1" customHeight="1" x14ac:dyDescent="0.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2"/>
      <c r="AF753" s="122"/>
      <c r="AG753" s="122"/>
      <c r="AH753" s="122"/>
      <c r="AI753" s="122"/>
      <c r="AJ753" s="122"/>
      <c r="AK753" s="122"/>
      <c r="AL753" s="122"/>
      <c r="AM753" s="122"/>
      <c r="AN753" s="122"/>
      <c r="AO753" s="122"/>
      <c r="AP753" s="122"/>
      <c r="AQ753" s="122"/>
      <c r="AR753" s="122"/>
      <c r="AS753" s="122"/>
      <c r="AT753" s="122"/>
      <c r="AU753" s="122"/>
      <c r="AV753" s="122"/>
      <c r="AW753" s="122"/>
      <c r="AX753" s="122"/>
      <c r="AY753" s="122"/>
      <c r="AZ753" s="122"/>
      <c r="BA753" s="122"/>
      <c r="BB753" s="122"/>
      <c r="BC753" s="122"/>
      <c r="BD753" s="122"/>
      <c r="BE753" s="122"/>
      <c r="BF753" s="122"/>
    </row>
    <row r="754" spans="2:58" ht="14.1" customHeight="1" x14ac:dyDescent="0.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c r="AE754" s="122"/>
      <c r="AF754" s="122"/>
      <c r="AG754" s="122"/>
      <c r="AH754" s="122"/>
      <c r="AI754" s="122"/>
      <c r="AJ754" s="122"/>
      <c r="AK754" s="122"/>
      <c r="AL754" s="122"/>
      <c r="AM754" s="122"/>
      <c r="AN754" s="122"/>
      <c r="AO754" s="122"/>
      <c r="AP754" s="122"/>
      <c r="AQ754" s="122"/>
      <c r="AR754" s="122"/>
      <c r="AS754" s="122"/>
      <c r="AT754" s="122"/>
      <c r="AU754" s="122"/>
      <c r="AV754" s="122"/>
      <c r="AW754" s="122"/>
      <c r="AX754" s="122"/>
      <c r="AY754" s="122"/>
      <c r="AZ754" s="122"/>
      <c r="BA754" s="122"/>
      <c r="BB754" s="122"/>
      <c r="BC754" s="122"/>
      <c r="BD754" s="122"/>
      <c r="BE754" s="122"/>
      <c r="BF754" s="122"/>
    </row>
    <row r="755" spans="2:58" ht="14.1" customHeight="1" x14ac:dyDescent="0.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c r="AE755" s="122"/>
      <c r="AF755" s="122"/>
      <c r="AG755" s="122"/>
      <c r="AH755" s="122"/>
      <c r="AI755" s="122"/>
      <c r="AJ755" s="122"/>
      <c r="AK755" s="122"/>
      <c r="AL755" s="122"/>
      <c r="AM755" s="122"/>
      <c r="AN755" s="122"/>
      <c r="AO755" s="122"/>
      <c r="AP755" s="122"/>
      <c r="AQ755" s="122"/>
      <c r="AR755" s="122"/>
      <c r="AS755" s="122"/>
      <c r="AT755" s="122"/>
      <c r="AU755" s="122"/>
      <c r="AV755" s="122"/>
      <c r="AW755" s="122"/>
      <c r="AX755" s="122"/>
      <c r="AY755" s="122"/>
      <c r="AZ755" s="122"/>
      <c r="BA755" s="122"/>
      <c r="BB755" s="122"/>
      <c r="BC755" s="122"/>
      <c r="BD755" s="122"/>
      <c r="BE755" s="122"/>
      <c r="BF755" s="122"/>
    </row>
    <row r="756" spans="2:58" ht="14.1" customHeight="1" x14ac:dyDescent="0.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c r="AE756" s="122"/>
      <c r="AF756" s="122"/>
      <c r="AG756" s="122"/>
      <c r="AH756" s="122"/>
      <c r="AI756" s="122"/>
      <c r="AJ756" s="122"/>
      <c r="AK756" s="122"/>
      <c r="AL756" s="122"/>
      <c r="AM756" s="122"/>
      <c r="AN756" s="122"/>
      <c r="AO756" s="122"/>
      <c r="AP756" s="122"/>
      <c r="AQ756" s="122"/>
      <c r="AR756" s="122"/>
      <c r="AS756" s="122"/>
      <c r="AT756" s="122"/>
      <c r="AU756" s="122"/>
      <c r="AV756" s="122"/>
      <c r="AW756" s="122"/>
      <c r="AX756" s="122"/>
      <c r="AY756" s="122"/>
      <c r="AZ756" s="122"/>
      <c r="BA756" s="122"/>
      <c r="BB756" s="122"/>
      <c r="BC756" s="122"/>
      <c r="BD756" s="122"/>
      <c r="BE756" s="122"/>
      <c r="BF756" s="122"/>
    </row>
    <row r="757" spans="2:58" ht="14.1" customHeight="1" x14ac:dyDescent="0.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c r="AE757" s="122"/>
      <c r="AF757" s="122"/>
      <c r="AG757" s="122"/>
      <c r="AH757" s="122"/>
      <c r="AI757" s="122"/>
      <c r="AJ757" s="122"/>
      <c r="AK757" s="122"/>
      <c r="AL757" s="122"/>
      <c r="AM757" s="122"/>
      <c r="AN757" s="122"/>
      <c r="AO757" s="122"/>
      <c r="AP757" s="122"/>
      <c r="AQ757" s="122"/>
      <c r="AR757" s="122"/>
      <c r="AS757" s="122"/>
      <c r="AT757" s="122"/>
      <c r="AU757" s="122"/>
      <c r="AV757" s="122"/>
      <c r="AW757" s="122"/>
      <c r="AX757" s="122"/>
      <c r="AY757" s="122"/>
      <c r="AZ757" s="122"/>
      <c r="BA757" s="122"/>
      <c r="BB757" s="122"/>
      <c r="BC757" s="122"/>
      <c r="BD757" s="122"/>
      <c r="BE757" s="122"/>
      <c r="BF757" s="122"/>
    </row>
    <row r="758" spans="2:58" ht="14.1" customHeight="1" x14ac:dyDescent="0.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c r="AE758" s="122"/>
      <c r="AF758" s="122"/>
      <c r="AG758" s="122"/>
      <c r="AH758" s="122"/>
      <c r="AI758" s="122"/>
      <c r="AJ758" s="122"/>
      <c r="AK758" s="122"/>
      <c r="AL758" s="122"/>
      <c r="AM758" s="122"/>
      <c r="AN758" s="122"/>
      <c r="AO758" s="122"/>
      <c r="AP758" s="122"/>
      <c r="AQ758" s="122"/>
      <c r="AR758" s="122"/>
      <c r="AS758" s="122"/>
      <c r="AT758" s="122"/>
      <c r="AU758" s="122"/>
      <c r="AV758" s="122"/>
      <c r="AW758" s="122"/>
      <c r="AX758" s="122"/>
      <c r="AY758" s="122"/>
      <c r="AZ758" s="122"/>
      <c r="BA758" s="122"/>
      <c r="BB758" s="122"/>
      <c r="BC758" s="122"/>
      <c r="BD758" s="122"/>
      <c r="BE758" s="122"/>
      <c r="BF758" s="122"/>
    </row>
    <row r="759" spans="2:58" ht="14.1" customHeight="1" x14ac:dyDescent="0.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c r="AE759" s="122"/>
      <c r="AF759" s="122"/>
      <c r="AG759" s="122"/>
      <c r="AH759" s="122"/>
      <c r="AI759" s="122"/>
      <c r="AJ759" s="122"/>
      <c r="AK759" s="122"/>
      <c r="AL759" s="122"/>
      <c r="AM759" s="122"/>
      <c r="AN759" s="122"/>
      <c r="AO759" s="122"/>
      <c r="AP759" s="122"/>
      <c r="AQ759" s="122"/>
      <c r="AR759" s="122"/>
      <c r="AS759" s="122"/>
      <c r="AT759" s="122"/>
      <c r="AU759" s="122"/>
      <c r="AV759" s="122"/>
      <c r="AW759" s="122"/>
      <c r="AX759" s="122"/>
      <c r="AY759" s="122"/>
      <c r="AZ759" s="122"/>
      <c r="BA759" s="122"/>
      <c r="BB759" s="122"/>
      <c r="BC759" s="122"/>
      <c r="BD759" s="122"/>
      <c r="BE759" s="122"/>
      <c r="BF759" s="122"/>
    </row>
    <row r="760" spans="2:58" ht="14.1" customHeight="1" x14ac:dyDescent="0.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c r="AE760" s="122"/>
      <c r="AF760" s="122"/>
      <c r="AG760" s="122"/>
      <c r="AH760" s="122"/>
      <c r="AI760" s="122"/>
      <c r="AJ760" s="122"/>
      <c r="AK760" s="122"/>
      <c r="AL760" s="122"/>
      <c r="AM760" s="122"/>
      <c r="AN760" s="122"/>
      <c r="AO760" s="122"/>
      <c r="AP760" s="122"/>
      <c r="AQ760" s="122"/>
      <c r="AR760" s="122"/>
      <c r="AS760" s="122"/>
      <c r="AT760" s="122"/>
      <c r="AU760" s="122"/>
      <c r="AV760" s="122"/>
      <c r="AW760" s="122"/>
      <c r="AX760" s="122"/>
      <c r="AY760" s="122"/>
      <c r="AZ760" s="122"/>
      <c r="BA760" s="122"/>
      <c r="BB760" s="122"/>
      <c r="BC760" s="122"/>
      <c r="BD760" s="122"/>
      <c r="BE760" s="122"/>
      <c r="BF760" s="122"/>
    </row>
    <row r="761" spans="2:58" ht="14.1" customHeight="1" x14ac:dyDescent="0.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c r="AE761" s="122"/>
      <c r="AF761" s="122"/>
      <c r="AG761" s="122"/>
      <c r="AH761" s="122"/>
      <c r="AI761" s="122"/>
      <c r="AJ761" s="122"/>
      <c r="AK761" s="122"/>
      <c r="AL761" s="122"/>
      <c r="AM761" s="122"/>
      <c r="AN761" s="122"/>
      <c r="AO761" s="122"/>
      <c r="AP761" s="122"/>
      <c r="AQ761" s="122"/>
      <c r="AR761" s="122"/>
      <c r="AS761" s="122"/>
      <c r="AT761" s="122"/>
      <c r="AU761" s="122"/>
      <c r="AV761" s="122"/>
      <c r="AW761" s="122"/>
      <c r="AX761" s="122"/>
      <c r="AY761" s="122"/>
      <c r="AZ761" s="122"/>
      <c r="BA761" s="122"/>
      <c r="BB761" s="122"/>
      <c r="BC761" s="122"/>
      <c r="BD761" s="122"/>
      <c r="BE761" s="122"/>
      <c r="BF761" s="122"/>
    </row>
    <row r="762" spans="2:58" ht="14.1" customHeight="1" x14ac:dyDescent="0.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c r="AE762" s="122"/>
      <c r="AF762" s="122"/>
      <c r="AG762" s="122"/>
      <c r="AH762" s="122"/>
      <c r="AI762" s="122"/>
      <c r="AJ762" s="122"/>
      <c r="AK762" s="122"/>
      <c r="AL762" s="122"/>
      <c r="AM762" s="122"/>
      <c r="AN762" s="122"/>
      <c r="AO762" s="122"/>
      <c r="AP762" s="122"/>
      <c r="AQ762" s="122"/>
      <c r="AR762" s="122"/>
      <c r="AS762" s="122"/>
      <c r="AT762" s="122"/>
      <c r="AU762" s="122"/>
      <c r="AV762" s="122"/>
      <c r="AW762" s="122"/>
      <c r="AX762" s="122"/>
      <c r="AY762" s="122"/>
      <c r="AZ762" s="122"/>
      <c r="BA762" s="122"/>
      <c r="BB762" s="122"/>
      <c r="BC762" s="122"/>
      <c r="BD762" s="122"/>
      <c r="BE762" s="122"/>
      <c r="BF762" s="122"/>
    </row>
    <row r="763" spans="2:58" ht="14.1" customHeight="1" x14ac:dyDescent="0.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c r="AE763" s="122"/>
      <c r="AF763" s="122"/>
      <c r="AG763" s="122"/>
      <c r="AH763" s="122"/>
      <c r="AI763" s="122"/>
      <c r="AJ763" s="122"/>
      <c r="AK763" s="122"/>
      <c r="AL763" s="122"/>
      <c r="AM763" s="122"/>
      <c r="AN763" s="122"/>
      <c r="AO763" s="122"/>
      <c r="AP763" s="122"/>
      <c r="AQ763" s="122"/>
      <c r="AR763" s="122"/>
      <c r="AS763" s="122"/>
      <c r="AT763" s="122"/>
      <c r="AU763" s="122"/>
      <c r="AV763" s="122"/>
      <c r="AW763" s="122"/>
      <c r="AX763" s="122"/>
      <c r="AY763" s="122"/>
      <c r="AZ763" s="122"/>
      <c r="BA763" s="122"/>
      <c r="BB763" s="122"/>
      <c r="BC763" s="122"/>
      <c r="BD763" s="122"/>
      <c r="BE763" s="122"/>
      <c r="BF763" s="122"/>
    </row>
    <row r="764" spans="2:58" ht="14.1" customHeight="1" x14ac:dyDescent="0.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c r="AE764" s="122"/>
      <c r="AF764" s="122"/>
      <c r="AG764" s="122"/>
      <c r="AH764" s="122"/>
      <c r="AI764" s="122"/>
      <c r="AJ764" s="122"/>
      <c r="AK764" s="122"/>
      <c r="AL764" s="122"/>
      <c r="AM764" s="122"/>
      <c r="AN764" s="122"/>
      <c r="AO764" s="122"/>
      <c r="AP764" s="122"/>
      <c r="AQ764" s="122"/>
      <c r="AR764" s="122"/>
      <c r="AS764" s="122"/>
      <c r="AT764" s="122"/>
      <c r="AU764" s="122"/>
      <c r="AV764" s="122"/>
      <c r="AW764" s="122"/>
      <c r="AX764" s="122"/>
      <c r="AY764" s="122"/>
      <c r="AZ764" s="122"/>
      <c r="BA764" s="122"/>
      <c r="BB764" s="122"/>
      <c r="BC764" s="122"/>
      <c r="BD764" s="122"/>
      <c r="BE764" s="122"/>
      <c r="BF764" s="122"/>
    </row>
    <row r="765" spans="2:58" ht="14.1" customHeight="1" x14ac:dyDescent="0.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c r="AE765" s="122"/>
      <c r="AF765" s="122"/>
      <c r="AG765" s="122"/>
      <c r="AH765" s="122"/>
      <c r="AI765" s="122"/>
      <c r="AJ765" s="122"/>
      <c r="AK765" s="122"/>
      <c r="AL765" s="122"/>
      <c r="AM765" s="122"/>
      <c r="AN765" s="122"/>
      <c r="AO765" s="122"/>
      <c r="AP765" s="122"/>
      <c r="AQ765" s="122"/>
      <c r="AR765" s="122"/>
      <c r="AS765" s="122"/>
      <c r="AT765" s="122"/>
      <c r="AU765" s="122"/>
      <c r="AV765" s="122"/>
      <c r="AW765" s="122"/>
      <c r="AX765" s="122"/>
      <c r="AY765" s="122"/>
      <c r="AZ765" s="122"/>
      <c r="BA765" s="122"/>
      <c r="BB765" s="122"/>
      <c r="BC765" s="122"/>
      <c r="BD765" s="122"/>
      <c r="BE765" s="122"/>
      <c r="BF765" s="122"/>
    </row>
    <row r="766" spans="2:58" ht="14.1" customHeight="1" x14ac:dyDescent="0.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c r="AE766" s="122"/>
      <c r="AF766" s="122"/>
      <c r="AG766" s="122"/>
      <c r="AH766" s="122"/>
      <c r="AI766" s="122"/>
      <c r="AJ766" s="122"/>
      <c r="AK766" s="122"/>
      <c r="AL766" s="122"/>
      <c r="AM766" s="122"/>
      <c r="AN766" s="122"/>
      <c r="AO766" s="122"/>
      <c r="AP766" s="122"/>
      <c r="AQ766" s="122"/>
      <c r="AR766" s="122"/>
      <c r="AS766" s="122"/>
      <c r="AT766" s="122"/>
      <c r="AU766" s="122"/>
      <c r="AV766" s="122"/>
      <c r="AW766" s="122"/>
      <c r="AX766" s="122"/>
      <c r="AY766" s="122"/>
      <c r="AZ766" s="122"/>
      <c r="BA766" s="122"/>
      <c r="BB766" s="122"/>
      <c r="BC766" s="122"/>
      <c r="BD766" s="122"/>
      <c r="BE766" s="122"/>
      <c r="BF766" s="122"/>
    </row>
    <row r="767" spans="2:58" ht="14.1" customHeight="1" x14ac:dyDescent="0.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c r="AE767" s="122"/>
      <c r="AF767" s="122"/>
      <c r="AG767" s="122"/>
      <c r="AH767" s="122"/>
      <c r="AI767" s="122"/>
      <c r="AJ767" s="122"/>
      <c r="AK767" s="122"/>
      <c r="AL767" s="122"/>
      <c r="AM767" s="122"/>
      <c r="AN767" s="122"/>
      <c r="AO767" s="122"/>
      <c r="AP767" s="122"/>
      <c r="AQ767" s="122"/>
      <c r="AR767" s="122"/>
      <c r="AS767" s="122"/>
      <c r="AT767" s="122"/>
      <c r="AU767" s="122"/>
      <c r="AV767" s="122"/>
      <c r="AW767" s="122"/>
      <c r="AX767" s="122"/>
      <c r="AY767" s="122"/>
      <c r="AZ767" s="122"/>
      <c r="BA767" s="122"/>
      <c r="BB767" s="122"/>
      <c r="BC767" s="122"/>
      <c r="BD767" s="122"/>
      <c r="BE767" s="122"/>
      <c r="BF767" s="122"/>
    </row>
    <row r="768" spans="2:58" ht="14.1" customHeight="1" x14ac:dyDescent="0.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c r="AE768" s="122"/>
      <c r="AF768" s="122"/>
      <c r="AG768" s="122"/>
      <c r="AH768" s="122"/>
      <c r="AI768" s="122"/>
      <c r="AJ768" s="122"/>
      <c r="AK768" s="122"/>
      <c r="AL768" s="122"/>
      <c r="AM768" s="122"/>
      <c r="AN768" s="122"/>
      <c r="AO768" s="122"/>
      <c r="AP768" s="122"/>
      <c r="AQ768" s="122"/>
      <c r="AR768" s="122"/>
      <c r="AS768" s="122"/>
      <c r="AT768" s="122"/>
      <c r="AU768" s="122"/>
      <c r="AV768" s="122"/>
      <c r="AW768" s="122"/>
      <c r="AX768" s="122"/>
      <c r="AY768" s="122"/>
      <c r="AZ768" s="122"/>
      <c r="BA768" s="122"/>
      <c r="BB768" s="122"/>
      <c r="BC768" s="122"/>
      <c r="BD768" s="122"/>
      <c r="BE768" s="122"/>
      <c r="BF768" s="122"/>
    </row>
    <row r="769" spans="2:58" ht="14.1" customHeight="1" x14ac:dyDescent="0.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c r="AE769" s="122"/>
      <c r="AF769" s="122"/>
      <c r="AG769" s="122"/>
      <c r="AH769" s="122"/>
      <c r="AI769" s="122"/>
      <c r="AJ769" s="122"/>
      <c r="AK769" s="122"/>
      <c r="AL769" s="122"/>
      <c r="AM769" s="122"/>
      <c r="AN769" s="122"/>
      <c r="AO769" s="122"/>
      <c r="AP769" s="122"/>
      <c r="AQ769" s="122"/>
      <c r="AR769" s="122"/>
      <c r="AS769" s="122"/>
      <c r="AT769" s="122"/>
      <c r="AU769" s="122"/>
      <c r="AV769" s="122"/>
      <c r="AW769" s="122"/>
      <c r="AX769" s="122"/>
      <c r="AY769" s="122"/>
      <c r="AZ769" s="122"/>
      <c r="BA769" s="122"/>
      <c r="BB769" s="122"/>
      <c r="BC769" s="122"/>
      <c r="BD769" s="122"/>
      <c r="BE769" s="122"/>
      <c r="BF769" s="122"/>
    </row>
    <row r="770" spans="2:58" ht="14.1" customHeight="1" x14ac:dyDescent="0.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c r="AE770" s="122"/>
      <c r="AF770" s="122"/>
      <c r="AG770" s="122"/>
      <c r="AH770" s="122"/>
      <c r="AI770" s="122"/>
      <c r="AJ770" s="122"/>
      <c r="AK770" s="122"/>
      <c r="AL770" s="122"/>
      <c r="AM770" s="122"/>
      <c r="AN770" s="122"/>
      <c r="AO770" s="122"/>
      <c r="AP770" s="122"/>
      <c r="AQ770" s="122"/>
      <c r="AR770" s="122"/>
      <c r="AS770" s="122"/>
      <c r="AT770" s="122"/>
      <c r="AU770" s="122"/>
      <c r="AV770" s="122"/>
      <c r="AW770" s="122"/>
      <c r="AX770" s="122"/>
      <c r="AY770" s="122"/>
      <c r="AZ770" s="122"/>
      <c r="BA770" s="122"/>
      <c r="BB770" s="122"/>
      <c r="BC770" s="122"/>
      <c r="BD770" s="122"/>
      <c r="BE770" s="122"/>
      <c r="BF770" s="122"/>
    </row>
    <row r="771" spans="2:58" ht="14.1" customHeight="1" x14ac:dyDescent="0.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c r="AE771" s="122"/>
      <c r="AF771" s="122"/>
      <c r="AG771" s="122"/>
      <c r="AH771" s="122"/>
      <c r="AI771" s="122"/>
      <c r="AJ771" s="122"/>
      <c r="AK771" s="122"/>
      <c r="AL771" s="122"/>
      <c r="AM771" s="122"/>
      <c r="AN771" s="122"/>
      <c r="AO771" s="122"/>
      <c r="AP771" s="122"/>
      <c r="AQ771" s="122"/>
      <c r="AR771" s="122"/>
      <c r="AS771" s="122"/>
      <c r="AT771" s="122"/>
      <c r="AU771" s="122"/>
      <c r="AV771" s="122"/>
      <c r="AW771" s="122"/>
      <c r="AX771" s="122"/>
      <c r="AY771" s="122"/>
      <c r="AZ771" s="122"/>
      <c r="BA771" s="122"/>
      <c r="BB771" s="122"/>
      <c r="BC771" s="122"/>
      <c r="BD771" s="122"/>
      <c r="BE771" s="122"/>
      <c r="BF771" s="122"/>
    </row>
    <row r="772" spans="2:58" ht="14.1" customHeight="1" x14ac:dyDescent="0.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c r="AE772" s="122"/>
      <c r="AF772" s="122"/>
      <c r="AG772" s="122"/>
      <c r="AH772" s="122"/>
      <c r="AI772" s="122"/>
      <c r="AJ772" s="122"/>
      <c r="AK772" s="122"/>
      <c r="AL772" s="122"/>
      <c r="AM772" s="122"/>
      <c r="AN772" s="122"/>
      <c r="AO772" s="122"/>
      <c r="AP772" s="122"/>
      <c r="AQ772" s="122"/>
      <c r="AR772" s="122"/>
      <c r="AS772" s="122"/>
      <c r="AT772" s="122"/>
      <c r="AU772" s="122"/>
      <c r="AV772" s="122"/>
      <c r="AW772" s="122"/>
      <c r="AX772" s="122"/>
      <c r="AY772" s="122"/>
      <c r="AZ772" s="122"/>
      <c r="BA772" s="122"/>
      <c r="BB772" s="122"/>
      <c r="BC772" s="122"/>
      <c r="BD772" s="122"/>
      <c r="BE772" s="122"/>
      <c r="BF772" s="122"/>
    </row>
    <row r="773" spans="2:58" ht="14.1" customHeight="1" x14ac:dyDescent="0.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c r="AE773" s="122"/>
      <c r="AF773" s="122"/>
      <c r="AG773" s="122"/>
      <c r="AH773" s="122"/>
      <c r="AI773" s="122"/>
      <c r="AJ773" s="122"/>
      <c r="AK773" s="122"/>
      <c r="AL773" s="122"/>
      <c r="AM773" s="122"/>
      <c r="AN773" s="122"/>
      <c r="AO773" s="122"/>
      <c r="AP773" s="122"/>
      <c r="AQ773" s="122"/>
      <c r="AR773" s="122"/>
      <c r="AS773" s="122"/>
      <c r="AT773" s="122"/>
      <c r="AU773" s="122"/>
      <c r="AV773" s="122"/>
      <c r="AW773" s="122"/>
      <c r="AX773" s="122"/>
      <c r="AY773" s="122"/>
      <c r="AZ773" s="122"/>
      <c r="BA773" s="122"/>
      <c r="BB773" s="122"/>
      <c r="BC773" s="122"/>
      <c r="BD773" s="122"/>
      <c r="BE773" s="122"/>
      <c r="BF773" s="122"/>
    </row>
    <row r="774" spans="2:58" ht="14.1" customHeight="1" x14ac:dyDescent="0.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c r="AE774" s="122"/>
      <c r="AF774" s="122"/>
      <c r="AG774" s="122"/>
      <c r="AH774" s="122"/>
      <c r="AI774" s="122"/>
      <c r="AJ774" s="122"/>
      <c r="AK774" s="122"/>
      <c r="AL774" s="122"/>
      <c r="AM774" s="122"/>
      <c r="AN774" s="122"/>
      <c r="AO774" s="122"/>
      <c r="AP774" s="122"/>
      <c r="AQ774" s="122"/>
      <c r="AR774" s="122"/>
      <c r="AS774" s="122"/>
      <c r="AT774" s="122"/>
      <c r="AU774" s="122"/>
      <c r="AV774" s="122"/>
      <c r="AW774" s="122"/>
      <c r="AX774" s="122"/>
      <c r="AY774" s="122"/>
      <c r="AZ774" s="122"/>
      <c r="BA774" s="122"/>
      <c r="BB774" s="122"/>
      <c r="BC774" s="122"/>
      <c r="BD774" s="122"/>
      <c r="BE774" s="122"/>
      <c r="BF774" s="122"/>
    </row>
    <row r="775" spans="2:58" ht="14.1" customHeight="1" x14ac:dyDescent="0.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c r="AE775" s="122"/>
      <c r="AF775" s="122"/>
      <c r="AG775" s="122"/>
      <c r="AH775" s="122"/>
      <c r="AI775" s="122"/>
      <c r="AJ775" s="122"/>
      <c r="AK775" s="122"/>
      <c r="AL775" s="122"/>
      <c r="AM775" s="122"/>
      <c r="AN775" s="122"/>
      <c r="AO775" s="122"/>
      <c r="AP775" s="122"/>
      <c r="AQ775" s="122"/>
      <c r="AR775" s="122"/>
      <c r="AS775" s="122"/>
      <c r="AT775" s="122"/>
      <c r="AU775" s="122"/>
      <c r="AV775" s="122"/>
      <c r="AW775" s="122"/>
      <c r="AX775" s="122"/>
      <c r="AY775" s="122"/>
      <c r="AZ775" s="122"/>
      <c r="BA775" s="122"/>
      <c r="BB775" s="122"/>
      <c r="BC775" s="122"/>
      <c r="BD775" s="122"/>
      <c r="BE775" s="122"/>
      <c r="BF775" s="122"/>
    </row>
    <row r="776" spans="2:58" ht="14.1" customHeight="1" x14ac:dyDescent="0.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c r="AE776" s="122"/>
      <c r="AF776" s="122"/>
      <c r="AG776" s="122"/>
      <c r="AH776" s="122"/>
      <c r="AI776" s="122"/>
      <c r="AJ776" s="122"/>
      <c r="AK776" s="122"/>
      <c r="AL776" s="122"/>
      <c r="AM776" s="122"/>
      <c r="AN776" s="122"/>
      <c r="AO776" s="122"/>
      <c r="AP776" s="122"/>
      <c r="AQ776" s="122"/>
      <c r="AR776" s="122"/>
      <c r="AS776" s="122"/>
      <c r="AT776" s="122"/>
      <c r="AU776" s="122"/>
      <c r="AV776" s="122"/>
      <c r="AW776" s="122"/>
      <c r="AX776" s="122"/>
      <c r="AY776" s="122"/>
      <c r="AZ776" s="122"/>
      <c r="BA776" s="122"/>
      <c r="BB776" s="122"/>
      <c r="BC776" s="122"/>
      <c r="BD776" s="122"/>
      <c r="BE776" s="122"/>
      <c r="BF776" s="122"/>
    </row>
    <row r="777" spans="2:58" ht="14.1" customHeight="1" x14ac:dyDescent="0.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c r="AE777" s="122"/>
      <c r="AF777" s="122"/>
      <c r="AG777" s="122"/>
      <c r="AH777" s="122"/>
      <c r="AI777" s="122"/>
      <c r="AJ777" s="122"/>
      <c r="AK777" s="122"/>
      <c r="AL777" s="122"/>
      <c r="AM777" s="122"/>
      <c r="AN777" s="122"/>
      <c r="AO777" s="122"/>
      <c r="AP777" s="122"/>
      <c r="AQ777" s="122"/>
      <c r="AR777" s="122"/>
      <c r="AS777" s="122"/>
      <c r="AT777" s="122"/>
      <c r="AU777" s="122"/>
      <c r="AV777" s="122"/>
      <c r="AW777" s="122"/>
      <c r="AX777" s="122"/>
      <c r="AY777" s="122"/>
      <c r="AZ777" s="122"/>
      <c r="BA777" s="122"/>
      <c r="BB777" s="122"/>
      <c r="BC777" s="122"/>
      <c r="BD777" s="122"/>
      <c r="BE777" s="122"/>
      <c r="BF777" s="122"/>
    </row>
    <row r="778" spans="2:58" ht="14.1" customHeight="1" x14ac:dyDescent="0.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c r="AE778" s="122"/>
      <c r="AF778" s="122"/>
      <c r="AG778" s="122"/>
      <c r="AH778" s="122"/>
      <c r="AI778" s="122"/>
      <c r="AJ778" s="122"/>
      <c r="AK778" s="122"/>
      <c r="AL778" s="122"/>
      <c r="AM778" s="122"/>
      <c r="AN778" s="122"/>
      <c r="AO778" s="122"/>
      <c r="AP778" s="122"/>
      <c r="AQ778" s="122"/>
      <c r="AR778" s="122"/>
      <c r="AS778" s="122"/>
      <c r="AT778" s="122"/>
      <c r="AU778" s="122"/>
      <c r="AV778" s="122"/>
      <c r="AW778" s="122"/>
      <c r="AX778" s="122"/>
      <c r="AY778" s="122"/>
      <c r="AZ778" s="122"/>
      <c r="BA778" s="122"/>
      <c r="BB778" s="122"/>
      <c r="BC778" s="122"/>
      <c r="BD778" s="122"/>
      <c r="BE778" s="122"/>
      <c r="BF778" s="122"/>
    </row>
    <row r="779" spans="2:58" ht="14.1" customHeight="1" x14ac:dyDescent="0.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c r="AE779" s="122"/>
      <c r="AF779" s="122"/>
      <c r="AG779" s="122"/>
      <c r="AH779" s="122"/>
      <c r="AI779" s="122"/>
      <c r="AJ779" s="122"/>
      <c r="AK779" s="122"/>
      <c r="AL779" s="122"/>
      <c r="AM779" s="122"/>
      <c r="AN779" s="122"/>
      <c r="AO779" s="122"/>
      <c r="AP779" s="122"/>
      <c r="AQ779" s="122"/>
      <c r="AR779" s="122"/>
      <c r="AS779" s="122"/>
      <c r="AT779" s="122"/>
      <c r="AU779" s="122"/>
      <c r="AV779" s="122"/>
      <c r="AW779" s="122"/>
      <c r="AX779" s="122"/>
      <c r="AY779" s="122"/>
      <c r="AZ779" s="122"/>
      <c r="BA779" s="122"/>
      <c r="BB779" s="122"/>
      <c r="BC779" s="122"/>
      <c r="BD779" s="122"/>
      <c r="BE779" s="122"/>
      <c r="BF779" s="122"/>
    </row>
    <row r="780" spans="2:58" ht="14.1" customHeight="1" x14ac:dyDescent="0.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c r="AE780" s="122"/>
      <c r="AF780" s="122"/>
      <c r="AG780" s="122"/>
      <c r="AH780" s="122"/>
      <c r="AI780" s="122"/>
      <c r="AJ780" s="122"/>
      <c r="AK780" s="122"/>
      <c r="AL780" s="122"/>
      <c r="AM780" s="122"/>
      <c r="AN780" s="122"/>
      <c r="AO780" s="122"/>
      <c r="AP780" s="122"/>
      <c r="AQ780" s="122"/>
      <c r="AR780" s="122"/>
      <c r="AS780" s="122"/>
      <c r="AT780" s="122"/>
      <c r="AU780" s="122"/>
      <c r="AV780" s="122"/>
      <c r="AW780" s="122"/>
      <c r="AX780" s="122"/>
      <c r="AY780" s="122"/>
      <c r="AZ780" s="122"/>
      <c r="BA780" s="122"/>
      <c r="BB780" s="122"/>
      <c r="BC780" s="122"/>
      <c r="BD780" s="122"/>
      <c r="BE780" s="122"/>
      <c r="BF780" s="122"/>
    </row>
    <row r="781" spans="2:58" ht="14.1" customHeight="1" x14ac:dyDescent="0.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c r="AE781" s="122"/>
      <c r="AF781" s="122"/>
      <c r="AG781" s="122"/>
      <c r="AH781" s="122"/>
      <c r="AI781" s="122"/>
      <c r="AJ781" s="122"/>
      <c r="AK781" s="122"/>
      <c r="AL781" s="122"/>
      <c r="AM781" s="122"/>
      <c r="AN781" s="122"/>
      <c r="AO781" s="122"/>
      <c r="AP781" s="122"/>
      <c r="AQ781" s="122"/>
      <c r="AR781" s="122"/>
      <c r="AS781" s="122"/>
      <c r="AT781" s="122"/>
      <c r="AU781" s="122"/>
      <c r="AV781" s="122"/>
      <c r="AW781" s="122"/>
      <c r="AX781" s="122"/>
      <c r="AY781" s="122"/>
      <c r="AZ781" s="122"/>
      <c r="BA781" s="122"/>
      <c r="BB781" s="122"/>
      <c r="BC781" s="122"/>
      <c r="BD781" s="122"/>
      <c r="BE781" s="122"/>
      <c r="BF781" s="122"/>
    </row>
    <row r="782" spans="2:58" ht="14.1" customHeight="1" x14ac:dyDescent="0.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c r="AE782" s="122"/>
      <c r="AF782" s="122"/>
      <c r="AG782" s="122"/>
      <c r="AH782" s="122"/>
      <c r="AI782" s="122"/>
      <c r="AJ782" s="122"/>
      <c r="AK782" s="122"/>
      <c r="AL782" s="122"/>
      <c r="AM782" s="122"/>
      <c r="AN782" s="122"/>
      <c r="AO782" s="122"/>
      <c r="AP782" s="122"/>
      <c r="AQ782" s="122"/>
      <c r="AR782" s="122"/>
      <c r="AS782" s="122"/>
      <c r="AT782" s="122"/>
      <c r="AU782" s="122"/>
      <c r="AV782" s="122"/>
      <c r="AW782" s="122"/>
      <c r="AX782" s="122"/>
      <c r="AY782" s="122"/>
      <c r="AZ782" s="122"/>
      <c r="BA782" s="122"/>
      <c r="BB782" s="122"/>
      <c r="BC782" s="122"/>
      <c r="BD782" s="122"/>
      <c r="BE782" s="122"/>
      <c r="BF782" s="122"/>
    </row>
    <row r="783" spans="2:58" ht="14.1" customHeight="1" x14ac:dyDescent="0.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c r="AE783" s="122"/>
      <c r="AF783" s="122"/>
      <c r="AG783" s="122"/>
      <c r="AH783" s="122"/>
      <c r="AI783" s="122"/>
      <c r="AJ783" s="122"/>
      <c r="AK783" s="122"/>
      <c r="AL783" s="122"/>
      <c r="AM783" s="122"/>
      <c r="AN783" s="122"/>
      <c r="AO783" s="122"/>
      <c r="AP783" s="122"/>
      <c r="AQ783" s="122"/>
      <c r="AR783" s="122"/>
      <c r="AS783" s="122"/>
      <c r="AT783" s="122"/>
      <c r="AU783" s="122"/>
      <c r="AV783" s="122"/>
      <c r="AW783" s="122"/>
      <c r="AX783" s="122"/>
      <c r="AY783" s="122"/>
      <c r="AZ783" s="122"/>
      <c r="BA783" s="122"/>
      <c r="BB783" s="122"/>
      <c r="BC783" s="122"/>
      <c r="BD783" s="122"/>
      <c r="BE783" s="122"/>
      <c r="BF783" s="122"/>
    </row>
    <row r="784" spans="2:58" ht="14.1" customHeight="1" x14ac:dyDescent="0.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c r="AE784" s="122"/>
      <c r="AF784" s="122"/>
      <c r="AG784" s="122"/>
      <c r="AH784" s="122"/>
      <c r="AI784" s="122"/>
      <c r="AJ784" s="122"/>
      <c r="AK784" s="122"/>
      <c r="AL784" s="122"/>
      <c r="AM784" s="122"/>
      <c r="AN784" s="122"/>
      <c r="AO784" s="122"/>
      <c r="AP784" s="122"/>
      <c r="AQ784" s="122"/>
      <c r="AR784" s="122"/>
      <c r="AS784" s="122"/>
      <c r="AT784" s="122"/>
      <c r="AU784" s="122"/>
      <c r="AV784" s="122"/>
      <c r="AW784" s="122"/>
      <c r="AX784" s="122"/>
      <c r="AY784" s="122"/>
      <c r="AZ784" s="122"/>
      <c r="BA784" s="122"/>
      <c r="BB784" s="122"/>
      <c r="BC784" s="122"/>
      <c r="BD784" s="122"/>
      <c r="BE784" s="122"/>
      <c r="BF784" s="122"/>
    </row>
    <row r="785" spans="2:58" ht="14.1" customHeight="1" x14ac:dyDescent="0.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c r="AE785" s="122"/>
      <c r="AF785" s="122"/>
      <c r="AG785" s="122"/>
      <c r="AH785" s="122"/>
      <c r="AI785" s="122"/>
      <c r="AJ785" s="122"/>
      <c r="AK785" s="122"/>
      <c r="AL785" s="122"/>
      <c r="AM785" s="122"/>
      <c r="AN785" s="122"/>
      <c r="AO785" s="122"/>
      <c r="AP785" s="122"/>
      <c r="AQ785" s="122"/>
      <c r="AR785" s="122"/>
      <c r="AS785" s="122"/>
      <c r="AT785" s="122"/>
      <c r="AU785" s="122"/>
      <c r="AV785" s="122"/>
      <c r="AW785" s="122"/>
      <c r="AX785" s="122"/>
      <c r="AY785" s="122"/>
      <c r="AZ785" s="122"/>
      <c r="BA785" s="122"/>
      <c r="BB785" s="122"/>
      <c r="BC785" s="122"/>
      <c r="BD785" s="122"/>
      <c r="BE785" s="122"/>
      <c r="BF785" s="122"/>
    </row>
    <row r="786" spans="2:58" ht="14.1" customHeight="1" x14ac:dyDescent="0.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c r="AE786" s="122"/>
      <c r="AF786" s="122"/>
      <c r="AG786" s="122"/>
      <c r="AH786" s="122"/>
      <c r="AI786" s="122"/>
      <c r="AJ786" s="122"/>
      <c r="AK786" s="122"/>
      <c r="AL786" s="122"/>
      <c r="AM786" s="122"/>
      <c r="AN786" s="122"/>
      <c r="AO786" s="122"/>
      <c r="AP786" s="122"/>
      <c r="AQ786" s="122"/>
      <c r="AR786" s="122"/>
      <c r="AS786" s="122"/>
      <c r="AT786" s="122"/>
      <c r="AU786" s="122"/>
      <c r="AV786" s="122"/>
      <c r="AW786" s="122"/>
      <c r="AX786" s="122"/>
      <c r="AY786" s="122"/>
      <c r="AZ786" s="122"/>
      <c r="BA786" s="122"/>
      <c r="BB786" s="122"/>
      <c r="BC786" s="122"/>
      <c r="BD786" s="122"/>
      <c r="BE786" s="122"/>
      <c r="BF786" s="122"/>
    </row>
    <row r="787" spans="2:58" ht="14.1" customHeight="1" x14ac:dyDescent="0.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c r="AE787" s="122"/>
      <c r="AF787" s="122"/>
      <c r="AG787" s="122"/>
      <c r="AH787" s="122"/>
      <c r="AI787" s="122"/>
      <c r="AJ787" s="122"/>
      <c r="AK787" s="122"/>
      <c r="AL787" s="122"/>
      <c r="AM787" s="122"/>
      <c r="AN787" s="122"/>
      <c r="AO787" s="122"/>
      <c r="AP787" s="122"/>
      <c r="AQ787" s="122"/>
      <c r="AR787" s="122"/>
      <c r="AS787" s="122"/>
      <c r="AT787" s="122"/>
      <c r="AU787" s="122"/>
      <c r="AV787" s="122"/>
      <c r="AW787" s="122"/>
      <c r="AX787" s="122"/>
      <c r="AY787" s="122"/>
      <c r="AZ787" s="122"/>
      <c r="BA787" s="122"/>
      <c r="BB787" s="122"/>
      <c r="BC787" s="122"/>
      <c r="BD787" s="122"/>
      <c r="BE787" s="122"/>
      <c r="BF787" s="122"/>
    </row>
    <row r="788" spans="2:58" ht="14.1" customHeight="1" x14ac:dyDescent="0.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c r="AE788" s="122"/>
      <c r="AF788" s="122"/>
      <c r="AG788" s="122"/>
      <c r="AH788" s="122"/>
      <c r="AI788" s="122"/>
      <c r="AJ788" s="122"/>
      <c r="AK788" s="122"/>
      <c r="AL788" s="122"/>
      <c r="AM788" s="122"/>
      <c r="AN788" s="122"/>
      <c r="AO788" s="122"/>
      <c r="AP788" s="122"/>
      <c r="AQ788" s="122"/>
      <c r="AR788" s="122"/>
      <c r="AS788" s="122"/>
      <c r="AT788" s="122"/>
      <c r="AU788" s="122"/>
      <c r="AV788" s="122"/>
      <c r="AW788" s="122"/>
      <c r="AX788" s="122"/>
      <c r="AY788" s="122"/>
      <c r="AZ788" s="122"/>
      <c r="BA788" s="122"/>
      <c r="BB788" s="122"/>
      <c r="BC788" s="122"/>
      <c r="BD788" s="122"/>
      <c r="BE788" s="122"/>
      <c r="BF788" s="122"/>
    </row>
    <row r="789" spans="2:58" ht="14.1" customHeight="1" x14ac:dyDescent="0.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c r="AE789" s="122"/>
      <c r="AF789" s="122"/>
      <c r="AG789" s="122"/>
      <c r="AH789" s="122"/>
      <c r="AI789" s="122"/>
      <c r="AJ789" s="122"/>
      <c r="AK789" s="122"/>
      <c r="AL789" s="122"/>
      <c r="AM789" s="122"/>
      <c r="AN789" s="122"/>
      <c r="AO789" s="122"/>
      <c r="AP789" s="122"/>
      <c r="AQ789" s="122"/>
      <c r="AR789" s="122"/>
      <c r="AS789" s="122"/>
      <c r="AT789" s="122"/>
      <c r="AU789" s="122"/>
      <c r="AV789" s="122"/>
      <c r="AW789" s="122"/>
      <c r="AX789" s="122"/>
      <c r="AY789" s="122"/>
      <c r="AZ789" s="122"/>
      <c r="BA789" s="122"/>
      <c r="BB789" s="122"/>
      <c r="BC789" s="122"/>
      <c r="BD789" s="122"/>
      <c r="BE789" s="122"/>
      <c r="BF789" s="122"/>
    </row>
    <row r="790" spans="2:58" ht="14.1" customHeight="1" x14ac:dyDescent="0.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c r="AE790" s="122"/>
      <c r="AF790" s="122"/>
      <c r="AG790" s="122"/>
      <c r="AH790" s="122"/>
      <c r="AI790" s="122"/>
      <c r="AJ790" s="122"/>
      <c r="AK790" s="122"/>
      <c r="AL790" s="122"/>
      <c r="AM790" s="122"/>
      <c r="AN790" s="122"/>
      <c r="AO790" s="122"/>
      <c r="AP790" s="122"/>
      <c r="AQ790" s="122"/>
      <c r="AR790" s="122"/>
      <c r="AS790" s="122"/>
      <c r="AT790" s="122"/>
      <c r="AU790" s="122"/>
      <c r="AV790" s="122"/>
      <c r="AW790" s="122"/>
      <c r="AX790" s="122"/>
      <c r="AY790" s="122"/>
      <c r="AZ790" s="122"/>
      <c r="BA790" s="122"/>
      <c r="BB790" s="122"/>
      <c r="BC790" s="122"/>
      <c r="BD790" s="122"/>
      <c r="BE790" s="122"/>
      <c r="BF790" s="122"/>
    </row>
    <row r="791" spans="2:58" ht="14.1" customHeight="1" x14ac:dyDescent="0.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c r="AE791" s="122"/>
      <c r="AF791" s="122"/>
      <c r="AG791" s="122"/>
      <c r="AH791" s="122"/>
      <c r="AI791" s="122"/>
      <c r="AJ791" s="122"/>
      <c r="AK791" s="122"/>
      <c r="AL791" s="122"/>
      <c r="AM791" s="122"/>
      <c r="AN791" s="122"/>
      <c r="AO791" s="122"/>
      <c r="AP791" s="122"/>
      <c r="AQ791" s="122"/>
      <c r="AR791" s="122"/>
      <c r="AS791" s="122"/>
      <c r="AT791" s="122"/>
      <c r="AU791" s="122"/>
      <c r="AV791" s="122"/>
      <c r="AW791" s="122"/>
      <c r="AX791" s="122"/>
      <c r="AY791" s="122"/>
      <c r="AZ791" s="122"/>
      <c r="BA791" s="122"/>
      <c r="BB791" s="122"/>
      <c r="BC791" s="122"/>
      <c r="BD791" s="122"/>
      <c r="BE791" s="122"/>
      <c r="BF791" s="122"/>
    </row>
    <row r="792" spans="2:58" ht="14.1" customHeight="1" x14ac:dyDescent="0.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c r="AE792" s="122"/>
      <c r="AF792" s="122"/>
      <c r="AG792" s="122"/>
      <c r="AH792" s="122"/>
      <c r="AI792" s="122"/>
      <c r="AJ792" s="122"/>
      <c r="AK792" s="122"/>
      <c r="AL792" s="122"/>
      <c r="AM792" s="122"/>
      <c r="AN792" s="122"/>
      <c r="AO792" s="122"/>
      <c r="AP792" s="122"/>
      <c r="AQ792" s="122"/>
      <c r="AR792" s="122"/>
      <c r="AS792" s="122"/>
      <c r="AT792" s="122"/>
      <c r="AU792" s="122"/>
      <c r="AV792" s="122"/>
      <c r="AW792" s="122"/>
      <c r="AX792" s="122"/>
      <c r="AY792" s="122"/>
      <c r="AZ792" s="122"/>
      <c r="BA792" s="122"/>
      <c r="BB792" s="122"/>
      <c r="BC792" s="122"/>
      <c r="BD792" s="122"/>
      <c r="BE792" s="122"/>
      <c r="BF792" s="122"/>
    </row>
    <row r="793" spans="2:58" ht="14.1" customHeight="1" x14ac:dyDescent="0.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c r="AE793" s="122"/>
      <c r="AF793" s="122"/>
      <c r="AG793" s="122"/>
      <c r="AH793" s="122"/>
      <c r="AI793" s="122"/>
      <c r="AJ793" s="122"/>
      <c r="AK793" s="122"/>
      <c r="AL793" s="122"/>
      <c r="AM793" s="122"/>
      <c r="AN793" s="122"/>
      <c r="AO793" s="122"/>
      <c r="AP793" s="122"/>
      <c r="AQ793" s="122"/>
      <c r="AR793" s="122"/>
      <c r="AS793" s="122"/>
      <c r="AT793" s="122"/>
      <c r="AU793" s="122"/>
      <c r="AV793" s="122"/>
      <c r="AW793" s="122"/>
      <c r="AX793" s="122"/>
      <c r="AY793" s="122"/>
      <c r="AZ793" s="122"/>
      <c r="BA793" s="122"/>
      <c r="BB793" s="122"/>
      <c r="BC793" s="122"/>
      <c r="BD793" s="122"/>
      <c r="BE793" s="122"/>
      <c r="BF793" s="122"/>
    </row>
    <row r="794" spans="2:58" ht="14.1" customHeight="1" x14ac:dyDescent="0.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c r="AE794" s="122"/>
      <c r="AF794" s="122"/>
      <c r="AG794" s="122"/>
      <c r="AH794" s="122"/>
      <c r="AI794" s="122"/>
      <c r="AJ794" s="122"/>
      <c r="AK794" s="122"/>
      <c r="AL794" s="122"/>
      <c r="AM794" s="122"/>
      <c r="AN794" s="122"/>
      <c r="AO794" s="122"/>
      <c r="AP794" s="122"/>
      <c r="AQ794" s="122"/>
      <c r="AR794" s="122"/>
      <c r="AS794" s="122"/>
      <c r="AT794" s="122"/>
      <c r="AU794" s="122"/>
      <c r="AV794" s="122"/>
      <c r="AW794" s="122"/>
      <c r="AX794" s="122"/>
      <c r="AY794" s="122"/>
      <c r="AZ794" s="122"/>
      <c r="BA794" s="122"/>
      <c r="BB794" s="122"/>
      <c r="BC794" s="122"/>
      <c r="BD794" s="122"/>
      <c r="BE794" s="122"/>
      <c r="BF794" s="122"/>
    </row>
    <row r="795" spans="2:58" ht="14.1" customHeight="1" x14ac:dyDescent="0.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c r="AE795" s="122"/>
      <c r="AF795" s="122"/>
      <c r="AG795" s="122"/>
      <c r="AH795" s="122"/>
      <c r="AI795" s="122"/>
      <c r="AJ795" s="122"/>
      <c r="AK795" s="122"/>
      <c r="AL795" s="122"/>
      <c r="AM795" s="122"/>
      <c r="AN795" s="122"/>
      <c r="AO795" s="122"/>
      <c r="AP795" s="122"/>
      <c r="AQ795" s="122"/>
      <c r="AR795" s="122"/>
      <c r="AS795" s="122"/>
      <c r="AT795" s="122"/>
      <c r="AU795" s="122"/>
      <c r="AV795" s="122"/>
      <c r="AW795" s="122"/>
      <c r="AX795" s="122"/>
      <c r="AY795" s="122"/>
      <c r="AZ795" s="122"/>
      <c r="BA795" s="122"/>
      <c r="BB795" s="122"/>
      <c r="BC795" s="122"/>
      <c r="BD795" s="122"/>
      <c r="BE795" s="122"/>
      <c r="BF795" s="122"/>
    </row>
    <row r="796" spans="2:58" ht="14.1" customHeight="1" x14ac:dyDescent="0.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c r="AE796" s="122"/>
      <c r="AF796" s="122"/>
      <c r="AG796" s="122"/>
      <c r="AH796" s="122"/>
      <c r="AI796" s="122"/>
      <c r="AJ796" s="122"/>
      <c r="AK796" s="122"/>
      <c r="AL796" s="122"/>
      <c r="AM796" s="122"/>
      <c r="AN796" s="122"/>
      <c r="AO796" s="122"/>
      <c r="AP796" s="122"/>
      <c r="AQ796" s="122"/>
      <c r="AR796" s="122"/>
      <c r="AS796" s="122"/>
      <c r="AT796" s="122"/>
      <c r="AU796" s="122"/>
      <c r="AV796" s="122"/>
      <c r="AW796" s="122"/>
      <c r="AX796" s="122"/>
      <c r="AY796" s="122"/>
      <c r="AZ796" s="122"/>
      <c r="BA796" s="122"/>
      <c r="BB796" s="122"/>
      <c r="BC796" s="122"/>
      <c r="BD796" s="122"/>
      <c r="BE796" s="122"/>
      <c r="BF796" s="122"/>
    </row>
    <row r="797" spans="2:58" ht="14.1" customHeight="1" x14ac:dyDescent="0.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c r="AE797" s="122"/>
      <c r="AF797" s="122"/>
      <c r="AG797" s="122"/>
      <c r="AH797" s="122"/>
      <c r="AI797" s="122"/>
      <c r="AJ797" s="122"/>
      <c r="AK797" s="122"/>
      <c r="AL797" s="122"/>
      <c r="AM797" s="122"/>
      <c r="AN797" s="122"/>
      <c r="AO797" s="122"/>
      <c r="AP797" s="122"/>
      <c r="AQ797" s="122"/>
      <c r="AR797" s="122"/>
      <c r="AS797" s="122"/>
      <c r="AT797" s="122"/>
      <c r="AU797" s="122"/>
      <c r="AV797" s="122"/>
      <c r="AW797" s="122"/>
      <c r="AX797" s="122"/>
      <c r="AY797" s="122"/>
      <c r="AZ797" s="122"/>
      <c r="BA797" s="122"/>
      <c r="BB797" s="122"/>
      <c r="BC797" s="122"/>
      <c r="BD797" s="122"/>
      <c r="BE797" s="122"/>
      <c r="BF797" s="122"/>
    </row>
    <row r="798" spans="2:58" ht="14.1" customHeight="1" x14ac:dyDescent="0.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c r="AE798" s="122"/>
      <c r="AF798" s="122"/>
      <c r="AG798" s="122"/>
      <c r="AH798" s="122"/>
      <c r="AI798" s="122"/>
      <c r="AJ798" s="122"/>
      <c r="AK798" s="122"/>
      <c r="AL798" s="122"/>
      <c r="AM798" s="122"/>
      <c r="AN798" s="122"/>
      <c r="AO798" s="122"/>
      <c r="AP798" s="122"/>
      <c r="AQ798" s="122"/>
      <c r="AR798" s="122"/>
      <c r="AS798" s="122"/>
      <c r="AT798" s="122"/>
      <c r="AU798" s="122"/>
      <c r="AV798" s="122"/>
      <c r="AW798" s="122"/>
      <c r="AX798" s="122"/>
      <c r="AY798" s="122"/>
      <c r="AZ798" s="122"/>
      <c r="BA798" s="122"/>
      <c r="BB798" s="122"/>
      <c r="BC798" s="122"/>
      <c r="BD798" s="122"/>
      <c r="BE798" s="122"/>
      <c r="BF798" s="122"/>
    </row>
    <row r="799" spans="2:58" ht="14.1" customHeight="1" x14ac:dyDescent="0.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c r="AE799" s="122"/>
      <c r="AF799" s="122"/>
      <c r="AG799" s="122"/>
      <c r="AH799" s="122"/>
      <c r="AI799" s="122"/>
      <c r="AJ799" s="122"/>
      <c r="AK799" s="122"/>
      <c r="AL799" s="122"/>
      <c r="AM799" s="122"/>
      <c r="AN799" s="122"/>
      <c r="AO799" s="122"/>
      <c r="AP799" s="122"/>
      <c r="AQ799" s="122"/>
      <c r="AR799" s="122"/>
      <c r="AS799" s="122"/>
      <c r="AT799" s="122"/>
      <c r="AU799" s="122"/>
      <c r="AV799" s="122"/>
      <c r="AW799" s="122"/>
      <c r="AX799" s="122"/>
      <c r="AY799" s="122"/>
      <c r="AZ799" s="122"/>
      <c r="BA799" s="122"/>
      <c r="BB799" s="122"/>
      <c r="BC799" s="122"/>
      <c r="BD799" s="122"/>
      <c r="BE799" s="122"/>
      <c r="BF799" s="122"/>
    </row>
    <row r="800" spans="2:58" ht="14.1" customHeight="1" x14ac:dyDescent="0.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c r="AE800" s="122"/>
      <c r="AF800" s="122"/>
      <c r="AG800" s="122"/>
      <c r="AH800" s="122"/>
      <c r="AI800" s="122"/>
      <c r="AJ800" s="122"/>
      <c r="AK800" s="122"/>
      <c r="AL800" s="122"/>
      <c r="AM800" s="122"/>
      <c r="AN800" s="122"/>
      <c r="AO800" s="122"/>
      <c r="AP800" s="122"/>
      <c r="AQ800" s="122"/>
      <c r="AR800" s="122"/>
      <c r="AS800" s="122"/>
      <c r="AT800" s="122"/>
      <c r="AU800" s="122"/>
      <c r="AV800" s="122"/>
      <c r="AW800" s="122"/>
      <c r="AX800" s="122"/>
      <c r="AY800" s="122"/>
      <c r="AZ800" s="122"/>
      <c r="BA800" s="122"/>
      <c r="BB800" s="122"/>
      <c r="BC800" s="122"/>
      <c r="BD800" s="122"/>
      <c r="BE800" s="122"/>
      <c r="BF800" s="122"/>
    </row>
    <row r="801" spans="2:58" ht="14.1" customHeight="1" x14ac:dyDescent="0.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c r="AE801" s="122"/>
      <c r="AF801" s="122"/>
      <c r="AG801" s="122"/>
      <c r="AH801" s="122"/>
      <c r="AI801" s="122"/>
      <c r="AJ801" s="122"/>
      <c r="AK801" s="122"/>
      <c r="AL801" s="122"/>
      <c r="AM801" s="122"/>
      <c r="AN801" s="122"/>
      <c r="AO801" s="122"/>
      <c r="AP801" s="122"/>
      <c r="AQ801" s="122"/>
      <c r="AR801" s="122"/>
      <c r="AS801" s="122"/>
      <c r="AT801" s="122"/>
      <c r="AU801" s="122"/>
      <c r="AV801" s="122"/>
      <c r="AW801" s="122"/>
      <c r="AX801" s="122"/>
      <c r="AY801" s="122"/>
      <c r="AZ801" s="122"/>
      <c r="BA801" s="122"/>
      <c r="BB801" s="122"/>
      <c r="BC801" s="122"/>
      <c r="BD801" s="122"/>
      <c r="BE801" s="122"/>
      <c r="BF801" s="122"/>
    </row>
    <row r="802" spans="2:58" ht="14.1" customHeight="1" x14ac:dyDescent="0.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c r="AE802" s="122"/>
      <c r="AF802" s="122"/>
      <c r="AG802" s="122"/>
      <c r="AH802" s="122"/>
      <c r="AI802" s="122"/>
      <c r="AJ802" s="122"/>
      <c r="AK802" s="122"/>
      <c r="AL802" s="122"/>
      <c r="AM802" s="122"/>
      <c r="AN802" s="122"/>
      <c r="AO802" s="122"/>
      <c r="AP802" s="122"/>
      <c r="AQ802" s="122"/>
      <c r="AR802" s="122"/>
      <c r="AS802" s="122"/>
      <c r="AT802" s="122"/>
      <c r="AU802" s="122"/>
      <c r="AV802" s="122"/>
      <c r="AW802" s="122"/>
      <c r="AX802" s="122"/>
      <c r="AY802" s="122"/>
      <c r="AZ802" s="122"/>
      <c r="BA802" s="122"/>
      <c r="BB802" s="122"/>
      <c r="BC802" s="122"/>
      <c r="BD802" s="122"/>
      <c r="BE802" s="122"/>
      <c r="BF802" s="122"/>
    </row>
    <row r="803" spans="2:58" ht="14.1" customHeight="1" x14ac:dyDescent="0.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c r="AE803" s="122"/>
      <c r="AF803" s="122"/>
      <c r="AG803" s="122"/>
      <c r="AH803" s="122"/>
      <c r="AI803" s="122"/>
      <c r="AJ803" s="122"/>
      <c r="AK803" s="122"/>
      <c r="AL803" s="122"/>
      <c r="AM803" s="122"/>
      <c r="AN803" s="122"/>
      <c r="AO803" s="122"/>
      <c r="AP803" s="122"/>
      <c r="AQ803" s="122"/>
      <c r="AR803" s="122"/>
      <c r="AS803" s="122"/>
      <c r="AT803" s="122"/>
      <c r="AU803" s="122"/>
      <c r="AV803" s="122"/>
      <c r="AW803" s="122"/>
      <c r="AX803" s="122"/>
      <c r="AY803" s="122"/>
      <c r="AZ803" s="122"/>
      <c r="BA803" s="122"/>
      <c r="BB803" s="122"/>
      <c r="BC803" s="122"/>
      <c r="BD803" s="122"/>
      <c r="BE803" s="122"/>
      <c r="BF803" s="122"/>
    </row>
    <row r="804" spans="2:58" ht="14.1" customHeight="1" x14ac:dyDescent="0.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c r="AE804" s="122"/>
      <c r="AF804" s="122"/>
      <c r="AG804" s="122"/>
      <c r="AH804" s="122"/>
      <c r="AI804" s="122"/>
      <c r="AJ804" s="122"/>
      <c r="AK804" s="122"/>
      <c r="AL804" s="122"/>
      <c r="AM804" s="122"/>
      <c r="AN804" s="122"/>
      <c r="AO804" s="122"/>
      <c r="AP804" s="122"/>
      <c r="AQ804" s="122"/>
      <c r="AR804" s="122"/>
      <c r="AS804" s="122"/>
      <c r="AT804" s="122"/>
      <c r="AU804" s="122"/>
      <c r="AV804" s="122"/>
      <c r="AW804" s="122"/>
      <c r="AX804" s="122"/>
      <c r="AY804" s="122"/>
      <c r="AZ804" s="122"/>
      <c r="BA804" s="122"/>
      <c r="BB804" s="122"/>
      <c r="BC804" s="122"/>
      <c r="BD804" s="122"/>
      <c r="BE804" s="122"/>
      <c r="BF804" s="122"/>
    </row>
    <row r="805" spans="2:58" ht="14.1" customHeight="1" x14ac:dyDescent="0.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c r="AE805" s="122"/>
      <c r="AF805" s="122"/>
      <c r="AG805" s="122"/>
      <c r="AH805" s="122"/>
      <c r="AI805" s="122"/>
      <c r="AJ805" s="122"/>
      <c r="AK805" s="122"/>
      <c r="AL805" s="122"/>
      <c r="AM805" s="122"/>
      <c r="AN805" s="122"/>
      <c r="AO805" s="122"/>
      <c r="AP805" s="122"/>
      <c r="AQ805" s="122"/>
      <c r="AR805" s="122"/>
      <c r="AS805" s="122"/>
      <c r="AT805" s="122"/>
      <c r="AU805" s="122"/>
      <c r="AV805" s="122"/>
      <c r="AW805" s="122"/>
      <c r="AX805" s="122"/>
      <c r="AY805" s="122"/>
      <c r="AZ805" s="122"/>
      <c r="BA805" s="122"/>
      <c r="BB805" s="122"/>
      <c r="BC805" s="122"/>
      <c r="BD805" s="122"/>
      <c r="BE805" s="122"/>
      <c r="BF805" s="122"/>
    </row>
    <row r="806" spans="2:58" ht="14.1" customHeight="1" x14ac:dyDescent="0.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c r="AE806" s="122"/>
      <c r="AF806" s="122"/>
      <c r="AG806" s="122"/>
      <c r="AH806" s="122"/>
      <c r="AI806" s="122"/>
      <c r="AJ806" s="122"/>
      <c r="AK806" s="122"/>
      <c r="AL806" s="122"/>
      <c r="AM806" s="122"/>
      <c r="AN806" s="122"/>
      <c r="AO806" s="122"/>
      <c r="AP806" s="122"/>
      <c r="AQ806" s="122"/>
      <c r="AR806" s="122"/>
      <c r="AS806" s="122"/>
      <c r="AT806" s="122"/>
      <c r="AU806" s="122"/>
      <c r="AV806" s="122"/>
      <c r="AW806" s="122"/>
      <c r="AX806" s="122"/>
      <c r="AY806" s="122"/>
      <c r="AZ806" s="122"/>
      <c r="BA806" s="122"/>
      <c r="BB806" s="122"/>
      <c r="BC806" s="122"/>
      <c r="BD806" s="122"/>
      <c r="BE806" s="122"/>
      <c r="BF806" s="122"/>
    </row>
    <row r="807" spans="2:58" ht="14.1" customHeight="1" x14ac:dyDescent="0.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c r="AE807" s="122"/>
      <c r="AF807" s="122"/>
      <c r="AG807" s="122"/>
      <c r="AH807" s="122"/>
      <c r="AI807" s="122"/>
      <c r="AJ807" s="122"/>
      <c r="AK807" s="122"/>
      <c r="AL807" s="122"/>
      <c r="AM807" s="122"/>
      <c r="AN807" s="122"/>
      <c r="AO807" s="122"/>
      <c r="AP807" s="122"/>
      <c r="AQ807" s="122"/>
      <c r="AR807" s="122"/>
      <c r="AS807" s="122"/>
      <c r="AT807" s="122"/>
      <c r="AU807" s="122"/>
      <c r="AV807" s="122"/>
      <c r="AW807" s="122"/>
      <c r="AX807" s="122"/>
      <c r="AY807" s="122"/>
      <c r="AZ807" s="122"/>
      <c r="BA807" s="122"/>
      <c r="BB807" s="122"/>
      <c r="BC807" s="122"/>
      <c r="BD807" s="122"/>
      <c r="BE807" s="122"/>
      <c r="BF807" s="122"/>
    </row>
    <row r="808" spans="2:58" ht="14.1" customHeight="1" x14ac:dyDescent="0.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c r="AE808" s="122"/>
      <c r="AF808" s="122"/>
      <c r="AG808" s="122"/>
      <c r="AH808" s="122"/>
      <c r="AI808" s="122"/>
      <c r="AJ808" s="122"/>
      <c r="AK808" s="122"/>
      <c r="AL808" s="122"/>
      <c r="AM808" s="122"/>
      <c r="AN808" s="122"/>
      <c r="AO808" s="122"/>
      <c r="AP808" s="122"/>
      <c r="AQ808" s="122"/>
      <c r="AR808" s="122"/>
      <c r="AS808" s="122"/>
      <c r="AT808" s="122"/>
      <c r="AU808" s="122"/>
      <c r="AV808" s="122"/>
      <c r="AW808" s="122"/>
      <c r="AX808" s="122"/>
      <c r="AY808" s="122"/>
      <c r="AZ808" s="122"/>
      <c r="BA808" s="122"/>
      <c r="BB808" s="122"/>
      <c r="BC808" s="122"/>
      <c r="BD808" s="122"/>
      <c r="BE808" s="122"/>
      <c r="BF808" s="122"/>
    </row>
    <row r="809" spans="2:58" ht="14.1" customHeight="1" x14ac:dyDescent="0.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c r="AE809" s="122"/>
      <c r="AF809" s="122"/>
      <c r="AG809" s="122"/>
      <c r="AH809" s="122"/>
      <c r="AI809" s="122"/>
      <c r="AJ809" s="122"/>
      <c r="AK809" s="122"/>
      <c r="AL809" s="122"/>
      <c r="AM809" s="122"/>
      <c r="AN809" s="122"/>
      <c r="AO809" s="122"/>
      <c r="AP809" s="122"/>
      <c r="AQ809" s="122"/>
      <c r="AR809" s="122"/>
      <c r="AS809" s="122"/>
      <c r="AT809" s="122"/>
      <c r="AU809" s="122"/>
      <c r="AV809" s="122"/>
      <c r="AW809" s="122"/>
      <c r="AX809" s="122"/>
      <c r="AY809" s="122"/>
      <c r="AZ809" s="122"/>
      <c r="BA809" s="122"/>
      <c r="BB809" s="122"/>
      <c r="BC809" s="122"/>
      <c r="BD809" s="122"/>
      <c r="BE809" s="122"/>
      <c r="BF809" s="122"/>
    </row>
    <row r="810" spans="2:58" ht="14.1" customHeight="1" x14ac:dyDescent="0.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c r="AE810" s="122"/>
      <c r="AF810" s="122"/>
      <c r="AG810" s="122"/>
      <c r="AH810" s="122"/>
      <c r="AI810" s="122"/>
      <c r="AJ810" s="122"/>
      <c r="AK810" s="122"/>
      <c r="AL810" s="122"/>
      <c r="AM810" s="122"/>
      <c r="AN810" s="122"/>
      <c r="AO810" s="122"/>
      <c r="AP810" s="122"/>
      <c r="AQ810" s="122"/>
      <c r="AR810" s="122"/>
      <c r="AS810" s="122"/>
      <c r="AT810" s="122"/>
      <c r="AU810" s="122"/>
      <c r="AV810" s="122"/>
      <c r="AW810" s="122"/>
      <c r="AX810" s="122"/>
      <c r="AY810" s="122"/>
      <c r="AZ810" s="122"/>
      <c r="BA810" s="122"/>
      <c r="BB810" s="122"/>
      <c r="BC810" s="122"/>
      <c r="BD810" s="122"/>
      <c r="BE810" s="122"/>
      <c r="BF810" s="122"/>
    </row>
    <row r="811" spans="2:58" ht="14.1" customHeight="1" x14ac:dyDescent="0.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c r="AE811" s="122"/>
      <c r="AF811" s="122"/>
      <c r="AG811" s="122"/>
      <c r="AH811" s="122"/>
      <c r="AI811" s="122"/>
      <c r="AJ811" s="122"/>
      <c r="AK811" s="122"/>
      <c r="AL811" s="122"/>
      <c r="AM811" s="122"/>
      <c r="AN811" s="122"/>
      <c r="AO811" s="122"/>
      <c r="AP811" s="122"/>
      <c r="AQ811" s="122"/>
      <c r="AR811" s="122"/>
      <c r="AS811" s="122"/>
      <c r="AT811" s="122"/>
      <c r="AU811" s="122"/>
      <c r="AV811" s="122"/>
      <c r="AW811" s="122"/>
      <c r="AX811" s="122"/>
      <c r="AY811" s="122"/>
      <c r="AZ811" s="122"/>
      <c r="BA811" s="122"/>
      <c r="BB811" s="122"/>
      <c r="BC811" s="122"/>
      <c r="BD811" s="122"/>
      <c r="BE811" s="122"/>
      <c r="BF811" s="122"/>
    </row>
    <row r="812" spans="2:58" ht="14.1" customHeight="1" x14ac:dyDescent="0.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c r="AE812" s="122"/>
      <c r="AF812" s="122"/>
      <c r="AG812" s="122"/>
      <c r="AH812" s="122"/>
      <c r="AI812" s="122"/>
      <c r="AJ812" s="122"/>
      <c r="AK812" s="122"/>
      <c r="AL812" s="122"/>
      <c r="AM812" s="122"/>
      <c r="AN812" s="122"/>
      <c r="AO812" s="122"/>
      <c r="AP812" s="122"/>
      <c r="AQ812" s="122"/>
      <c r="AR812" s="122"/>
      <c r="AS812" s="122"/>
      <c r="AT812" s="122"/>
      <c r="AU812" s="122"/>
      <c r="AV812" s="122"/>
      <c r="AW812" s="122"/>
      <c r="AX812" s="122"/>
      <c r="AY812" s="122"/>
      <c r="AZ812" s="122"/>
      <c r="BA812" s="122"/>
      <c r="BB812" s="122"/>
      <c r="BC812" s="122"/>
      <c r="BD812" s="122"/>
      <c r="BE812" s="122"/>
      <c r="BF812" s="122"/>
    </row>
    <row r="813" spans="2:58" ht="14.1" customHeight="1" x14ac:dyDescent="0.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c r="AE813" s="122"/>
      <c r="AF813" s="122"/>
      <c r="AG813" s="122"/>
      <c r="AH813" s="122"/>
      <c r="AI813" s="122"/>
      <c r="AJ813" s="122"/>
      <c r="AK813" s="122"/>
      <c r="AL813" s="122"/>
      <c r="AM813" s="122"/>
      <c r="AN813" s="122"/>
      <c r="AO813" s="122"/>
      <c r="AP813" s="122"/>
      <c r="AQ813" s="122"/>
      <c r="AR813" s="122"/>
      <c r="AS813" s="122"/>
      <c r="AT813" s="122"/>
      <c r="AU813" s="122"/>
      <c r="AV813" s="122"/>
      <c r="AW813" s="122"/>
      <c r="AX813" s="122"/>
      <c r="AY813" s="122"/>
      <c r="AZ813" s="122"/>
      <c r="BA813" s="122"/>
      <c r="BB813" s="122"/>
      <c r="BC813" s="122"/>
      <c r="BD813" s="122"/>
      <c r="BE813" s="122"/>
      <c r="BF813" s="122"/>
    </row>
    <row r="814" spans="2:58" ht="14.1" customHeight="1" x14ac:dyDescent="0.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c r="AE814" s="122"/>
      <c r="AF814" s="122"/>
      <c r="AG814" s="122"/>
      <c r="AH814" s="122"/>
      <c r="AI814" s="122"/>
      <c r="AJ814" s="122"/>
      <c r="AK814" s="122"/>
      <c r="AL814" s="122"/>
      <c r="AM814" s="122"/>
      <c r="AN814" s="122"/>
      <c r="AO814" s="122"/>
      <c r="AP814" s="122"/>
      <c r="AQ814" s="122"/>
      <c r="AR814" s="122"/>
      <c r="AS814" s="122"/>
      <c r="AT814" s="122"/>
      <c r="AU814" s="122"/>
      <c r="AV814" s="122"/>
      <c r="AW814" s="122"/>
      <c r="AX814" s="122"/>
      <c r="AY814" s="122"/>
      <c r="AZ814" s="122"/>
      <c r="BA814" s="122"/>
      <c r="BB814" s="122"/>
      <c r="BC814" s="122"/>
      <c r="BD814" s="122"/>
      <c r="BE814" s="122"/>
      <c r="BF814" s="122"/>
    </row>
    <row r="815" spans="2:58" ht="14.1" customHeight="1" x14ac:dyDescent="0.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c r="AE815" s="122"/>
      <c r="AF815" s="122"/>
      <c r="AG815" s="122"/>
      <c r="AH815" s="122"/>
      <c r="AI815" s="122"/>
      <c r="AJ815" s="122"/>
      <c r="AK815" s="122"/>
      <c r="AL815" s="122"/>
      <c r="AM815" s="122"/>
      <c r="AN815" s="122"/>
      <c r="AO815" s="122"/>
      <c r="AP815" s="122"/>
      <c r="AQ815" s="122"/>
      <c r="AR815" s="122"/>
      <c r="AS815" s="122"/>
      <c r="AT815" s="122"/>
      <c r="AU815" s="122"/>
      <c r="AV815" s="122"/>
      <c r="AW815" s="122"/>
      <c r="AX815" s="122"/>
      <c r="AY815" s="122"/>
      <c r="AZ815" s="122"/>
      <c r="BA815" s="122"/>
      <c r="BB815" s="122"/>
      <c r="BC815" s="122"/>
      <c r="BD815" s="122"/>
      <c r="BE815" s="122"/>
      <c r="BF815" s="122"/>
    </row>
    <row r="816" spans="2:58" ht="14.1" customHeight="1" x14ac:dyDescent="0.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c r="AE816" s="122"/>
      <c r="AF816" s="122"/>
      <c r="AG816" s="122"/>
      <c r="AH816" s="122"/>
      <c r="AI816" s="122"/>
      <c r="AJ816" s="122"/>
      <c r="AK816" s="122"/>
      <c r="AL816" s="122"/>
      <c r="AM816" s="122"/>
      <c r="AN816" s="122"/>
      <c r="AO816" s="122"/>
      <c r="AP816" s="122"/>
      <c r="AQ816" s="122"/>
      <c r="AR816" s="122"/>
      <c r="AS816" s="122"/>
      <c r="AT816" s="122"/>
      <c r="AU816" s="122"/>
      <c r="AV816" s="122"/>
      <c r="AW816" s="122"/>
      <c r="AX816" s="122"/>
      <c r="AY816" s="122"/>
      <c r="AZ816" s="122"/>
      <c r="BA816" s="122"/>
      <c r="BB816" s="122"/>
      <c r="BC816" s="122"/>
      <c r="BD816" s="122"/>
      <c r="BE816" s="122"/>
      <c r="BF816" s="122"/>
    </row>
    <row r="817" spans="2:58" ht="14.1" customHeight="1" x14ac:dyDescent="0.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c r="AE817" s="122"/>
      <c r="AF817" s="122"/>
      <c r="AG817" s="122"/>
      <c r="AH817" s="122"/>
      <c r="AI817" s="122"/>
      <c r="AJ817" s="122"/>
      <c r="AK817" s="122"/>
      <c r="AL817" s="122"/>
      <c r="AM817" s="122"/>
      <c r="AN817" s="122"/>
      <c r="AO817" s="122"/>
      <c r="AP817" s="122"/>
      <c r="AQ817" s="122"/>
      <c r="AR817" s="122"/>
      <c r="AS817" s="122"/>
      <c r="AT817" s="122"/>
      <c r="AU817" s="122"/>
      <c r="AV817" s="122"/>
      <c r="AW817" s="122"/>
      <c r="AX817" s="122"/>
      <c r="AY817" s="122"/>
      <c r="AZ817" s="122"/>
      <c r="BA817" s="122"/>
      <c r="BB817" s="122"/>
      <c r="BC817" s="122"/>
      <c r="BD817" s="122"/>
      <c r="BE817" s="122"/>
      <c r="BF817" s="122"/>
    </row>
    <row r="818" spans="2:58" ht="14.1" customHeight="1" x14ac:dyDescent="0.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c r="AE818" s="122"/>
      <c r="AF818" s="122"/>
      <c r="AG818" s="122"/>
      <c r="AH818" s="122"/>
      <c r="AI818" s="122"/>
      <c r="AJ818" s="122"/>
      <c r="AK818" s="122"/>
      <c r="AL818" s="122"/>
      <c r="AM818" s="122"/>
      <c r="AN818" s="122"/>
      <c r="AO818" s="122"/>
      <c r="AP818" s="122"/>
      <c r="AQ818" s="122"/>
      <c r="AR818" s="122"/>
      <c r="AS818" s="122"/>
      <c r="AT818" s="122"/>
      <c r="AU818" s="122"/>
      <c r="AV818" s="122"/>
      <c r="AW818" s="122"/>
      <c r="AX818" s="122"/>
      <c r="AY818" s="122"/>
      <c r="AZ818" s="122"/>
      <c r="BA818" s="122"/>
      <c r="BB818" s="122"/>
      <c r="BC818" s="122"/>
      <c r="BD818" s="122"/>
      <c r="BE818" s="122"/>
      <c r="BF818" s="122"/>
    </row>
    <row r="819" spans="2:58" ht="14.1" customHeight="1" x14ac:dyDescent="0.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c r="AE819" s="122"/>
      <c r="AF819" s="122"/>
      <c r="AG819" s="122"/>
      <c r="AH819" s="122"/>
      <c r="AI819" s="122"/>
      <c r="AJ819" s="122"/>
      <c r="AK819" s="122"/>
      <c r="AL819" s="122"/>
      <c r="AM819" s="122"/>
      <c r="AN819" s="122"/>
      <c r="AO819" s="122"/>
      <c r="AP819" s="122"/>
      <c r="AQ819" s="122"/>
      <c r="AR819" s="122"/>
      <c r="AS819" s="122"/>
      <c r="AT819" s="122"/>
      <c r="AU819" s="122"/>
      <c r="AV819" s="122"/>
      <c r="AW819" s="122"/>
      <c r="AX819" s="122"/>
      <c r="AY819" s="122"/>
      <c r="AZ819" s="122"/>
      <c r="BA819" s="122"/>
      <c r="BB819" s="122"/>
      <c r="BC819" s="122"/>
      <c r="BD819" s="122"/>
      <c r="BE819" s="122"/>
      <c r="BF819" s="122"/>
    </row>
    <row r="820" spans="2:58" ht="14.1" customHeight="1" x14ac:dyDescent="0.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c r="AE820" s="122"/>
      <c r="AF820" s="122"/>
      <c r="AG820" s="122"/>
      <c r="AH820" s="122"/>
      <c r="AI820" s="122"/>
      <c r="AJ820" s="122"/>
      <c r="AK820" s="122"/>
      <c r="AL820" s="122"/>
      <c r="AM820" s="122"/>
      <c r="AN820" s="122"/>
      <c r="AO820" s="122"/>
      <c r="AP820" s="122"/>
      <c r="AQ820" s="122"/>
      <c r="AR820" s="122"/>
      <c r="AS820" s="122"/>
      <c r="AT820" s="122"/>
      <c r="AU820" s="122"/>
      <c r="AV820" s="122"/>
      <c r="AW820" s="122"/>
      <c r="AX820" s="122"/>
      <c r="AY820" s="122"/>
      <c r="AZ820" s="122"/>
      <c r="BA820" s="122"/>
      <c r="BB820" s="122"/>
      <c r="BC820" s="122"/>
      <c r="BD820" s="122"/>
      <c r="BE820" s="122"/>
      <c r="BF820" s="122"/>
    </row>
    <row r="821" spans="2:58" ht="14.1" customHeight="1" x14ac:dyDescent="0.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c r="AE821" s="122"/>
      <c r="AF821" s="122"/>
      <c r="AG821" s="122"/>
      <c r="AH821" s="122"/>
      <c r="AI821" s="122"/>
      <c r="AJ821" s="122"/>
      <c r="AK821" s="122"/>
      <c r="AL821" s="122"/>
      <c r="AM821" s="122"/>
      <c r="AN821" s="122"/>
      <c r="AO821" s="122"/>
      <c r="AP821" s="122"/>
      <c r="AQ821" s="122"/>
      <c r="AR821" s="122"/>
      <c r="AS821" s="122"/>
      <c r="AT821" s="122"/>
      <c r="AU821" s="122"/>
      <c r="AV821" s="122"/>
      <c r="AW821" s="122"/>
      <c r="AX821" s="122"/>
      <c r="AY821" s="122"/>
      <c r="AZ821" s="122"/>
      <c r="BA821" s="122"/>
      <c r="BB821" s="122"/>
      <c r="BC821" s="122"/>
      <c r="BD821" s="122"/>
      <c r="BE821" s="122"/>
      <c r="BF821" s="122"/>
    </row>
    <row r="822" spans="2:58" ht="14.1" customHeight="1" x14ac:dyDescent="0.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c r="AE822" s="122"/>
      <c r="AF822" s="122"/>
      <c r="AG822" s="122"/>
      <c r="AH822" s="122"/>
      <c r="AI822" s="122"/>
      <c r="AJ822" s="122"/>
      <c r="AK822" s="122"/>
      <c r="AL822" s="122"/>
      <c r="AM822" s="122"/>
      <c r="AN822" s="122"/>
      <c r="AO822" s="122"/>
      <c r="AP822" s="122"/>
      <c r="AQ822" s="122"/>
      <c r="AR822" s="122"/>
      <c r="AS822" s="122"/>
      <c r="AT822" s="122"/>
      <c r="AU822" s="122"/>
      <c r="AV822" s="122"/>
      <c r="AW822" s="122"/>
      <c r="AX822" s="122"/>
      <c r="AY822" s="122"/>
      <c r="AZ822" s="122"/>
      <c r="BA822" s="122"/>
      <c r="BB822" s="122"/>
      <c r="BC822" s="122"/>
      <c r="BD822" s="122"/>
      <c r="BE822" s="122"/>
      <c r="BF822" s="122"/>
    </row>
    <row r="823" spans="2:58" ht="14.1" customHeight="1" x14ac:dyDescent="0.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c r="AE823" s="122"/>
      <c r="AF823" s="122"/>
      <c r="AG823" s="122"/>
      <c r="AH823" s="122"/>
      <c r="AI823" s="122"/>
      <c r="AJ823" s="122"/>
      <c r="AK823" s="122"/>
      <c r="AL823" s="122"/>
      <c r="AM823" s="122"/>
      <c r="AN823" s="122"/>
      <c r="AO823" s="122"/>
      <c r="AP823" s="122"/>
      <c r="AQ823" s="122"/>
      <c r="AR823" s="122"/>
      <c r="AS823" s="122"/>
      <c r="AT823" s="122"/>
      <c r="AU823" s="122"/>
      <c r="AV823" s="122"/>
      <c r="AW823" s="122"/>
      <c r="AX823" s="122"/>
      <c r="AY823" s="122"/>
      <c r="AZ823" s="122"/>
      <c r="BA823" s="122"/>
      <c r="BB823" s="122"/>
      <c r="BC823" s="122"/>
      <c r="BD823" s="122"/>
      <c r="BE823" s="122"/>
      <c r="BF823" s="122"/>
    </row>
    <row r="824" spans="2:58" ht="14.1" customHeight="1" x14ac:dyDescent="0.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c r="AE824" s="122"/>
      <c r="AF824" s="122"/>
      <c r="AG824" s="122"/>
      <c r="AH824" s="122"/>
      <c r="AI824" s="122"/>
      <c r="AJ824" s="122"/>
      <c r="AK824" s="122"/>
      <c r="AL824" s="122"/>
      <c r="AM824" s="122"/>
      <c r="AN824" s="122"/>
      <c r="AO824" s="122"/>
      <c r="AP824" s="122"/>
      <c r="AQ824" s="122"/>
      <c r="AR824" s="122"/>
      <c r="AS824" s="122"/>
      <c r="AT824" s="122"/>
      <c r="AU824" s="122"/>
      <c r="AV824" s="122"/>
      <c r="AW824" s="122"/>
      <c r="AX824" s="122"/>
      <c r="AY824" s="122"/>
      <c r="AZ824" s="122"/>
      <c r="BA824" s="122"/>
      <c r="BB824" s="122"/>
      <c r="BC824" s="122"/>
      <c r="BD824" s="122"/>
      <c r="BE824" s="122"/>
      <c r="BF824" s="122"/>
    </row>
    <row r="825" spans="2:58" ht="14.1" customHeight="1" x14ac:dyDescent="0.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c r="AE825" s="122"/>
      <c r="AF825" s="122"/>
      <c r="AG825" s="122"/>
      <c r="AH825" s="122"/>
      <c r="AI825" s="122"/>
      <c r="AJ825" s="122"/>
      <c r="AK825" s="122"/>
      <c r="AL825" s="122"/>
      <c r="AM825" s="122"/>
      <c r="AN825" s="122"/>
      <c r="AO825" s="122"/>
      <c r="AP825" s="122"/>
      <c r="AQ825" s="122"/>
      <c r="AR825" s="122"/>
      <c r="AS825" s="122"/>
      <c r="AT825" s="122"/>
      <c r="AU825" s="122"/>
      <c r="AV825" s="122"/>
      <c r="AW825" s="122"/>
      <c r="AX825" s="122"/>
      <c r="AY825" s="122"/>
      <c r="AZ825" s="122"/>
      <c r="BA825" s="122"/>
      <c r="BB825" s="122"/>
      <c r="BC825" s="122"/>
      <c r="BD825" s="122"/>
      <c r="BE825" s="122"/>
      <c r="BF825" s="122"/>
    </row>
    <row r="826" spans="2:58" ht="14.1" customHeight="1" x14ac:dyDescent="0.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c r="AE826" s="122"/>
      <c r="AF826" s="122"/>
      <c r="AG826" s="122"/>
      <c r="AH826" s="122"/>
      <c r="AI826" s="122"/>
      <c r="AJ826" s="122"/>
      <c r="AK826" s="122"/>
      <c r="AL826" s="122"/>
      <c r="AM826" s="122"/>
      <c r="AN826" s="122"/>
      <c r="AO826" s="122"/>
      <c r="AP826" s="122"/>
      <c r="AQ826" s="122"/>
      <c r="AR826" s="122"/>
      <c r="AS826" s="122"/>
      <c r="AT826" s="122"/>
      <c r="AU826" s="122"/>
      <c r="AV826" s="122"/>
      <c r="AW826" s="122"/>
      <c r="AX826" s="122"/>
      <c r="AY826" s="122"/>
      <c r="AZ826" s="122"/>
      <c r="BA826" s="122"/>
      <c r="BB826" s="122"/>
      <c r="BC826" s="122"/>
      <c r="BD826" s="122"/>
      <c r="BE826" s="122"/>
      <c r="BF826" s="122"/>
    </row>
    <row r="827" spans="2:58" ht="14.1" customHeight="1" x14ac:dyDescent="0.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c r="AE827" s="122"/>
      <c r="AF827" s="122"/>
      <c r="AG827" s="122"/>
      <c r="AH827" s="122"/>
      <c r="AI827" s="122"/>
      <c r="AJ827" s="122"/>
      <c r="AK827" s="122"/>
      <c r="AL827" s="122"/>
      <c r="AM827" s="122"/>
      <c r="AN827" s="122"/>
      <c r="AO827" s="122"/>
      <c r="AP827" s="122"/>
      <c r="AQ827" s="122"/>
      <c r="AR827" s="122"/>
      <c r="AS827" s="122"/>
      <c r="AT827" s="122"/>
      <c r="AU827" s="122"/>
      <c r="AV827" s="122"/>
      <c r="AW827" s="122"/>
      <c r="AX827" s="122"/>
      <c r="AY827" s="122"/>
      <c r="AZ827" s="122"/>
      <c r="BA827" s="122"/>
      <c r="BB827" s="122"/>
      <c r="BC827" s="122"/>
      <c r="BD827" s="122"/>
      <c r="BE827" s="122"/>
      <c r="BF827" s="122"/>
    </row>
    <row r="828" spans="2:58" ht="14.1" customHeight="1" x14ac:dyDescent="0.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c r="AE828" s="122"/>
      <c r="AF828" s="122"/>
      <c r="AG828" s="122"/>
      <c r="AH828" s="122"/>
      <c r="AI828" s="122"/>
      <c r="AJ828" s="122"/>
      <c r="AK828" s="122"/>
      <c r="AL828" s="122"/>
      <c r="AM828" s="122"/>
      <c r="AN828" s="122"/>
      <c r="AO828" s="122"/>
      <c r="AP828" s="122"/>
      <c r="AQ828" s="122"/>
      <c r="AR828" s="122"/>
      <c r="AS828" s="122"/>
      <c r="AT828" s="122"/>
      <c r="AU828" s="122"/>
      <c r="AV828" s="122"/>
      <c r="AW828" s="122"/>
      <c r="AX828" s="122"/>
      <c r="AY828" s="122"/>
      <c r="AZ828" s="122"/>
      <c r="BA828" s="122"/>
      <c r="BB828" s="122"/>
      <c r="BC828" s="122"/>
      <c r="BD828" s="122"/>
      <c r="BE828" s="122"/>
      <c r="BF828" s="122"/>
    </row>
    <row r="829" spans="2:58" ht="14.1" customHeight="1" x14ac:dyDescent="0.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c r="AE829" s="122"/>
      <c r="AF829" s="122"/>
      <c r="AG829" s="122"/>
      <c r="AH829" s="122"/>
      <c r="AI829" s="122"/>
      <c r="AJ829" s="122"/>
      <c r="AK829" s="122"/>
      <c r="AL829" s="122"/>
      <c r="AM829" s="122"/>
      <c r="AN829" s="122"/>
      <c r="AO829" s="122"/>
      <c r="AP829" s="122"/>
      <c r="AQ829" s="122"/>
      <c r="AR829" s="122"/>
      <c r="AS829" s="122"/>
      <c r="AT829" s="122"/>
      <c r="AU829" s="122"/>
      <c r="AV829" s="122"/>
      <c r="AW829" s="122"/>
      <c r="AX829" s="122"/>
      <c r="AY829" s="122"/>
      <c r="AZ829" s="122"/>
      <c r="BA829" s="122"/>
      <c r="BB829" s="122"/>
      <c r="BC829" s="122"/>
      <c r="BD829" s="122"/>
      <c r="BE829" s="122"/>
      <c r="BF829" s="122"/>
    </row>
    <row r="830" spans="2:58" ht="14.1" customHeight="1" x14ac:dyDescent="0.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c r="AE830" s="122"/>
      <c r="AF830" s="122"/>
      <c r="AG830" s="122"/>
      <c r="AH830" s="122"/>
      <c r="AI830" s="122"/>
      <c r="AJ830" s="122"/>
      <c r="AK830" s="122"/>
      <c r="AL830" s="122"/>
      <c r="AM830" s="122"/>
      <c r="AN830" s="122"/>
      <c r="AO830" s="122"/>
      <c r="AP830" s="122"/>
      <c r="AQ830" s="122"/>
      <c r="AR830" s="122"/>
      <c r="AS830" s="122"/>
      <c r="AT830" s="122"/>
      <c r="AU830" s="122"/>
      <c r="AV830" s="122"/>
      <c r="AW830" s="122"/>
      <c r="AX830" s="122"/>
      <c r="AY830" s="122"/>
      <c r="AZ830" s="122"/>
      <c r="BA830" s="122"/>
      <c r="BB830" s="122"/>
      <c r="BC830" s="122"/>
      <c r="BD830" s="122"/>
      <c r="BE830" s="122"/>
      <c r="BF830" s="122"/>
    </row>
    <row r="831" spans="2:58" ht="14.1" customHeight="1" x14ac:dyDescent="0.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c r="AE831" s="122"/>
      <c r="AF831" s="122"/>
      <c r="AG831" s="122"/>
      <c r="AH831" s="122"/>
      <c r="AI831" s="122"/>
      <c r="AJ831" s="122"/>
      <c r="AK831" s="122"/>
      <c r="AL831" s="122"/>
      <c r="AM831" s="122"/>
      <c r="AN831" s="122"/>
      <c r="AO831" s="122"/>
      <c r="AP831" s="122"/>
      <c r="AQ831" s="122"/>
      <c r="AR831" s="122"/>
      <c r="AS831" s="122"/>
      <c r="AT831" s="122"/>
      <c r="AU831" s="122"/>
      <c r="AV831" s="122"/>
      <c r="AW831" s="122"/>
      <c r="AX831" s="122"/>
      <c r="AY831" s="122"/>
      <c r="AZ831" s="122"/>
      <c r="BA831" s="122"/>
      <c r="BB831" s="122"/>
      <c r="BC831" s="122"/>
      <c r="BD831" s="122"/>
      <c r="BE831" s="122"/>
      <c r="BF831" s="122"/>
    </row>
    <row r="832" spans="2:58" ht="14.1" customHeight="1" x14ac:dyDescent="0.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c r="AE832" s="122"/>
      <c r="AF832" s="122"/>
      <c r="AG832" s="122"/>
      <c r="AH832" s="122"/>
      <c r="AI832" s="122"/>
      <c r="AJ832" s="122"/>
      <c r="AK832" s="122"/>
      <c r="AL832" s="122"/>
      <c r="AM832" s="122"/>
      <c r="AN832" s="122"/>
      <c r="AO832" s="122"/>
      <c r="AP832" s="122"/>
      <c r="AQ832" s="122"/>
      <c r="AR832" s="122"/>
      <c r="AS832" s="122"/>
      <c r="AT832" s="122"/>
      <c r="AU832" s="122"/>
      <c r="AV832" s="122"/>
      <c r="AW832" s="122"/>
      <c r="AX832" s="122"/>
      <c r="AY832" s="122"/>
      <c r="AZ832" s="122"/>
      <c r="BA832" s="122"/>
      <c r="BB832" s="122"/>
      <c r="BC832" s="122"/>
      <c r="BD832" s="122"/>
      <c r="BE832" s="122"/>
      <c r="BF832" s="122"/>
    </row>
    <row r="833" spans="2:58" ht="14.1" customHeight="1" x14ac:dyDescent="0.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c r="AE833" s="122"/>
      <c r="AF833" s="122"/>
      <c r="AG833" s="122"/>
      <c r="AH833" s="122"/>
      <c r="AI833" s="122"/>
      <c r="AJ833" s="122"/>
      <c r="AK833" s="122"/>
      <c r="AL833" s="122"/>
      <c r="AM833" s="122"/>
      <c r="AN833" s="122"/>
      <c r="AO833" s="122"/>
      <c r="AP833" s="122"/>
      <c r="AQ833" s="122"/>
      <c r="AR833" s="122"/>
      <c r="AS833" s="122"/>
      <c r="AT833" s="122"/>
      <c r="AU833" s="122"/>
      <c r="AV833" s="122"/>
      <c r="AW833" s="122"/>
      <c r="AX833" s="122"/>
      <c r="AY833" s="122"/>
      <c r="AZ833" s="122"/>
      <c r="BA833" s="122"/>
      <c r="BB833" s="122"/>
      <c r="BC833" s="122"/>
      <c r="BD833" s="122"/>
      <c r="BE833" s="122"/>
      <c r="BF833" s="122"/>
    </row>
    <row r="834" spans="2:58" ht="14.1" customHeight="1" x14ac:dyDescent="0.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c r="AE834" s="122"/>
      <c r="AF834" s="122"/>
      <c r="AG834" s="122"/>
      <c r="AH834" s="122"/>
      <c r="AI834" s="122"/>
      <c r="AJ834" s="122"/>
      <c r="AK834" s="122"/>
      <c r="AL834" s="122"/>
      <c r="AM834" s="122"/>
      <c r="AN834" s="122"/>
      <c r="AO834" s="122"/>
      <c r="AP834" s="122"/>
      <c r="AQ834" s="122"/>
      <c r="AR834" s="122"/>
      <c r="AS834" s="122"/>
      <c r="AT834" s="122"/>
      <c r="AU834" s="122"/>
      <c r="AV834" s="122"/>
      <c r="AW834" s="122"/>
      <c r="AX834" s="122"/>
      <c r="AY834" s="122"/>
      <c r="AZ834" s="122"/>
      <c r="BA834" s="122"/>
      <c r="BB834" s="122"/>
      <c r="BC834" s="122"/>
      <c r="BD834" s="122"/>
      <c r="BE834" s="122"/>
      <c r="BF834" s="122"/>
    </row>
    <row r="835" spans="2:58" ht="14.1" customHeight="1" x14ac:dyDescent="0.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c r="AE835" s="122"/>
      <c r="AF835" s="122"/>
      <c r="AG835" s="122"/>
      <c r="AH835" s="122"/>
      <c r="AI835" s="122"/>
      <c r="AJ835" s="122"/>
      <c r="AK835" s="122"/>
      <c r="AL835" s="122"/>
      <c r="AM835" s="122"/>
      <c r="AN835" s="122"/>
      <c r="AO835" s="122"/>
      <c r="AP835" s="122"/>
      <c r="AQ835" s="122"/>
      <c r="AR835" s="122"/>
      <c r="AS835" s="122"/>
      <c r="AT835" s="122"/>
      <c r="AU835" s="122"/>
      <c r="AV835" s="122"/>
      <c r="AW835" s="122"/>
      <c r="AX835" s="122"/>
      <c r="AY835" s="122"/>
      <c r="AZ835" s="122"/>
      <c r="BA835" s="122"/>
      <c r="BB835" s="122"/>
      <c r="BC835" s="122"/>
      <c r="BD835" s="122"/>
      <c r="BE835" s="122"/>
      <c r="BF835" s="122"/>
    </row>
    <row r="836" spans="2:58" ht="14.1" customHeight="1" x14ac:dyDescent="0.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c r="AE836" s="122"/>
      <c r="AF836" s="122"/>
      <c r="AG836" s="122"/>
      <c r="AH836" s="122"/>
      <c r="AI836" s="122"/>
      <c r="AJ836" s="122"/>
      <c r="AK836" s="122"/>
      <c r="AL836" s="122"/>
      <c r="AM836" s="122"/>
      <c r="AN836" s="122"/>
      <c r="AO836" s="122"/>
      <c r="AP836" s="122"/>
      <c r="AQ836" s="122"/>
      <c r="AR836" s="122"/>
      <c r="AS836" s="122"/>
      <c r="AT836" s="122"/>
      <c r="AU836" s="122"/>
      <c r="AV836" s="122"/>
      <c r="AW836" s="122"/>
      <c r="AX836" s="122"/>
      <c r="AY836" s="122"/>
      <c r="AZ836" s="122"/>
      <c r="BA836" s="122"/>
      <c r="BB836" s="122"/>
      <c r="BC836" s="122"/>
      <c r="BD836" s="122"/>
      <c r="BE836" s="122"/>
      <c r="BF836" s="122"/>
    </row>
    <row r="837" spans="2:58" ht="14.1" customHeight="1" x14ac:dyDescent="0.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c r="AE837" s="122"/>
      <c r="AF837" s="122"/>
      <c r="AG837" s="122"/>
      <c r="AH837" s="122"/>
      <c r="AI837" s="122"/>
      <c r="AJ837" s="122"/>
      <c r="AK837" s="122"/>
      <c r="AL837" s="122"/>
      <c r="AM837" s="122"/>
      <c r="AN837" s="122"/>
      <c r="AO837" s="122"/>
      <c r="AP837" s="122"/>
      <c r="AQ837" s="122"/>
      <c r="AR837" s="122"/>
      <c r="AS837" s="122"/>
      <c r="AT837" s="122"/>
      <c r="AU837" s="122"/>
      <c r="AV837" s="122"/>
      <c r="AW837" s="122"/>
      <c r="AX837" s="122"/>
      <c r="AY837" s="122"/>
      <c r="AZ837" s="122"/>
      <c r="BA837" s="122"/>
      <c r="BB837" s="122"/>
      <c r="BC837" s="122"/>
      <c r="BD837" s="122"/>
      <c r="BE837" s="122"/>
      <c r="BF837" s="122"/>
    </row>
    <row r="838" spans="2:58" ht="14.1" customHeight="1" x14ac:dyDescent="0.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c r="AE838" s="122"/>
      <c r="AF838" s="122"/>
      <c r="AG838" s="122"/>
      <c r="AH838" s="122"/>
      <c r="AI838" s="122"/>
      <c r="AJ838" s="122"/>
      <c r="AK838" s="122"/>
      <c r="AL838" s="122"/>
      <c r="AM838" s="122"/>
      <c r="AN838" s="122"/>
      <c r="AO838" s="122"/>
      <c r="AP838" s="122"/>
      <c r="AQ838" s="122"/>
      <c r="AR838" s="122"/>
      <c r="AS838" s="122"/>
      <c r="AT838" s="122"/>
      <c r="AU838" s="122"/>
      <c r="AV838" s="122"/>
      <c r="AW838" s="122"/>
      <c r="AX838" s="122"/>
      <c r="AY838" s="122"/>
      <c r="AZ838" s="122"/>
      <c r="BA838" s="122"/>
      <c r="BB838" s="122"/>
      <c r="BC838" s="122"/>
      <c r="BD838" s="122"/>
      <c r="BE838" s="122"/>
      <c r="BF838" s="122"/>
    </row>
    <row r="839" spans="2:58" ht="14.1" customHeight="1" x14ac:dyDescent="0.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c r="AE839" s="122"/>
      <c r="AF839" s="122"/>
      <c r="AG839" s="122"/>
      <c r="AH839" s="122"/>
      <c r="AI839" s="122"/>
      <c r="AJ839" s="122"/>
      <c r="AK839" s="122"/>
      <c r="AL839" s="122"/>
      <c r="AM839" s="122"/>
      <c r="AN839" s="122"/>
      <c r="AO839" s="122"/>
      <c r="AP839" s="122"/>
      <c r="AQ839" s="122"/>
      <c r="AR839" s="122"/>
      <c r="AS839" s="122"/>
      <c r="AT839" s="122"/>
      <c r="AU839" s="122"/>
      <c r="AV839" s="122"/>
      <c r="AW839" s="122"/>
      <c r="AX839" s="122"/>
      <c r="AY839" s="122"/>
      <c r="AZ839" s="122"/>
      <c r="BA839" s="122"/>
      <c r="BB839" s="122"/>
      <c r="BC839" s="122"/>
      <c r="BD839" s="122"/>
      <c r="BE839" s="122"/>
      <c r="BF839" s="122"/>
    </row>
    <row r="840" spans="2:58" ht="14.1" customHeight="1" x14ac:dyDescent="0.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c r="AE840" s="122"/>
      <c r="AF840" s="122"/>
      <c r="AG840" s="122"/>
      <c r="AH840" s="122"/>
      <c r="AI840" s="122"/>
      <c r="AJ840" s="122"/>
      <c r="AK840" s="122"/>
      <c r="AL840" s="122"/>
      <c r="AM840" s="122"/>
      <c r="AN840" s="122"/>
      <c r="AO840" s="122"/>
      <c r="AP840" s="122"/>
      <c r="AQ840" s="122"/>
      <c r="AR840" s="122"/>
      <c r="AS840" s="122"/>
      <c r="AT840" s="122"/>
      <c r="AU840" s="122"/>
      <c r="AV840" s="122"/>
      <c r="AW840" s="122"/>
      <c r="AX840" s="122"/>
      <c r="AY840" s="122"/>
      <c r="AZ840" s="122"/>
      <c r="BA840" s="122"/>
      <c r="BB840" s="122"/>
      <c r="BC840" s="122"/>
      <c r="BD840" s="122"/>
      <c r="BE840" s="122"/>
      <c r="BF840" s="122"/>
    </row>
    <row r="841" spans="2:58" ht="14.1" customHeight="1" x14ac:dyDescent="0.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c r="AE841" s="122"/>
      <c r="AF841" s="122"/>
      <c r="AG841" s="122"/>
      <c r="AH841" s="122"/>
      <c r="AI841" s="122"/>
      <c r="AJ841" s="122"/>
      <c r="AK841" s="122"/>
      <c r="AL841" s="122"/>
      <c r="AM841" s="122"/>
      <c r="AN841" s="122"/>
      <c r="AO841" s="122"/>
      <c r="AP841" s="122"/>
      <c r="AQ841" s="122"/>
      <c r="AR841" s="122"/>
      <c r="AS841" s="122"/>
      <c r="AT841" s="122"/>
      <c r="AU841" s="122"/>
      <c r="AV841" s="122"/>
      <c r="AW841" s="122"/>
      <c r="AX841" s="122"/>
      <c r="AY841" s="122"/>
      <c r="AZ841" s="122"/>
      <c r="BA841" s="122"/>
      <c r="BB841" s="122"/>
      <c r="BC841" s="122"/>
      <c r="BD841" s="122"/>
      <c r="BE841" s="122"/>
      <c r="BF841" s="122"/>
    </row>
    <row r="842" spans="2:58" ht="14.1" customHeight="1" x14ac:dyDescent="0.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c r="AE842" s="122"/>
      <c r="AF842" s="122"/>
      <c r="AG842" s="122"/>
      <c r="AH842" s="122"/>
      <c r="AI842" s="122"/>
      <c r="AJ842" s="122"/>
      <c r="AK842" s="122"/>
      <c r="AL842" s="122"/>
      <c r="AM842" s="122"/>
      <c r="AN842" s="122"/>
      <c r="AO842" s="122"/>
      <c r="AP842" s="122"/>
      <c r="AQ842" s="122"/>
      <c r="AR842" s="122"/>
      <c r="AS842" s="122"/>
      <c r="AT842" s="122"/>
      <c r="AU842" s="122"/>
      <c r="AV842" s="122"/>
      <c r="AW842" s="122"/>
      <c r="AX842" s="122"/>
      <c r="AY842" s="122"/>
      <c r="AZ842" s="122"/>
      <c r="BA842" s="122"/>
      <c r="BB842" s="122"/>
      <c r="BC842" s="122"/>
      <c r="BD842" s="122"/>
      <c r="BE842" s="122"/>
      <c r="BF842" s="122"/>
    </row>
    <row r="843" spans="2:58" ht="14.1" customHeight="1" x14ac:dyDescent="0.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c r="AE843" s="122"/>
      <c r="AF843" s="122"/>
      <c r="AG843" s="122"/>
      <c r="AH843" s="122"/>
      <c r="AI843" s="122"/>
      <c r="AJ843" s="122"/>
      <c r="AK843" s="122"/>
      <c r="AL843" s="122"/>
      <c r="AM843" s="122"/>
      <c r="AN843" s="122"/>
      <c r="AO843" s="122"/>
      <c r="AP843" s="122"/>
      <c r="AQ843" s="122"/>
      <c r="AR843" s="122"/>
      <c r="AS843" s="122"/>
      <c r="AT843" s="122"/>
      <c r="AU843" s="122"/>
      <c r="AV843" s="122"/>
      <c r="AW843" s="122"/>
      <c r="AX843" s="122"/>
      <c r="AY843" s="122"/>
      <c r="AZ843" s="122"/>
      <c r="BA843" s="122"/>
      <c r="BB843" s="122"/>
      <c r="BC843" s="122"/>
      <c r="BD843" s="122"/>
      <c r="BE843" s="122"/>
      <c r="BF843" s="122"/>
    </row>
    <row r="844" spans="2:58" ht="14.1" customHeight="1" x14ac:dyDescent="0.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c r="AE844" s="122"/>
      <c r="AF844" s="122"/>
      <c r="AG844" s="122"/>
      <c r="AH844" s="122"/>
      <c r="AI844" s="122"/>
      <c r="AJ844" s="122"/>
      <c r="AK844" s="122"/>
      <c r="AL844" s="122"/>
      <c r="AM844" s="122"/>
      <c r="AN844" s="122"/>
      <c r="AO844" s="122"/>
      <c r="AP844" s="122"/>
      <c r="AQ844" s="122"/>
      <c r="AR844" s="122"/>
      <c r="AS844" s="122"/>
      <c r="AT844" s="122"/>
      <c r="AU844" s="122"/>
      <c r="AV844" s="122"/>
      <c r="AW844" s="122"/>
      <c r="AX844" s="122"/>
      <c r="AY844" s="122"/>
      <c r="AZ844" s="122"/>
      <c r="BA844" s="122"/>
      <c r="BB844" s="122"/>
      <c r="BC844" s="122"/>
      <c r="BD844" s="122"/>
      <c r="BE844" s="122"/>
      <c r="BF844" s="122"/>
    </row>
    <row r="845" spans="2:58" ht="14.1" customHeight="1" x14ac:dyDescent="0.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c r="AE845" s="122"/>
      <c r="AF845" s="122"/>
      <c r="AG845" s="122"/>
      <c r="AH845" s="122"/>
      <c r="AI845" s="122"/>
      <c r="AJ845" s="122"/>
      <c r="AK845" s="122"/>
      <c r="AL845" s="122"/>
      <c r="AM845" s="122"/>
      <c r="AN845" s="122"/>
      <c r="AO845" s="122"/>
      <c r="AP845" s="122"/>
      <c r="AQ845" s="122"/>
      <c r="AR845" s="122"/>
      <c r="AS845" s="122"/>
      <c r="AT845" s="122"/>
      <c r="AU845" s="122"/>
      <c r="AV845" s="122"/>
      <c r="AW845" s="122"/>
      <c r="AX845" s="122"/>
      <c r="AY845" s="122"/>
      <c r="AZ845" s="122"/>
      <c r="BA845" s="122"/>
      <c r="BB845" s="122"/>
      <c r="BC845" s="122"/>
      <c r="BD845" s="122"/>
      <c r="BE845" s="122"/>
      <c r="BF845" s="122"/>
    </row>
    <row r="846" spans="2:58" ht="14.1" customHeight="1" x14ac:dyDescent="0.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c r="AE846" s="122"/>
      <c r="AF846" s="122"/>
      <c r="AG846" s="122"/>
      <c r="AH846" s="122"/>
      <c r="AI846" s="122"/>
      <c r="AJ846" s="122"/>
      <c r="AK846" s="122"/>
      <c r="AL846" s="122"/>
      <c r="AM846" s="122"/>
      <c r="AN846" s="122"/>
      <c r="AO846" s="122"/>
      <c r="AP846" s="122"/>
      <c r="AQ846" s="122"/>
      <c r="AR846" s="122"/>
      <c r="AS846" s="122"/>
      <c r="AT846" s="122"/>
      <c r="AU846" s="122"/>
      <c r="AV846" s="122"/>
      <c r="AW846" s="122"/>
      <c r="AX846" s="122"/>
      <c r="AY846" s="122"/>
      <c r="AZ846" s="122"/>
      <c r="BA846" s="122"/>
      <c r="BB846" s="122"/>
      <c r="BC846" s="122"/>
      <c r="BD846" s="122"/>
      <c r="BE846" s="122"/>
      <c r="BF846" s="122"/>
    </row>
    <row r="847" spans="2:58" ht="14.1" customHeight="1" x14ac:dyDescent="0.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c r="AE847" s="122"/>
      <c r="AF847" s="122"/>
      <c r="AG847" s="122"/>
      <c r="AH847" s="122"/>
      <c r="AI847" s="122"/>
      <c r="AJ847" s="122"/>
      <c r="AK847" s="122"/>
      <c r="AL847" s="122"/>
      <c r="AM847" s="122"/>
      <c r="AN847" s="122"/>
      <c r="AO847" s="122"/>
      <c r="AP847" s="122"/>
      <c r="AQ847" s="122"/>
      <c r="AR847" s="122"/>
      <c r="AS847" s="122"/>
      <c r="AT847" s="122"/>
      <c r="AU847" s="122"/>
      <c r="AV847" s="122"/>
      <c r="AW847" s="122"/>
      <c r="AX847" s="122"/>
      <c r="AY847" s="122"/>
      <c r="AZ847" s="122"/>
      <c r="BA847" s="122"/>
      <c r="BB847" s="122"/>
      <c r="BC847" s="122"/>
      <c r="BD847" s="122"/>
      <c r="BE847" s="122"/>
      <c r="BF847" s="122"/>
    </row>
    <row r="848" spans="2:58" ht="14.1" customHeight="1" x14ac:dyDescent="0.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c r="AE848" s="122"/>
      <c r="AF848" s="122"/>
      <c r="AG848" s="122"/>
      <c r="AH848" s="122"/>
      <c r="AI848" s="122"/>
      <c r="AJ848" s="122"/>
      <c r="AK848" s="122"/>
      <c r="AL848" s="122"/>
      <c r="AM848" s="122"/>
      <c r="AN848" s="122"/>
      <c r="AO848" s="122"/>
      <c r="AP848" s="122"/>
      <c r="AQ848" s="122"/>
      <c r="AR848" s="122"/>
      <c r="AS848" s="122"/>
      <c r="AT848" s="122"/>
      <c r="AU848" s="122"/>
      <c r="AV848" s="122"/>
      <c r="AW848" s="122"/>
      <c r="AX848" s="122"/>
      <c r="AY848" s="122"/>
      <c r="AZ848" s="122"/>
      <c r="BA848" s="122"/>
      <c r="BB848" s="122"/>
      <c r="BC848" s="122"/>
      <c r="BD848" s="122"/>
      <c r="BE848" s="122"/>
      <c r="BF848" s="122"/>
    </row>
    <row r="849" spans="2:58" ht="14.1" customHeight="1" x14ac:dyDescent="0.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c r="AE849" s="122"/>
      <c r="AF849" s="122"/>
      <c r="AG849" s="122"/>
      <c r="AH849" s="122"/>
      <c r="AI849" s="122"/>
      <c r="AJ849" s="122"/>
      <c r="AK849" s="122"/>
      <c r="AL849" s="122"/>
      <c r="AM849" s="122"/>
      <c r="AN849" s="122"/>
      <c r="AO849" s="122"/>
      <c r="AP849" s="122"/>
      <c r="AQ849" s="122"/>
      <c r="AR849" s="122"/>
      <c r="AS849" s="122"/>
      <c r="AT849" s="122"/>
      <c r="AU849" s="122"/>
      <c r="AV849" s="122"/>
      <c r="AW849" s="122"/>
      <c r="AX849" s="122"/>
      <c r="AY849" s="122"/>
      <c r="AZ849" s="122"/>
      <c r="BA849" s="122"/>
      <c r="BB849" s="122"/>
      <c r="BC849" s="122"/>
      <c r="BD849" s="122"/>
      <c r="BE849" s="122"/>
      <c r="BF849" s="122"/>
    </row>
    <row r="850" spans="2:58" ht="14.1" customHeight="1" x14ac:dyDescent="0.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c r="AE850" s="122"/>
      <c r="AF850" s="122"/>
      <c r="AG850" s="122"/>
      <c r="AH850" s="122"/>
      <c r="AI850" s="122"/>
      <c r="AJ850" s="122"/>
      <c r="AK850" s="122"/>
      <c r="AL850" s="122"/>
      <c r="AM850" s="122"/>
      <c r="AN850" s="122"/>
      <c r="AO850" s="122"/>
      <c r="AP850" s="122"/>
      <c r="AQ850" s="122"/>
      <c r="AR850" s="122"/>
      <c r="AS850" s="122"/>
      <c r="AT850" s="122"/>
      <c r="AU850" s="122"/>
      <c r="AV850" s="122"/>
      <c r="AW850" s="122"/>
      <c r="AX850" s="122"/>
      <c r="AY850" s="122"/>
      <c r="AZ850" s="122"/>
      <c r="BA850" s="122"/>
      <c r="BB850" s="122"/>
      <c r="BC850" s="122"/>
      <c r="BD850" s="122"/>
      <c r="BE850" s="122"/>
      <c r="BF850" s="122"/>
    </row>
    <row r="851" spans="2:58" ht="14.1" customHeight="1" x14ac:dyDescent="0.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c r="AE851" s="122"/>
      <c r="AF851" s="122"/>
      <c r="AG851" s="122"/>
      <c r="AH851" s="122"/>
      <c r="AI851" s="122"/>
      <c r="AJ851" s="122"/>
      <c r="AK851" s="122"/>
      <c r="AL851" s="122"/>
      <c r="AM851" s="122"/>
      <c r="AN851" s="122"/>
      <c r="AO851" s="122"/>
      <c r="AP851" s="122"/>
      <c r="AQ851" s="122"/>
      <c r="AR851" s="122"/>
      <c r="AS851" s="122"/>
      <c r="AT851" s="122"/>
      <c r="AU851" s="122"/>
      <c r="AV851" s="122"/>
      <c r="AW851" s="122"/>
      <c r="AX851" s="122"/>
      <c r="AY851" s="122"/>
      <c r="AZ851" s="122"/>
      <c r="BA851" s="122"/>
      <c r="BB851" s="122"/>
      <c r="BC851" s="122"/>
      <c r="BD851" s="122"/>
      <c r="BE851" s="122"/>
      <c r="BF851" s="122"/>
    </row>
    <row r="852" spans="2:58" ht="14.1" customHeight="1" x14ac:dyDescent="0.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c r="AE852" s="122"/>
      <c r="AF852" s="122"/>
      <c r="AG852" s="122"/>
      <c r="AH852" s="122"/>
      <c r="AI852" s="122"/>
      <c r="AJ852" s="122"/>
      <c r="AK852" s="122"/>
      <c r="AL852" s="122"/>
      <c r="AM852" s="122"/>
      <c r="AN852" s="122"/>
      <c r="AO852" s="122"/>
      <c r="AP852" s="122"/>
      <c r="AQ852" s="122"/>
      <c r="AR852" s="122"/>
      <c r="AS852" s="122"/>
      <c r="AT852" s="122"/>
      <c r="AU852" s="122"/>
      <c r="AV852" s="122"/>
      <c r="AW852" s="122"/>
      <c r="AX852" s="122"/>
      <c r="AY852" s="122"/>
      <c r="AZ852" s="122"/>
      <c r="BA852" s="122"/>
      <c r="BB852" s="122"/>
      <c r="BC852" s="122"/>
      <c r="BD852" s="122"/>
      <c r="BE852" s="122"/>
      <c r="BF852" s="122"/>
    </row>
    <row r="853" spans="2:58" ht="14.1" customHeight="1" x14ac:dyDescent="0.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c r="AE853" s="122"/>
      <c r="AF853" s="122"/>
      <c r="AG853" s="122"/>
      <c r="AH853" s="122"/>
      <c r="AI853" s="122"/>
      <c r="AJ853" s="122"/>
      <c r="AK853" s="122"/>
      <c r="AL853" s="122"/>
      <c r="AM853" s="122"/>
      <c r="AN853" s="122"/>
      <c r="AO853" s="122"/>
      <c r="AP853" s="122"/>
      <c r="AQ853" s="122"/>
      <c r="AR853" s="122"/>
      <c r="AS853" s="122"/>
      <c r="AT853" s="122"/>
      <c r="AU853" s="122"/>
      <c r="AV853" s="122"/>
      <c r="AW853" s="122"/>
      <c r="AX853" s="122"/>
      <c r="AY853" s="122"/>
      <c r="AZ853" s="122"/>
      <c r="BA853" s="122"/>
      <c r="BB853" s="122"/>
      <c r="BC853" s="122"/>
      <c r="BD853" s="122"/>
      <c r="BE853" s="122"/>
      <c r="BF853" s="122"/>
    </row>
    <row r="854" spans="2:58" ht="14.1" customHeight="1" x14ac:dyDescent="0.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c r="AE854" s="122"/>
      <c r="AF854" s="122"/>
      <c r="AG854" s="122"/>
      <c r="AH854" s="122"/>
      <c r="AI854" s="122"/>
      <c r="AJ854" s="122"/>
      <c r="AK854" s="122"/>
      <c r="AL854" s="122"/>
      <c r="AM854" s="122"/>
      <c r="AN854" s="122"/>
      <c r="AO854" s="122"/>
      <c r="AP854" s="122"/>
      <c r="AQ854" s="122"/>
      <c r="AR854" s="122"/>
      <c r="AS854" s="122"/>
      <c r="AT854" s="122"/>
      <c r="AU854" s="122"/>
      <c r="AV854" s="122"/>
      <c r="AW854" s="122"/>
      <c r="AX854" s="122"/>
      <c r="AY854" s="122"/>
      <c r="AZ854" s="122"/>
      <c r="BA854" s="122"/>
      <c r="BB854" s="122"/>
      <c r="BC854" s="122"/>
      <c r="BD854" s="122"/>
      <c r="BE854" s="122"/>
      <c r="BF854" s="122"/>
    </row>
    <row r="855" spans="2:58" ht="14.1" customHeight="1" x14ac:dyDescent="0.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c r="AE855" s="122"/>
      <c r="AF855" s="122"/>
      <c r="AG855" s="122"/>
      <c r="AH855" s="122"/>
      <c r="AI855" s="122"/>
      <c r="AJ855" s="122"/>
      <c r="AK855" s="122"/>
      <c r="AL855" s="122"/>
      <c r="AM855" s="122"/>
      <c r="AN855" s="122"/>
      <c r="AO855" s="122"/>
      <c r="AP855" s="122"/>
      <c r="AQ855" s="122"/>
      <c r="AR855" s="122"/>
      <c r="AS855" s="122"/>
      <c r="AT855" s="122"/>
      <c r="AU855" s="122"/>
      <c r="AV855" s="122"/>
      <c r="AW855" s="122"/>
      <c r="AX855" s="122"/>
      <c r="AY855" s="122"/>
      <c r="AZ855" s="122"/>
      <c r="BA855" s="122"/>
      <c r="BB855" s="122"/>
      <c r="BC855" s="122"/>
      <c r="BD855" s="122"/>
      <c r="BE855" s="122"/>
      <c r="BF855" s="122"/>
    </row>
    <row r="856" spans="2:58" ht="14.1" customHeight="1" x14ac:dyDescent="0.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c r="AE856" s="122"/>
      <c r="AF856" s="122"/>
      <c r="AG856" s="122"/>
      <c r="AH856" s="122"/>
      <c r="AI856" s="122"/>
      <c r="AJ856" s="122"/>
      <c r="AK856" s="122"/>
      <c r="AL856" s="122"/>
      <c r="AM856" s="122"/>
      <c r="AN856" s="122"/>
      <c r="AO856" s="122"/>
      <c r="AP856" s="122"/>
      <c r="AQ856" s="122"/>
      <c r="AR856" s="122"/>
      <c r="AS856" s="122"/>
      <c r="AT856" s="122"/>
      <c r="AU856" s="122"/>
      <c r="AV856" s="122"/>
      <c r="AW856" s="122"/>
      <c r="AX856" s="122"/>
      <c r="AY856" s="122"/>
      <c r="AZ856" s="122"/>
      <c r="BA856" s="122"/>
      <c r="BB856" s="122"/>
      <c r="BC856" s="122"/>
      <c r="BD856" s="122"/>
      <c r="BE856" s="122"/>
      <c r="BF856" s="122"/>
    </row>
    <row r="857" spans="2:58" ht="14.1" customHeight="1" x14ac:dyDescent="0.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c r="AE857" s="122"/>
      <c r="AF857" s="122"/>
      <c r="AG857" s="122"/>
      <c r="AH857" s="122"/>
      <c r="AI857" s="122"/>
      <c r="AJ857" s="122"/>
      <c r="AK857" s="122"/>
      <c r="AL857" s="122"/>
      <c r="AM857" s="122"/>
      <c r="AN857" s="122"/>
      <c r="AO857" s="122"/>
      <c r="AP857" s="122"/>
      <c r="AQ857" s="122"/>
      <c r="AR857" s="122"/>
      <c r="AS857" s="122"/>
      <c r="AT857" s="122"/>
      <c r="AU857" s="122"/>
      <c r="AV857" s="122"/>
      <c r="AW857" s="122"/>
      <c r="AX857" s="122"/>
      <c r="AY857" s="122"/>
      <c r="AZ857" s="122"/>
      <c r="BA857" s="122"/>
      <c r="BB857" s="122"/>
      <c r="BC857" s="122"/>
      <c r="BD857" s="122"/>
      <c r="BE857" s="122"/>
      <c r="BF857" s="122"/>
    </row>
    <row r="858" spans="2:58" ht="14.1" customHeight="1" x14ac:dyDescent="0.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c r="AE858" s="122"/>
      <c r="AF858" s="122"/>
      <c r="AG858" s="122"/>
      <c r="AH858" s="122"/>
      <c r="AI858" s="122"/>
      <c r="AJ858" s="122"/>
      <c r="AK858" s="122"/>
      <c r="AL858" s="122"/>
      <c r="AM858" s="122"/>
      <c r="AN858" s="122"/>
      <c r="AO858" s="122"/>
      <c r="AP858" s="122"/>
      <c r="AQ858" s="122"/>
      <c r="AR858" s="122"/>
      <c r="AS858" s="122"/>
      <c r="AT858" s="122"/>
      <c r="AU858" s="122"/>
      <c r="AV858" s="122"/>
      <c r="AW858" s="122"/>
      <c r="AX858" s="122"/>
      <c r="AY858" s="122"/>
      <c r="AZ858" s="122"/>
      <c r="BA858" s="122"/>
      <c r="BB858" s="122"/>
      <c r="BC858" s="122"/>
      <c r="BD858" s="122"/>
      <c r="BE858" s="122"/>
      <c r="BF858" s="122"/>
    </row>
    <row r="859" spans="2:58" ht="14.1" customHeight="1" x14ac:dyDescent="0.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c r="AE859" s="122"/>
      <c r="AF859" s="122"/>
      <c r="AG859" s="122"/>
      <c r="AH859" s="122"/>
      <c r="AI859" s="122"/>
      <c r="AJ859" s="122"/>
      <c r="AK859" s="122"/>
      <c r="AL859" s="122"/>
      <c r="AM859" s="122"/>
      <c r="AN859" s="122"/>
      <c r="AO859" s="122"/>
      <c r="AP859" s="122"/>
      <c r="AQ859" s="122"/>
      <c r="AR859" s="122"/>
      <c r="AS859" s="122"/>
      <c r="AT859" s="122"/>
      <c r="AU859" s="122"/>
      <c r="AV859" s="122"/>
      <c r="AW859" s="122"/>
      <c r="AX859" s="122"/>
      <c r="AY859" s="122"/>
      <c r="AZ859" s="122"/>
      <c r="BA859" s="122"/>
      <c r="BB859" s="122"/>
      <c r="BC859" s="122"/>
      <c r="BD859" s="122"/>
      <c r="BE859" s="122"/>
      <c r="BF859" s="122"/>
    </row>
    <row r="860" spans="2:58" ht="14.1" customHeight="1" x14ac:dyDescent="0.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c r="AE860" s="122"/>
      <c r="AF860" s="122"/>
      <c r="AG860" s="122"/>
      <c r="AH860" s="122"/>
      <c r="AI860" s="122"/>
      <c r="AJ860" s="122"/>
      <c r="AK860" s="122"/>
      <c r="AL860" s="122"/>
      <c r="AM860" s="122"/>
      <c r="AN860" s="122"/>
      <c r="AO860" s="122"/>
      <c r="AP860" s="122"/>
      <c r="AQ860" s="122"/>
      <c r="AR860" s="122"/>
      <c r="AS860" s="122"/>
      <c r="AT860" s="122"/>
      <c r="AU860" s="122"/>
      <c r="AV860" s="122"/>
      <c r="AW860" s="122"/>
      <c r="AX860" s="122"/>
      <c r="AY860" s="122"/>
      <c r="AZ860" s="122"/>
      <c r="BA860" s="122"/>
      <c r="BB860" s="122"/>
      <c r="BC860" s="122"/>
      <c r="BD860" s="122"/>
      <c r="BE860" s="122"/>
      <c r="BF860" s="122"/>
    </row>
    <row r="861" spans="2:58" ht="14.1" customHeight="1" x14ac:dyDescent="0.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c r="AE861" s="122"/>
      <c r="AF861" s="122"/>
      <c r="AG861" s="122"/>
      <c r="AH861" s="122"/>
      <c r="AI861" s="122"/>
      <c r="AJ861" s="122"/>
      <c r="AK861" s="122"/>
      <c r="AL861" s="122"/>
      <c r="AM861" s="122"/>
      <c r="AN861" s="122"/>
      <c r="AO861" s="122"/>
      <c r="AP861" s="122"/>
      <c r="AQ861" s="122"/>
      <c r="AR861" s="122"/>
      <c r="AS861" s="122"/>
      <c r="AT861" s="122"/>
      <c r="AU861" s="122"/>
      <c r="AV861" s="122"/>
      <c r="AW861" s="122"/>
      <c r="AX861" s="122"/>
      <c r="AY861" s="122"/>
      <c r="AZ861" s="122"/>
      <c r="BA861" s="122"/>
      <c r="BB861" s="122"/>
      <c r="BC861" s="122"/>
      <c r="BD861" s="122"/>
      <c r="BE861" s="122"/>
      <c r="BF861" s="122"/>
    </row>
    <row r="862" spans="2:58" ht="14.1" customHeight="1" x14ac:dyDescent="0.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c r="AE862" s="122"/>
      <c r="AF862" s="122"/>
      <c r="AG862" s="122"/>
      <c r="AH862" s="122"/>
      <c r="AI862" s="122"/>
      <c r="AJ862" s="122"/>
      <c r="AK862" s="122"/>
      <c r="AL862" s="122"/>
      <c r="AM862" s="122"/>
      <c r="AN862" s="122"/>
      <c r="AO862" s="122"/>
      <c r="AP862" s="122"/>
      <c r="AQ862" s="122"/>
      <c r="AR862" s="122"/>
      <c r="AS862" s="122"/>
      <c r="AT862" s="122"/>
      <c r="AU862" s="122"/>
      <c r="AV862" s="122"/>
      <c r="AW862" s="122"/>
      <c r="AX862" s="122"/>
      <c r="AY862" s="122"/>
      <c r="AZ862" s="122"/>
      <c r="BA862" s="122"/>
      <c r="BB862" s="122"/>
      <c r="BC862" s="122"/>
      <c r="BD862" s="122"/>
      <c r="BE862" s="122"/>
      <c r="BF862" s="122"/>
    </row>
    <row r="863" spans="2:58" ht="14.1" customHeight="1" x14ac:dyDescent="0.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c r="AE863" s="122"/>
      <c r="AF863" s="122"/>
      <c r="AG863" s="122"/>
      <c r="AH863" s="122"/>
      <c r="AI863" s="122"/>
      <c r="AJ863" s="122"/>
      <c r="AK863" s="122"/>
      <c r="AL863" s="122"/>
      <c r="AM863" s="122"/>
      <c r="AN863" s="122"/>
      <c r="AO863" s="122"/>
      <c r="AP863" s="122"/>
      <c r="AQ863" s="122"/>
      <c r="AR863" s="122"/>
      <c r="AS863" s="122"/>
      <c r="AT863" s="122"/>
      <c r="AU863" s="122"/>
      <c r="AV863" s="122"/>
      <c r="AW863" s="122"/>
      <c r="AX863" s="122"/>
      <c r="AY863" s="122"/>
      <c r="AZ863" s="122"/>
      <c r="BA863" s="122"/>
      <c r="BB863" s="122"/>
      <c r="BC863" s="122"/>
      <c r="BD863" s="122"/>
      <c r="BE863" s="122"/>
      <c r="BF863" s="122"/>
    </row>
    <row r="864" spans="2:58" ht="14.1" customHeight="1" x14ac:dyDescent="0.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c r="AE864" s="122"/>
      <c r="AF864" s="122"/>
      <c r="AG864" s="122"/>
      <c r="AH864" s="122"/>
      <c r="AI864" s="122"/>
      <c r="AJ864" s="122"/>
      <c r="AK864" s="122"/>
      <c r="AL864" s="122"/>
      <c r="AM864" s="122"/>
      <c r="AN864" s="122"/>
      <c r="AO864" s="122"/>
      <c r="AP864" s="122"/>
      <c r="AQ864" s="122"/>
      <c r="AR864" s="122"/>
      <c r="AS864" s="122"/>
      <c r="AT864" s="122"/>
      <c r="AU864" s="122"/>
      <c r="AV864" s="122"/>
      <c r="AW864" s="122"/>
      <c r="AX864" s="122"/>
      <c r="AY864" s="122"/>
      <c r="AZ864" s="122"/>
      <c r="BA864" s="122"/>
      <c r="BB864" s="122"/>
      <c r="BC864" s="122"/>
      <c r="BD864" s="122"/>
      <c r="BE864" s="122"/>
      <c r="BF864" s="122"/>
    </row>
    <row r="865" spans="2:58" ht="14.1" customHeight="1" x14ac:dyDescent="0.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c r="AE865" s="122"/>
      <c r="AF865" s="122"/>
      <c r="AG865" s="122"/>
      <c r="AH865" s="122"/>
      <c r="AI865" s="122"/>
      <c r="AJ865" s="122"/>
      <c r="AK865" s="122"/>
      <c r="AL865" s="122"/>
      <c r="AM865" s="122"/>
      <c r="AN865" s="122"/>
      <c r="AO865" s="122"/>
      <c r="AP865" s="122"/>
      <c r="AQ865" s="122"/>
      <c r="AR865" s="122"/>
      <c r="AS865" s="122"/>
      <c r="AT865" s="122"/>
      <c r="AU865" s="122"/>
      <c r="AV865" s="122"/>
      <c r="AW865" s="122"/>
      <c r="AX865" s="122"/>
      <c r="AY865" s="122"/>
      <c r="AZ865" s="122"/>
      <c r="BA865" s="122"/>
      <c r="BB865" s="122"/>
      <c r="BC865" s="122"/>
      <c r="BD865" s="122"/>
      <c r="BE865" s="122"/>
      <c r="BF865" s="122"/>
    </row>
    <row r="866" spans="2:58" ht="14.1" customHeight="1" x14ac:dyDescent="0.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c r="AE866" s="122"/>
      <c r="AF866" s="122"/>
      <c r="AG866" s="122"/>
      <c r="AH866" s="122"/>
      <c r="AI866" s="122"/>
      <c r="AJ866" s="122"/>
      <c r="AK866" s="122"/>
      <c r="AL866" s="122"/>
      <c r="AM866" s="122"/>
      <c r="AN866" s="122"/>
      <c r="AO866" s="122"/>
      <c r="AP866" s="122"/>
      <c r="AQ866" s="122"/>
      <c r="AR866" s="122"/>
      <c r="AS866" s="122"/>
      <c r="AT866" s="122"/>
      <c r="AU866" s="122"/>
      <c r="AV866" s="122"/>
      <c r="AW866" s="122"/>
      <c r="AX866" s="122"/>
      <c r="AY866" s="122"/>
      <c r="AZ866" s="122"/>
      <c r="BA866" s="122"/>
      <c r="BB866" s="122"/>
      <c r="BC866" s="122"/>
      <c r="BD866" s="122"/>
      <c r="BE866" s="122"/>
      <c r="BF866" s="122"/>
    </row>
    <row r="867" spans="2:58" ht="14.1" customHeight="1" x14ac:dyDescent="0.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c r="AE867" s="122"/>
      <c r="AF867" s="122"/>
      <c r="AG867" s="122"/>
      <c r="AH867" s="122"/>
      <c r="AI867" s="122"/>
      <c r="AJ867" s="122"/>
      <c r="AK867" s="122"/>
      <c r="AL867" s="122"/>
      <c r="AM867" s="122"/>
      <c r="AN867" s="122"/>
      <c r="AO867" s="122"/>
      <c r="AP867" s="122"/>
      <c r="AQ867" s="122"/>
      <c r="AR867" s="122"/>
      <c r="AS867" s="122"/>
      <c r="AT867" s="122"/>
      <c r="AU867" s="122"/>
      <c r="AV867" s="122"/>
      <c r="AW867" s="122"/>
      <c r="AX867" s="122"/>
      <c r="AY867" s="122"/>
      <c r="AZ867" s="122"/>
      <c r="BA867" s="122"/>
      <c r="BB867" s="122"/>
      <c r="BC867" s="122"/>
      <c r="BD867" s="122"/>
      <c r="BE867" s="122"/>
      <c r="BF867" s="122"/>
    </row>
    <row r="868" spans="2:58" ht="14.1" customHeight="1" x14ac:dyDescent="0.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c r="AE868" s="122"/>
      <c r="AF868" s="122"/>
      <c r="AG868" s="122"/>
      <c r="AH868" s="122"/>
      <c r="AI868" s="122"/>
      <c r="AJ868" s="122"/>
      <c r="AK868" s="122"/>
      <c r="AL868" s="122"/>
      <c r="AM868" s="122"/>
      <c r="AN868" s="122"/>
      <c r="AO868" s="122"/>
      <c r="AP868" s="122"/>
      <c r="AQ868" s="122"/>
      <c r="AR868" s="122"/>
      <c r="AS868" s="122"/>
      <c r="AT868" s="122"/>
      <c r="AU868" s="122"/>
      <c r="AV868" s="122"/>
      <c r="AW868" s="122"/>
      <c r="AX868" s="122"/>
      <c r="AY868" s="122"/>
      <c r="AZ868" s="122"/>
      <c r="BA868" s="122"/>
      <c r="BB868" s="122"/>
      <c r="BC868" s="122"/>
      <c r="BD868" s="122"/>
      <c r="BE868" s="122"/>
      <c r="BF868" s="122"/>
    </row>
    <row r="869" spans="2:58" ht="14.1" customHeight="1" x14ac:dyDescent="0.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c r="AE869" s="122"/>
      <c r="AF869" s="122"/>
      <c r="AG869" s="122"/>
      <c r="AH869" s="122"/>
      <c r="AI869" s="122"/>
      <c r="AJ869" s="122"/>
      <c r="AK869" s="122"/>
      <c r="AL869" s="122"/>
      <c r="AM869" s="122"/>
      <c r="AN869" s="122"/>
      <c r="AO869" s="122"/>
      <c r="AP869" s="122"/>
      <c r="AQ869" s="122"/>
      <c r="AR869" s="122"/>
      <c r="AS869" s="122"/>
      <c r="AT869" s="122"/>
      <c r="AU869" s="122"/>
      <c r="AV869" s="122"/>
      <c r="AW869" s="122"/>
      <c r="AX869" s="122"/>
      <c r="AY869" s="122"/>
      <c r="AZ869" s="122"/>
      <c r="BA869" s="122"/>
      <c r="BB869" s="122"/>
      <c r="BC869" s="122"/>
      <c r="BD869" s="122"/>
      <c r="BE869" s="122"/>
      <c r="BF869" s="122"/>
    </row>
    <row r="870" spans="2:58" ht="14.1" customHeight="1" x14ac:dyDescent="0.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c r="AE870" s="122"/>
      <c r="AF870" s="122"/>
      <c r="AG870" s="122"/>
      <c r="AH870" s="122"/>
      <c r="AI870" s="122"/>
      <c r="AJ870" s="122"/>
      <c r="AK870" s="122"/>
      <c r="AL870" s="122"/>
      <c r="AM870" s="122"/>
      <c r="AN870" s="122"/>
      <c r="AO870" s="122"/>
      <c r="AP870" s="122"/>
      <c r="AQ870" s="122"/>
      <c r="AR870" s="122"/>
      <c r="AS870" s="122"/>
      <c r="AT870" s="122"/>
      <c r="AU870" s="122"/>
      <c r="AV870" s="122"/>
      <c r="AW870" s="122"/>
      <c r="AX870" s="122"/>
      <c r="AY870" s="122"/>
      <c r="AZ870" s="122"/>
      <c r="BA870" s="122"/>
      <c r="BB870" s="122"/>
      <c r="BC870" s="122"/>
      <c r="BD870" s="122"/>
      <c r="BE870" s="122"/>
      <c r="BF870" s="122"/>
    </row>
    <row r="871" spans="2:58" ht="14.1" customHeight="1" x14ac:dyDescent="0.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c r="AE871" s="122"/>
      <c r="AF871" s="122"/>
      <c r="AG871" s="122"/>
      <c r="AH871" s="122"/>
      <c r="AI871" s="122"/>
      <c r="AJ871" s="122"/>
      <c r="AK871" s="122"/>
      <c r="AL871" s="122"/>
      <c r="AM871" s="122"/>
      <c r="AN871" s="122"/>
      <c r="AO871" s="122"/>
      <c r="AP871" s="122"/>
      <c r="AQ871" s="122"/>
      <c r="AR871" s="122"/>
      <c r="AS871" s="122"/>
      <c r="AT871" s="122"/>
      <c r="AU871" s="122"/>
      <c r="AV871" s="122"/>
      <c r="AW871" s="122"/>
      <c r="AX871" s="122"/>
      <c r="AY871" s="122"/>
      <c r="AZ871" s="122"/>
      <c r="BA871" s="122"/>
      <c r="BB871" s="122"/>
      <c r="BC871" s="122"/>
      <c r="BD871" s="122"/>
      <c r="BE871" s="122"/>
      <c r="BF871" s="122"/>
    </row>
    <row r="872" spans="2:58" ht="14.1" customHeight="1" x14ac:dyDescent="0.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c r="AE872" s="122"/>
      <c r="AF872" s="122"/>
      <c r="AG872" s="122"/>
      <c r="AH872" s="122"/>
      <c r="AI872" s="122"/>
      <c r="AJ872" s="122"/>
      <c r="AK872" s="122"/>
      <c r="AL872" s="122"/>
      <c r="AM872" s="122"/>
      <c r="AN872" s="122"/>
      <c r="AO872" s="122"/>
      <c r="AP872" s="122"/>
      <c r="AQ872" s="122"/>
      <c r="AR872" s="122"/>
      <c r="AS872" s="122"/>
      <c r="AT872" s="122"/>
      <c r="AU872" s="122"/>
      <c r="AV872" s="122"/>
      <c r="AW872" s="122"/>
      <c r="AX872" s="122"/>
      <c r="AY872" s="122"/>
      <c r="AZ872" s="122"/>
      <c r="BA872" s="122"/>
      <c r="BB872" s="122"/>
      <c r="BC872" s="122"/>
      <c r="BD872" s="122"/>
      <c r="BE872" s="122"/>
      <c r="BF872" s="122"/>
    </row>
    <row r="873" spans="2:58" ht="14.1" customHeight="1" x14ac:dyDescent="0.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c r="AE873" s="122"/>
      <c r="AF873" s="122"/>
      <c r="AG873" s="122"/>
      <c r="AH873" s="122"/>
      <c r="AI873" s="122"/>
      <c r="AJ873" s="122"/>
      <c r="AK873" s="122"/>
      <c r="AL873" s="122"/>
      <c r="AM873" s="122"/>
      <c r="AN873" s="122"/>
      <c r="AO873" s="122"/>
      <c r="AP873" s="122"/>
      <c r="AQ873" s="122"/>
      <c r="AR873" s="122"/>
      <c r="AS873" s="122"/>
      <c r="AT873" s="122"/>
      <c r="AU873" s="122"/>
      <c r="AV873" s="122"/>
      <c r="AW873" s="122"/>
      <c r="AX873" s="122"/>
      <c r="AY873" s="122"/>
      <c r="AZ873" s="122"/>
      <c r="BA873" s="122"/>
      <c r="BB873" s="122"/>
      <c r="BC873" s="122"/>
      <c r="BD873" s="122"/>
      <c r="BE873" s="122"/>
      <c r="BF873" s="122"/>
    </row>
    <row r="874" spans="2:58" ht="14.1" customHeight="1" x14ac:dyDescent="0.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c r="AE874" s="122"/>
      <c r="AF874" s="122"/>
      <c r="AG874" s="122"/>
      <c r="AH874" s="122"/>
      <c r="AI874" s="122"/>
      <c r="AJ874" s="122"/>
      <c r="AK874" s="122"/>
      <c r="AL874" s="122"/>
      <c r="AM874" s="122"/>
      <c r="AN874" s="122"/>
      <c r="AO874" s="122"/>
      <c r="AP874" s="122"/>
      <c r="AQ874" s="122"/>
      <c r="AR874" s="122"/>
      <c r="AS874" s="122"/>
      <c r="AT874" s="122"/>
      <c r="AU874" s="122"/>
      <c r="AV874" s="122"/>
      <c r="AW874" s="122"/>
      <c r="AX874" s="122"/>
      <c r="AY874" s="122"/>
      <c r="AZ874" s="122"/>
      <c r="BA874" s="122"/>
      <c r="BB874" s="122"/>
      <c r="BC874" s="122"/>
      <c r="BD874" s="122"/>
      <c r="BE874" s="122"/>
      <c r="BF874" s="122"/>
    </row>
    <row r="875" spans="2:58" ht="14.1" customHeight="1" x14ac:dyDescent="0.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c r="AE875" s="122"/>
      <c r="AF875" s="122"/>
      <c r="AG875" s="122"/>
      <c r="AH875" s="122"/>
      <c r="AI875" s="122"/>
      <c r="AJ875" s="122"/>
      <c r="AK875" s="122"/>
      <c r="AL875" s="122"/>
      <c r="AM875" s="122"/>
      <c r="AN875" s="122"/>
      <c r="AO875" s="122"/>
      <c r="AP875" s="122"/>
      <c r="AQ875" s="122"/>
      <c r="AR875" s="122"/>
      <c r="AS875" s="122"/>
      <c r="AT875" s="122"/>
      <c r="AU875" s="122"/>
      <c r="AV875" s="122"/>
      <c r="AW875" s="122"/>
      <c r="AX875" s="122"/>
      <c r="AY875" s="122"/>
      <c r="AZ875" s="122"/>
      <c r="BA875" s="122"/>
      <c r="BB875" s="122"/>
      <c r="BC875" s="122"/>
      <c r="BD875" s="122"/>
      <c r="BE875" s="122"/>
      <c r="BF875" s="122"/>
    </row>
    <row r="876" spans="2:58" ht="14.1" customHeight="1" x14ac:dyDescent="0.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c r="AE876" s="122"/>
      <c r="AF876" s="122"/>
      <c r="AG876" s="122"/>
      <c r="AH876" s="122"/>
      <c r="AI876" s="122"/>
      <c r="AJ876" s="122"/>
      <c r="AK876" s="122"/>
      <c r="AL876" s="122"/>
      <c r="AM876" s="122"/>
      <c r="AN876" s="122"/>
      <c r="AO876" s="122"/>
      <c r="AP876" s="122"/>
      <c r="AQ876" s="122"/>
      <c r="AR876" s="122"/>
      <c r="AS876" s="122"/>
      <c r="AT876" s="122"/>
      <c r="AU876" s="122"/>
      <c r="AV876" s="122"/>
      <c r="AW876" s="122"/>
      <c r="AX876" s="122"/>
      <c r="AY876" s="122"/>
      <c r="AZ876" s="122"/>
      <c r="BA876" s="122"/>
      <c r="BB876" s="122"/>
      <c r="BC876" s="122"/>
      <c r="BD876" s="122"/>
      <c r="BE876" s="122"/>
      <c r="BF876" s="122"/>
    </row>
    <row r="877" spans="2:58" ht="14.1" customHeight="1" x14ac:dyDescent="0.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c r="AE877" s="122"/>
      <c r="AF877" s="122"/>
      <c r="AG877" s="122"/>
      <c r="AH877" s="122"/>
      <c r="AI877" s="122"/>
      <c r="AJ877" s="122"/>
      <c r="AK877" s="122"/>
      <c r="AL877" s="122"/>
      <c r="AM877" s="122"/>
      <c r="AN877" s="122"/>
      <c r="AO877" s="122"/>
      <c r="AP877" s="122"/>
      <c r="AQ877" s="122"/>
      <c r="AR877" s="122"/>
      <c r="AS877" s="122"/>
      <c r="AT877" s="122"/>
      <c r="AU877" s="122"/>
      <c r="AV877" s="122"/>
      <c r="AW877" s="122"/>
      <c r="AX877" s="122"/>
      <c r="AY877" s="122"/>
      <c r="AZ877" s="122"/>
      <c r="BA877" s="122"/>
      <c r="BB877" s="122"/>
      <c r="BC877" s="122"/>
      <c r="BD877" s="122"/>
      <c r="BE877" s="122"/>
      <c r="BF877" s="122"/>
    </row>
    <row r="878" spans="2:58" ht="14.1" customHeight="1" x14ac:dyDescent="0.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c r="AE878" s="122"/>
      <c r="AF878" s="122"/>
      <c r="AG878" s="122"/>
      <c r="AH878" s="122"/>
      <c r="AI878" s="122"/>
      <c r="AJ878" s="122"/>
      <c r="AK878" s="122"/>
      <c r="AL878" s="122"/>
      <c r="AM878" s="122"/>
      <c r="AN878" s="122"/>
      <c r="AO878" s="122"/>
      <c r="AP878" s="122"/>
      <c r="AQ878" s="122"/>
      <c r="AR878" s="122"/>
      <c r="AS878" s="122"/>
      <c r="AT878" s="122"/>
      <c r="AU878" s="122"/>
      <c r="AV878" s="122"/>
      <c r="AW878" s="122"/>
      <c r="AX878" s="122"/>
      <c r="AY878" s="122"/>
      <c r="AZ878" s="122"/>
      <c r="BA878" s="122"/>
      <c r="BB878" s="122"/>
      <c r="BC878" s="122"/>
      <c r="BD878" s="122"/>
      <c r="BE878" s="122"/>
      <c r="BF878" s="122"/>
    </row>
    <row r="879" spans="2:58" ht="14.1" customHeight="1" x14ac:dyDescent="0.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c r="AE879" s="122"/>
      <c r="AF879" s="122"/>
      <c r="AG879" s="122"/>
      <c r="AH879" s="122"/>
      <c r="AI879" s="122"/>
      <c r="AJ879" s="122"/>
      <c r="AK879" s="122"/>
      <c r="AL879" s="122"/>
      <c r="AM879" s="122"/>
      <c r="AN879" s="122"/>
      <c r="AO879" s="122"/>
      <c r="AP879" s="122"/>
      <c r="AQ879" s="122"/>
      <c r="AR879" s="122"/>
      <c r="AS879" s="122"/>
      <c r="AT879" s="122"/>
      <c r="AU879" s="122"/>
      <c r="AV879" s="122"/>
      <c r="AW879" s="122"/>
      <c r="AX879" s="122"/>
      <c r="AY879" s="122"/>
      <c r="AZ879" s="122"/>
      <c r="BA879" s="122"/>
      <c r="BB879" s="122"/>
      <c r="BC879" s="122"/>
      <c r="BD879" s="122"/>
      <c r="BE879" s="122"/>
      <c r="BF879" s="122"/>
    </row>
    <row r="880" spans="2:58" ht="14.1" customHeight="1" x14ac:dyDescent="0.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c r="AE880" s="122"/>
      <c r="AF880" s="122"/>
      <c r="AG880" s="122"/>
      <c r="AH880" s="122"/>
      <c r="AI880" s="122"/>
      <c r="AJ880" s="122"/>
      <c r="AK880" s="122"/>
      <c r="AL880" s="122"/>
      <c r="AM880" s="122"/>
      <c r="AN880" s="122"/>
      <c r="AO880" s="122"/>
      <c r="AP880" s="122"/>
      <c r="AQ880" s="122"/>
      <c r="AR880" s="122"/>
      <c r="AS880" s="122"/>
      <c r="AT880" s="122"/>
      <c r="AU880" s="122"/>
      <c r="AV880" s="122"/>
      <c r="AW880" s="122"/>
      <c r="AX880" s="122"/>
      <c r="AY880" s="122"/>
      <c r="AZ880" s="122"/>
      <c r="BA880" s="122"/>
      <c r="BB880" s="122"/>
      <c r="BC880" s="122"/>
      <c r="BD880" s="122"/>
      <c r="BE880" s="122"/>
      <c r="BF880" s="122"/>
    </row>
    <row r="881" spans="2:58" ht="14.1" customHeight="1" x14ac:dyDescent="0.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c r="AE881" s="122"/>
      <c r="AF881" s="122"/>
      <c r="AG881" s="122"/>
      <c r="AH881" s="122"/>
      <c r="AI881" s="122"/>
      <c r="AJ881" s="122"/>
      <c r="AK881" s="122"/>
      <c r="AL881" s="122"/>
      <c r="AM881" s="122"/>
      <c r="AN881" s="122"/>
      <c r="AO881" s="122"/>
      <c r="AP881" s="122"/>
      <c r="AQ881" s="122"/>
      <c r="AR881" s="122"/>
      <c r="AS881" s="122"/>
      <c r="AT881" s="122"/>
      <c r="AU881" s="122"/>
      <c r="AV881" s="122"/>
      <c r="AW881" s="122"/>
      <c r="AX881" s="122"/>
      <c r="AY881" s="122"/>
      <c r="AZ881" s="122"/>
      <c r="BA881" s="122"/>
      <c r="BB881" s="122"/>
      <c r="BC881" s="122"/>
      <c r="BD881" s="122"/>
      <c r="BE881" s="122"/>
      <c r="BF881" s="122"/>
    </row>
    <row r="882" spans="2:58" ht="14.1" customHeight="1" x14ac:dyDescent="0.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c r="AE882" s="122"/>
      <c r="AF882" s="122"/>
      <c r="AG882" s="122"/>
      <c r="AH882" s="122"/>
      <c r="AI882" s="122"/>
      <c r="AJ882" s="122"/>
      <c r="AK882" s="122"/>
      <c r="AL882" s="122"/>
      <c r="AM882" s="122"/>
      <c r="AN882" s="122"/>
      <c r="AO882" s="122"/>
      <c r="AP882" s="122"/>
      <c r="AQ882" s="122"/>
      <c r="AR882" s="122"/>
      <c r="AS882" s="122"/>
      <c r="AT882" s="122"/>
      <c r="AU882" s="122"/>
      <c r="AV882" s="122"/>
      <c r="AW882" s="122"/>
      <c r="AX882" s="122"/>
      <c r="AY882" s="122"/>
      <c r="AZ882" s="122"/>
      <c r="BA882" s="122"/>
      <c r="BB882" s="122"/>
      <c r="BC882" s="122"/>
      <c r="BD882" s="122"/>
      <c r="BE882" s="122"/>
      <c r="BF882" s="122"/>
    </row>
    <row r="883" spans="2:58" ht="14.1" customHeight="1" x14ac:dyDescent="0.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c r="AE883" s="122"/>
      <c r="AF883" s="122"/>
      <c r="AG883" s="122"/>
      <c r="AH883" s="122"/>
      <c r="AI883" s="122"/>
      <c r="AJ883" s="122"/>
      <c r="AK883" s="122"/>
      <c r="AL883" s="122"/>
      <c r="AM883" s="122"/>
      <c r="AN883" s="122"/>
      <c r="AO883" s="122"/>
      <c r="AP883" s="122"/>
      <c r="AQ883" s="122"/>
      <c r="AR883" s="122"/>
      <c r="AS883" s="122"/>
      <c r="AT883" s="122"/>
      <c r="AU883" s="122"/>
      <c r="AV883" s="122"/>
      <c r="AW883" s="122"/>
      <c r="AX883" s="122"/>
      <c r="AY883" s="122"/>
      <c r="AZ883" s="122"/>
      <c r="BA883" s="122"/>
      <c r="BB883" s="122"/>
      <c r="BC883" s="122"/>
      <c r="BD883" s="122"/>
      <c r="BE883" s="122"/>
      <c r="BF883" s="122"/>
    </row>
    <row r="884" spans="2:58" ht="14.1" customHeight="1" x14ac:dyDescent="0.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c r="AE884" s="122"/>
      <c r="AF884" s="122"/>
      <c r="AG884" s="122"/>
      <c r="AH884" s="122"/>
      <c r="AI884" s="122"/>
      <c r="AJ884" s="122"/>
      <c r="AK884" s="122"/>
      <c r="AL884" s="122"/>
      <c r="AM884" s="122"/>
      <c r="AN884" s="122"/>
      <c r="AO884" s="122"/>
      <c r="AP884" s="122"/>
      <c r="AQ884" s="122"/>
      <c r="AR884" s="122"/>
      <c r="AS884" s="122"/>
      <c r="AT884" s="122"/>
      <c r="AU884" s="122"/>
      <c r="AV884" s="122"/>
      <c r="AW884" s="122"/>
      <c r="AX884" s="122"/>
      <c r="AY884" s="122"/>
      <c r="AZ884" s="122"/>
      <c r="BA884" s="122"/>
      <c r="BB884" s="122"/>
      <c r="BC884" s="122"/>
      <c r="BD884" s="122"/>
      <c r="BE884" s="122"/>
      <c r="BF884" s="122"/>
    </row>
    <row r="885" spans="2:58" ht="14.1" customHeight="1" x14ac:dyDescent="0.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c r="AE885" s="122"/>
      <c r="AF885" s="122"/>
      <c r="AG885" s="122"/>
      <c r="AH885" s="122"/>
      <c r="AI885" s="122"/>
      <c r="AJ885" s="122"/>
      <c r="AK885" s="122"/>
      <c r="AL885" s="122"/>
      <c r="AM885" s="122"/>
      <c r="AN885" s="122"/>
      <c r="AO885" s="122"/>
      <c r="AP885" s="122"/>
      <c r="AQ885" s="122"/>
      <c r="AR885" s="122"/>
      <c r="AS885" s="122"/>
      <c r="AT885" s="122"/>
      <c r="AU885" s="122"/>
      <c r="AV885" s="122"/>
      <c r="AW885" s="122"/>
      <c r="AX885" s="122"/>
      <c r="AY885" s="122"/>
      <c r="AZ885" s="122"/>
      <c r="BA885" s="122"/>
      <c r="BB885" s="122"/>
      <c r="BC885" s="122"/>
      <c r="BD885" s="122"/>
      <c r="BE885" s="122"/>
      <c r="BF885" s="122"/>
    </row>
    <row r="886" spans="2:58" ht="14.1" customHeight="1" x14ac:dyDescent="0.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c r="AE886" s="122"/>
      <c r="AF886" s="122"/>
      <c r="AG886" s="122"/>
      <c r="AH886" s="122"/>
      <c r="AI886" s="122"/>
      <c r="AJ886" s="122"/>
      <c r="AK886" s="122"/>
      <c r="AL886" s="122"/>
      <c r="AM886" s="122"/>
      <c r="AN886" s="122"/>
      <c r="AO886" s="122"/>
      <c r="AP886" s="122"/>
      <c r="AQ886" s="122"/>
      <c r="AR886" s="122"/>
      <c r="AS886" s="122"/>
      <c r="AT886" s="122"/>
      <c r="AU886" s="122"/>
      <c r="AV886" s="122"/>
      <c r="AW886" s="122"/>
      <c r="AX886" s="122"/>
      <c r="AY886" s="122"/>
      <c r="AZ886" s="122"/>
      <c r="BA886" s="122"/>
      <c r="BB886" s="122"/>
      <c r="BC886" s="122"/>
      <c r="BD886" s="122"/>
      <c r="BE886" s="122"/>
      <c r="BF886" s="122"/>
    </row>
    <row r="887" spans="2:58" ht="14.1" customHeight="1" x14ac:dyDescent="0.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c r="AE887" s="122"/>
      <c r="AF887" s="122"/>
      <c r="AG887" s="122"/>
      <c r="AH887" s="122"/>
      <c r="AI887" s="122"/>
      <c r="AJ887" s="122"/>
      <c r="AK887" s="122"/>
      <c r="AL887" s="122"/>
      <c r="AM887" s="122"/>
      <c r="AN887" s="122"/>
      <c r="AO887" s="122"/>
      <c r="AP887" s="122"/>
      <c r="AQ887" s="122"/>
      <c r="AR887" s="122"/>
      <c r="AS887" s="122"/>
      <c r="AT887" s="122"/>
      <c r="AU887" s="122"/>
      <c r="AV887" s="122"/>
      <c r="AW887" s="122"/>
      <c r="AX887" s="122"/>
      <c r="AY887" s="122"/>
      <c r="AZ887" s="122"/>
      <c r="BA887" s="122"/>
      <c r="BB887" s="122"/>
      <c r="BC887" s="122"/>
      <c r="BD887" s="122"/>
      <c r="BE887" s="122"/>
      <c r="BF887" s="122"/>
    </row>
    <row r="888" spans="2:58" ht="14.1" customHeight="1" x14ac:dyDescent="0.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c r="AE888" s="122"/>
      <c r="AF888" s="122"/>
      <c r="AG888" s="122"/>
      <c r="AH888" s="122"/>
      <c r="AI888" s="122"/>
      <c r="AJ888" s="122"/>
      <c r="AK888" s="122"/>
      <c r="AL888" s="122"/>
      <c r="AM888" s="122"/>
      <c r="AN888" s="122"/>
      <c r="AO888" s="122"/>
      <c r="AP888" s="122"/>
      <c r="AQ888" s="122"/>
      <c r="AR888" s="122"/>
      <c r="AS888" s="122"/>
      <c r="AT888" s="122"/>
      <c r="AU888" s="122"/>
      <c r="AV888" s="122"/>
      <c r="AW888" s="122"/>
      <c r="AX888" s="122"/>
      <c r="AY888" s="122"/>
      <c r="AZ888" s="122"/>
      <c r="BA888" s="122"/>
      <c r="BB888" s="122"/>
      <c r="BC888" s="122"/>
      <c r="BD888" s="122"/>
      <c r="BE888" s="122"/>
      <c r="BF888" s="122"/>
    </row>
    <row r="889" spans="2:58" ht="14.1" customHeight="1" x14ac:dyDescent="0.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c r="AE889" s="122"/>
      <c r="AF889" s="122"/>
      <c r="AG889" s="122"/>
      <c r="AH889" s="122"/>
      <c r="AI889" s="122"/>
      <c r="AJ889" s="122"/>
      <c r="AK889" s="122"/>
      <c r="AL889" s="122"/>
      <c r="AM889" s="122"/>
      <c r="AN889" s="122"/>
      <c r="AO889" s="122"/>
      <c r="AP889" s="122"/>
      <c r="AQ889" s="122"/>
      <c r="AR889" s="122"/>
      <c r="AS889" s="122"/>
      <c r="AT889" s="122"/>
      <c r="AU889" s="122"/>
      <c r="AV889" s="122"/>
      <c r="AW889" s="122"/>
      <c r="AX889" s="122"/>
      <c r="AY889" s="122"/>
      <c r="AZ889" s="122"/>
      <c r="BA889" s="122"/>
      <c r="BB889" s="122"/>
      <c r="BC889" s="122"/>
      <c r="BD889" s="122"/>
      <c r="BE889" s="122"/>
      <c r="BF889" s="122"/>
    </row>
    <row r="890" spans="2:58" ht="14.1" customHeight="1" x14ac:dyDescent="0.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c r="AE890" s="122"/>
      <c r="AF890" s="122"/>
      <c r="AG890" s="122"/>
      <c r="AH890" s="122"/>
      <c r="AI890" s="122"/>
      <c r="AJ890" s="122"/>
      <c r="AK890" s="122"/>
      <c r="AL890" s="122"/>
      <c r="AM890" s="122"/>
      <c r="AN890" s="122"/>
      <c r="AO890" s="122"/>
      <c r="AP890" s="122"/>
      <c r="AQ890" s="122"/>
      <c r="AR890" s="122"/>
      <c r="AS890" s="122"/>
      <c r="AT890" s="122"/>
      <c r="AU890" s="122"/>
      <c r="AV890" s="122"/>
      <c r="AW890" s="122"/>
      <c r="AX890" s="122"/>
      <c r="AY890" s="122"/>
      <c r="AZ890" s="122"/>
      <c r="BA890" s="122"/>
      <c r="BB890" s="122"/>
      <c r="BC890" s="122"/>
      <c r="BD890" s="122"/>
      <c r="BE890" s="122"/>
      <c r="BF890" s="122"/>
    </row>
    <row r="891" spans="2:58" ht="14.1" customHeight="1" x14ac:dyDescent="0.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c r="AE891" s="122"/>
      <c r="AF891" s="122"/>
      <c r="AG891" s="122"/>
      <c r="AH891" s="122"/>
      <c r="AI891" s="122"/>
      <c r="AJ891" s="122"/>
      <c r="AK891" s="122"/>
      <c r="AL891" s="122"/>
      <c r="AM891" s="122"/>
      <c r="AN891" s="122"/>
      <c r="AO891" s="122"/>
      <c r="AP891" s="122"/>
      <c r="AQ891" s="122"/>
      <c r="AR891" s="122"/>
      <c r="AS891" s="122"/>
      <c r="AT891" s="122"/>
      <c r="AU891" s="122"/>
      <c r="AV891" s="122"/>
      <c r="AW891" s="122"/>
      <c r="AX891" s="122"/>
      <c r="AY891" s="122"/>
      <c r="AZ891" s="122"/>
      <c r="BA891" s="122"/>
      <c r="BB891" s="122"/>
      <c r="BC891" s="122"/>
      <c r="BD891" s="122"/>
      <c r="BE891" s="122"/>
      <c r="BF891" s="122"/>
    </row>
    <row r="892" spans="2:58" ht="14.1" customHeight="1" x14ac:dyDescent="0.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c r="AE892" s="122"/>
      <c r="AF892" s="122"/>
      <c r="AG892" s="122"/>
      <c r="AH892" s="122"/>
      <c r="AI892" s="122"/>
      <c r="AJ892" s="122"/>
      <c r="AK892" s="122"/>
      <c r="AL892" s="122"/>
      <c r="AM892" s="122"/>
      <c r="AN892" s="122"/>
      <c r="AO892" s="122"/>
      <c r="AP892" s="122"/>
      <c r="AQ892" s="122"/>
      <c r="AR892" s="122"/>
      <c r="AS892" s="122"/>
      <c r="AT892" s="122"/>
      <c r="AU892" s="122"/>
      <c r="AV892" s="122"/>
      <c r="AW892" s="122"/>
      <c r="AX892" s="122"/>
      <c r="AY892" s="122"/>
      <c r="AZ892" s="122"/>
      <c r="BA892" s="122"/>
      <c r="BB892" s="122"/>
      <c r="BC892" s="122"/>
      <c r="BD892" s="122"/>
      <c r="BE892" s="122"/>
      <c r="BF892" s="122"/>
    </row>
    <row r="893" spans="2:58" ht="14.1" customHeight="1" x14ac:dyDescent="0.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c r="AE893" s="122"/>
      <c r="AF893" s="122"/>
      <c r="AG893" s="122"/>
      <c r="AH893" s="122"/>
      <c r="AI893" s="122"/>
      <c r="AJ893" s="122"/>
      <c r="AK893" s="122"/>
      <c r="AL893" s="122"/>
      <c r="AM893" s="122"/>
      <c r="AN893" s="122"/>
      <c r="AO893" s="122"/>
      <c r="AP893" s="122"/>
      <c r="AQ893" s="122"/>
      <c r="AR893" s="122"/>
      <c r="AS893" s="122"/>
      <c r="AT893" s="122"/>
      <c r="AU893" s="122"/>
      <c r="AV893" s="122"/>
      <c r="AW893" s="122"/>
      <c r="AX893" s="122"/>
      <c r="AY893" s="122"/>
      <c r="AZ893" s="122"/>
      <c r="BA893" s="122"/>
      <c r="BB893" s="122"/>
      <c r="BC893" s="122"/>
      <c r="BD893" s="122"/>
      <c r="BE893" s="122"/>
      <c r="BF893" s="122"/>
    </row>
    <row r="894" spans="2:58" ht="14.1" customHeight="1" x14ac:dyDescent="0.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c r="AE894" s="122"/>
      <c r="AF894" s="122"/>
      <c r="AG894" s="122"/>
      <c r="AH894" s="122"/>
      <c r="AI894" s="122"/>
      <c r="AJ894" s="122"/>
      <c r="AK894" s="122"/>
      <c r="AL894" s="122"/>
      <c r="AM894" s="122"/>
      <c r="AN894" s="122"/>
      <c r="AO894" s="122"/>
      <c r="AP894" s="122"/>
      <c r="AQ894" s="122"/>
      <c r="AR894" s="122"/>
      <c r="AS894" s="122"/>
      <c r="AT894" s="122"/>
      <c r="AU894" s="122"/>
      <c r="AV894" s="122"/>
      <c r="AW894" s="122"/>
      <c r="AX894" s="122"/>
      <c r="AY894" s="122"/>
      <c r="AZ894" s="122"/>
      <c r="BA894" s="122"/>
      <c r="BB894" s="122"/>
      <c r="BC894" s="122"/>
      <c r="BD894" s="122"/>
      <c r="BE894" s="122"/>
      <c r="BF894" s="122"/>
    </row>
    <row r="895" spans="2:58" ht="14.1" customHeight="1" x14ac:dyDescent="0.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c r="AE895" s="122"/>
      <c r="AF895" s="122"/>
      <c r="AG895" s="122"/>
      <c r="AH895" s="122"/>
      <c r="AI895" s="122"/>
      <c r="AJ895" s="122"/>
      <c r="AK895" s="122"/>
      <c r="AL895" s="122"/>
      <c r="AM895" s="122"/>
      <c r="AN895" s="122"/>
      <c r="AO895" s="122"/>
      <c r="AP895" s="122"/>
      <c r="AQ895" s="122"/>
      <c r="AR895" s="122"/>
      <c r="AS895" s="122"/>
      <c r="AT895" s="122"/>
      <c r="AU895" s="122"/>
      <c r="AV895" s="122"/>
      <c r="AW895" s="122"/>
      <c r="AX895" s="122"/>
      <c r="AY895" s="122"/>
      <c r="AZ895" s="122"/>
      <c r="BA895" s="122"/>
      <c r="BB895" s="122"/>
      <c r="BC895" s="122"/>
      <c r="BD895" s="122"/>
      <c r="BE895" s="122"/>
      <c r="BF895" s="122"/>
    </row>
    <row r="896" spans="2:58" ht="14.1" customHeight="1" x14ac:dyDescent="0.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c r="AE896" s="122"/>
      <c r="AF896" s="122"/>
      <c r="AG896" s="122"/>
      <c r="AH896" s="122"/>
      <c r="AI896" s="122"/>
      <c r="AJ896" s="122"/>
      <c r="AK896" s="122"/>
      <c r="AL896" s="122"/>
      <c r="AM896" s="122"/>
      <c r="AN896" s="122"/>
      <c r="AO896" s="122"/>
      <c r="AP896" s="122"/>
      <c r="AQ896" s="122"/>
      <c r="AR896" s="122"/>
      <c r="AS896" s="122"/>
      <c r="AT896" s="122"/>
      <c r="AU896" s="122"/>
      <c r="AV896" s="122"/>
      <c r="AW896" s="122"/>
      <c r="AX896" s="122"/>
      <c r="AY896" s="122"/>
      <c r="AZ896" s="122"/>
      <c r="BA896" s="122"/>
      <c r="BB896" s="122"/>
      <c r="BC896" s="122"/>
      <c r="BD896" s="122"/>
      <c r="BE896" s="122"/>
      <c r="BF896" s="122"/>
    </row>
    <row r="897" spans="2:58" ht="14.1" customHeight="1" x14ac:dyDescent="0.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c r="AE897" s="122"/>
      <c r="AF897" s="122"/>
      <c r="AG897" s="122"/>
      <c r="AH897" s="122"/>
      <c r="AI897" s="122"/>
      <c r="AJ897" s="122"/>
      <c r="AK897" s="122"/>
      <c r="AL897" s="122"/>
      <c r="AM897" s="122"/>
      <c r="AN897" s="122"/>
      <c r="AO897" s="122"/>
      <c r="AP897" s="122"/>
      <c r="AQ897" s="122"/>
      <c r="AR897" s="122"/>
      <c r="AS897" s="122"/>
      <c r="AT897" s="122"/>
      <c r="AU897" s="122"/>
      <c r="AV897" s="122"/>
      <c r="AW897" s="122"/>
      <c r="AX897" s="122"/>
      <c r="AY897" s="122"/>
      <c r="AZ897" s="122"/>
      <c r="BA897" s="122"/>
      <c r="BB897" s="122"/>
      <c r="BC897" s="122"/>
      <c r="BD897" s="122"/>
      <c r="BE897" s="122"/>
      <c r="BF897" s="122"/>
    </row>
    <row r="898" spans="2:58" ht="14.1" customHeight="1" x14ac:dyDescent="0.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c r="AE898" s="122"/>
      <c r="AF898" s="122"/>
      <c r="AG898" s="122"/>
      <c r="AH898" s="122"/>
      <c r="AI898" s="122"/>
      <c r="AJ898" s="122"/>
      <c r="AK898" s="122"/>
      <c r="AL898" s="122"/>
      <c r="AM898" s="122"/>
      <c r="AN898" s="122"/>
      <c r="AO898" s="122"/>
      <c r="AP898" s="122"/>
      <c r="AQ898" s="122"/>
      <c r="AR898" s="122"/>
      <c r="AS898" s="122"/>
      <c r="AT898" s="122"/>
      <c r="AU898" s="122"/>
      <c r="AV898" s="122"/>
      <c r="AW898" s="122"/>
      <c r="AX898" s="122"/>
      <c r="AY898" s="122"/>
      <c r="AZ898" s="122"/>
      <c r="BA898" s="122"/>
      <c r="BB898" s="122"/>
      <c r="BC898" s="122"/>
      <c r="BD898" s="122"/>
      <c r="BE898" s="122"/>
      <c r="BF898" s="122"/>
    </row>
    <row r="899" spans="2:58" ht="14.1" customHeight="1" x14ac:dyDescent="0.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c r="AE899" s="122"/>
      <c r="AF899" s="122"/>
      <c r="AG899" s="122"/>
      <c r="AH899" s="122"/>
      <c r="AI899" s="122"/>
      <c r="AJ899" s="122"/>
      <c r="AK899" s="122"/>
      <c r="AL899" s="122"/>
      <c r="AM899" s="122"/>
      <c r="AN899" s="122"/>
      <c r="AO899" s="122"/>
      <c r="AP899" s="122"/>
      <c r="AQ899" s="122"/>
      <c r="AR899" s="122"/>
      <c r="AS899" s="122"/>
      <c r="AT899" s="122"/>
      <c r="AU899" s="122"/>
      <c r="AV899" s="122"/>
      <c r="AW899" s="122"/>
      <c r="AX899" s="122"/>
      <c r="AY899" s="122"/>
      <c r="AZ899" s="122"/>
      <c r="BA899" s="122"/>
      <c r="BB899" s="122"/>
      <c r="BC899" s="122"/>
      <c r="BD899" s="122"/>
      <c r="BE899" s="122"/>
      <c r="BF899" s="122"/>
    </row>
    <row r="900" spans="2:58" ht="14.1" customHeight="1" x14ac:dyDescent="0.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c r="AE900" s="122"/>
      <c r="AF900" s="122"/>
      <c r="AG900" s="122"/>
      <c r="AH900" s="122"/>
      <c r="AI900" s="122"/>
      <c r="AJ900" s="122"/>
      <c r="AK900" s="122"/>
      <c r="AL900" s="122"/>
      <c r="AM900" s="122"/>
      <c r="AN900" s="122"/>
      <c r="AO900" s="122"/>
      <c r="AP900" s="122"/>
      <c r="AQ900" s="122"/>
      <c r="AR900" s="122"/>
      <c r="AS900" s="122"/>
      <c r="AT900" s="122"/>
      <c r="AU900" s="122"/>
      <c r="AV900" s="122"/>
      <c r="AW900" s="122"/>
      <c r="AX900" s="122"/>
      <c r="AY900" s="122"/>
      <c r="AZ900" s="122"/>
      <c r="BA900" s="122"/>
      <c r="BB900" s="122"/>
      <c r="BC900" s="122"/>
      <c r="BD900" s="122"/>
      <c r="BE900" s="122"/>
      <c r="BF900" s="122"/>
    </row>
    <row r="901" spans="2:58" ht="14.1" customHeight="1" x14ac:dyDescent="0.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2"/>
      <c r="AF901" s="122"/>
      <c r="AG901" s="122"/>
      <c r="AH901" s="122"/>
      <c r="AI901" s="122"/>
      <c r="AJ901" s="122"/>
      <c r="AK901" s="122"/>
      <c r="AL901" s="122"/>
      <c r="AM901" s="122"/>
      <c r="AN901" s="122"/>
      <c r="AO901" s="122"/>
      <c r="AP901" s="122"/>
      <c r="AQ901" s="122"/>
      <c r="AR901" s="122"/>
      <c r="AS901" s="122"/>
      <c r="AT901" s="122"/>
      <c r="AU901" s="122"/>
      <c r="AV901" s="122"/>
      <c r="AW901" s="122"/>
      <c r="AX901" s="122"/>
      <c r="AY901" s="122"/>
      <c r="AZ901" s="122"/>
      <c r="BA901" s="122"/>
      <c r="BB901" s="122"/>
      <c r="BC901" s="122"/>
      <c r="BD901" s="122"/>
      <c r="BE901" s="122"/>
      <c r="BF901" s="122"/>
    </row>
    <row r="902" spans="2:58" ht="14.1" customHeight="1" x14ac:dyDescent="0.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c r="AE902" s="122"/>
      <c r="AF902" s="122"/>
      <c r="AG902" s="122"/>
      <c r="AH902" s="122"/>
      <c r="AI902" s="122"/>
      <c r="AJ902" s="122"/>
      <c r="AK902" s="122"/>
      <c r="AL902" s="122"/>
      <c r="AM902" s="122"/>
      <c r="AN902" s="122"/>
      <c r="AO902" s="122"/>
      <c r="AP902" s="122"/>
      <c r="AQ902" s="122"/>
      <c r="AR902" s="122"/>
      <c r="AS902" s="122"/>
      <c r="AT902" s="122"/>
      <c r="AU902" s="122"/>
      <c r="AV902" s="122"/>
      <c r="AW902" s="122"/>
      <c r="AX902" s="122"/>
      <c r="AY902" s="122"/>
      <c r="AZ902" s="122"/>
      <c r="BA902" s="122"/>
      <c r="BB902" s="122"/>
      <c r="BC902" s="122"/>
      <c r="BD902" s="122"/>
      <c r="BE902" s="122"/>
      <c r="BF902" s="122"/>
    </row>
    <row r="903" spans="2:58" ht="14.1" customHeight="1" x14ac:dyDescent="0.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c r="AE903" s="122"/>
      <c r="AF903" s="122"/>
      <c r="AG903" s="122"/>
      <c r="AH903" s="122"/>
      <c r="AI903" s="122"/>
      <c r="AJ903" s="122"/>
      <c r="AK903" s="122"/>
      <c r="AL903" s="122"/>
      <c r="AM903" s="122"/>
      <c r="AN903" s="122"/>
      <c r="AO903" s="122"/>
      <c r="AP903" s="122"/>
      <c r="AQ903" s="122"/>
      <c r="AR903" s="122"/>
      <c r="AS903" s="122"/>
      <c r="AT903" s="122"/>
      <c r="AU903" s="122"/>
      <c r="AV903" s="122"/>
      <c r="AW903" s="122"/>
      <c r="AX903" s="122"/>
      <c r="AY903" s="122"/>
      <c r="AZ903" s="122"/>
      <c r="BA903" s="122"/>
      <c r="BB903" s="122"/>
      <c r="BC903" s="122"/>
      <c r="BD903" s="122"/>
      <c r="BE903" s="122"/>
      <c r="BF903" s="122"/>
    </row>
    <row r="904" spans="2:58" ht="14.1" customHeight="1" x14ac:dyDescent="0.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c r="AE904" s="122"/>
      <c r="AF904" s="122"/>
      <c r="AG904" s="122"/>
      <c r="AH904" s="122"/>
      <c r="AI904" s="122"/>
      <c r="AJ904" s="122"/>
      <c r="AK904" s="122"/>
      <c r="AL904" s="122"/>
      <c r="AM904" s="122"/>
      <c r="AN904" s="122"/>
      <c r="AO904" s="122"/>
      <c r="AP904" s="122"/>
      <c r="AQ904" s="122"/>
      <c r="AR904" s="122"/>
      <c r="AS904" s="122"/>
      <c r="AT904" s="122"/>
      <c r="AU904" s="122"/>
      <c r="AV904" s="122"/>
      <c r="AW904" s="122"/>
      <c r="AX904" s="122"/>
      <c r="AY904" s="122"/>
      <c r="AZ904" s="122"/>
      <c r="BA904" s="122"/>
      <c r="BB904" s="122"/>
      <c r="BC904" s="122"/>
      <c r="BD904" s="122"/>
      <c r="BE904" s="122"/>
      <c r="BF904" s="122"/>
    </row>
    <row r="905" spans="2:58" ht="14.1" customHeight="1" x14ac:dyDescent="0.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c r="AE905" s="122"/>
      <c r="AF905" s="122"/>
      <c r="AG905" s="122"/>
      <c r="AH905" s="122"/>
      <c r="AI905" s="122"/>
      <c r="AJ905" s="122"/>
      <c r="AK905" s="122"/>
      <c r="AL905" s="122"/>
      <c r="AM905" s="122"/>
      <c r="AN905" s="122"/>
      <c r="AO905" s="122"/>
      <c r="AP905" s="122"/>
      <c r="AQ905" s="122"/>
      <c r="AR905" s="122"/>
      <c r="AS905" s="122"/>
      <c r="AT905" s="122"/>
      <c r="AU905" s="122"/>
      <c r="AV905" s="122"/>
      <c r="AW905" s="122"/>
      <c r="AX905" s="122"/>
      <c r="AY905" s="122"/>
      <c r="AZ905" s="122"/>
      <c r="BA905" s="122"/>
      <c r="BB905" s="122"/>
      <c r="BC905" s="122"/>
      <c r="BD905" s="122"/>
      <c r="BE905" s="122"/>
      <c r="BF905" s="122"/>
    </row>
    <row r="906" spans="2:58" ht="14.1" customHeight="1" x14ac:dyDescent="0.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c r="AE906" s="122"/>
      <c r="AF906" s="122"/>
      <c r="AG906" s="122"/>
      <c r="AH906" s="122"/>
      <c r="AI906" s="122"/>
      <c r="AJ906" s="122"/>
      <c r="AK906" s="122"/>
      <c r="AL906" s="122"/>
      <c r="AM906" s="122"/>
      <c r="AN906" s="122"/>
      <c r="AO906" s="122"/>
      <c r="AP906" s="122"/>
      <c r="AQ906" s="122"/>
      <c r="AR906" s="122"/>
      <c r="AS906" s="122"/>
      <c r="AT906" s="122"/>
      <c r="AU906" s="122"/>
      <c r="AV906" s="122"/>
      <c r="AW906" s="122"/>
      <c r="AX906" s="122"/>
      <c r="AY906" s="122"/>
      <c r="AZ906" s="122"/>
      <c r="BA906" s="122"/>
      <c r="BB906" s="122"/>
      <c r="BC906" s="122"/>
      <c r="BD906" s="122"/>
      <c r="BE906" s="122"/>
      <c r="BF906" s="122"/>
    </row>
    <row r="907" spans="2:58" ht="14.1" customHeight="1" x14ac:dyDescent="0.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c r="AE907" s="122"/>
      <c r="AF907" s="122"/>
      <c r="AG907" s="122"/>
      <c r="AH907" s="122"/>
      <c r="AI907" s="122"/>
      <c r="AJ907" s="122"/>
      <c r="AK907" s="122"/>
      <c r="AL907" s="122"/>
      <c r="AM907" s="122"/>
      <c r="AN907" s="122"/>
      <c r="AO907" s="122"/>
      <c r="AP907" s="122"/>
      <c r="AQ907" s="122"/>
      <c r="AR907" s="122"/>
      <c r="AS907" s="122"/>
      <c r="AT907" s="122"/>
      <c r="AU907" s="122"/>
      <c r="AV907" s="122"/>
      <c r="AW907" s="122"/>
      <c r="AX907" s="122"/>
      <c r="AY907" s="122"/>
      <c r="AZ907" s="122"/>
      <c r="BA907" s="122"/>
      <c r="BB907" s="122"/>
      <c r="BC907" s="122"/>
      <c r="BD907" s="122"/>
      <c r="BE907" s="122"/>
      <c r="BF907" s="122"/>
    </row>
    <row r="908" spans="2:58" ht="14.1" customHeight="1" x14ac:dyDescent="0.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c r="AE908" s="122"/>
      <c r="AF908" s="122"/>
      <c r="AG908" s="122"/>
      <c r="AH908" s="122"/>
      <c r="AI908" s="122"/>
      <c r="AJ908" s="122"/>
      <c r="AK908" s="122"/>
      <c r="AL908" s="122"/>
      <c r="AM908" s="122"/>
      <c r="AN908" s="122"/>
      <c r="AO908" s="122"/>
      <c r="AP908" s="122"/>
      <c r="AQ908" s="122"/>
      <c r="AR908" s="122"/>
      <c r="AS908" s="122"/>
      <c r="AT908" s="122"/>
      <c r="AU908" s="122"/>
      <c r="AV908" s="122"/>
      <c r="AW908" s="122"/>
      <c r="AX908" s="122"/>
      <c r="AY908" s="122"/>
      <c r="AZ908" s="122"/>
      <c r="BA908" s="122"/>
      <c r="BB908" s="122"/>
      <c r="BC908" s="122"/>
      <c r="BD908" s="122"/>
      <c r="BE908" s="122"/>
      <c r="BF908" s="122"/>
    </row>
    <row r="909" spans="2:58" ht="14.1" customHeight="1" x14ac:dyDescent="0.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c r="AE909" s="122"/>
      <c r="AF909" s="122"/>
      <c r="AG909" s="122"/>
      <c r="AH909" s="122"/>
      <c r="AI909" s="122"/>
      <c r="AJ909" s="122"/>
      <c r="AK909" s="122"/>
      <c r="AL909" s="122"/>
      <c r="AM909" s="122"/>
      <c r="AN909" s="122"/>
      <c r="AO909" s="122"/>
      <c r="AP909" s="122"/>
      <c r="AQ909" s="122"/>
      <c r="AR909" s="122"/>
      <c r="AS909" s="122"/>
      <c r="AT909" s="122"/>
      <c r="AU909" s="122"/>
      <c r="AV909" s="122"/>
      <c r="AW909" s="122"/>
      <c r="AX909" s="122"/>
      <c r="AY909" s="122"/>
      <c r="AZ909" s="122"/>
      <c r="BA909" s="122"/>
      <c r="BB909" s="122"/>
      <c r="BC909" s="122"/>
      <c r="BD909" s="122"/>
      <c r="BE909" s="122"/>
      <c r="BF909" s="122"/>
    </row>
    <row r="910" spans="2:58" ht="14.1" customHeight="1" x14ac:dyDescent="0.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2"/>
      <c r="AF910" s="122"/>
      <c r="AG910" s="122"/>
      <c r="AH910" s="122"/>
      <c r="AI910" s="122"/>
      <c r="AJ910" s="122"/>
      <c r="AK910" s="122"/>
      <c r="AL910" s="122"/>
      <c r="AM910" s="122"/>
      <c r="AN910" s="122"/>
      <c r="AO910" s="122"/>
      <c r="AP910" s="122"/>
      <c r="AQ910" s="122"/>
      <c r="AR910" s="122"/>
      <c r="AS910" s="122"/>
      <c r="AT910" s="122"/>
      <c r="AU910" s="122"/>
      <c r="AV910" s="122"/>
      <c r="AW910" s="122"/>
      <c r="AX910" s="122"/>
      <c r="AY910" s="122"/>
      <c r="AZ910" s="122"/>
      <c r="BA910" s="122"/>
      <c r="BB910" s="122"/>
      <c r="BC910" s="122"/>
      <c r="BD910" s="122"/>
      <c r="BE910" s="122"/>
      <c r="BF910" s="122"/>
    </row>
    <row r="911" spans="2:58" ht="14.1" customHeight="1" x14ac:dyDescent="0.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c r="AE911" s="122"/>
      <c r="AF911" s="122"/>
      <c r="AG911" s="122"/>
      <c r="AH911" s="122"/>
      <c r="AI911" s="122"/>
      <c r="AJ911" s="122"/>
      <c r="AK911" s="122"/>
      <c r="AL911" s="122"/>
      <c r="AM911" s="122"/>
      <c r="AN911" s="122"/>
      <c r="AO911" s="122"/>
      <c r="AP911" s="122"/>
      <c r="AQ911" s="122"/>
      <c r="AR911" s="122"/>
      <c r="AS911" s="122"/>
      <c r="AT911" s="122"/>
      <c r="AU911" s="122"/>
      <c r="AV911" s="122"/>
      <c r="AW911" s="122"/>
      <c r="AX911" s="122"/>
      <c r="AY911" s="122"/>
      <c r="AZ911" s="122"/>
      <c r="BA911" s="122"/>
      <c r="BB911" s="122"/>
      <c r="BC911" s="122"/>
      <c r="BD911" s="122"/>
      <c r="BE911" s="122"/>
      <c r="BF911" s="122"/>
    </row>
    <row r="912" spans="2:58" ht="14.1" customHeight="1" x14ac:dyDescent="0.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2"/>
      <c r="AF912" s="122"/>
      <c r="AG912" s="122"/>
      <c r="AH912" s="122"/>
      <c r="AI912" s="122"/>
      <c r="AJ912" s="122"/>
      <c r="AK912" s="122"/>
      <c r="AL912" s="122"/>
      <c r="AM912" s="122"/>
      <c r="AN912" s="122"/>
      <c r="AO912" s="122"/>
      <c r="AP912" s="122"/>
      <c r="AQ912" s="122"/>
      <c r="AR912" s="122"/>
      <c r="AS912" s="122"/>
      <c r="AT912" s="122"/>
      <c r="AU912" s="122"/>
      <c r="AV912" s="122"/>
      <c r="AW912" s="122"/>
      <c r="AX912" s="122"/>
      <c r="AY912" s="122"/>
      <c r="AZ912" s="122"/>
      <c r="BA912" s="122"/>
      <c r="BB912" s="122"/>
      <c r="BC912" s="122"/>
      <c r="BD912" s="122"/>
      <c r="BE912" s="122"/>
      <c r="BF912" s="122"/>
    </row>
    <row r="913" spans="2:58" ht="14.1" customHeight="1" x14ac:dyDescent="0.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c r="AE913" s="122"/>
      <c r="AF913" s="122"/>
      <c r="AG913" s="122"/>
      <c r="AH913" s="122"/>
      <c r="AI913" s="122"/>
      <c r="AJ913" s="122"/>
      <c r="AK913" s="122"/>
      <c r="AL913" s="122"/>
      <c r="AM913" s="122"/>
      <c r="AN913" s="122"/>
      <c r="AO913" s="122"/>
      <c r="AP913" s="122"/>
      <c r="AQ913" s="122"/>
      <c r="AR913" s="122"/>
      <c r="AS913" s="122"/>
      <c r="AT913" s="122"/>
      <c r="AU913" s="122"/>
      <c r="AV913" s="122"/>
      <c r="AW913" s="122"/>
      <c r="AX913" s="122"/>
      <c r="AY913" s="122"/>
      <c r="AZ913" s="122"/>
      <c r="BA913" s="122"/>
      <c r="BB913" s="122"/>
      <c r="BC913" s="122"/>
      <c r="BD913" s="122"/>
      <c r="BE913" s="122"/>
      <c r="BF913" s="122"/>
    </row>
    <row r="914" spans="2:58" ht="14.1" customHeight="1" x14ac:dyDescent="0.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c r="AE914" s="122"/>
      <c r="AF914" s="122"/>
      <c r="AG914" s="122"/>
      <c r="AH914" s="122"/>
      <c r="AI914" s="122"/>
      <c r="AJ914" s="122"/>
      <c r="AK914" s="122"/>
      <c r="AL914" s="122"/>
      <c r="AM914" s="122"/>
      <c r="AN914" s="122"/>
      <c r="AO914" s="122"/>
      <c r="AP914" s="122"/>
      <c r="AQ914" s="122"/>
      <c r="AR914" s="122"/>
      <c r="AS914" s="122"/>
      <c r="AT914" s="122"/>
      <c r="AU914" s="122"/>
      <c r="AV914" s="122"/>
      <c r="AW914" s="122"/>
      <c r="AX914" s="122"/>
      <c r="AY914" s="122"/>
      <c r="AZ914" s="122"/>
      <c r="BA914" s="122"/>
      <c r="BB914" s="122"/>
      <c r="BC914" s="122"/>
      <c r="BD914" s="122"/>
      <c r="BE914" s="122"/>
      <c r="BF914" s="122"/>
    </row>
    <row r="915" spans="2:58" ht="14.1" customHeight="1" x14ac:dyDescent="0.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c r="AE915" s="122"/>
      <c r="AF915" s="122"/>
      <c r="AG915" s="122"/>
      <c r="AH915" s="122"/>
      <c r="AI915" s="122"/>
      <c r="AJ915" s="122"/>
      <c r="AK915" s="122"/>
      <c r="AL915" s="122"/>
      <c r="AM915" s="122"/>
      <c r="AN915" s="122"/>
      <c r="AO915" s="122"/>
      <c r="AP915" s="122"/>
      <c r="AQ915" s="122"/>
      <c r="AR915" s="122"/>
      <c r="AS915" s="122"/>
      <c r="AT915" s="122"/>
      <c r="AU915" s="122"/>
      <c r="AV915" s="122"/>
      <c r="AW915" s="122"/>
      <c r="AX915" s="122"/>
      <c r="AY915" s="122"/>
      <c r="AZ915" s="122"/>
      <c r="BA915" s="122"/>
      <c r="BB915" s="122"/>
      <c r="BC915" s="122"/>
      <c r="BD915" s="122"/>
      <c r="BE915" s="122"/>
      <c r="BF915" s="122"/>
    </row>
    <row r="916" spans="2:58" ht="14.1" customHeight="1" x14ac:dyDescent="0.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c r="AE916" s="122"/>
      <c r="AF916" s="122"/>
      <c r="AG916" s="122"/>
      <c r="AH916" s="122"/>
      <c r="AI916" s="122"/>
      <c r="AJ916" s="122"/>
      <c r="AK916" s="122"/>
      <c r="AL916" s="122"/>
      <c r="AM916" s="122"/>
      <c r="AN916" s="122"/>
      <c r="AO916" s="122"/>
      <c r="AP916" s="122"/>
      <c r="AQ916" s="122"/>
      <c r="AR916" s="122"/>
      <c r="AS916" s="122"/>
      <c r="AT916" s="122"/>
      <c r="AU916" s="122"/>
      <c r="AV916" s="122"/>
      <c r="AW916" s="122"/>
      <c r="AX916" s="122"/>
      <c r="AY916" s="122"/>
      <c r="AZ916" s="122"/>
      <c r="BA916" s="122"/>
      <c r="BB916" s="122"/>
      <c r="BC916" s="122"/>
      <c r="BD916" s="122"/>
      <c r="BE916" s="122"/>
      <c r="BF916" s="122"/>
    </row>
    <row r="917" spans="2:58" ht="14.1" customHeight="1" x14ac:dyDescent="0.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c r="AE917" s="122"/>
      <c r="AF917" s="122"/>
      <c r="AG917" s="122"/>
      <c r="AH917" s="122"/>
      <c r="AI917" s="122"/>
      <c r="AJ917" s="122"/>
      <c r="AK917" s="122"/>
      <c r="AL917" s="122"/>
      <c r="AM917" s="122"/>
      <c r="AN917" s="122"/>
      <c r="AO917" s="122"/>
      <c r="AP917" s="122"/>
      <c r="AQ917" s="122"/>
      <c r="AR917" s="122"/>
      <c r="AS917" s="122"/>
      <c r="AT917" s="122"/>
      <c r="AU917" s="122"/>
      <c r="AV917" s="122"/>
      <c r="AW917" s="122"/>
      <c r="AX917" s="122"/>
      <c r="AY917" s="122"/>
      <c r="AZ917" s="122"/>
      <c r="BA917" s="122"/>
      <c r="BB917" s="122"/>
      <c r="BC917" s="122"/>
      <c r="BD917" s="122"/>
      <c r="BE917" s="122"/>
      <c r="BF917" s="122"/>
    </row>
    <row r="918" spans="2:58" ht="14.1" customHeight="1" x14ac:dyDescent="0.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c r="AE918" s="122"/>
      <c r="AF918" s="122"/>
      <c r="AG918" s="122"/>
      <c r="AH918" s="122"/>
      <c r="AI918" s="122"/>
      <c r="AJ918" s="122"/>
      <c r="AK918" s="122"/>
      <c r="AL918" s="122"/>
      <c r="AM918" s="122"/>
      <c r="AN918" s="122"/>
      <c r="AO918" s="122"/>
      <c r="AP918" s="122"/>
      <c r="AQ918" s="122"/>
      <c r="AR918" s="122"/>
      <c r="AS918" s="122"/>
      <c r="AT918" s="122"/>
      <c r="AU918" s="122"/>
      <c r="AV918" s="122"/>
      <c r="AW918" s="122"/>
      <c r="AX918" s="122"/>
      <c r="AY918" s="122"/>
      <c r="AZ918" s="122"/>
      <c r="BA918" s="122"/>
      <c r="BB918" s="122"/>
      <c r="BC918" s="122"/>
      <c r="BD918" s="122"/>
      <c r="BE918" s="122"/>
      <c r="BF918" s="122"/>
    </row>
    <row r="919" spans="2:58" ht="14.1" customHeight="1" x14ac:dyDescent="0.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c r="AE919" s="122"/>
      <c r="AF919" s="122"/>
      <c r="AG919" s="122"/>
      <c r="AH919" s="122"/>
      <c r="AI919" s="122"/>
      <c r="AJ919" s="122"/>
      <c r="AK919" s="122"/>
      <c r="AL919" s="122"/>
      <c r="AM919" s="122"/>
      <c r="AN919" s="122"/>
      <c r="AO919" s="122"/>
      <c r="AP919" s="122"/>
      <c r="AQ919" s="122"/>
      <c r="AR919" s="122"/>
      <c r="AS919" s="122"/>
      <c r="AT919" s="122"/>
      <c r="AU919" s="122"/>
      <c r="AV919" s="122"/>
      <c r="AW919" s="122"/>
      <c r="AX919" s="122"/>
      <c r="AY919" s="122"/>
      <c r="AZ919" s="122"/>
      <c r="BA919" s="122"/>
      <c r="BB919" s="122"/>
      <c r="BC919" s="122"/>
      <c r="BD919" s="122"/>
      <c r="BE919" s="122"/>
      <c r="BF919" s="122"/>
    </row>
    <row r="920" spans="2:58" ht="14.1" customHeight="1" x14ac:dyDescent="0.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c r="AE920" s="122"/>
      <c r="AF920" s="122"/>
      <c r="AG920" s="122"/>
      <c r="AH920" s="122"/>
      <c r="AI920" s="122"/>
      <c r="AJ920" s="122"/>
      <c r="AK920" s="122"/>
      <c r="AL920" s="122"/>
      <c r="AM920" s="122"/>
      <c r="AN920" s="122"/>
      <c r="AO920" s="122"/>
      <c r="AP920" s="122"/>
      <c r="AQ920" s="122"/>
      <c r="AR920" s="122"/>
      <c r="AS920" s="122"/>
      <c r="AT920" s="122"/>
      <c r="AU920" s="122"/>
      <c r="AV920" s="122"/>
      <c r="AW920" s="122"/>
      <c r="AX920" s="122"/>
      <c r="AY920" s="122"/>
      <c r="AZ920" s="122"/>
      <c r="BA920" s="122"/>
      <c r="BB920" s="122"/>
      <c r="BC920" s="122"/>
      <c r="BD920" s="122"/>
      <c r="BE920" s="122"/>
      <c r="BF920" s="122"/>
    </row>
    <row r="921" spans="2:58" ht="14.1" customHeight="1" x14ac:dyDescent="0.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2"/>
      <c r="AF921" s="122"/>
      <c r="AG921" s="122"/>
      <c r="AH921" s="122"/>
      <c r="AI921" s="122"/>
      <c r="AJ921" s="122"/>
      <c r="AK921" s="122"/>
      <c r="AL921" s="122"/>
      <c r="AM921" s="122"/>
      <c r="AN921" s="122"/>
      <c r="AO921" s="122"/>
      <c r="AP921" s="122"/>
      <c r="AQ921" s="122"/>
      <c r="AR921" s="122"/>
      <c r="AS921" s="122"/>
      <c r="AT921" s="122"/>
      <c r="AU921" s="122"/>
      <c r="AV921" s="122"/>
      <c r="AW921" s="122"/>
      <c r="AX921" s="122"/>
      <c r="AY921" s="122"/>
      <c r="AZ921" s="122"/>
      <c r="BA921" s="122"/>
      <c r="BB921" s="122"/>
      <c r="BC921" s="122"/>
      <c r="BD921" s="122"/>
      <c r="BE921" s="122"/>
      <c r="BF921" s="122"/>
    </row>
    <row r="922" spans="2:58" ht="14.1" customHeight="1" x14ac:dyDescent="0.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c r="AE922" s="122"/>
      <c r="AF922" s="122"/>
      <c r="AG922" s="122"/>
      <c r="AH922" s="122"/>
      <c r="AI922" s="122"/>
      <c r="AJ922" s="122"/>
      <c r="AK922" s="122"/>
      <c r="AL922" s="122"/>
      <c r="AM922" s="122"/>
      <c r="AN922" s="122"/>
      <c r="AO922" s="122"/>
      <c r="AP922" s="122"/>
      <c r="AQ922" s="122"/>
      <c r="AR922" s="122"/>
      <c r="AS922" s="122"/>
      <c r="AT922" s="122"/>
      <c r="AU922" s="122"/>
      <c r="AV922" s="122"/>
      <c r="AW922" s="122"/>
      <c r="AX922" s="122"/>
      <c r="AY922" s="122"/>
      <c r="AZ922" s="122"/>
      <c r="BA922" s="122"/>
      <c r="BB922" s="122"/>
      <c r="BC922" s="122"/>
      <c r="BD922" s="122"/>
      <c r="BE922" s="122"/>
      <c r="BF922" s="122"/>
    </row>
    <row r="923" spans="2:58" ht="14.1" customHeight="1" x14ac:dyDescent="0.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c r="AE923" s="122"/>
      <c r="AF923" s="122"/>
      <c r="AG923" s="122"/>
      <c r="AH923" s="122"/>
      <c r="AI923" s="122"/>
      <c r="AJ923" s="122"/>
      <c r="AK923" s="122"/>
      <c r="AL923" s="122"/>
      <c r="AM923" s="122"/>
      <c r="AN923" s="122"/>
      <c r="AO923" s="122"/>
      <c r="AP923" s="122"/>
      <c r="AQ923" s="122"/>
      <c r="AR923" s="122"/>
      <c r="AS923" s="122"/>
      <c r="AT923" s="122"/>
      <c r="AU923" s="122"/>
      <c r="AV923" s="122"/>
      <c r="AW923" s="122"/>
      <c r="AX923" s="122"/>
      <c r="AY923" s="122"/>
      <c r="AZ923" s="122"/>
      <c r="BA923" s="122"/>
      <c r="BB923" s="122"/>
      <c r="BC923" s="122"/>
      <c r="BD923" s="122"/>
      <c r="BE923" s="122"/>
      <c r="BF923" s="122"/>
    </row>
    <row r="924" spans="2:58" ht="14.1" customHeight="1" x14ac:dyDescent="0.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c r="AE924" s="122"/>
      <c r="AF924" s="122"/>
      <c r="AG924" s="122"/>
      <c r="AH924" s="122"/>
      <c r="AI924" s="122"/>
      <c r="AJ924" s="122"/>
      <c r="AK924" s="122"/>
      <c r="AL924" s="122"/>
      <c r="AM924" s="122"/>
      <c r="AN924" s="122"/>
      <c r="AO924" s="122"/>
      <c r="AP924" s="122"/>
      <c r="AQ924" s="122"/>
      <c r="AR924" s="122"/>
      <c r="AS924" s="122"/>
      <c r="AT924" s="122"/>
      <c r="AU924" s="122"/>
      <c r="AV924" s="122"/>
      <c r="AW924" s="122"/>
      <c r="AX924" s="122"/>
      <c r="AY924" s="122"/>
      <c r="AZ924" s="122"/>
      <c r="BA924" s="122"/>
      <c r="BB924" s="122"/>
      <c r="BC924" s="122"/>
      <c r="BD924" s="122"/>
      <c r="BE924" s="122"/>
      <c r="BF924" s="122"/>
    </row>
    <row r="925" spans="2:58" ht="14.1" customHeight="1" x14ac:dyDescent="0.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c r="AE925" s="122"/>
      <c r="AF925" s="122"/>
      <c r="AG925" s="122"/>
      <c r="AH925" s="122"/>
      <c r="AI925" s="122"/>
      <c r="AJ925" s="122"/>
      <c r="AK925" s="122"/>
      <c r="AL925" s="122"/>
      <c r="AM925" s="122"/>
      <c r="AN925" s="122"/>
      <c r="AO925" s="122"/>
      <c r="AP925" s="122"/>
      <c r="AQ925" s="122"/>
      <c r="AR925" s="122"/>
      <c r="AS925" s="122"/>
      <c r="AT925" s="122"/>
      <c r="AU925" s="122"/>
      <c r="AV925" s="122"/>
      <c r="AW925" s="122"/>
      <c r="AX925" s="122"/>
      <c r="AY925" s="122"/>
      <c r="AZ925" s="122"/>
      <c r="BA925" s="122"/>
      <c r="BB925" s="122"/>
      <c r="BC925" s="122"/>
      <c r="BD925" s="122"/>
      <c r="BE925" s="122"/>
      <c r="BF925" s="122"/>
    </row>
    <row r="926" spans="2:58" ht="14.1" customHeight="1" x14ac:dyDescent="0.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c r="AE926" s="122"/>
      <c r="AF926" s="122"/>
      <c r="AG926" s="122"/>
      <c r="AH926" s="122"/>
      <c r="AI926" s="122"/>
      <c r="AJ926" s="122"/>
      <c r="AK926" s="122"/>
      <c r="AL926" s="122"/>
      <c r="AM926" s="122"/>
      <c r="AN926" s="122"/>
      <c r="AO926" s="122"/>
      <c r="AP926" s="122"/>
      <c r="AQ926" s="122"/>
      <c r="AR926" s="122"/>
      <c r="AS926" s="122"/>
      <c r="AT926" s="122"/>
      <c r="AU926" s="122"/>
      <c r="AV926" s="122"/>
      <c r="AW926" s="122"/>
      <c r="AX926" s="122"/>
      <c r="AY926" s="122"/>
      <c r="AZ926" s="122"/>
      <c r="BA926" s="122"/>
      <c r="BB926" s="122"/>
      <c r="BC926" s="122"/>
      <c r="BD926" s="122"/>
      <c r="BE926" s="122"/>
      <c r="BF926" s="122"/>
    </row>
    <row r="927" spans="2:58" ht="14.1" customHeight="1" x14ac:dyDescent="0.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c r="AE927" s="122"/>
      <c r="AF927" s="122"/>
      <c r="AG927" s="122"/>
      <c r="AH927" s="122"/>
      <c r="AI927" s="122"/>
      <c r="AJ927" s="122"/>
      <c r="AK927" s="122"/>
      <c r="AL927" s="122"/>
      <c r="AM927" s="122"/>
      <c r="AN927" s="122"/>
      <c r="AO927" s="122"/>
      <c r="AP927" s="122"/>
      <c r="AQ927" s="122"/>
      <c r="AR927" s="122"/>
      <c r="AS927" s="122"/>
      <c r="AT927" s="122"/>
      <c r="AU927" s="122"/>
      <c r="AV927" s="122"/>
      <c r="AW927" s="122"/>
      <c r="AX927" s="122"/>
      <c r="AY927" s="122"/>
      <c r="AZ927" s="122"/>
      <c r="BA927" s="122"/>
      <c r="BB927" s="122"/>
      <c r="BC927" s="122"/>
      <c r="BD927" s="122"/>
      <c r="BE927" s="122"/>
      <c r="BF927" s="122"/>
    </row>
    <row r="928" spans="2:58" ht="14.1" customHeight="1" x14ac:dyDescent="0.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c r="AE928" s="122"/>
      <c r="AF928" s="122"/>
      <c r="AG928" s="122"/>
      <c r="AH928" s="122"/>
      <c r="AI928" s="122"/>
      <c r="AJ928" s="122"/>
      <c r="AK928" s="122"/>
      <c r="AL928" s="122"/>
      <c r="AM928" s="122"/>
      <c r="AN928" s="122"/>
      <c r="AO928" s="122"/>
      <c r="AP928" s="122"/>
      <c r="AQ928" s="122"/>
      <c r="AR928" s="122"/>
      <c r="AS928" s="122"/>
      <c r="AT928" s="122"/>
      <c r="AU928" s="122"/>
      <c r="AV928" s="122"/>
      <c r="AW928" s="122"/>
      <c r="AX928" s="122"/>
      <c r="AY928" s="122"/>
      <c r="AZ928" s="122"/>
      <c r="BA928" s="122"/>
      <c r="BB928" s="122"/>
      <c r="BC928" s="122"/>
      <c r="BD928" s="122"/>
      <c r="BE928" s="122"/>
      <c r="BF928" s="122"/>
    </row>
    <row r="929" spans="2:58" ht="14.1" customHeight="1" x14ac:dyDescent="0.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c r="AE929" s="122"/>
      <c r="AF929" s="122"/>
      <c r="AG929" s="122"/>
      <c r="AH929" s="122"/>
      <c r="AI929" s="122"/>
      <c r="AJ929" s="122"/>
      <c r="AK929" s="122"/>
      <c r="AL929" s="122"/>
      <c r="AM929" s="122"/>
      <c r="AN929" s="122"/>
      <c r="AO929" s="122"/>
      <c r="AP929" s="122"/>
      <c r="AQ929" s="122"/>
      <c r="AR929" s="122"/>
      <c r="AS929" s="122"/>
      <c r="AT929" s="122"/>
      <c r="AU929" s="122"/>
      <c r="AV929" s="122"/>
      <c r="AW929" s="122"/>
      <c r="AX929" s="122"/>
      <c r="AY929" s="122"/>
      <c r="AZ929" s="122"/>
      <c r="BA929" s="122"/>
      <c r="BB929" s="122"/>
      <c r="BC929" s="122"/>
      <c r="BD929" s="122"/>
      <c r="BE929" s="122"/>
      <c r="BF929" s="122"/>
    </row>
    <row r="930" spans="2:58" ht="14.1" customHeight="1" x14ac:dyDescent="0.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2"/>
      <c r="AF930" s="122"/>
      <c r="AG930" s="122"/>
      <c r="AH930" s="122"/>
      <c r="AI930" s="122"/>
      <c r="AJ930" s="122"/>
      <c r="AK930" s="122"/>
      <c r="AL930" s="122"/>
      <c r="AM930" s="122"/>
      <c r="AN930" s="122"/>
      <c r="AO930" s="122"/>
      <c r="AP930" s="122"/>
      <c r="AQ930" s="122"/>
      <c r="AR930" s="122"/>
      <c r="AS930" s="122"/>
      <c r="AT930" s="122"/>
      <c r="AU930" s="122"/>
      <c r="AV930" s="122"/>
      <c r="AW930" s="122"/>
      <c r="AX930" s="122"/>
      <c r="AY930" s="122"/>
      <c r="AZ930" s="122"/>
      <c r="BA930" s="122"/>
      <c r="BB930" s="122"/>
      <c r="BC930" s="122"/>
      <c r="BD930" s="122"/>
      <c r="BE930" s="122"/>
      <c r="BF930" s="122"/>
    </row>
    <row r="931" spans="2:58" ht="14.1" customHeight="1" x14ac:dyDescent="0.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c r="AE931" s="122"/>
      <c r="AF931" s="122"/>
      <c r="AG931" s="122"/>
      <c r="AH931" s="122"/>
      <c r="AI931" s="122"/>
      <c r="AJ931" s="122"/>
      <c r="AK931" s="122"/>
      <c r="AL931" s="122"/>
      <c r="AM931" s="122"/>
      <c r="AN931" s="122"/>
      <c r="AO931" s="122"/>
      <c r="AP931" s="122"/>
      <c r="AQ931" s="122"/>
      <c r="AR931" s="122"/>
      <c r="AS931" s="122"/>
      <c r="AT931" s="122"/>
      <c r="AU931" s="122"/>
      <c r="AV931" s="122"/>
      <c r="AW931" s="122"/>
      <c r="AX931" s="122"/>
      <c r="AY931" s="122"/>
      <c r="AZ931" s="122"/>
      <c r="BA931" s="122"/>
      <c r="BB931" s="122"/>
      <c r="BC931" s="122"/>
      <c r="BD931" s="122"/>
      <c r="BE931" s="122"/>
      <c r="BF931" s="122"/>
    </row>
    <row r="932" spans="2:58" ht="14.1" customHeight="1" x14ac:dyDescent="0.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c r="AE932" s="122"/>
      <c r="AF932" s="122"/>
      <c r="AG932" s="122"/>
      <c r="AH932" s="122"/>
      <c r="AI932" s="122"/>
      <c r="AJ932" s="122"/>
      <c r="AK932" s="122"/>
      <c r="AL932" s="122"/>
      <c r="AM932" s="122"/>
      <c r="AN932" s="122"/>
      <c r="AO932" s="122"/>
      <c r="AP932" s="122"/>
      <c r="AQ932" s="122"/>
      <c r="AR932" s="122"/>
      <c r="AS932" s="122"/>
      <c r="AT932" s="122"/>
      <c r="AU932" s="122"/>
      <c r="AV932" s="122"/>
      <c r="AW932" s="122"/>
      <c r="AX932" s="122"/>
      <c r="AY932" s="122"/>
      <c r="AZ932" s="122"/>
      <c r="BA932" s="122"/>
      <c r="BB932" s="122"/>
      <c r="BC932" s="122"/>
      <c r="BD932" s="122"/>
      <c r="BE932" s="122"/>
      <c r="BF932" s="122"/>
    </row>
    <row r="933" spans="2:58" ht="14.1" customHeight="1" x14ac:dyDescent="0.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c r="AE933" s="122"/>
      <c r="AF933" s="122"/>
      <c r="AG933" s="122"/>
      <c r="AH933" s="122"/>
      <c r="AI933" s="122"/>
      <c r="AJ933" s="122"/>
      <c r="AK933" s="122"/>
      <c r="AL933" s="122"/>
      <c r="AM933" s="122"/>
      <c r="AN933" s="122"/>
      <c r="AO933" s="122"/>
      <c r="AP933" s="122"/>
      <c r="AQ933" s="122"/>
      <c r="AR933" s="122"/>
      <c r="AS933" s="122"/>
      <c r="AT933" s="122"/>
      <c r="AU933" s="122"/>
      <c r="AV933" s="122"/>
      <c r="AW933" s="122"/>
      <c r="AX933" s="122"/>
      <c r="AY933" s="122"/>
      <c r="AZ933" s="122"/>
      <c r="BA933" s="122"/>
      <c r="BB933" s="122"/>
      <c r="BC933" s="122"/>
      <c r="BD933" s="122"/>
      <c r="BE933" s="122"/>
      <c r="BF933" s="122"/>
    </row>
    <row r="934" spans="2:58" ht="14.1" customHeight="1" x14ac:dyDescent="0.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c r="AE934" s="122"/>
      <c r="AF934" s="122"/>
      <c r="AG934" s="122"/>
      <c r="AH934" s="122"/>
      <c r="AI934" s="122"/>
      <c r="AJ934" s="122"/>
      <c r="AK934" s="122"/>
      <c r="AL934" s="122"/>
      <c r="AM934" s="122"/>
      <c r="AN934" s="122"/>
      <c r="AO934" s="122"/>
      <c r="AP934" s="122"/>
      <c r="AQ934" s="122"/>
      <c r="AR934" s="122"/>
      <c r="AS934" s="122"/>
      <c r="AT934" s="122"/>
      <c r="AU934" s="122"/>
      <c r="AV934" s="122"/>
      <c r="AW934" s="122"/>
      <c r="AX934" s="122"/>
      <c r="AY934" s="122"/>
      <c r="AZ934" s="122"/>
      <c r="BA934" s="122"/>
      <c r="BB934" s="122"/>
      <c r="BC934" s="122"/>
      <c r="BD934" s="122"/>
      <c r="BE934" s="122"/>
      <c r="BF934" s="122"/>
    </row>
    <row r="935" spans="2:58" ht="14.1" customHeight="1" x14ac:dyDescent="0.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c r="AE935" s="122"/>
      <c r="AF935" s="122"/>
      <c r="AG935" s="122"/>
      <c r="AH935" s="122"/>
      <c r="AI935" s="122"/>
      <c r="AJ935" s="122"/>
      <c r="AK935" s="122"/>
      <c r="AL935" s="122"/>
      <c r="AM935" s="122"/>
      <c r="AN935" s="122"/>
      <c r="AO935" s="122"/>
      <c r="AP935" s="122"/>
      <c r="AQ935" s="122"/>
      <c r="AR935" s="122"/>
      <c r="AS935" s="122"/>
      <c r="AT935" s="122"/>
      <c r="AU935" s="122"/>
      <c r="AV935" s="122"/>
      <c r="AW935" s="122"/>
      <c r="AX935" s="122"/>
      <c r="AY935" s="122"/>
      <c r="AZ935" s="122"/>
      <c r="BA935" s="122"/>
      <c r="BB935" s="122"/>
      <c r="BC935" s="122"/>
      <c r="BD935" s="122"/>
      <c r="BE935" s="122"/>
      <c r="BF935" s="122"/>
    </row>
    <row r="936" spans="2:58" ht="14.1" customHeight="1" x14ac:dyDescent="0.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c r="AE936" s="122"/>
      <c r="AF936" s="122"/>
      <c r="AG936" s="122"/>
      <c r="AH936" s="122"/>
      <c r="AI936" s="122"/>
      <c r="AJ936" s="122"/>
      <c r="AK936" s="122"/>
      <c r="AL936" s="122"/>
      <c r="AM936" s="122"/>
      <c r="AN936" s="122"/>
      <c r="AO936" s="122"/>
      <c r="AP936" s="122"/>
      <c r="AQ936" s="122"/>
      <c r="AR936" s="122"/>
      <c r="AS936" s="122"/>
      <c r="AT936" s="122"/>
      <c r="AU936" s="122"/>
      <c r="AV936" s="122"/>
      <c r="AW936" s="122"/>
      <c r="AX936" s="122"/>
      <c r="AY936" s="122"/>
      <c r="AZ936" s="122"/>
      <c r="BA936" s="122"/>
      <c r="BB936" s="122"/>
      <c r="BC936" s="122"/>
      <c r="BD936" s="122"/>
      <c r="BE936" s="122"/>
      <c r="BF936" s="122"/>
    </row>
    <row r="937" spans="2:58" ht="14.1" customHeight="1" x14ac:dyDescent="0.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c r="AE937" s="122"/>
      <c r="AF937" s="122"/>
      <c r="AG937" s="122"/>
      <c r="AH937" s="122"/>
      <c r="AI937" s="122"/>
      <c r="AJ937" s="122"/>
      <c r="AK937" s="122"/>
      <c r="AL937" s="122"/>
      <c r="AM937" s="122"/>
      <c r="AN937" s="122"/>
      <c r="AO937" s="122"/>
      <c r="AP937" s="122"/>
      <c r="AQ937" s="122"/>
      <c r="AR937" s="122"/>
      <c r="AS937" s="122"/>
      <c r="AT937" s="122"/>
      <c r="AU937" s="122"/>
      <c r="AV937" s="122"/>
      <c r="AW937" s="122"/>
      <c r="AX937" s="122"/>
      <c r="AY937" s="122"/>
      <c r="AZ937" s="122"/>
      <c r="BA937" s="122"/>
      <c r="BB937" s="122"/>
      <c r="BC937" s="122"/>
      <c r="BD937" s="122"/>
      <c r="BE937" s="122"/>
      <c r="BF937" s="122"/>
    </row>
    <row r="938" spans="2:58" ht="14.1" customHeight="1" x14ac:dyDescent="0.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2"/>
      <c r="AF938" s="122"/>
      <c r="AG938" s="122"/>
      <c r="AH938" s="122"/>
      <c r="AI938" s="122"/>
      <c r="AJ938" s="122"/>
      <c r="AK938" s="122"/>
      <c r="AL938" s="122"/>
      <c r="AM938" s="122"/>
      <c r="AN938" s="122"/>
      <c r="AO938" s="122"/>
      <c r="AP938" s="122"/>
      <c r="AQ938" s="122"/>
      <c r="AR938" s="122"/>
      <c r="AS938" s="122"/>
      <c r="AT938" s="122"/>
      <c r="AU938" s="122"/>
      <c r="AV938" s="122"/>
      <c r="AW938" s="122"/>
      <c r="AX938" s="122"/>
      <c r="AY938" s="122"/>
      <c r="AZ938" s="122"/>
      <c r="BA938" s="122"/>
      <c r="BB938" s="122"/>
      <c r="BC938" s="122"/>
      <c r="BD938" s="122"/>
      <c r="BE938" s="122"/>
      <c r="BF938" s="122"/>
    </row>
    <row r="939" spans="2:58" ht="14.1" customHeight="1" x14ac:dyDescent="0.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c r="AE939" s="122"/>
      <c r="AF939" s="122"/>
      <c r="AG939" s="122"/>
      <c r="AH939" s="122"/>
      <c r="AI939" s="122"/>
      <c r="AJ939" s="122"/>
      <c r="AK939" s="122"/>
      <c r="AL939" s="122"/>
      <c r="AM939" s="122"/>
      <c r="AN939" s="122"/>
      <c r="AO939" s="122"/>
      <c r="AP939" s="122"/>
      <c r="AQ939" s="122"/>
      <c r="AR939" s="122"/>
      <c r="AS939" s="122"/>
      <c r="AT939" s="122"/>
      <c r="AU939" s="122"/>
      <c r="AV939" s="122"/>
      <c r="AW939" s="122"/>
      <c r="AX939" s="122"/>
      <c r="AY939" s="122"/>
      <c r="AZ939" s="122"/>
      <c r="BA939" s="122"/>
      <c r="BB939" s="122"/>
      <c r="BC939" s="122"/>
      <c r="BD939" s="122"/>
      <c r="BE939" s="122"/>
      <c r="BF939" s="122"/>
    </row>
    <row r="940" spans="2:58" ht="14.1" customHeight="1" x14ac:dyDescent="0.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c r="AE940" s="122"/>
      <c r="AF940" s="122"/>
      <c r="AG940" s="122"/>
      <c r="AH940" s="122"/>
      <c r="AI940" s="122"/>
      <c r="AJ940" s="122"/>
      <c r="AK940" s="122"/>
      <c r="AL940" s="122"/>
      <c r="AM940" s="122"/>
      <c r="AN940" s="122"/>
      <c r="AO940" s="122"/>
      <c r="AP940" s="122"/>
      <c r="AQ940" s="122"/>
      <c r="AR940" s="122"/>
      <c r="AS940" s="122"/>
      <c r="AT940" s="122"/>
      <c r="AU940" s="122"/>
      <c r="AV940" s="122"/>
      <c r="AW940" s="122"/>
      <c r="AX940" s="122"/>
      <c r="AY940" s="122"/>
      <c r="AZ940" s="122"/>
      <c r="BA940" s="122"/>
      <c r="BB940" s="122"/>
      <c r="BC940" s="122"/>
      <c r="BD940" s="122"/>
      <c r="BE940" s="122"/>
      <c r="BF940" s="122"/>
    </row>
    <row r="941" spans="2:58" ht="14.1" customHeight="1" x14ac:dyDescent="0.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c r="AE941" s="122"/>
      <c r="AF941" s="122"/>
      <c r="AG941" s="122"/>
      <c r="AH941" s="122"/>
      <c r="AI941" s="122"/>
      <c r="AJ941" s="122"/>
      <c r="AK941" s="122"/>
      <c r="AL941" s="122"/>
      <c r="AM941" s="122"/>
      <c r="AN941" s="122"/>
      <c r="AO941" s="122"/>
      <c r="AP941" s="122"/>
      <c r="AQ941" s="122"/>
      <c r="AR941" s="122"/>
      <c r="AS941" s="122"/>
      <c r="AT941" s="122"/>
      <c r="AU941" s="122"/>
      <c r="AV941" s="122"/>
      <c r="AW941" s="122"/>
      <c r="AX941" s="122"/>
      <c r="AY941" s="122"/>
      <c r="AZ941" s="122"/>
      <c r="BA941" s="122"/>
      <c r="BB941" s="122"/>
      <c r="BC941" s="122"/>
      <c r="BD941" s="122"/>
      <c r="BE941" s="122"/>
      <c r="BF941" s="122"/>
    </row>
    <row r="942" spans="2:58" ht="14.1" customHeight="1" x14ac:dyDescent="0.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c r="AE942" s="122"/>
      <c r="AF942" s="122"/>
      <c r="AG942" s="122"/>
      <c r="AH942" s="122"/>
      <c r="AI942" s="122"/>
      <c r="AJ942" s="122"/>
      <c r="AK942" s="122"/>
      <c r="AL942" s="122"/>
      <c r="AM942" s="122"/>
      <c r="AN942" s="122"/>
      <c r="AO942" s="122"/>
      <c r="AP942" s="122"/>
      <c r="AQ942" s="122"/>
      <c r="AR942" s="122"/>
      <c r="AS942" s="122"/>
      <c r="AT942" s="122"/>
      <c r="AU942" s="122"/>
      <c r="AV942" s="122"/>
      <c r="AW942" s="122"/>
      <c r="AX942" s="122"/>
      <c r="AY942" s="122"/>
      <c r="AZ942" s="122"/>
      <c r="BA942" s="122"/>
      <c r="BB942" s="122"/>
      <c r="BC942" s="122"/>
      <c r="BD942" s="122"/>
      <c r="BE942" s="122"/>
      <c r="BF942" s="122"/>
    </row>
    <row r="943" spans="2:58" ht="14.1" customHeight="1" x14ac:dyDescent="0.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2"/>
      <c r="AF943" s="122"/>
      <c r="AG943" s="122"/>
      <c r="AH943" s="122"/>
      <c r="AI943" s="122"/>
      <c r="AJ943" s="122"/>
      <c r="AK943" s="122"/>
      <c r="AL943" s="122"/>
      <c r="AM943" s="122"/>
      <c r="AN943" s="122"/>
      <c r="AO943" s="122"/>
      <c r="AP943" s="122"/>
      <c r="AQ943" s="122"/>
      <c r="AR943" s="122"/>
      <c r="AS943" s="122"/>
      <c r="AT943" s="122"/>
      <c r="AU943" s="122"/>
      <c r="AV943" s="122"/>
      <c r="AW943" s="122"/>
      <c r="AX943" s="122"/>
      <c r="AY943" s="122"/>
      <c r="AZ943" s="122"/>
      <c r="BA943" s="122"/>
      <c r="BB943" s="122"/>
      <c r="BC943" s="122"/>
      <c r="BD943" s="122"/>
      <c r="BE943" s="122"/>
      <c r="BF943" s="122"/>
    </row>
    <row r="944" spans="2:58" ht="14.1" customHeight="1" x14ac:dyDescent="0.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2"/>
      <c r="AF944" s="122"/>
      <c r="AG944" s="122"/>
      <c r="AH944" s="122"/>
      <c r="AI944" s="122"/>
      <c r="AJ944" s="122"/>
      <c r="AK944" s="122"/>
      <c r="AL944" s="122"/>
      <c r="AM944" s="122"/>
      <c r="AN944" s="122"/>
      <c r="AO944" s="122"/>
      <c r="AP944" s="122"/>
      <c r="AQ944" s="122"/>
      <c r="AR944" s="122"/>
      <c r="AS944" s="122"/>
      <c r="AT944" s="122"/>
      <c r="AU944" s="122"/>
      <c r="AV944" s="122"/>
      <c r="AW944" s="122"/>
      <c r="AX944" s="122"/>
      <c r="AY944" s="122"/>
      <c r="AZ944" s="122"/>
      <c r="BA944" s="122"/>
      <c r="BB944" s="122"/>
      <c r="BC944" s="122"/>
      <c r="BD944" s="122"/>
      <c r="BE944" s="122"/>
      <c r="BF944" s="122"/>
    </row>
    <row r="945" spans="2:58" ht="14.1" customHeight="1" x14ac:dyDescent="0.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2"/>
      <c r="AF945" s="122"/>
      <c r="AG945" s="122"/>
      <c r="AH945" s="122"/>
      <c r="AI945" s="122"/>
      <c r="AJ945" s="122"/>
      <c r="AK945" s="122"/>
      <c r="AL945" s="122"/>
      <c r="AM945" s="122"/>
      <c r="AN945" s="122"/>
      <c r="AO945" s="122"/>
      <c r="AP945" s="122"/>
      <c r="AQ945" s="122"/>
      <c r="AR945" s="122"/>
      <c r="AS945" s="122"/>
      <c r="AT945" s="122"/>
      <c r="AU945" s="122"/>
      <c r="AV945" s="122"/>
      <c r="AW945" s="122"/>
      <c r="AX945" s="122"/>
      <c r="AY945" s="122"/>
      <c r="AZ945" s="122"/>
      <c r="BA945" s="122"/>
      <c r="BB945" s="122"/>
      <c r="BC945" s="122"/>
      <c r="BD945" s="122"/>
      <c r="BE945" s="122"/>
      <c r="BF945" s="122"/>
    </row>
    <row r="946" spans="2:58" ht="14.1" customHeight="1" x14ac:dyDescent="0.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c r="AE946" s="122"/>
      <c r="AF946" s="122"/>
      <c r="AG946" s="122"/>
      <c r="AH946" s="122"/>
      <c r="AI946" s="122"/>
      <c r="AJ946" s="122"/>
      <c r="AK946" s="122"/>
      <c r="AL946" s="122"/>
      <c r="AM946" s="122"/>
      <c r="AN946" s="122"/>
      <c r="AO946" s="122"/>
      <c r="AP946" s="122"/>
      <c r="AQ946" s="122"/>
      <c r="AR946" s="122"/>
      <c r="AS946" s="122"/>
      <c r="AT946" s="122"/>
      <c r="AU946" s="122"/>
      <c r="AV946" s="122"/>
      <c r="AW946" s="122"/>
      <c r="AX946" s="122"/>
      <c r="AY946" s="122"/>
      <c r="AZ946" s="122"/>
      <c r="BA946" s="122"/>
      <c r="BB946" s="122"/>
      <c r="BC946" s="122"/>
      <c r="BD946" s="122"/>
      <c r="BE946" s="122"/>
      <c r="BF946" s="122"/>
    </row>
    <row r="947" spans="2:58" ht="14.1" customHeight="1" x14ac:dyDescent="0.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c r="AE947" s="122"/>
      <c r="AF947" s="122"/>
      <c r="AG947" s="122"/>
      <c r="AH947" s="122"/>
      <c r="AI947" s="122"/>
      <c r="AJ947" s="122"/>
      <c r="AK947" s="122"/>
      <c r="AL947" s="122"/>
      <c r="AM947" s="122"/>
      <c r="AN947" s="122"/>
      <c r="AO947" s="122"/>
      <c r="AP947" s="122"/>
      <c r="AQ947" s="122"/>
      <c r="AR947" s="122"/>
      <c r="AS947" s="122"/>
      <c r="AT947" s="122"/>
      <c r="AU947" s="122"/>
      <c r="AV947" s="122"/>
      <c r="AW947" s="122"/>
      <c r="AX947" s="122"/>
      <c r="AY947" s="122"/>
      <c r="AZ947" s="122"/>
      <c r="BA947" s="122"/>
      <c r="BB947" s="122"/>
      <c r="BC947" s="122"/>
      <c r="BD947" s="122"/>
      <c r="BE947" s="122"/>
      <c r="BF947" s="122"/>
    </row>
    <row r="948" spans="2:58" ht="14.1" customHeight="1" x14ac:dyDescent="0.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2"/>
      <c r="AF948" s="122"/>
      <c r="AG948" s="122"/>
      <c r="AH948" s="122"/>
      <c r="AI948" s="122"/>
      <c r="AJ948" s="122"/>
      <c r="AK948" s="122"/>
      <c r="AL948" s="122"/>
      <c r="AM948" s="122"/>
      <c r="AN948" s="122"/>
      <c r="AO948" s="122"/>
      <c r="AP948" s="122"/>
      <c r="AQ948" s="122"/>
      <c r="AR948" s="122"/>
      <c r="AS948" s="122"/>
      <c r="AT948" s="122"/>
      <c r="AU948" s="122"/>
      <c r="AV948" s="122"/>
      <c r="AW948" s="122"/>
      <c r="AX948" s="122"/>
      <c r="AY948" s="122"/>
      <c r="AZ948" s="122"/>
      <c r="BA948" s="122"/>
      <c r="BB948" s="122"/>
      <c r="BC948" s="122"/>
      <c r="BD948" s="122"/>
      <c r="BE948" s="122"/>
      <c r="BF948" s="122"/>
    </row>
    <row r="949" spans="2:58" ht="14.1" customHeight="1" x14ac:dyDescent="0.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2"/>
      <c r="AF949" s="122"/>
      <c r="AG949" s="122"/>
      <c r="AH949" s="122"/>
      <c r="AI949" s="122"/>
      <c r="AJ949" s="122"/>
      <c r="AK949" s="122"/>
      <c r="AL949" s="122"/>
      <c r="AM949" s="122"/>
      <c r="AN949" s="122"/>
      <c r="AO949" s="122"/>
      <c r="AP949" s="122"/>
      <c r="AQ949" s="122"/>
      <c r="AR949" s="122"/>
      <c r="AS949" s="122"/>
      <c r="AT949" s="122"/>
      <c r="AU949" s="122"/>
      <c r="AV949" s="122"/>
      <c r="AW949" s="122"/>
      <c r="AX949" s="122"/>
      <c r="AY949" s="122"/>
      <c r="AZ949" s="122"/>
      <c r="BA949" s="122"/>
      <c r="BB949" s="122"/>
      <c r="BC949" s="122"/>
      <c r="BD949" s="122"/>
      <c r="BE949" s="122"/>
      <c r="BF949" s="122"/>
    </row>
    <row r="950" spans="2:58" ht="14.1" customHeight="1" x14ac:dyDescent="0.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c r="AE950" s="122"/>
      <c r="AF950" s="122"/>
      <c r="AG950" s="122"/>
      <c r="AH950" s="122"/>
      <c r="AI950" s="122"/>
      <c r="AJ950" s="122"/>
      <c r="AK950" s="122"/>
      <c r="AL950" s="122"/>
      <c r="AM950" s="122"/>
      <c r="AN950" s="122"/>
      <c r="AO950" s="122"/>
      <c r="AP950" s="122"/>
      <c r="AQ950" s="122"/>
      <c r="AR950" s="122"/>
      <c r="AS950" s="122"/>
      <c r="AT950" s="122"/>
      <c r="AU950" s="122"/>
      <c r="AV950" s="122"/>
      <c r="AW950" s="122"/>
      <c r="AX950" s="122"/>
      <c r="AY950" s="122"/>
      <c r="AZ950" s="122"/>
      <c r="BA950" s="122"/>
      <c r="BB950" s="122"/>
      <c r="BC950" s="122"/>
      <c r="BD950" s="122"/>
      <c r="BE950" s="122"/>
      <c r="BF950" s="122"/>
    </row>
    <row r="951" spans="2:58" ht="14.1" customHeight="1" x14ac:dyDescent="0.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2"/>
      <c r="AF951" s="122"/>
      <c r="AG951" s="122"/>
      <c r="AH951" s="122"/>
      <c r="AI951" s="122"/>
      <c r="AJ951" s="122"/>
      <c r="AK951" s="122"/>
      <c r="AL951" s="122"/>
      <c r="AM951" s="122"/>
      <c r="AN951" s="122"/>
      <c r="AO951" s="122"/>
      <c r="AP951" s="122"/>
      <c r="AQ951" s="122"/>
      <c r="AR951" s="122"/>
      <c r="AS951" s="122"/>
      <c r="AT951" s="122"/>
      <c r="AU951" s="122"/>
      <c r="AV951" s="122"/>
      <c r="AW951" s="122"/>
      <c r="AX951" s="122"/>
      <c r="AY951" s="122"/>
      <c r="AZ951" s="122"/>
      <c r="BA951" s="122"/>
      <c r="BB951" s="122"/>
      <c r="BC951" s="122"/>
      <c r="BD951" s="122"/>
      <c r="BE951" s="122"/>
      <c r="BF951" s="122"/>
    </row>
    <row r="952" spans="2:58" ht="14.1" customHeight="1" x14ac:dyDescent="0.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c r="AE952" s="122"/>
      <c r="AF952" s="122"/>
      <c r="AG952" s="122"/>
      <c r="AH952" s="122"/>
      <c r="AI952" s="122"/>
      <c r="AJ952" s="122"/>
      <c r="AK952" s="122"/>
      <c r="AL952" s="122"/>
      <c r="AM952" s="122"/>
      <c r="AN952" s="122"/>
      <c r="AO952" s="122"/>
      <c r="AP952" s="122"/>
      <c r="AQ952" s="122"/>
      <c r="AR952" s="122"/>
      <c r="AS952" s="122"/>
      <c r="AT952" s="122"/>
      <c r="AU952" s="122"/>
      <c r="AV952" s="122"/>
      <c r="AW952" s="122"/>
      <c r="AX952" s="122"/>
      <c r="AY952" s="122"/>
      <c r="AZ952" s="122"/>
      <c r="BA952" s="122"/>
      <c r="BB952" s="122"/>
      <c r="BC952" s="122"/>
      <c r="BD952" s="122"/>
      <c r="BE952" s="122"/>
      <c r="BF952" s="122"/>
    </row>
    <row r="953" spans="2:58" ht="14.1" customHeight="1" x14ac:dyDescent="0.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c r="AE953" s="122"/>
      <c r="AF953" s="122"/>
      <c r="AG953" s="122"/>
      <c r="AH953" s="122"/>
      <c r="AI953" s="122"/>
      <c r="AJ953" s="122"/>
      <c r="AK953" s="122"/>
      <c r="AL953" s="122"/>
      <c r="AM953" s="122"/>
      <c r="AN953" s="122"/>
      <c r="AO953" s="122"/>
      <c r="AP953" s="122"/>
      <c r="AQ953" s="122"/>
      <c r="AR953" s="122"/>
      <c r="AS953" s="122"/>
      <c r="AT953" s="122"/>
      <c r="AU953" s="122"/>
      <c r="AV953" s="122"/>
      <c r="AW953" s="122"/>
      <c r="AX953" s="122"/>
      <c r="AY953" s="122"/>
      <c r="AZ953" s="122"/>
      <c r="BA953" s="122"/>
      <c r="BB953" s="122"/>
      <c r="BC953" s="122"/>
      <c r="BD953" s="122"/>
      <c r="BE953" s="122"/>
      <c r="BF953" s="122"/>
    </row>
    <row r="954" spans="2:58" ht="14.1" customHeight="1" x14ac:dyDescent="0.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c r="AE954" s="122"/>
      <c r="AF954" s="122"/>
      <c r="AG954" s="122"/>
      <c r="AH954" s="122"/>
      <c r="AI954" s="122"/>
      <c r="AJ954" s="122"/>
      <c r="AK954" s="122"/>
      <c r="AL954" s="122"/>
      <c r="AM954" s="122"/>
      <c r="AN954" s="122"/>
      <c r="AO954" s="122"/>
      <c r="AP954" s="122"/>
      <c r="AQ954" s="122"/>
      <c r="AR954" s="122"/>
      <c r="AS954" s="122"/>
      <c r="AT954" s="122"/>
      <c r="AU954" s="122"/>
      <c r="AV954" s="122"/>
      <c r="AW954" s="122"/>
      <c r="AX954" s="122"/>
      <c r="AY954" s="122"/>
      <c r="AZ954" s="122"/>
      <c r="BA954" s="122"/>
      <c r="BB954" s="122"/>
      <c r="BC954" s="122"/>
      <c r="BD954" s="122"/>
      <c r="BE954" s="122"/>
      <c r="BF954" s="122"/>
    </row>
    <row r="955" spans="2:58" ht="14.1" customHeight="1" x14ac:dyDescent="0.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c r="AE955" s="122"/>
      <c r="AF955" s="122"/>
      <c r="AG955" s="122"/>
      <c r="AH955" s="122"/>
      <c r="AI955" s="122"/>
      <c r="AJ955" s="122"/>
      <c r="AK955" s="122"/>
      <c r="AL955" s="122"/>
      <c r="AM955" s="122"/>
      <c r="AN955" s="122"/>
      <c r="AO955" s="122"/>
      <c r="AP955" s="122"/>
      <c r="AQ955" s="122"/>
      <c r="AR955" s="122"/>
      <c r="AS955" s="122"/>
      <c r="AT955" s="122"/>
      <c r="AU955" s="122"/>
      <c r="AV955" s="122"/>
      <c r="AW955" s="122"/>
      <c r="AX955" s="122"/>
      <c r="AY955" s="122"/>
      <c r="AZ955" s="122"/>
      <c r="BA955" s="122"/>
      <c r="BB955" s="122"/>
      <c r="BC955" s="122"/>
      <c r="BD955" s="122"/>
      <c r="BE955" s="122"/>
      <c r="BF955" s="122"/>
    </row>
    <row r="956" spans="2:58" ht="14.1" customHeight="1" x14ac:dyDescent="0.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c r="AE956" s="122"/>
      <c r="AF956" s="122"/>
      <c r="AG956" s="122"/>
      <c r="AH956" s="122"/>
      <c r="AI956" s="122"/>
      <c r="AJ956" s="122"/>
      <c r="AK956" s="122"/>
      <c r="AL956" s="122"/>
      <c r="AM956" s="122"/>
      <c r="AN956" s="122"/>
      <c r="AO956" s="122"/>
      <c r="AP956" s="122"/>
      <c r="AQ956" s="122"/>
      <c r="AR956" s="122"/>
      <c r="AS956" s="122"/>
      <c r="AT956" s="122"/>
      <c r="AU956" s="122"/>
      <c r="AV956" s="122"/>
      <c r="AW956" s="122"/>
      <c r="AX956" s="122"/>
      <c r="AY956" s="122"/>
      <c r="AZ956" s="122"/>
      <c r="BA956" s="122"/>
      <c r="BB956" s="122"/>
      <c r="BC956" s="122"/>
      <c r="BD956" s="122"/>
      <c r="BE956" s="122"/>
      <c r="BF956" s="122"/>
    </row>
    <row r="957" spans="2:58" ht="14.1" customHeight="1" x14ac:dyDescent="0.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c r="AE957" s="122"/>
      <c r="AF957" s="122"/>
      <c r="AG957" s="122"/>
      <c r="AH957" s="122"/>
      <c r="AI957" s="122"/>
      <c r="AJ957" s="122"/>
      <c r="AK957" s="122"/>
      <c r="AL957" s="122"/>
      <c r="AM957" s="122"/>
      <c r="AN957" s="122"/>
      <c r="AO957" s="122"/>
      <c r="AP957" s="122"/>
      <c r="AQ957" s="122"/>
      <c r="AR957" s="122"/>
      <c r="AS957" s="122"/>
      <c r="AT957" s="122"/>
      <c r="AU957" s="122"/>
      <c r="AV957" s="122"/>
      <c r="AW957" s="122"/>
      <c r="AX957" s="122"/>
      <c r="AY957" s="122"/>
      <c r="AZ957" s="122"/>
      <c r="BA957" s="122"/>
      <c r="BB957" s="122"/>
      <c r="BC957" s="122"/>
      <c r="BD957" s="122"/>
      <c r="BE957" s="122"/>
      <c r="BF957" s="122"/>
    </row>
    <row r="958" spans="2:58" ht="14.1" customHeight="1" x14ac:dyDescent="0.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c r="AE958" s="122"/>
      <c r="AF958" s="122"/>
      <c r="AG958" s="122"/>
      <c r="AH958" s="122"/>
      <c r="AI958" s="122"/>
      <c r="AJ958" s="122"/>
      <c r="AK958" s="122"/>
      <c r="AL958" s="122"/>
      <c r="AM958" s="122"/>
      <c r="AN958" s="122"/>
      <c r="AO958" s="122"/>
      <c r="AP958" s="122"/>
      <c r="AQ958" s="122"/>
      <c r="AR958" s="122"/>
      <c r="AS958" s="122"/>
      <c r="AT958" s="122"/>
      <c r="AU958" s="122"/>
      <c r="AV958" s="122"/>
      <c r="AW958" s="122"/>
      <c r="AX958" s="122"/>
      <c r="AY958" s="122"/>
      <c r="AZ958" s="122"/>
      <c r="BA958" s="122"/>
      <c r="BB958" s="122"/>
      <c r="BC958" s="122"/>
      <c r="BD958" s="122"/>
      <c r="BE958" s="122"/>
      <c r="BF958" s="122"/>
    </row>
    <row r="959" spans="2:58" ht="14.1" customHeight="1" x14ac:dyDescent="0.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c r="AE959" s="122"/>
      <c r="AF959" s="122"/>
      <c r="AG959" s="122"/>
      <c r="AH959" s="122"/>
      <c r="AI959" s="122"/>
      <c r="AJ959" s="122"/>
      <c r="AK959" s="122"/>
      <c r="AL959" s="122"/>
      <c r="AM959" s="122"/>
      <c r="AN959" s="122"/>
      <c r="AO959" s="122"/>
      <c r="AP959" s="122"/>
      <c r="AQ959" s="122"/>
      <c r="AR959" s="122"/>
      <c r="AS959" s="122"/>
      <c r="AT959" s="122"/>
      <c r="AU959" s="122"/>
      <c r="AV959" s="122"/>
      <c r="AW959" s="122"/>
      <c r="AX959" s="122"/>
      <c r="AY959" s="122"/>
      <c r="AZ959" s="122"/>
      <c r="BA959" s="122"/>
      <c r="BB959" s="122"/>
      <c r="BC959" s="122"/>
      <c r="BD959" s="122"/>
      <c r="BE959" s="122"/>
      <c r="BF959" s="122"/>
    </row>
    <row r="960" spans="2:58" ht="14.1" customHeight="1" x14ac:dyDescent="0.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c r="AE960" s="122"/>
      <c r="AF960" s="122"/>
      <c r="AG960" s="122"/>
      <c r="AH960" s="122"/>
      <c r="AI960" s="122"/>
      <c r="AJ960" s="122"/>
      <c r="AK960" s="122"/>
      <c r="AL960" s="122"/>
      <c r="AM960" s="122"/>
      <c r="AN960" s="122"/>
      <c r="AO960" s="122"/>
      <c r="AP960" s="122"/>
      <c r="AQ960" s="122"/>
      <c r="AR960" s="122"/>
      <c r="AS960" s="122"/>
      <c r="AT960" s="122"/>
      <c r="AU960" s="122"/>
      <c r="AV960" s="122"/>
      <c r="AW960" s="122"/>
      <c r="AX960" s="122"/>
      <c r="AY960" s="122"/>
      <c r="AZ960" s="122"/>
      <c r="BA960" s="122"/>
      <c r="BB960" s="122"/>
      <c r="BC960" s="122"/>
      <c r="BD960" s="122"/>
      <c r="BE960" s="122"/>
      <c r="BF960" s="122"/>
    </row>
    <row r="961" spans="2:58" ht="14.1" customHeight="1" x14ac:dyDescent="0.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c r="AE961" s="122"/>
      <c r="AF961" s="122"/>
      <c r="AG961" s="122"/>
      <c r="AH961" s="122"/>
      <c r="AI961" s="122"/>
      <c r="AJ961" s="122"/>
      <c r="AK961" s="122"/>
      <c r="AL961" s="122"/>
      <c r="AM961" s="122"/>
      <c r="AN961" s="122"/>
      <c r="AO961" s="122"/>
      <c r="AP961" s="122"/>
      <c r="AQ961" s="122"/>
      <c r="AR961" s="122"/>
      <c r="AS961" s="122"/>
      <c r="AT961" s="122"/>
      <c r="AU961" s="122"/>
      <c r="AV961" s="122"/>
      <c r="AW961" s="122"/>
      <c r="AX961" s="122"/>
      <c r="AY961" s="122"/>
      <c r="AZ961" s="122"/>
      <c r="BA961" s="122"/>
      <c r="BB961" s="122"/>
      <c r="BC961" s="122"/>
      <c r="BD961" s="122"/>
      <c r="BE961" s="122"/>
      <c r="BF961" s="122"/>
    </row>
    <row r="962" spans="2:58" ht="14.1" customHeight="1" x14ac:dyDescent="0.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c r="AE962" s="122"/>
      <c r="AF962" s="122"/>
      <c r="AG962" s="122"/>
      <c r="AH962" s="122"/>
      <c r="AI962" s="122"/>
      <c r="AJ962" s="122"/>
      <c r="AK962" s="122"/>
      <c r="AL962" s="122"/>
      <c r="AM962" s="122"/>
      <c r="AN962" s="122"/>
      <c r="AO962" s="122"/>
      <c r="AP962" s="122"/>
      <c r="AQ962" s="122"/>
      <c r="AR962" s="122"/>
      <c r="AS962" s="122"/>
      <c r="AT962" s="122"/>
      <c r="AU962" s="122"/>
      <c r="AV962" s="122"/>
      <c r="AW962" s="122"/>
      <c r="AX962" s="122"/>
      <c r="AY962" s="122"/>
      <c r="AZ962" s="122"/>
      <c r="BA962" s="122"/>
      <c r="BB962" s="122"/>
      <c r="BC962" s="122"/>
      <c r="BD962" s="122"/>
      <c r="BE962" s="122"/>
      <c r="BF962" s="122"/>
    </row>
    <row r="963" spans="2:58" ht="14.1" customHeight="1" x14ac:dyDescent="0.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c r="AC963" s="122"/>
      <c r="AD963" s="122"/>
      <c r="AE963" s="122"/>
      <c r="AF963" s="122"/>
      <c r="AG963" s="122"/>
      <c r="AH963" s="122"/>
      <c r="AI963" s="122"/>
      <c r="AJ963" s="122"/>
      <c r="AK963" s="122"/>
      <c r="AL963" s="122"/>
      <c r="AM963" s="122"/>
      <c r="AN963" s="122"/>
      <c r="AO963" s="122"/>
      <c r="AP963" s="122"/>
      <c r="AQ963" s="122"/>
      <c r="AR963" s="122"/>
      <c r="AS963" s="122"/>
      <c r="AT963" s="122"/>
      <c r="AU963" s="122"/>
      <c r="AV963" s="122"/>
      <c r="AW963" s="122"/>
      <c r="AX963" s="122"/>
      <c r="AY963" s="122"/>
      <c r="AZ963" s="122"/>
      <c r="BA963" s="122"/>
      <c r="BB963" s="122"/>
      <c r="BC963" s="122"/>
      <c r="BD963" s="122"/>
      <c r="BE963" s="122"/>
      <c r="BF963" s="122"/>
    </row>
    <row r="964" spans="2:58" ht="14.1" customHeight="1" x14ac:dyDescent="0.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2"/>
      <c r="AD964" s="122"/>
      <c r="AE964" s="122"/>
      <c r="AF964" s="122"/>
      <c r="AG964" s="122"/>
      <c r="AH964" s="122"/>
      <c r="AI964" s="122"/>
      <c r="AJ964" s="122"/>
      <c r="AK964" s="122"/>
      <c r="AL964" s="122"/>
      <c r="AM964" s="122"/>
      <c r="AN964" s="122"/>
      <c r="AO964" s="122"/>
      <c r="AP964" s="122"/>
      <c r="AQ964" s="122"/>
      <c r="AR964" s="122"/>
      <c r="AS964" s="122"/>
      <c r="AT964" s="122"/>
      <c r="AU964" s="122"/>
      <c r="AV964" s="122"/>
      <c r="AW964" s="122"/>
      <c r="AX964" s="122"/>
      <c r="AY964" s="122"/>
      <c r="AZ964" s="122"/>
      <c r="BA964" s="122"/>
      <c r="BB964" s="122"/>
      <c r="BC964" s="122"/>
      <c r="BD964" s="122"/>
      <c r="BE964" s="122"/>
      <c r="BF964" s="122"/>
    </row>
    <row r="965" spans="2:58" ht="14.1" customHeight="1" x14ac:dyDescent="0.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c r="AC965" s="122"/>
      <c r="AD965" s="122"/>
      <c r="AE965" s="122"/>
      <c r="AF965" s="122"/>
      <c r="AG965" s="122"/>
      <c r="AH965" s="122"/>
      <c r="AI965" s="122"/>
      <c r="AJ965" s="122"/>
      <c r="AK965" s="122"/>
      <c r="AL965" s="122"/>
      <c r="AM965" s="122"/>
      <c r="AN965" s="122"/>
      <c r="AO965" s="122"/>
      <c r="AP965" s="122"/>
      <c r="AQ965" s="122"/>
      <c r="AR965" s="122"/>
      <c r="AS965" s="122"/>
      <c r="AT965" s="122"/>
      <c r="AU965" s="122"/>
      <c r="AV965" s="122"/>
      <c r="AW965" s="122"/>
      <c r="AX965" s="122"/>
      <c r="AY965" s="122"/>
      <c r="AZ965" s="122"/>
      <c r="BA965" s="122"/>
      <c r="BB965" s="122"/>
      <c r="BC965" s="122"/>
      <c r="BD965" s="122"/>
      <c r="BE965" s="122"/>
      <c r="BF965" s="122"/>
    </row>
    <row r="966" spans="2:58" ht="14.1" customHeight="1" x14ac:dyDescent="0.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2"/>
      <c r="AD966" s="122"/>
      <c r="AE966" s="122"/>
      <c r="AF966" s="122"/>
      <c r="AG966" s="122"/>
      <c r="AH966" s="122"/>
      <c r="AI966" s="122"/>
      <c r="AJ966" s="122"/>
      <c r="AK966" s="122"/>
      <c r="AL966" s="122"/>
      <c r="AM966" s="122"/>
      <c r="AN966" s="122"/>
      <c r="AO966" s="122"/>
      <c r="AP966" s="122"/>
      <c r="AQ966" s="122"/>
      <c r="AR966" s="122"/>
      <c r="AS966" s="122"/>
      <c r="AT966" s="122"/>
      <c r="AU966" s="122"/>
      <c r="AV966" s="122"/>
      <c r="AW966" s="122"/>
      <c r="AX966" s="122"/>
      <c r="AY966" s="122"/>
      <c r="AZ966" s="122"/>
      <c r="BA966" s="122"/>
      <c r="BB966" s="122"/>
      <c r="BC966" s="122"/>
      <c r="BD966" s="122"/>
      <c r="BE966" s="122"/>
      <c r="BF966" s="122"/>
    </row>
    <row r="967" spans="2:58" ht="14.1" customHeight="1" x14ac:dyDescent="0.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c r="AC967" s="122"/>
      <c r="AD967" s="122"/>
      <c r="AE967" s="122"/>
      <c r="AF967" s="122"/>
      <c r="AG967" s="122"/>
      <c r="AH967" s="122"/>
      <c r="AI967" s="122"/>
      <c r="AJ967" s="122"/>
      <c r="AK967" s="122"/>
      <c r="AL967" s="122"/>
      <c r="AM967" s="122"/>
      <c r="AN967" s="122"/>
      <c r="AO967" s="122"/>
      <c r="AP967" s="122"/>
      <c r="AQ967" s="122"/>
      <c r="AR967" s="122"/>
      <c r="AS967" s="122"/>
      <c r="AT967" s="122"/>
      <c r="AU967" s="122"/>
      <c r="AV967" s="122"/>
      <c r="AW967" s="122"/>
      <c r="AX967" s="122"/>
      <c r="AY967" s="122"/>
      <c r="AZ967" s="122"/>
      <c r="BA967" s="122"/>
      <c r="BB967" s="122"/>
      <c r="BC967" s="122"/>
      <c r="BD967" s="122"/>
      <c r="BE967" s="122"/>
      <c r="BF967" s="122"/>
    </row>
    <row r="968" spans="2:58" ht="14.1" customHeight="1" x14ac:dyDescent="0.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2"/>
      <c r="AD968" s="122"/>
      <c r="AE968" s="122"/>
      <c r="AF968" s="122"/>
      <c r="AG968" s="122"/>
      <c r="AH968" s="122"/>
      <c r="AI968" s="122"/>
      <c r="AJ968" s="122"/>
      <c r="AK968" s="122"/>
      <c r="AL968" s="122"/>
      <c r="AM968" s="122"/>
      <c r="AN968" s="122"/>
      <c r="AO968" s="122"/>
      <c r="AP968" s="122"/>
      <c r="AQ968" s="122"/>
      <c r="AR968" s="122"/>
      <c r="AS968" s="122"/>
      <c r="AT968" s="122"/>
      <c r="AU968" s="122"/>
      <c r="AV968" s="122"/>
      <c r="AW968" s="122"/>
      <c r="AX968" s="122"/>
      <c r="AY968" s="122"/>
      <c r="AZ968" s="122"/>
      <c r="BA968" s="122"/>
      <c r="BB968" s="122"/>
      <c r="BC968" s="122"/>
      <c r="BD968" s="122"/>
      <c r="BE968" s="122"/>
      <c r="BF968" s="122"/>
    </row>
    <row r="969" spans="2:58" ht="14.1" customHeight="1" x14ac:dyDescent="0.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c r="AC969" s="122"/>
      <c r="AD969" s="122"/>
      <c r="AE969" s="122"/>
      <c r="AF969" s="122"/>
      <c r="AG969" s="122"/>
      <c r="AH969" s="122"/>
      <c r="AI969" s="122"/>
      <c r="AJ969" s="122"/>
      <c r="AK969" s="122"/>
      <c r="AL969" s="122"/>
      <c r="AM969" s="122"/>
      <c r="AN969" s="122"/>
      <c r="AO969" s="122"/>
      <c r="AP969" s="122"/>
      <c r="AQ969" s="122"/>
      <c r="AR969" s="122"/>
      <c r="AS969" s="122"/>
      <c r="AT969" s="122"/>
      <c r="AU969" s="122"/>
      <c r="AV969" s="122"/>
      <c r="AW969" s="122"/>
      <c r="AX969" s="122"/>
      <c r="AY969" s="122"/>
      <c r="AZ969" s="122"/>
      <c r="BA969" s="122"/>
      <c r="BB969" s="122"/>
      <c r="BC969" s="122"/>
      <c r="BD969" s="122"/>
      <c r="BE969" s="122"/>
      <c r="BF969" s="122"/>
    </row>
    <row r="970" spans="2:58" ht="14.1" customHeight="1" x14ac:dyDescent="0.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2"/>
      <c r="AD970" s="122"/>
      <c r="AE970" s="122"/>
      <c r="AF970" s="122"/>
      <c r="AG970" s="122"/>
      <c r="AH970" s="122"/>
      <c r="AI970" s="122"/>
      <c r="AJ970" s="122"/>
      <c r="AK970" s="122"/>
      <c r="AL970" s="122"/>
      <c r="AM970" s="122"/>
      <c r="AN970" s="122"/>
      <c r="AO970" s="122"/>
      <c r="AP970" s="122"/>
      <c r="AQ970" s="122"/>
      <c r="AR970" s="122"/>
      <c r="AS970" s="122"/>
      <c r="AT970" s="122"/>
      <c r="AU970" s="122"/>
      <c r="AV970" s="122"/>
      <c r="AW970" s="122"/>
      <c r="AX970" s="122"/>
      <c r="AY970" s="122"/>
      <c r="AZ970" s="122"/>
      <c r="BA970" s="122"/>
      <c r="BB970" s="122"/>
      <c r="BC970" s="122"/>
      <c r="BD970" s="122"/>
      <c r="BE970" s="122"/>
      <c r="BF970" s="122"/>
    </row>
    <row r="971" spans="2:58" ht="14.1" customHeight="1" x14ac:dyDescent="0.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c r="AC971" s="122"/>
      <c r="AD971" s="122"/>
      <c r="AE971" s="122"/>
      <c r="AF971" s="122"/>
      <c r="AG971" s="122"/>
      <c r="AH971" s="122"/>
      <c r="AI971" s="122"/>
      <c r="AJ971" s="122"/>
      <c r="AK971" s="122"/>
      <c r="AL971" s="122"/>
      <c r="AM971" s="122"/>
      <c r="AN971" s="122"/>
      <c r="AO971" s="122"/>
      <c r="AP971" s="122"/>
      <c r="AQ971" s="122"/>
      <c r="AR971" s="122"/>
      <c r="AS971" s="122"/>
      <c r="AT971" s="122"/>
      <c r="AU971" s="122"/>
      <c r="AV971" s="122"/>
      <c r="AW971" s="122"/>
      <c r="AX971" s="122"/>
      <c r="AY971" s="122"/>
      <c r="AZ971" s="122"/>
      <c r="BA971" s="122"/>
      <c r="BB971" s="122"/>
      <c r="BC971" s="122"/>
      <c r="BD971" s="122"/>
      <c r="BE971" s="122"/>
      <c r="BF971" s="122"/>
    </row>
    <row r="972" spans="2:58" ht="14.1" customHeight="1" x14ac:dyDescent="0.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2"/>
      <c r="AD972" s="122"/>
      <c r="AE972" s="122"/>
      <c r="AF972" s="122"/>
      <c r="AG972" s="122"/>
      <c r="AH972" s="122"/>
      <c r="AI972" s="122"/>
      <c r="AJ972" s="122"/>
      <c r="AK972" s="122"/>
      <c r="AL972" s="122"/>
      <c r="AM972" s="122"/>
      <c r="AN972" s="122"/>
      <c r="AO972" s="122"/>
      <c r="AP972" s="122"/>
      <c r="AQ972" s="122"/>
      <c r="AR972" s="122"/>
      <c r="AS972" s="122"/>
      <c r="AT972" s="122"/>
      <c r="AU972" s="122"/>
      <c r="AV972" s="122"/>
      <c r="AW972" s="122"/>
      <c r="AX972" s="122"/>
      <c r="AY972" s="122"/>
      <c r="AZ972" s="122"/>
      <c r="BA972" s="122"/>
      <c r="BB972" s="122"/>
      <c r="BC972" s="122"/>
      <c r="BD972" s="122"/>
      <c r="BE972" s="122"/>
      <c r="BF972" s="122"/>
    </row>
    <row r="973" spans="2:58" ht="14.1" customHeight="1" x14ac:dyDescent="0.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c r="AC973" s="122"/>
      <c r="AD973" s="122"/>
      <c r="AE973" s="122"/>
      <c r="AF973" s="122"/>
      <c r="AG973" s="122"/>
      <c r="AH973" s="122"/>
      <c r="AI973" s="122"/>
      <c r="AJ973" s="122"/>
      <c r="AK973" s="122"/>
      <c r="AL973" s="122"/>
      <c r="AM973" s="122"/>
      <c r="AN973" s="122"/>
      <c r="AO973" s="122"/>
      <c r="AP973" s="122"/>
      <c r="AQ973" s="122"/>
      <c r="AR973" s="122"/>
      <c r="AS973" s="122"/>
      <c r="AT973" s="122"/>
      <c r="AU973" s="122"/>
      <c r="AV973" s="122"/>
      <c r="AW973" s="122"/>
      <c r="AX973" s="122"/>
      <c r="AY973" s="122"/>
      <c r="AZ973" s="122"/>
      <c r="BA973" s="122"/>
      <c r="BB973" s="122"/>
      <c r="BC973" s="122"/>
      <c r="BD973" s="122"/>
      <c r="BE973" s="122"/>
      <c r="BF973" s="122"/>
    </row>
    <row r="974" spans="2:58" ht="14.1" customHeight="1" x14ac:dyDescent="0.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2"/>
      <c r="AD974" s="122"/>
      <c r="AE974" s="122"/>
      <c r="AF974" s="122"/>
      <c r="AG974" s="122"/>
      <c r="AH974" s="122"/>
      <c r="AI974" s="122"/>
      <c r="AJ974" s="122"/>
      <c r="AK974" s="122"/>
      <c r="AL974" s="122"/>
      <c r="AM974" s="122"/>
      <c r="AN974" s="122"/>
      <c r="AO974" s="122"/>
      <c r="AP974" s="122"/>
      <c r="AQ974" s="122"/>
      <c r="AR974" s="122"/>
      <c r="AS974" s="122"/>
      <c r="AT974" s="122"/>
      <c r="AU974" s="122"/>
      <c r="AV974" s="122"/>
      <c r="AW974" s="122"/>
      <c r="AX974" s="122"/>
      <c r="AY974" s="122"/>
      <c r="AZ974" s="122"/>
      <c r="BA974" s="122"/>
      <c r="BB974" s="122"/>
      <c r="BC974" s="122"/>
      <c r="BD974" s="122"/>
      <c r="BE974" s="122"/>
      <c r="BF974" s="122"/>
    </row>
    <row r="975" spans="2:58" ht="14.1" customHeight="1" x14ac:dyDescent="0.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c r="AC975" s="122"/>
      <c r="AD975" s="122"/>
      <c r="AE975" s="122"/>
      <c r="AF975" s="122"/>
      <c r="AG975" s="122"/>
      <c r="AH975" s="122"/>
      <c r="AI975" s="122"/>
      <c r="AJ975" s="122"/>
      <c r="AK975" s="122"/>
      <c r="AL975" s="122"/>
      <c r="AM975" s="122"/>
      <c r="AN975" s="122"/>
      <c r="AO975" s="122"/>
      <c r="AP975" s="122"/>
      <c r="AQ975" s="122"/>
      <c r="AR975" s="122"/>
      <c r="AS975" s="122"/>
      <c r="AT975" s="122"/>
      <c r="AU975" s="122"/>
      <c r="AV975" s="122"/>
      <c r="AW975" s="122"/>
      <c r="AX975" s="122"/>
      <c r="AY975" s="122"/>
      <c r="AZ975" s="122"/>
      <c r="BA975" s="122"/>
      <c r="BB975" s="122"/>
      <c r="BC975" s="122"/>
      <c r="BD975" s="122"/>
      <c r="BE975" s="122"/>
      <c r="BF975" s="122"/>
    </row>
    <row r="976" spans="2:58" ht="14.1" customHeight="1" x14ac:dyDescent="0.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2"/>
      <c r="AD976" s="122"/>
      <c r="AE976" s="122"/>
      <c r="AF976" s="122"/>
      <c r="AG976" s="122"/>
      <c r="AH976" s="122"/>
      <c r="AI976" s="122"/>
      <c r="AJ976" s="122"/>
      <c r="AK976" s="122"/>
      <c r="AL976" s="122"/>
      <c r="AM976" s="122"/>
      <c r="AN976" s="122"/>
      <c r="AO976" s="122"/>
      <c r="AP976" s="122"/>
      <c r="AQ976" s="122"/>
      <c r="AR976" s="122"/>
      <c r="AS976" s="122"/>
      <c r="AT976" s="122"/>
      <c r="AU976" s="122"/>
      <c r="AV976" s="122"/>
      <c r="AW976" s="122"/>
      <c r="AX976" s="122"/>
      <c r="AY976" s="122"/>
      <c r="AZ976" s="122"/>
      <c r="BA976" s="122"/>
      <c r="BB976" s="122"/>
      <c r="BC976" s="122"/>
      <c r="BD976" s="122"/>
      <c r="BE976" s="122"/>
      <c r="BF976" s="122"/>
    </row>
    <row r="977" spans="2:58" ht="14.1" customHeight="1" x14ac:dyDescent="0.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c r="AC977" s="122"/>
      <c r="AD977" s="122"/>
      <c r="AE977" s="122"/>
      <c r="AF977" s="122"/>
      <c r="AG977" s="122"/>
      <c r="AH977" s="122"/>
      <c r="AI977" s="122"/>
      <c r="AJ977" s="122"/>
      <c r="AK977" s="122"/>
      <c r="AL977" s="122"/>
      <c r="AM977" s="122"/>
      <c r="AN977" s="122"/>
      <c r="AO977" s="122"/>
      <c r="AP977" s="122"/>
      <c r="AQ977" s="122"/>
      <c r="AR977" s="122"/>
      <c r="AS977" s="122"/>
      <c r="AT977" s="122"/>
      <c r="AU977" s="122"/>
      <c r="AV977" s="122"/>
      <c r="AW977" s="122"/>
      <c r="AX977" s="122"/>
      <c r="AY977" s="122"/>
      <c r="AZ977" s="122"/>
      <c r="BA977" s="122"/>
      <c r="BB977" s="122"/>
      <c r="BC977" s="122"/>
      <c r="BD977" s="122"/>
      <c r="BE977" s="122"/>
      <c r="BF977" s="122"/>
    </row>
    <row r="978" spans="2:58" ht="14.1" customHeight="1" x14ac:dyDescent="0.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2"/>
      <c r="AD978" s="122"/>
      <c r="AE978" s="122"/>
      <c r="AF978" s="122"/>
      <c r="AG978" s="122"/>
      <c r="AH978" s="122"/>
      <c r="AI978" s="122"/>
      <c r="AJ978" s="122"/>
      <c r="AK978" s="122"/>
      <c r="AL978" s="122"/>
      <c r="AM978" s="122"/>
      <c r="AN978" s="122"/>
      <c r="AO978" s="122"/>
      <c r="AP978" s="122"/>
      <c r="AQ978" s="122"/>
      <c r="AR978" s="122"/>
      <c r="AS978" s="122"/>
      <c r="AT978" s="122"/>
      <c r="AU978" s="122"/>
      <c r="AV978" s="122"/>
      <c r="AW978" s="122"/>
      <c r="AX978" s="122"/>
      <c r="AY978" s="122"/>
      <c r="AZ978" s="122"/>
      <c r="BA978" s="122"/>
      <c r="BB978" s="122"/>
      <c r="BC978" s="122"/>
      <c r="BD978" s="122"/>
      <c r="BE978" s="122"/>
      <c r="BF978" s="122"/>
    </row>
    <row r="979" spans="2:58" ht="14.1" customHeight="1" x14ac:dyDescent="0.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c r="AC979" s="122"/>
      <c r="AD979" s="122"/>
      <c r="AE979" s="122"/>
      <c r="AF979" s="122"/>
      <c r="AG979" s="122"/>
      <c r="AH979" s="122"/>
      <c r="AI979" s="122"/>
      <c r="AJ979" s="122"/>
      <c r="AK979" s="122"/>
      <c r="AL979" s="122"/>
      <c r="AM979" s="122"/>
      <c r="AN979" s="122"/>
      <c r="AO979" s="122"/>
      <c r="AP979" s="122"/>
      <c r="AQ979" s="122"/>
      <c r="AR979" s="122"/>
      <c r="AS979" s="122"/>
      <c r="AT979" s="122"/>
      <c r="AU979" s="122"/>
      <c r="AV979" s="122"/>
      <c r="AW979" s="122"/>
      <c r="AX979" s="122"/>
      <c r="AY979" s="122"/>
      <c r="AZ979" s="122"/>
      <c r="BA979" s="122"/>
      <c r="BB979" s="122"/>
      <c r="BC979" s="122"/>
      <c r="BD979" s="122"/>
      <c r="BE979" s="122"/>
      <c r="BF979" s="122"/>
    </row>
    <row r="980" spans="2:58" ht="14.1" customHeight="1" x14ac:dyDescent="0.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2"/>
      <c r="AD980" s="122"/>
      <c r="AE980" s="122"/>
      <c r="AF980" s="122"/>
      <c r="AG980" s="122"/>
      <c r="AH980" s="122"/>
      <c r="AI980" s="122"/>
      <c r="AJ980" s="122"/>
      <c r="AK980" s="122"/>
      <c r="AL980" s="122"/>
      <c r="AM980" s="122"/>
      <c r="AN980" s="122"/>
      <c r="AO980" s="122"/>
      <c r="AP980" s="122"/>
      <c r="AQ980" s="122"/>
      <c r="AR980" s="122"/>
      <c r="AS980" s="122"/>
      <c r="AT980" s="122"/>
      <c r="AU980" s="122"/>
      <c r="AV980" s="122"/>
      <c r="AW980" s="122"/>
      <c r="AX980" s="122"/>
      <c r="AY980" s="122"/>
      <c r="AZ980" s="122"/>
      <c r="BA980" s="122"/>
      <c r="BB980" s="122"/>
      <c r="BC980" s="122"/>
      <c r="BD980" s="122"/>
      <c r="BE980" s="122"/>
      <c r="BF980" s="122"/>
    </row>
    <row r="981" spans="2:58" ht="14.1" customHeight="1" x14ac:dyDescent="0.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c r="AC981" s="122"/>
      <c r="AD981" s="122"/>
      <c r="AE981" s="122"/>
      <c r="AF981" s="122"/>
      <c r="AG981" s="122"/>
      <c r="AH981" s="122"/>
      <c r="AI981" s="122"/>
      <c r="AJ981" s="122"/>
      <c r="AK981" s="122"/>
      <c r="AL981" s="122"/>
      <c r="AM981" s="122"/>
      <c r="AN981" s="122"/>
      <c r="AO981" s="122"/>
      <c r="AP981" s="122"/>
      <c r="AQ981" s="122"/>
      <c r="AR981" s="122"/>
      <c r="AS981" s="122"/>
      <c r="AT981" s="122"/>
      <c r="AU981" s="122"/>
      <c r="AV981" s="122"/>
      <c r="AW981" s="122"/>
      <c r="AX981" s="122"/>
      <c r="AY981" s="122"/>
      <c r="AZ981" s="122"/>
      <c r="BA981" s="122"/>
      <c r="BB981" s="122"/>
      <c r="BC981" s="122"/>
      <c r="BD981" s="122"/>
      <c r="BE981" s="122"/>
      <c r="BF981" s="122"/>
    </row>
    <row r="982" spans="2:58" ht="14.1" customHeight="1" x14ac:dyDescent="0.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c r="AC982" s="122"/>
      <c r="AD982" s="122"/>
      <c r="AE982" s="122"/>
      <c r="AF982" s="122"/>
      <c r="AG982" s="122"/>
      <c r="AH982" s="122"/>
      <c r="AI982" s="122"/>
      <c r="AJ982" s="122"/>
      <c r="AK982" s="122"/>
      <c r="AL982" s="122"/>
      <c r="AM982" s="122"/>
      <c r="AN982" s="122"/>
      <c r="AO982" s="122"/>
      <c r="AP982" s="122"/>
      <c r="AQ982" s="122"/>
      <c r="AR982" s="122"/>
      <c r="AS982" s="122"/>
      <c r="AT982" s="122"/>
      <c r="AU982" s="122"/>
      <c r="AV982" s="122"/>
      <c r="AW982" s="122"/>
      <c r="AX982" s="122"/>
      <c r="AY982" s="122"/>
      <c r="AZ982" s="122"/>
      <c r="BA982" s="122"/>
      <c r="BB982" s="122"/>
      <c r="BC982" s="122"/>
      <c r="BD982" s="122"/>
      <c r="BE982" s="122"/>
      <c r="BF982" s="122"/>
    </row>
    <row r="983" spans="2:58" ht="14.1" customHeight="1" x14ac:dyDescent="0.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c r="AC983" s="122"/>
      <c r="AD983" s="122"/>
      <c r="AE983" s="122"/>
      <c r="AF983" s="122"/>
      <c r="AG983" s="122"/>
      <c r="AH983" s="122"/>
      <c r="AI983" s="122"/>
      <c r="AJ983" s="122"/>
      <c r="AK983" s="122"/>
      <c r="AL983" s="122"/>
      <c r="AM983" s="122"/>
      <c r="AN983" s="122"/>
      <c r="AO983" s="122"/>
      <c r="AP983" s="122"/>
      <c r="AQ983" s="122"/>
      <c r="AR983" s="122"/>
      <c r="AS983" s="122"/>
      <c r="AT983" s="122"/>
      <c r="AU983" s="122"/>
      <c r="AV983" s="122"/>
      <c r="AW983" s="122"/>
      <c r="AX983" s="122"/>
      <c r="AY983" s="122"/>
      <c r="AZ983" s="122"/>
      <c r="BA983" s="122"/>
      <c r="BB983" s="122"/>
      <c r="BC983" s="122"/>
      <c r="BD983" s="122"/>
      <c r="BE983" s="122"/>
      <c r="BF983" s="122"/>
    </row>
    <row r="984" spans="2:58" ht="14.1" customHeight="1" x14ac:dyDescent="0.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c r="AC984" s="122"/>
      <c r="AD984" s="122"/>
      <c r="AE984" s="122"/>
      <c r="AF984" s="122"/>
      <c r="AG984" s="122"/>
      <c r="AH984" s="122"/>
      <c r="AI984" s="122"/>
      <c r="AJ984" s="122"/>
      <c r="AK984" s="122"/>
      <c r="AL984" s="122"/>
      <c r="AM984" s="122"/>
      <c r="AN984" s="122"/>
      <c r="AO984" s="122"/>
      <c r="AP984" s="122"/>
      <c r="AQ984" s="122"/>
      <c r="AR984" s="122"/>
      <c r="AS984" s="122"/>
      <c r="AT984" s="122"/>
      <c r="AU984" s="122"/>
      <c r="AV984" s="122"/>
      <c r="AW984" s="122"/>
      <c r="AX984" s="122"/>
      <c r="AY984" s="122"/>
      <c r="AZ984" s="122"/>
      <c r="BA984" s="122"/>
      <c r="BB984" s="122"/>
      <c r="BC984" s="122"/>
      <c r="BD984" s="122"/>
      <c r="BE984" s="122"/>
      <c r="BF984" s="122"/>
    </row>
    <row r="985" spans="2:58" ht="14.1" customHeight="1" x14ac:dyDescent="0.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c r="AC985" s="122"/>
      <c r="AD985" s="122"/>
      <c r="AE985" s="122"/>
      <c r="AF985" s="122"/>
      <c r="AG985" s="122"/>
      <c r="AH985" s="122"/>
      <c r="AI985" s="122"/>
      <c r="AJ985" s="122"/>
      <c r="AK985" s="122"/>
      <c r="AL985" s="122"/>
      <c r="AM985" s="122"/>
      <c r="AN985" s="122"/>
      <c r="AO985" s="122"/>
      <c r="AP985" s="122"/>
      <c r="AQ985" s="122"/>
      <c r="AR985" s="122"/>
      <c r="AS985" s="122"/>
      <c r="AT985" s="122"/>
      <c r="AU985" s="122"/>
      <c r="AV985" s="122"/>
      <c r="AW985" s="122"/>
      <c r="AX985" s="122"/>
      <c r="AY985" s="122"/>
      <c r="AZ985" s="122"/>
      <c r="BA985" s="122"/>
      <c r="BB985" s="122"/>
      <c r="BC985" s="122"/>
      <c r="BD985" s="122"/>
      <c r="BE985" s="122"/>
      <c r="BF985" s="122"/>
    </row>
    <row r="986" spans="2:58" ht="14.1" customHeight="1" x14ac:dyDescent="0.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c r="AC986" s="122"/>
      <c r="AD986" s="122"/>
      <c r="AE986" s="122"/>
      <c r="AF986" s="122"/>
      <c r="AG986" s="122"/>
      <c r="AH986" s="122"/>
      <c r="AI986" s="122"/>
      <c r="AJ986" s="122"/>
      <c r="AK986" s="122"/>
      <c r="AL986" s="122"/>
      <c r="AM986" s="122"/>
      <c r="AN986" s="122"/>
      <c r="AO986" s="122"/>
      <c r="AP986" s="122"/>
      <c r="AQ986" s="122"/>
      <c r="AR986" s="122"/>
      <c r="AS986" s="122"/>
      <c r="AT986" s="122"/>
      <c r="AU986" s="122"/>
      <c r="AV986" s="122"/>
      <c r="AW986" s="122"/>
      <c r="AX986" s="122"/>
      <c r="AY986" s="122"/>
      <c r="AZ986" s="122"/>
      <c r="BA986" s="122"/>
      <c r="BB986" s="122"/>
      <c r="BC986" s="122"/>
      <c r="BD986" s="122"/>
      <c r="BE986" s="122"/>
      <c r="BF986" s="122"/>
    </row>
    <row r="987" spans="2:58" ht="14.1" customHeight="1" x14ac:dyDescent="0.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c r="AC987" s="122"/>
      <c r="AD987" s="122"/>
      <c r="AE987" s="122"/>
      <c r="AF987" s="122"/>
      <c r="AG987" s="122"/>
      <c r="AH987" s="122"/>
      <c r="AI987" s="122"/>
      <c r="AJ987" s="122"/>
      <c r="AK987" s="122"/>
      <c r="AL987" s="122"/>
      <c r="AM987" s="122"/>
      <c r="AN987" s="122"/>
      <c r="AO987" s="122"/>
      <c r="AP987" s="122"/>
      <c r="AQ987" s="122"/>
      <c r="AR987" s="122"/>
      <c r="AS987" s="122"/>
      <c r="AT987" s="122"/>
      <c r="AU987" s="122"/>
      <c r="AV987" s="122"/>
      <c r="AW987" s="122"/>
      <c r="AX987" s="122"/>
      <c r="AY987" s="122"/>
      <c r="AZ987" s="122"/>
      <c r="BA987" s="122"/>
      <c r="BB987" s="122"/>
      <c r="BC987" s="122"/>
      <c r="BD987" s="122"/>
      <c r="BE987" s="122"/>
      <c r="BF987" s="122"/>
    </row>
    <row r="988" spans="2:58" ht="14.1" customHeight="1" x14ac:dyDescent="0.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c r="AC988" s="122"/>
      <c r="AD988" s="122"/>
      <c r="AE988" s="122"/>
      <c r="AF988" s="122"/>
      <c r="AG988" s="122"/>
      <c r="AH988" s="122"/>
      <c r="AI988" s="122"/>
      <c r="AJ988" s="122"/>
      <c r="AK988" s="122"/>
      <c r="AL988" s="122"/>
      <c r="AM988" s="122"/>
      <c r="AN988" s="122"/>
      <c r="AO988" s="122"/>
      <c r="AP988" s="122"/>
      <c r="AQ988" s="122"/>
      <c r="AR988" s="122"/>
      <c r="AS988" s="122"/>
      <c r="AT988" s="122"/>
      <c r="AU988" s="122"/>
      <c r="AV988" s="122"/>
      <c r="AW988" s="122"/>
      <c r="AX988" s="122"/>
      <c r="AY988" s="122"/>
      <c r="AZ988" s="122"/>
      <c r="BA988" s="122"/>
      <c r="BB988" s="122"/>
      <c r="BC988" s="122"/>
      <c r="BD988" s="122"/>
      <c r="BE988" s="122"/>
      <c r="BF988" s="122"/>
    </row>
    <row r="989" spans="2:58" ht="14.1" customHeight="1" x14ac:dyDescent="0.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c r="AC989" s="122"/>
      <c r="AD989" s="122"/>
      <c r="AE989" s="122"/>
      <c r="AF989" s="122"/>
      <c r="AG989" s="122"/>
      <c r="AH989" s="122"/>
      <c r="AI989" s="122"/>
      <c r="AJ989" s="122"/>
      <c r="AK989" s="122"/>
      <c r="AL989" s="122"/>
      <c r="AM989" s="122"/>
      <c r="AN989" s="122"/>
      <c r="AO989" s="122"/>
      <c r="AP989" s="122"/>
      <c r="AQ989" s="122"/>
      <c r="AR989" s="122"/>
      <c r="AS989" s="122"/>
      <c r="AT989" s="122"/>
      <c r="AU989" s="122"/>
      <c r="AV989" s="122"/>
      <c r="AW989" s="122"/>
      <c r="AX989" s="122"/>
      <c r="AY989" s="122"/>
      <c r="AZ989" s="122"/>
      <c r="BA989" s="122"/>
      <c r="BB989" s="122"/>
      <c r="BC989" s="122"/>
      <c r="BD989" s="122"/>
      <c r="BE989" s="122"/>
      <c r="BF989" s="122"/>
    </row>
    <row r="990" spans="2:58" ht="14.1" customHeight="1" x14ac:dyDescent="0.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2"/>
      <c r="AD990" s="122"/>
      <c r="AE990" s="122"/>
      <c r="AF990" s="122"/>
      <c r="AG990" s="122"/>
      <c r="AH990" s="122"/>
      <c r="AI990" s="122"/>
      <c r="AJ990" s="122"/>
      <c r="AK990" s="122"/>
      <c r="AL990" s="122"/>
      <c r="AM990" s="122"/>
      <c r="AN990" s="122"/>
      <c r="AO990" s="122"/>
      <c r="AP990" s="122"/>
      <c r="AQ990" s="122"/>
      <c r="AR990" s="122"/>
      <c r="AS990" s="122"/>
      <c r="AT990" s="122"/>
      <c r="AU990" s="122"/>
      <c r="AV990" s="122"/>
      <c r="AW990" s="122"/>
      <c r="AX990" s="122"/>
      <c r="AY990" s="122"/>
      <c r="AZ990" s="122"/>
      <c r="BA990" s="122"/>
      <c r="BB990" s="122"/>
      <c r="BC990" s="122"/>
      <c r="BD990" s="122"/>
      <c r="BE990" s="122"/>
      <c r="BF990" s="122"/>
    </row>
    <row r="991" spans="2:58" ht="14.1" customHeight="1" x14ac:dyDescent="0.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c r="AC991" s="122"/>
      <c r="AD991" s="122"/>
      <c r="AE991" s="122"/>
      <c r="AF991" s="122"/>
      <c r="AG991" s="122"/>
      <c r="AH991" s="122"/>
      <c r="AI991" s="122"/>
      <c r="AJ991" s="122"/>
      <c r="AK991" s="122"/>
      <c r="AL991" s="122"/>
      <c r="AM991" s="122"/>
      <c r="AN991" s="122"/>
      <c r="AO991" s="122"/>
      <c r="AP991" s="122"/>
      <c r="AQ991" s="122"/>
      <c r="AR991" s="122"/>
      <c r="AS991" s="122"/>
      <c r="AT991" s="122"/>
      <c r="AU991" s="122"/>
      <c r="AV991" s="122"/>
      <c r="AW991" s="122"/>
      <c r="AX991" s="122"/>
      <c r="AY991" s="122"/>
      <c r="AZ991" s="122"/>
      <c r="BA991" s="122"/>
      <c r="BB991" s="122"/>
      <c r="BC991" s="122"/>
      <c r="BD991" s="122"/>
      <c r="BE991" s="122"/>
      <c r="BF991" s="122"/>
    </row>
    <row r="992" spans="2:58" ht="14.1" customHeight="1" x14ac:dyDescent="0.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2"/>
      <c r="AD992" s="122"/>
      <c r="AE992" s="122"/>
      <c r="AF992" s="122"/>
      <c r="AG992" s="122"/>
      <c r="AH992" s="122"/>
      <c r="AI992" s="122"/>
      <c r="AJ992" s="122"/>
      <c r="AK992" s="122"/>
      <c r="AL992" s="122"/>
      <c r="AM992" s="122"/>
      <c r="AN992" s="122"/>
      <c r="AO992" s="122"/>
      <c r="AP992" s="122"/>
      <c r="AQ992" s="122"/>
      <c r="AR992" s="122"/>
      <c r="AS992" s="122"/>
      <c r="AT992" s="122"/>
      <c r="AU992" s="122"/>
      <c r="AV992" s="122"/>
      <c r="AW992" s="122"/>
      <c r="AX992" s="122"/>
      <c r="AY992" s="122"/>
      <c r="AZ992" s="122"/>
      <c r="BA992" s="122"/>
      <c r="BB992" s="122"/>
      <c r="BC992" s="122"/>
      <c r="BD992" s="122"/>
      <c r="BE992" s="122"/>
      <c r="BF992" s="122"/>
    </row>
    <row r="993" spans="2:58" ht="14.1" customHeight="1" x14ac:dyDescent="0.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c r="AC993" s="122"/>
      <c r="AD993" s="122"/>
      <c r="AE993" s="122"/>
      <c r="AF993" s="122"/>
      <c r="AG993" s="122"/>
      <c r="AH993" s="122"/>
      <c r="AI993" s="122"/>
      <c r="AJ993" s="122"/>
      <c r="AK993" s="122"/>
      <c r="AL993" s="122"/>
      <c r="AM993" s="122"/>
      <c r="AN993" s="122"/>
      <c r="AO993" s="122"/>
      <c r="AP993" s="122"/>
      <c r="AQ993" s="122"/>
      <c r="AR993" s="122"/>
      <c r="AS993" s="122"/>
      <c r="AT993" s="122"/>
      <c r="AU993" s="122"/>
      <c r="AV993" s="122"/>
      <c r="AW993" s="122"/>
      <c r="AX993" s="122"/>
      <c r="AY993" s="122"/>
      <c r="AZ993" s="122"/>
      <c r="BA993" s="122"/>
      <c r="BB993" s="122"/>
      <c r="BC993" s="122"/>
      <c r="BD993" s="122"/>
      <c r="BE993" s="122"/>
      <c r="BF993" s="122"/>
    </row>
    <row r="994" spans="2:58" ht="14.1" customHeight="1" x14ac:dyDescent="0.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2"/>
      <c r="AD994" s="122"/>
      <c r="AE994" s="122"/>
      <c r="AF994" s="122"/>
      <c r="AG994" s="122"/>
      <c r="AH994" s="122"/>
      <c r="AI994" s="122"/>
      <c r="AJ994" s="122"/>
      <c r="AK994" s="122"/>
      <c r="AL994" s="122"/>
      <c r="AM994" s="122"/>
      <c r="AN994" s="122"/>
      <c r="AO994" s="122"/>
      <c r="AP994" s="122"/>
      <c r="AQ994" s="122"/>
      <c r="AR994" s="122"/>
      <c r="AS994" s="122"/>
      <c r="AT994" s="122"/>
      <c r="AU994" s="122"/>
      <c r="AV994" s="122"/>
      <c r="AW994" s="122"/>
      <c r="AX994" s="122"/>
      <c r="AY994" s="122"/>
      <c r="AZ994" s="122"/>
      <c r="BA994" s="122"/>
      <c r="BB994" s="122"/>
      <c r="BC994" s="122"/>
      <c r="BD994" s="122"/>
      <c r="BE994" s="122"/>
      <c r="BF994" s="122"/>
    </row>
    <row r="995" spans="2:58" ht="14.1" customHeight="1" x14ac:dyDescent="0.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c r="AC995" s="122"/>
      <c r="AD995" s="122"/>
      <c r="AE995" s="122"/>
      <c r="AF995" s="122"/>
      <c r="AG995" s="122"/>
      <c r="AH995" s="122"/>
      <c r="AI995" s="122"/>
      <c r="AJ995" s="122"/>
      <c r="AK995" s="122"/>
      <c r="AL995" s="122"/>
      <c r="AM995" s="122"/>
      <c r="AN995" s="122"/>
      <c r="AO995" s="122"/>
      <c r="AP995" s="122"/>
      <c r="AQ995" s="122"/>
      <c r="AR995" s="122"/>
      <c r="AS995" s="122"/>
      <c r="AT995" s="122"/>
      <c r="AU995" s="122"/>
      <c r="AV995" s="122"/>
      <c r="AW995" s="122"/>
      <c r="AX995" s="122"/>
      <c r="AY995" s="122"/>
      <c r="AZ995" s="122"/>
      <c r="BA995" s="122"/>
      <c r="BB995" s="122"/>
      <c r="BC995" s="122"/>
      <c r="BD995" s="122"/>
      <c r="BE995" s="122"/>
      <c r="BF995" s="122"/>
    </row>
    <row r="996" spans="2:58" ht="14.1" customHeight="1" x14ac:dyDescent="0.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c r="AC996" s="122"/>
      <c r="AD996" s="122"/>
      <c r="AE996" s="122"/>
      <c r="AF996" s="122"/>
      <c r="AG996" s="122"/>
      <c r="AH996" s="122"/>
      <c r="AI996" s="122"/>
      <c r="AJ996" s="122"/>
      <c r="AK996" s="122"/>
      <c r="AL996" s="122"/>
      <c r="AM996" s="122"/>
      <c r="AN996" s="122"/>
      <c r="AO996" s="122"/>
      <c r="AP996" s="122"/>
      <c r="AQ996" s="122"/>
      <c r="AR996" s="122"/>
      <c r="AS996" s="122"/>
      <c r="AT996" s="122"/>
      <c r="AU996" s="122"/>
      <c r="AV996" s="122"/>
      <c r="AW996" s="122"/>
      <c r="AX996" s="122"/>
      <c r="AY996" s="122"/>
      <c r="AZ996" s="122"/>
      <c r="BA996" s="122"/>
      <c r="BB996" s="122"/>
      <c r="BC996" s="122"/>
      <c r="BD996" s="122"/>
      <c r="BE996" s="122"/>
      <c r="BF996" s="122"/>
    </row>
    <row r="997" spans="2:58" ht="14.1" customHeight="1" x14ac:dyDescent="0.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c r="AC997" s="122"/>
      <c r="AD997" s="122"/>
      <c r="AE997" s="122"/>
      <c r="AF997" s="122"/>
      <c r="AG997" s="122"/>
      <c r="AH997" s="122"/>
      <c r="AI997" s="122"/>
      <c r="AJ997" s="122"/>
      <c r="AK997" s="122"/>
      <c r="AL997" s="122"/>
      <c r="AM997" s="122"/>
      <c r="AN997" s="122"/>
      <c r="AO997" s="122"/>
      <c r="AP997" s="122"/>
      <c r="AQ997" s="122"/>
      <c r="AR997" s="122"/>
      <c r="AS997" s="122"/>
      <c r="AT997" s="122"/>
      <c r="AU997" s="122"/>
      <c r="AV997" s="122"/>
      <c r="AW997" s="122"/>
      <c r="AX997" s="122"/>
      <c r="AY997" s="122"/>
      <c r="AZ997" s="122"/>
      <c r="BA997" s="122"/>
      <c r="BB997" s="122"/>
      <c r="BC997" s="122"/>
      <c r="BD997" s="122"/>
      <c r="BE997" s="122"/>
      <c r="BF997" s="122"/>
    </row>
    <row r="998" spans="2:58" ht="14.1" customHeight="1" x14ac:dyDescent="0.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c r="AC998" s="122"/>
      <c r="AD998" s="122"/>
      <c r="AE998" s="122"/>
      <c r="AF998" s="122"/>
      <c r="AG998" s="122"/>
      <c r="AH998" s="122"/>
      <c r="AI998" s="122"/>
      <c r="AJ998" s="122"/>
      <c r="AK998" s="122"/>
      <c r="AL998" s="122"/>
      <c r="AM998" s="122"/>
      <c r="AN998" s="122"/>
      <c r="AO998" s="122"/>
      <c r="AP998" s="122"/>
      <c r="AQ998" s="122"/>
      <c r="AR998" s="122"/>
      <c r="AS998" s="122"/>
      <c r="AT998" s="122"/>
      <c r="AU998" s="122"/>
      <c r="AV998" s="122"/>
      <c r="AW998" s="122"/>
      <c r="AX998" s="122"/>
      <c r="AY998" s="122"/>
      <c r="AZ998" s="122"/>
      <c r="BA998" s="122"/>
      <c r="BB998" s="122"/>
      <c r="BC998" s="122"/>
      <c r="BD998" s="122"/>
      <c r="BE998" s="122"/>
      <c r="BF998" s="122"/>
    </row>
    <row r="999" spans="2:58" ht="14.1" customHeight="1" x14ac:dyDescent="0.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c r="AC999" s="122"/>
      <c r="AD999" s="122"/>
      <c r="AE999" s="122"/>
      <c r="AF999" s="122"/>
      <c r="AG999" s="122"/>
      <c r="AH999" s="122"/>
      <c r="AI999" s="122"/>
      <c r="AJ999" s="122"/>
      <c r="AK999" s="122"/>
      <c r="AL999" s="122"/>
      <c r="AM999" s="122"/>
      <c r="AN999" s="122"/>
      <c r="AO999" s="122"/>
      <c r="AP999" s="122"/>
      <c r="AQ999" s="122"/>
      <c r="AR999" s="122"/>
      <c r="AS999" s="122"/>
      <c r="AT999" s="122"/>
      <c r="AU999" s="122"/>
      <c r="AV999" s="122"/>
      <c r="AW999" s="122"/>
      <c r="AX999" s="122"/>
      <c r="AY999" s="122"/>
      <c r="AZ999" s="122"/>
      <c r="BA999" s="122"/>
      <c r="BB999" s="122"/>
      <c r="BC999" s="122"/>
      <c r="BD999" s="122"/>
      <c r="BE999" s="122"/>
      <c r="BF999" s="122"/>
    </row>
    <row r="1000" spans="2:58" ht="14.1" customHeight="1" x14ac:dyDescent="0.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22"/>
      <c r="AD1000" s="122"/>
      <c r="AE1000" s="122"/>
      <c r="AF1000" s="122"/>
      <c r="AG1000" s="122"/>
      <c r="AH1000" s="122"/>
      <c r="AI1000" s="122"/>
      <c r="AJ1000" s="122"/>
      <c r="AK1000" s="122"/>
      <c r="AL1000" s="122"/>
      <c r="AM1000" s="122"/>
      <c r="AN1000" s="122"/>
      <c r="AO1000" s="122"/>
      <c r="AP1000" s="122"/>
      <c r="AQ1000" s="122"/>
      <c r="AR1000" s="122"/>
      <c r="AS1000" s="122"/>
      <c r="AT1000" s="122"/>
      <c r="AU1000" s="122"/>
      <c r="AV1000" s="122"/>
      <c r="AW1000" s="122"/>
      <c r="AX1000" s="122"/>
      <c r="AY1000" s="122"/>
      <c r="AZ1000" s="122"/>
      <c r="BA1000" s="122"/>
      <c r="BB1000" s="122"/>
      <c r="BC1000" s="122"/>
      <c r="BD1000" s="122"/>
      <c r="BE1000" s="122"/>
      <c r="BF1000" s="122"/>
    </row>
    <row r="1001" spans="2:58" ht="14.1" customHeight="1" x14ac:dyDescent="0.2">
      <c r="B1001" s="122"/>
      <c r="C1001" s="122"/>
      <c r="D1001" s="122"/>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c r="AB1001" s="122"/>
      <c r="AC1001" s="122"/>
      <c r="AD1001" s="122"/>
      <c r="AE1001" s="122"/>
      <c r="AF1001" s="122"/>
      <c r="AG1001" s="122"/>
      <c r="AH1001" s="122"/>
      <c r="AI1001" s="122"/>
      <c r="AJ1001" s="122"/>
      <c r="AK1001" s="122"/>
      <c r="AL1001" s="122"/>
      <c r="AM1001" s="122"/>
      <c r="AN1001" s="122"/>
      <c r="AO1001" s="122"/>
      <c r="AP1001" s="122"/>
      <c r="AQ1001" s="122"/>
      <c r="AR1001" s="122"/>
      <c r="AS1001" s="122"/>
      <c r="AT1001" s="122"/>
      <c r="AU1001" s="122"/>
      <c r="AV1001" s="122"/>
      <c r="AW1001" s="122"/>
      <c r="AX1001" s="122"/>
      <c r="AY1001" s="122"/>
      <c r="AZ1001" s="122"/>
      <c r="BA1001" s="122"/>
      <c r="BB1001" s="122"/>
      <c r="BC1001" s="122"/>
      <c r="BD1001" s="122"/>
      <c r="BE1001" s="122"/>
      <c r="BF1001" s="122"/>
    </row>
    <row r="1002" spans="2:58" ht="14.1" customHeight="1" x14ac:dyDescent="0.2">
      <c r="B1002" s="122"/>
      <c r="C1002" s="122"/>
      <c r="D1002" s="122"/>
      <c r="E1002" s="122"/>
      <c r="F1002" s="122"/>
      <c r="G1002" s="122"/>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2"/>
      <c r="AD1002" s="122"/>
      <c r="AE1002" s="122"/>
      <c r="AF1002" s="122"/>
      <c r="AG1002" s="122"/>
      <c r="AH1002" s="122"/>
      <c r="AI1002" s="122"/>
      <c r="AJ1002" s="122"/>
      <c r="AK1002" s="122"/>
      <c r="AL1002" s="122"/>
      <c r="AM1002" s="122"/>
      <c r="AN1002" s="122"/>
      <c r="AO1002" s="122"/>
      <c r="AP1002" s="122"/>
      <c r="AQ1002" s="122"/>
      <c r="AR1002" s="122"/>
      <c r="AS1002" s="122"/>
      <c r="AT1002" s="122"/>
      <c r="AU1002" s="122"/>
      <c r="AV1002" s="122"/>
      <c r="AW1002" s="122"/>
      <c r="AX1002" s="122"/>
      <c r="AY1002" s="122"/>
      <c r="AZ1002" s="122"/>
      <c r="BA1002" s="122"/>
      <c r="BB1002" s="122"/>
      <c r="BC1002" s="122"/>
      <c r="BD1002" s="122"/>
      <c r="BE1002" s="122"/>
      <c r="BF1002" s="122"/>
    </row>
    <row r="1003" spans="2:58" ht="14.1" customHeight="1" x14ac:dyDescent="0.2">
      <c r="B1003" s="122"/>
      <c r="C1003" s="122"/>
      <c r="D1003" s="122"/>
      <c r="E1003" s="122"/>
      <c r="F1003" s="122"/>
      <c r="G1003" s="122"/>
      <c r="H1003" s="122"/>
      <c r="I1003" s="122"/>
      <c r="J1003" s="122"/>
      <c r="K1003" s="122"/>
      <c r="L1003" s="122"/>
      <c r="M1003" s="122"/>
      <c r="N1003" s="122"/>
      <c r="O1003" s="122"/>
      <c r="P1003" s="122"/>
      <c r="Q1003" s="122"/>
      <c r="R1003" s="122"/>
      <c r="S1003" s="122"/>
      <c r="T1003" s="122"/>
      <c r="U1003" s="122"/>
      <c r="V1003" s="122"/>
      <c r="W1003" s="122"/>
      <c r="X1003" s="122"/>
      <c r="Y1003" s="122"/>
      <c r="Z1003" s="122"/>
      <c r="AA1003" s="122"/>
      <c r="AB1003" s="122"/>
      <c r="AC1003" s="122"/>
      <c r="AD1003" s="122"/>
      <c r="AE1003" s="122"/>
      <c r="AF1003" s="122"/>
      <c r="AG1003" s="122"/>
      <c r="AH1003" s="122"/>
      <c r="AI1003" s="122"/>
      <c r="AJ1003" s="122"/>
      <c r="AK1003" s="122"/>
      <c r="AL1003" s="122"/>
      <c r="AM1003" s="122"/>
      <c r="AN1003" s="122"/>
      <c r="AO1003" s="122"/>
      <c r="AP1003" s="122"/>
      <c r="AQ1003" s="122"/>
      <c r="AR1003" s="122"/>
      <c r="AS1003" s="122"/>
      <c r="AT1003" s="122"/>
      <c r="AU1003" s="122"/>
      <c r="AV1003" s="122"/>
      <c r="AW1003" s="122"/>
      <c r="AX1003" s="122"/>
      <c r="AY1003" s="122"/>
      <c r="AZ1003" s="122"/>
      <c r="BA1003" s="122"/>
      <c r="BB1003" s="122"/>
      <c r="BC1003" s="122"/>
      <c r="BD1003" s="122"/>
      <c r="BE1003" s="122"/>
      <c r="BF1003" s="122"/>
    </row>
    <row r="1004" spans="2:58" ht="14.1" customHeight="1" x14ac:dyDescent="0.2">
      <c r="B1004" s="122"/>
      <c r="C1004" s="122"/>
      <c r="D1004" s="122"/>
      <c r="E1004" s="122"/>
      <c r="F1004" s="122"/>
      <c r="G1004" s="122"/>
      <c r="H1004" s="122"/>
      <c r="I1004" s="122"/>
      <c r="J1004" s="122"/>
      <c r="K1004" s="122"/>
      <c r="L1004" s="122"/>
      <c r="M1004" s="122"/>
      <c r="N1004" s="122"/>
      <c r="O1004" s="122"/>
      <c r="P1004" s="122"/>
      <c r="Q1004" s="122"/>
      <c r="R1004" s="122"/>
      <c r="S1004" s="122"/>
      <c r="T1004" s="122"/>
      <c r="U1004" s="122"/>
      <c r="V1004" s="122"/>
      <c r="W1004" s="122"/>
      <c r="X1004" s="122"/>
      <c r="Y1004" s="122"/>
      <c r="Z1004" s="122"/>
      <c r="AA1004" s="122"/>
      <c r="AB1004" s="122"/>
      <c r="AC1004" s="122"/>
      <c r="AD1004" s="122"/>
      <c r="AE1004" s="122"/>
      <c r="AF1004" s="122"/>
      <c r="AG1004" s="122"/>
      <c r="AH1004" s="122"/>
      <c r="AI1004" s="122"/>
      <c r="AJ1004" s="122"/>
      <c r="AK1004" s="122"/>
      <c r="AL1004" s="122"/>
      <c r="AM1004" s="122"/>
      <c r="AN1004" s="122"/>
      <c r="AO1004" s="122"/>
      <c r="AP1004" s="122"/>
      <c r="AQ1004" s="122"/>
      <c r="AR1004" s="122"/>
      <c r="AS1004" s="122"/>
      <c r="AT1004" s="122"/>
      <c r="AU1004" s="122"/>
      <c r="AV1004" s="122"/>
      <c r="AW1004" s="122"/>
      <c r="AX1004" s="122"/>
      <c r="AY1004" s="122"/>
      <c r="AZ1004" s="122"/>
      <c r="BA1004" s="122"/>
      <c r="BB1004" s="122"/>
      <c r="BC1004" s="122"/>
      <c r="BD1004" s="122"/>
      <c r="BE1004" s="122"/>
      <c r="BF1004" s="122"/>
    </row>
    <row r="1005" spans="2:58" ht="14.1" customHeight="1" x14ac:dyDescent="0.2">
      <c r="B1005" s="122"/>
      <c r="C1005" s="122"/>
      <c r="D1005" s="122"/>
      <c r="E1005" s="122"/>
      <c r="F1005" s="122"/>
      <c r="G1005" s="122"/>
      <c r="H1005" s="122"/>
      <c r="I1005" s="122"/>
      <c r="J1005" s="122"/>
      <c r="K1005" s="122"/>
      <c r="L1005" s="122"/>
      <c r="M1005" s="122"/>
      <c r="N1005" s="122"/>
      <c r="O1005" s="122"/>
      <c r="P1005" s="122"/>
      <c r="Q1005" s="122"/>
      <c r="R1005" s="122"/>
      <c r="S1005" s="122"/>
      <c r="T1005" s="122"/>
      <c r="U1005" s="122"/>
      <c r="V1005" s="122"/>
      <c r="W1005" s="122"/>
      <c r="X1005" s="122"/>
      <c r="Y1005" s="122"/>
      <c r="Z1005" s="122"/>
      <c r="AA1005" s="122"/>
      <c r="AB1005" s="122"/>
      <c r="AC1005" s="122"/>
      <c r="AD1005" s="122"/>
      <c r="AE1005" s="122"/>
      <c r="AF1005" s="122"/>
      <c r="AG1005" s="122"/>
      <c r="AH1005" s="122"/>
      <c r="AI1005" s="122"/>
      <c r="AJ1005" s="122"/>
      <c r="AK1005" s="122"/>
      <c r="AL1005" s="122"/>
      <c r="AM1005" s="122"/>
      <c r="AN1005" s="122"/>
      <c r="AO1005" s="122"/>
      <c r="AP1005" s="122"/>
      <c r="AQ1005" s="122"/>
      <c r="AR1005" s="122"/>
      <c r="AS1005" s="122"/>
      <c r="AT1005" s="122"/>
      <c r="AU1005" s="122"/>
      <c r="AV1005" s="122"/>
      <c r="AW1005" s="122"/>
      <c r="AX1005" s="122"/>
      <c r="AY1005" s="122"/>
      <c r="AZ1005" s="122"/>
      <c r="BA1005" s="122"/>
      <c r="BB1005" s="122"/>
      <c r="BC1005" s="122"/>
      <c r="BD1005" s="122"/>
      <c r="BE1005" s="122"/>
      <c r="BF1005" s="122"/>
    </row>
    <row r="1006" spans="2:58" ht="14.1" customHeight="1" x14ac:dyDescent="0.2">
      <c r="B1006" s="122"/>
      <c r="C1006" s="122"/>
      <c r="D1006" s="122"/>
      <c r="E1006" s="122"/>
      <c r="F1006" s="122"/>
      <c r="G1006" s="122"/>
      <c r="H1006" s="122"/>
      <c r="I1006" s="122"/>
      <c r="J1006" s="122"/>
      <c r="K1006" s="122"/>
      <c r="L1006" s="122"/>
      <c r="M1006" s="122"/>
      <c r="N1006" s="122"/>
      <c r="O1006" s="122"/>
      <c r="P1006" s="122"/>
      <c r="Q1006" s="122"/>
      <c r="R1006" s="122"/>
      <c r="S1006" s="122"/>
      <c r="T1006" s="122"/>
      <c r="U1006" s="122"/>
      <c r="V1006" s="122"/>
      <c r="W1006" s="122"/>
      <c r="X1006" s="122"/>
      <c r="Y1006" s="122"/>
      <c r="Z1006" s="122"/>
      <c r="AA1006" s="122"/>
      <c r="AB1006" s="122"/>
      <c r="AC1006" s="122"/>
      <c r="AD1006" s="122"/>
      <c r="AE1006" s="122"/>
      <c r="AF1006" s="122"/>
      <c r="AG1006" s="122"/>
      <c r="AH1006" s="122"/>
      <c r="AI1006" s="122"/>
      <c r="AJ1006" s="122"/>
      <c r="AK1006" s="122"/>
      <c r="AL1006" s="122"/>
      <c r="AM1006" s="122"/>
      <c r="AN1006" s="122"/>
      <c r="AO1006" s="122"/>
      <c r="AP1006" s="122"/>
      <c r="AQ1006" s="122"/>
      <c r="AR1006" s="122"/>
      <c r="AS1006" s="122"/>
      <c r="AT1006" s="122"/>
      <c r="AU1006" s="122"/>
      <c r="AV1006" s="122"/>
      <c r="AW1006" s="122"/>
      <c r="AX1006" s="122"/>
      <c r="AY1006" s="122"/>
      <c r="AZ1006" s="122"/>
      <c r="BA1006" s="122"/>
      <c r="BB1006" s="122"/>
      <c r="BC1006" s="122"/>
      <c r="BD1006" s="122"/>
      <c r="BE1006" s="122"/>
      <c r="BF1006" s="122"/>
    </row>
    <row r="1007" spans="2:58" ht="14.1" customHeight="1" x14ac:dyDescent="0.2">
      <c r="B1007" s="122"/>
      <c r="C1007" s="122"/>
      <c r="D1007" s="122"/>
      <c r="E1007" s="122"/>
      <c r="F1007" s="122"/>
      <c r="G1007" s="122"/>
      <c r="H1007" s="122"/>
      <c r="I1007" s="122"/>
      <c r="J1007" s="122"/>
      <c r="K1007" s="122"/>
      <c r="L1007" s="122"/>
      <c r="M1007" s="122"/>
      <c r="N1007" s="122"/>
      <c r="O1007" s="122"/>
      <c r="P1007" s="122"/>
      <c r="Q1007" s="122"/>
      <c r="R1007" s="122"/>
      <c r="S1007" s="122"/>
      <c r="T1007" s="122"/>
      <c r="U1007" s="122"/>
      <c r="V1007" s="122"/>
      <c r="W1007" s="122"/>
      <c r="X1007" s="122"/>
      <c r="Y1007" s="122"/>
      <c r="Z1007" s="122"/>
      <c r="AA1007" s="122"/>
      <c r="AB1007" s="122"/>
      <c r="AC1007" s="122"/>
      <c r="AD1007" s="122"/>
      <c r="AE1007" s="122"/>
      <c r="AF1007" s="122"/>
      <c r="AG1007" s="122"/>
      <c r="AH1007" s="122"/>
      <c r="AI1007" s="122"/>
      <c r="AJ1007" s="122"/>
      <c r="AK1007" s="122"/>
      <c r="AL1007" s="122"/>
      <c r="AM1007" s="122"/>
      <c r="AN1007" s="122"/>
      <c r="AO1007" s="122"/>
      <c r="AP1007" s="122"/>
      <c r="AQ1007" s="122"/>
      <c r="AR1007" s="122"/>
      <c r="AS1007" s="122"/>
      <c r="AT1007" s="122"/>
      <c r="AU1007" s="122"/>
      <c r="AV1007" s="122"/>
      <c r="AW1007" s="122"/>
      <c r="AX1007" s="122"/>
      <c r="AY1007" s="122"/>
      <c r="AZ1007" s="122"/>
      <c r="BA1007" s="122"/>
      <c r="BB1007" s="122"/>
      <c r="BC1007" s="122"/>
      <c r="BD1007" s="122"/>
      <c r="BE1007" s="122"/>
      <c r="BF1007" s="122"/>
    </row>
    <row r="1008" spans="2:58" ht="14.1" customHeight="1" x14ac:dyDescent="0.2">
      <c r="B1008" s="122"/>
      <c r="C1008" s="122"/>
      <c r="D1008" s="122"/>
      <c r="E1008" s="122"/>
      <c r="F1008" s="122"/>
      <c r="G1008" s="122"/>
      <c r="H1008" s="122"/>
      <c r="I1008" s="122"/>
      <c r="J1008" s="122"/>
      <c r="K1008" s="122"/>
      <c r="L1008" s="122"/>
      <c r="M1008" s="122"/>
      <c r="N1008" s="122"/>
      <c r="O1008" s="122"/>
      <c r="P1008" s="122"/>
      <c r="Q1008" s="122"/>
      <c r="R1008" s="122"/>
      <c r="S1008" s="122"/>
      <c r="T1008" s="122"/>
      <c r="U1008" s="122"/>
      <c r="V1008" s="122"/>
      <c r="W1008" s="122"/>
      <c r="X1008" s="122"/>
      <c r="Y1008" s="122"/>
      <c r="Z1008" s="122"/>
      <c r="AA1008" s="122"/>
      <c r="AB1008" s="122"/>
      <c r="AC1008" s="122"/>
      <c r="AD1008" s="122"/>
      <c r="AE1008" s="122"/>
      <c r="AF1008" s="122"/>
      <c r="AG1008" s="122"/>
      <c r="AH1008" s="122"/>
      <c r="AI1008" s="122"/>
      <c r="AJ1008" s="122"/>
      <c r="AK1008" s="122"/>
      <c r="AL1008" s="122"/>
      <c r="AM1008" s="122"/>
      <c r="AN1008" s="122"/>
      <c r="AO1008" s="122"/>
      <c r="AP1008" s="122"/>
      <c r="AQ1008" s="122"/>
      <c r="AR1008" s="122"/>
      <c r="AS1008" s="122"/>
      <c r="AT1008" s="122"/>
      <c r="AU1008" s="122"/>
      <c r="AV1008" s="122"/>
      <c r="AW1008" s="122"/>
      <c r="AX1008" s="122"/>
      <c r="AY1008" s="122"/>
      <c r="AZ1008" s="122"/>
      <c r="BA1008" s="122"/>
      <c r="BB1008" s="122"/>
      <c r="BC1008" s="122"/>
      <c r="BD1008" s="122"/>
      <c r="BE1008" s="122"/>
      <c r="BF1008" s="122"/>
    </row>
    <row r="1009" spans="2:58" ht="14.1" customHeight="1" x14ac:dyDescent="0.2">
      <c r="B1009" s="122"/>
      <c r="C1009" s="122"/>
      <c r="D1009" s="122"/>
      <c r="E1009" s="122"/>
      <c r="F1009" s="122"/>
      <c r="G1009" s="122"/>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2"/>
      <c r="AD1009" s="122"/>
      <c r="AE1009" s="122"/>
      <c r="AF1009" s="122"/>
      <c r="AG1009" s="122"/>
      <c r="AH1009" s="122"/>
      <c r="AI1009" s="122"/>
      <c r="AJ1009" s="122"/>
      <c r="AK1009" s="122"/>
      <c r="AL1009" s="122"/>
      <c r="AM1009" s="122"/>
      <c r="AN1009" s="122"/>
      <c r="AO1009" s="122"/>
      <c r="AP1009" s="122"/>
      <c r="AQ1009" s="122"/>
      <c r="AR1009" s="122"/>
      <c r="AS1009" s="122"/>
      <c r="AT1009" s="122"/>
      <c r="AU1009" s="122"/>
      <c r="AV1009" s="122"/>
      <c r="AW1009" s="122"/>
      <c r="AX1009" s="122"/>
      <c r="AY1009" s="122"/>
      <c r="AZ1009" s="122"/>
      <c r="BA1009" s="122"/>
      <c r="BB1009" s="122"/>
      <c r="BC1009" s="122"/>
      <c r="BD1009" s="122"/>
      <c r="BE1009" s="122"/>
      <c r="BF1009" s="122"/>
    </row>
    <row r="1010" spans="2:58" ht="14.1" customHeight="1" x14ac:dyDescent="0.2">
      <c r="B1010" s="122"/>
      <c r="C1010" s="122"/>
      <c r="D1010" s="122"/>
      <c r="E1010" s="122"/>
      <c r="F1010" s="122"/>
      <c r="G1010" s="122"/>
      <c r="H1010" s="122"/>
      <c r="I1010" s="122"/>
      <c r="J1010" s="122"/>
      <c r="K1010" s="122"/>
      <c r="L1010" s="122"/>
      <c r="M1010" s="122"/>
      <c r="N1010" s="122"/>
      <c r="O1010" s="122"/>
      <c r="P1010" s="122"/>
      <c r="Q1010" s="122"/>
      <c r="R1010" s="122"/>
      <c r="S1010" s="122"/>
      <c r="T1010" s="122"/>
      <c r="U1010" s="122"/>
      <c r="V1010" s="122"/>
      <c r="W1010" s="122"/>
      <c r="X1010" s="122"/>
      <c r="Y1010" s="122"/>
      <c r="Z1010" s="122"/>
      <c r="AA1010" s="122"/>
      <c r="AB1010" s="122"/>
      <c r="AC1010" s="122"/>
      <c r="AD1010" s="122"/>
      <c r="AE1010" s="122"/>
      <c r="AF1010" s="122"/>
      <c r="AG1010" s="122"/>
      <c r="AH1010" s="122"/>
      <c r="AI1010" s="122"/>
      <c r="AJ1010" s="122"/>
      <c r="AK1010" s="122"/>
      <c r="AL1010" s="122"/>
      <c r="AM1010" s="122"/>
      <c r="AN1010" s="122"/>
      <c r="AO1010" s="122"/>
      <c r="AP1010" s="122"/>
      <c r="AQ1010" s="122"/>
      <c r="AR1010" s="122"/>
      <c r="AS1010" s="122"/>
      <c r="AT1010" s="122"/>
      <c r="AU1010" s="122"/>
      <c r="AV1010" s="122"/>
      <c r="AW1010" s="122"/>
      <c r="AX1010" s="122"/>
      <c r="AY1010" s="122"/>
      <c r="AZ1010" s="122"/>
      <c r="BA1010" s="122"/>
      <c r="BB1010" s="122"/>
      <c r="BC1010" s="122"/>
      <c r="BD1010" s="122"/>
      <c r="BE1010" s="122"/>
      <c r="BF1010" s="122"/>
    </row>
    <row r="1011" spans="2:58" ht="14.1" customHeight="1" x14ac:dyDescent="0.2">
      <c r="B1011" s="122"/>
      <c r="C1011" s="122"/>
      <c r="D1011" s="122"/>
      <c r="E1011" s="122"/>
      <c r="F1011" s="122"/>
      <c r="G1011" s="122"/>
      <c r="H1011" s="122"/>
      <c r="I1011" s="122"/>
      <c r="J1011" s="122"/>
      <c r="K1011" s="122"/>
      <c r="L1011" s="122"/>
      <c r="M1011" s="122"/>
      <c r="N1011" s="122"/>
      <c r="O1011" s="122"/>
      <c r="P1011" s="122"/>
      <c r="Q1011" s="122"/>
      <c r="R1011" s="122"/>
      <c r="S1011" s="122"/>
      <c r="T1011" s="122"/>
      <c r="U1011" s="122"/>
      <c r="V1011" s="122"/>
      <c r="W1011" s="122"/>
      <c r="X1011" s="122"/>
      <c r="Y1011" s="122"/>
      <c r="Z1011" s="122"/>
      <c r="AA1011" s="122"/>
      <c r="AB1011" s="122"/>
      <c r="AC1011" s="122"/>
      <c r="AD1011" s="122"/>
      <c r="AE1011" s="122"/>
      <c r="AF1011" s="122"/>
      <c r="AG1011" s="122"/>
      <c r="AH1011" s="122"/>
      <c r="AI1011" s="122"/>
      <c r="AJ1011" s="122"/>
      <c r="AK1011" s="122"/>
      <c r="AL1011" s="122"/>
      <c r="AM1011" s="122"/>
      <c r="AN1011" s="122"/>
      <c r="AO1011" s="122"/>
      <c r="AP1011" s="122"/>
      <c r="AQ1011" s="122"/>
      <c r="AR1011" s="122"/>
      <c r="AS1011" s="122"/>
      <c r="AT1011" s="122"/>
      <c r="AU1011" s="122"/>
      <c r="AV1011" s="122"/>
      <c r="AW1011" s="122"/>
      <c r="AX1011" s="122"/>
      <c r="AY1011" s="122"/>
      <c r="AZ1011" s="122"/>
      <c r="BA1011" s="122"/>
      <c r="BB1011" s="122"/>
      <c r="BC1011" s="122"/>
      <c r="BD1011" s="122"/>
      <c r="BE1011" s="122"/>
      <c r="BF1011" s="122"/>
    </row>
    <row r="1012" spans="2:58" ht="14.1" customHeight="1" x14ac:dyDescent="0.2">
      <c r="B1012" s="122"/>
      <c r="C1012" s="122"/>
      <c r="D1012" s="122"/>
      <c r="E1012" s="122"/>
      <c r="F1012" s="122"/>
      <c r="G1012" s="122"/>
      <c r="H1012" s="122"/>
      <c r="I1012" s="122"/>
      <c r="J1012" s="122"/>
      <c r="K1012" s="122"/>
      <c r="L1012" s="122"/>
      <c r="M1012" s="122"/>
      <c r="N1012" s="122"/>
      <c r="O1012" s="122"/>
      <c r="P1012" s="122"/>
      <c r="Q1012" s="122"/>
      <c r="R1012" s="122"/>
      <c r="S1012" s="122"/>
      <c r="T1012" s="122"/>
      <c r="U1012" s="122"/>
      <c r="V1012" s="122"/>
      <c r="W1012" s="122"/>
      <c r="X1012" s="122"/>
      <c r="Y1012" s="122"/>
      <c r="Z1012" s="122"/>
      <c r="AA1012" s="122"/>
      <c r="AB1012" s="122"/>
      <c r="AC1012" s="122"/>
      <c r="AD1012" s="122"/>
      <c r="AE1012" s="122"/>
      <c r="AF1012" s="122"/>
      <c r="AG1012" s="122"/>
      <c r="AH1012" s="122"/>
      <c r="AI1012" s="122"/>
      <c r="AJ1012" s="122"/>
      <c r="AK1012" s="122"/>
      <c r="AL1012" s="122"/>
      <c r="AM1012" s="122"/>
      <c r="AN1012" s="122"/>
      <c r="AO1012" s="122"/>
      <c r="AP1012" s="122"/>
      <c r="AQ1012" s="122"/>
      <c r="AR1012" s="122"/>
      <c r="AS1012" s="122"/>
      <c r="AT1012" s="122"/>
      <c r="AU1012" s="122"/>
      <c r="AV1012" s="122"/>
      <c r="AW1012" s="122"/>
      <c r="AX1012" s="122"/>
      <c r="AY1012" s="122"/>
      <c r="AZ1012" s="122"/>
      <c r="BA1012" s="122"/>
      <c r="BB1012" s="122"/>
      <c r="BC1012" s="122"/>
      <c r="BD1012" s="122"/>
      <c r="BE1012" s="122"/>
      <c r="BF1012" s="122"/>
    </row>
    <row r="1013" spans="2:58" ht="14.1" customHeight="1" x14ac:dyDescent="0.2">
      <c r="B1013" s="122"/>
      <c r="C1013" s="122"/>
      <c r="D1013" s="122"/>
      <c r="E1013" s="122"/>
      <c r="F1013" s="122"/>
      <c r="G1013" s="122"/>
      <c r="H1013" s="122"/>
      <c r="I1013" s="122"/>
      <c r="J1013" s="122"/>
      <c r="K1013" s="122"/>
      <c r="L1013" s="122"/>
      <c r="M1013" s="122"/>
      <c r="N1013" s="122"/>
      <c r="O1013" s="122"/>
      <c r="P1013" s="122"/>
      <c r="Q1013" s="122"/>
      <c r="R1013" s="122"/>
      <c r="S1013" s="122"/>
      <c r="T1013" s="122"/>
      <c r="U1013" s="122"/>
      <c r="V1013" s="122"/>
      <c r="W1013" s="122"/>
      <c r="X1013" s="122"/>
      <c r="Y1013" s="122"/>
      <c r="Z1013" s="122"/>
      <c r="AA1013" s="122"/>
      <c r="AB1013" s="122"/>
      <c r="AC1013" s="122"/>
      <c r="AD1013" s="122"/>
      <c r="AE1013" s="122"/>
      <c r="AF1013" s="122"/>
      <c r="AG1013" s="122"/>
      <c r="AH1013" s="122"/>
      <c r="AI1013" s="122"/>
      <c r="AJ1013" s="122"/>
      <c r="AK1013" s="122"/>
      <c r="AL1013" s="122"/>
      <c r="AM1013" s="122"/>
      <c r="AN1013" s="122"/>
      <c r="AO1013" s="122"/>
      <c r="AP1013" s="122"/>
      <c r="AQ1013" s="122"/>
      <c r="AR1013" s="122"/>
      <c r="AS1013" s="122"/>
      <c r="AT1013" s="122"/>
      <c r="AU1013" s="122"/>
      <c r="AV1013" s="122"/>
      <c r="AW1013" s="122"/>
      <c r="AX1013" s="122"/>
      <c r="AY1013" s="122"/>
      <c r="AZ1013" s="122"/>
      <c r="BA1013" s="122"/>
      <c r="BB1013" s="122"/>
      <c r="BC1013" s="122"/>
      <c r="BD1013" s="122"/>
      <c r="BE1013" s="122"/>
      <c r="BF1013" s="122"/>
    </row>
    <row r="1014" spans="2:58" ht="14.1" customHeight="1" x14ac:dyDescent="0.2">
      <c r="B1014" s="122"/>
      <c r="C1014" s="122"/>
      <c r="D1014" s="122"/>
      <c r="E1014" s="122"/>
      <c r="F1014" s="122"/>
      <c r="G1014" s="122"/>
      <c r="H1014" s="122"/>
      <c r="I1014" s="122"/>
      <c r="J1014" s="122"/>
      <c r="K1014" s="122"/>
      <c r="L1014" s="122"/>
      <c r="M1014" s="122"/>
      <c r="N1014" s="122"/>
      <c r="O1014" s="122"/>
      <c r="P1014" s="122"/>
      <c r="Q1014" s="122"/>
      <c r="R1014" s="122"/>
      <c r="S1014" s="122"/>
      <c r="T1014" s="122"/>
      <c r="U1014" s="122"/>
      <c r="V1014" s="122"/>
      <c r="W1014" s="122"/>
      <c r="X1014" s="122"/>
      <c r="Y1014" s="122"/>
      <c r="Z1014" s="122"/>
      <c r="AA1014" s="122"/>
      <c r="AB1014" s="122"/>
      <c r="AC1014" s="122"/>
      <c r="AD1014" s="122"/>
      <c r="AE1014" s="122"/>
      <c r="AF1014" s="122"/>
      <c r="AG1014" s="122"/>
      <c r="AH1014" s="122"/>
      <c r="AI1014" s="122"/>
      <c r="AJ1014" s="122"/>
      <c r="AK1014" s="122"/>
      <c r="AL1014" s="122"/>
      <c r="AM1014" s="122"/>
      <c r="AN1014" s="122"/>
      <c r="AO1014" s="122"/>
      <c r="AP1014" s="122"/>
      <c r="AQ1014" s="122"/>
      <c r="AR1014" s="122"/>
      <c r="AS1014" s="122"/>
      <c r="AT1014" s="122"/>
      <c r="AU1014" s="122"/>
      <c r="AV1014" s="122"/>
      <c r="AW1014" s="122"/>
      <c r="AX1014" s="122"/>
      <c r="AY1014" s="122"/>
      <c r="AZ1014" s="122"/>
      <c r="BA1014" s="122"/>
      <c r="BB1014" s="122"/>
      <c r="BC1014" s="122"/>
      <c r="BD1014" s="122"/>
      <c r="BE1014" s="122"/>
      <c r="BF1014" s="122"/>
    </row>
    <row r="1015" spans="2:58" ht="14.1" customHeight="1" x14ac:dyDescent="0.2">
      <c r="B1015" s="122"/>
      <c r="C1015" s="122"/>
      <c r="D1015" s="122"/>
      <c r="E1015" s="122"/>
      <c r="F1015" s="122"/>
      <c r="G1015" s="122"/>
      <c r="H1015" s="122"/>
      <c r="I1015" s="122"/>
      <c r="J1015" s="122"/>
      <c r="K1015" s="122"/>
      <c r="L1015" s="122"/>
      <c r="M1015" s="122"/>
      <c r="N1015" s="122"/>
      <c r="O1015" s="122"/>
      <c r="P1015" s="122"/>
      <c r="Q1015" s="122"/>
      <c r="R1015" s="122"/>
      <c r="S1015" s="122"/>
      <c r="T1015" s="122"/>
      <c r="U1015" s="122"/>
      <c r="V1015" s="122"/>
      <c r="W1015" s="122"/>
      <c r="X1015" s="122"/>
      <c r="Y1015" s="122"/>
      <c r="Z1015" s="122"/>
      <c r="AA1015" s="122"/>
      <c r="AB1015" s="122"/>
      <c r="AC1015" s="122"/>
      <c r="AD1015" s="122"/>
      <c r="AE1015" s="122"/>
      <c r="AF1015" s="122"/>
      <c r="AG1015" s="122"/>
      <c r="AH1015" s="122"/>
      <c r="AI1015" s="122"/>
      <c r="AJ1015" s="122"/>
      <c r="AK1015" s="122"/>
      <c r="AL1015" s="122"/>
      <c r="AM1015" s="122"/>
      <c r="AN1015" s="122"/>
      <c r="AO1015" s="122"/>
      <c r="AP1015" s="122"/>
      <c r="AQ1015" s="122"/>
      <c r="AR1015" s="122"/>
      <c r="AS1015" s="122"/>
      <c r="AT1015" s="122"/>
      <c r="AU1015" s="122"/>
      <c r="AV1015" s="122"/>
      <c r="AW1015" s="122"/>
      <c r="AX1015" s="122"/>
      <c r="AY1015" s="122"/>
      <c r="AZ1015" s="122"/>
      <c r="BA1015" s="122"/>
      <c r="BB1015" s="122"/>
      <c r="BC1015" s="122"/>
      <c r="BD1015" s="122"/>
      <c r="BE1015" s="122"/>
      <c r="BF1015" s="122"/>
    </row>
    <row r="1016" spans="2:58" ht="14.1" customHeight="1" x14ac:dyDescent="0.2">
      <c r="B1016" s="122"/>
      <c r="C1016" s="122"/>
      <c r="D1016" s="122"/>
      <c r="E1016" s="122"/>
      <c r="F1016" s="122"/>
      <c r="G1016" s="122"/>
      <c r="H1016" s="122"/>
      <c r="I1016" s="122"/>
      <c r="J1016" s="122"/>
      <c r="K1016" s="122"/>
      <c r="L1016" s="122"/>
      <c r="M1016" s="122"/>
      <c r="N1016" s="122"/>
      <c r="O1016" s="122"/>
      <c r="P1016" s="122"/>
      <c r="Q1016" s="122"/>
      <c r="R1016" s="122"/>
      <c r="S1016" s="122"/>
      <c r="T1016" s="122"/>
      <c r="U1016" s="122"/>
      <c r="V1016" s="122"/>
      <c r="W1016" s="122"/>
      <c r="X1016" s="122"/>
      <c r="Y1016" s="122"/>
      <c r="Z1016" s="122"/>
      <c r="AA1016" s="122"/>
      <c r="AB1016" s="122"/>
      <c r="AC1016" s="122"/>
      <c r="AD1016" s="122"/>
      <c r="AE1016" s="122"/>
      <c r="AF1016" s="122"/>
      <c r="AG1016" s="122"/>
      <c r="AH1016" s="122"/>
      <c r="AI1016" s="122"/>
      <c r="AJ1016" s="122"/>
      <c r="AK1016" s="122"/>
      <c r="AL1016" s="122"/>
      <c r="AM1016" s="122"/>
      <c r="AN1016" s="122"/>
      <c r="AO1016" s="122"/>
      <c r="AP1016" s="122"/>
      <c r="AQ1016" s="122"/>
      <c r="AR1016" s="122"/>
      <c r="AS1016" s="122"/>
      <c r="AT1016" s="122"/>
      <c r="AU1016" s="122"/>
      <c r="AV1016" s="122"/>
      <c r="AW1016" s="122"/>
      <c r="AX1016" s="122"/>
      <c r="AY1016" s="122"/>
      <c r="AZ1016" s="122"/>
      <c r="BA1016" s="122"/>
      <c r="BB1016" s="122"/>
      <c r="BC1016" s="122"/>
      <c r="BD1016" s="122"/>
      <c r="BE1016" s="122"/>
      <c r="BF1016" s="122"/>
    </row>
    <row r="1017" spans="2:58" ht="14.1" customHeight="1" x14ac:dyDescent="0.2">
      <c r="B1017" s="122"/>
      <c r="C1017" s="122"/>
      <c r="D1017" s="122"/>
      <c r="E1017" s="122"/>
      <c r="F1017" s="122"/>
      <c r="G1017" s="122"/>
      <c r="H1017" s="122"/>
      <c r="I1017" s="122"/>
      <c r="J1017" s="122"/>
      <c r="K1017" s="122"/>
      <c r="L1017" s="122"/>
      <c r="M1017" s="122"/>
      <c r="N1017" s="122"/>
      <c r="O1017" s="122"/>
      <c r="P1017" s="122"/>
      <c r="Q1017" s="122"/>
      <c r="R1017" s="122"/>
      <c r="S1017" s="122"/>
      <c r="T1017" s="122"/>
      <c r="U1017" s="122"/>
      <c r="V1017" s="122"/>
      <c r="W1017" s="122"/>
      <c r="X1017" s="122"/>
      <c r="Y1017" s="122"/>
      <c r="Z1017" s="122"/>
      <c r="AA1017" s="122"/>
      <c r="AB1017" s="122"/>
      <c r="AC1017" s="122"/>
      <c r="AD1017" s="122"/>
      <c r="AE1017" s="122"/>
      <c r="AF1017" s="122"/>
      <c r="AG1017" s="122"/>
      <c r="AH1017" s="122"/>
      <c r="AI1017" s="122"/>
      <c r="AJ1017" s="122"/>
      <c r="AK1017" s="122"/>
      <c r="AL1017" s="122"/>
      <c r="AM1017" s="122"/>
      <c r="AN1017" s="122"/>
      <c r="AO1017" s="122"/>
      <c r="AP1017" s="122"/>
      <c r="AQ1017" s="122"/>
      <c r="AR1017" s="122"/>
      <c r="AS1017" s="122"/>
      <c r="AT1017" s="122"/>
      <c r="AU1017" s="122"/>
      <c r="AV1017" s="122"/>
      <c r="AW1017" s="122"/>
      <c r="AX1017" s="122"/>
      <c r="AY1017" s="122"/>
      <c r="AZ1017" s="122"/>
      <c r="BA1017" s="122"/>
      <c r="BB1017" s="122"/>
      <c r="BC1017" s="122"/>
      <c r="BD1017" s="122"/>
      <c r="BE1017" s="122"/>
      <c r="BF1017" s="122"/>
    </row>
    <row r="1018" spans="2:58" ht="14.1" customHeight="1" x14ac:dyDescent="0.2">
      <c r="B1018" s="122"/>
      <c r="C1018" s="122"/>
      <c r="D1018" s="122"/>
      <c r="E1018" s="122"/>
      <c r="F1018" s="122"/>
      <c r="G1018" s="122"/>
      <c r="H1018" s="122"/>
      <c r="I1018" s="122"/>
      <c r="J1018" s="122"/>
      <c r="K1018" s="122"/>
      <c r="L1018" s="122"/>
      <c r="M1018" s="122"/>
      <c r="N1018" s="122"/>
      <c r="O1018" s="122"/>
      <c r="P1018" s="122"/>
      <c r="Q1018" s="122"/>
      <c r="R1018" s="122"/>
      <c r="S1018" s="122"/>
      <c r="T1018" s="122"/>
      <c r="U1018" s="122"/>
      <c r="V1018" s="122"/>
      <c r="W1018" s="122"/>
      <c r="X1018" s="122"/>
      <c r="Y1018" s="122"/>
      <c r="Z1018" s="122"/>
      <c r="AA1018" s="122"/>
      <c r="AB1018" s="122"/>
      <c r="AC1018" s="122"/>
      <c r="AD1018" s="122"/>
      <c r="AE1018" s="122"/>
      <c r="AF1018" s="122"/>
      <c r="AG1018" s="122"/>
      <c r="AH1018" s="122"/>
      <c r="AI1018" s="122"/>
      <c r="AJ1018" s="122"/>
      <c r="AK1018" s="122"/>
      <c r="AL1018" s="122"/>
      <c r="AM1018" s="122"/>
      <c r="AN1018" s="122"/>
      <c r="AO1018" s="122"/>
      <c r="AP1018" s="122"/>
      <c r="AQ1018" s="122"/>
      <c r="AR1018" s="122"/>
      <c r="AS1018" s="122"/>
      <c r="AT1018" s="122"/>
      <c r="AU1018" s="122"/>
      <c r="AV1018" s="122"/>
      <c r="AW1018" s="122"/>
      <c r="AX1018" s="122"/>
      <c r="AY1018" s="122"/>
      <c r="AZ1018" s="122"/>
      <c r="BA1018" s="122"/>
      <c r="BB1018" s="122"/>
      <c r="BC1018" s="122"/>
      <c r="BD1018" s="122"/>
      <c r="BE1018" s="122"/>
      <c r="BF1018" s="122"/>
    </row>
    <row r="1019" spans="2:58" ht="14.1" customHeight="1" x14ac:dyDescent="0.2">
      <c r="B1019" s="122"/>
      <c r="C1019" s="122"/>
      <c r="D1019" s="122"/>
      <c r="E1019" s="122"/>
      <c r="F1019" s="122"/>
      <c r="G1019" s="122"/>
      <c r="H1019" s="122"/>
      <c r="I1019" s="122"/>
      <c r="J1019" s="122"/>
      <c r="K1019" s="122"/>
      <c r="L1019" s="122"/>
      <c r="M1019" s="122"/>
      <c r="N1019" s="122"/>
      <c r="O1019" s="122"/>
      <c r="P1019" s="122"/>
      <c r="Q1019" s="122"/>
      <c r="R1019" s="122"/>
      <c r="S1019" s="122"/>
      <c r="T1019" s="122"/>
      <c r="U1019" s="122"/>
      <c r="V1019" s="122"/>
      <c r="W1019" s="122"/>
      <c r="X1019" s="122"/>
      <c r="Y1019" s="122"/>
      <c r="Z1019" s="122"/>
      <c r="AA1019" s="122"/>
      <c r="AB1019" s="122"/>
      <c r="AC1019" s="122"/>
      <c r="AD1019" s="122"/>
      <c r="AE1019" s="122"/>
      <c r="AF1019" s="122"/>
      <c r="AG1019" s="122"/>
      <c r="AH1019" s="122"/>
      <c r="AI1019" s="122"/>
      <c r="AJ1019" s="122"/>
      <c r="AK1019" s="122"/>
      <c r="AL1019" s="122"/>
      <c r="AM1019" s="122"/>
      <c r="AN1019" s="122"/>
      <c r="AO1019" s="122"/>
      <c r="AP1019" s="122"/>
      <c r="AQ1019" s="122"/>
      <c r="AR1019" s="122"/>
      <c r="AS1019" s="122"/>
      <c r="AT1019" s="122"/>
      <c r="AU1019" s="122"/>
      <c r="AV1019" s="122"/>
      <c r="AW1019" s="122"/>
      <c r="AX1019" s="122"/>
      <c r="AY1019" s="122"/>
      <c r="AZ1019" s="122"/>
      <c r="BA1019" s="122"/>
      <c r="BB1019" s="122"/>
      <c r="BC1019" s="122"/>
      <c r="BD1019" s="122"/>
      <c r="BE1019" s="122"/>
      <c r="BF1019" s="122"/>
    </row>
    <row r="1020" spans="2:58" ht="14.1" customHeight="1" x14ac:dyDescent="0.2">
      <c r="B1020" s="122"/>
      <c r="C1020" s="122"/>
      <c r="D1020" s="122"/>
      <c r="E1020" s="122"/>
      <c r="F1020" s="122"/>
      <c r="G1020" s="122"/>
      <c r="H1020" s="122"/>
      <c r="I1020" s="122"/>
      <c r="J1020" s="122"/>
      <c r="K1020" s="122"/>
      <c r="L1020" s="122"/>
      <c r="M1020" s="122"/>
      <c r="N1020" s="122"/>
      <c r="O1020" s="122"/>
      <c r="P1020" s="122"/>
      <c r="Q1020" s="122"/>
      <c r="R1020" s="122"/>
      <c r="S1020" s="122"/>
      <c r="T1020" s="122"/>
      <c r="U1020" s="122"/>
      <c r="V1020" s="122"/>
      <c r="W1020" s="122"/>
      <c r="X1020" s="122"/>
      <c r="Y1020" s="122"/>
      <c r="Z1020" s="122"/>
      <c r="AA1020" s="122"/>
      <c r="AB1020" s="122"/>
      <c r="AC1020" s="122"/>
      <c r="AD1020" s="122"/>
      <c r="AE1020" s="122"/>
      <c r="AF1020" s="122"/>
      <c r="AG1020" s="122"/>
      <c r="AH1020" s="122"/>
      <c r="AI1020" s="122"/>
      <c r="AJ1020" s="122"/>
      <c r="AK1020" s="122"/>
      <c r="AL1020" s="122"/>
      <c r="AM1020" s="122"/>
      <c r="AN1020" s="122"/>
      <c r="AO1020" s="122"/>
      <c r="AP1020" s="122"/>
      <c r="AQ1020" s="122"/>
      <c r="AR1020" s="122"/>
      <c r="AS1020" s="122"/>
      <c r="AT1020" s="122"/>
      <c r="AU1020" s="122"/>
      <c r="AV1020" s="122"/>
      <c r="AW1020" s="122"/>
      <c r="AX1020" s="122"/>
      <c r="AY1020" s="122"/>
      <c r="AZ1020" s="122"/>
      <c r="BA1020" s="122"/>
      <c r="BB1020" s="122"/>
      <c r="BC1020" s="122"/>
      <c r="BD1020" s="122"/>
      <c r="BE1020" s="122"/>
      <c r="BF1020" s="122"/>
    </row>
    <row r="1021" spans="2:58" ht="14.1" customHeight="1" x14ac:dyDescent="0.2">
      <c r="B1021" s="122"/>
      <c r="C1021" s="122"/>
      <c r="D1021" s="122"/>
      <c r="E1021" s="122"/>
      <c r="F1021" s="122"/>
      <c r="G1021" s="122"/>
      <c r="H1021" s="122"/>
      <c r="I1021" s="122"/>
      <c r="J1021" s="122"/>
      <c r="K1021" s="122"/>
      <c r="L1021" s="122"/>
      <c r="M1021" s="122"/>
      <c r="N1021" s="122"/>
      <c r="O1021" s="122"/>
      <c r="P1021" s="122"/>
      <c r="Q1021" s="122"/>
      <c r="R1021" s="122"/>
      <c r="S1021" s="122"/>
      <c r="T1021" s="122"/>
      <c r="U1021" s="122"/>
      <c r="V1021" s="122"/>
      <c r="W1021" s="122"/>
      <c r="X1021" s="122"/>
      <c r="Y1021" s="122"/>
      <c r="Z1021" s="122"/>
      <c r="AA1021" s="122"/>
      <c r="AB1021" s="122"/>
      <c r="AC1021" s="122"/>
      <c r="AD1021" s="122"/>
      <c r="AE1021" s="122"/>
      <c r="AF1021" s="122"/>
      <c r="AG1021" s="122"/>
      <c r="AH1021" s="122"/>
      <c r="AI1021" s="122"/>
      <c r="AJ1021" s="122"/>
      <c r="AK1021" s="122"/>
      <c r="AL1021" s="122"/>
      <c r="AM1021" s="122"/>
      <c r="AN1021" s="122"/>
      <c r="AO1021" s="122"/>
      <c r="AP1021" s="122"/>
      <c r="AQ1021" s="122"/>
      <c r="AR1021" s="122"/>
      <c r="AS1021" s="122"/>
      <c r="AT1021" s="122"/>
      <c r="AU1021" s="122"/>
      <c r="AV1021" s="122"/>
      <c r="AW1021" s="122"/>
      <c r="AX1021" s="122"/>
      <c r="AY1021" s="122"/>
      <c r="AZ1021" s="122"/>
      <c r="BA1021" s="122"/>
      <c r="BB1021" s="122"/>
      <c r="BC1021" s="122"/>
      <c r="BD1021" s="122"/>
      <c r="BE1021" s="122"/>
      <c r="BF1021" s="122"/>
    </row>
    <row r="1022" spans="2:58" ht="14.1" customHeight="1" x14ac:dyDescent="0.2">
      <c r="B1022" s="122"/>
      <c r="C1022" s="122"/>
      <c r="D1022" s="122"/>
      <c r="E1022" s="122"/>
      <c r="F1022" s="122"/>
      <c r="G1022" s="122"/>
      <c r="H1022" s="122"/>
      <c r="I1022" s="122"/>
      <c r="J1022" s="122"/>
      <c r="K1022" s="122"/>
      <c r="L1022" s="122"/>
      <c r="M1022" s="122"/>
      <c r="N1022" s="122"/>
      <c r="O1022" s="122"/>
      <c r="P1022" s="122"/>
      <c r="Q1022" s="122"/>
      <c r="R1022" s="122"/>
      <c r="S1022" s="122"/>
      <c r="T1022" s="122"/>
      <c r="U1022" s="122"/>
      <c r="V1022" s="122"/>
      <c r="W1022" s="122"/>
      <c r="X1022" s="122"/>
      <c r="Y1022" s="122"/>
      <c r="Z1022" s="122"/>
      <c r="AA1022" s="122"/>
      <c r="AB1022" s="122"/>
      <c r="AC1022" s="122"/>
      <c r="AD1022" s="122"/>
      <c r="AE1022" s="122"/>
      <c r="AF1022" s="122"/>
      <c r="AG1022" s="122"/>
      <c r="AH1022" s="122"/>
      <c r="AI1022" s="122"/>
      <c r="AJ1022" s="122"/>
      <c r="AK1022" s="122"/>
      <c r="AL1022" s="122"/>
      <c r="AM1022" s="122"/>
      <c r="AN1022" s="122"/>
      <c r="AO1022" s="122"/>
      <c r="AP1022" s="122"/>
      <c r="AQ1022" s="122"/>
      <c r="AR1022" s="122"/>
      <c r="AS1022" s="122"/>
      <c r="AT1022" s="122"/>
      <c r="AU1022" s="122"/>
      <c r="AV1022" s="122"/>
      <c r="AW1022" s="122"/>
      <c r="AX1022" s="122"/>
      <c r="AY1022" s="122"/>
      <c r="AZ1022" s="122"/>
      <c r="BA1022" s="122"/>
      <c r="BB1022" s="122"/>
      <c r="BC1022" s="122"/>
      <c r="BD1022" s="122"/>
      <c r="BE1022" s="122"/>
      <c r="BF1022" s="122"/>
    </row>
    <row r="1023" spans="2:58" ht="14.1" customHeight="1" x14ac:dyDescent="0.2">
      <c r="B1023" s="122"/>
      <c r="C1023" s="122"/>
      <c r="D1023" s="122"/>
      <c r="E1023" s="122"/>
      <c r="F1023" s="122"/>
      <c r="G1023" s="122"/>
      <c r="H1023" s="122"/>
      <c r="I1023" s="122"/>
      <c r="J1023" s="122"/>
      <c r="K1023" s="122"/>
      <c r="L1023" s="122"/>
      <c r="M1023" s="122"/>
      <c r="N1023" s="122"/>
      <c r="O1023" s="122"/>
      <c r="P1023" s="122"/>
      <c r="Q1023" s="122"/>
      <c r="R1023" s="122"/>
      <c r="S1023" s="122"/>
      <c r="T1023" s="122"/>
      <c r="U1023" s="122"/>
      <c r="V1023" s="122"/>
      <c r="W1023" s="122"/>
      <c r="X1023" s="122"/>
      <c r="Y1023" s="122"/>
      <c r="Z1023" s="122"/>
      <c r="AA1023" s="122"/>
      <c r="AB1023" s="122"/>
      <c r="AC1023" s="122"/>
      <c r="AD1023" s="122"/>
      <c r="AE1023" s="122"/>
      <c r="AF1023" s="122"/>
      <c r="AG1023" s="122"/>
      <c r="AH1023" s="122"/>
      <c r="AI1023" s="122"/>
      <c r="AJ1023" s="122"/>
      <c r="AK1023" s="122"/>
      <c r="AL1023" s="122"/>
      <c r="AM1023" s="122"/>
      <c r="AN1023" s="122"/>
      <c r="AO1023" s="122"/>
      <c r="AP1023" s="122"/>
      <c r="AQ1023" s="122"/>
      <c r="AR1023" s="122"/>
      <c r="AS1023" s="122"/>
      <c r="AT1023" s="122"/>
      <c r="AU1023" s="122"/>
      <c r="AV1023" s="122"/>
      <c r="AW1023" s="122"/>
      <c r="AX1023" s="122"/>
      <c r="AY1023" s="122"/>
      <c r="AZ1023" s="122"/>
      <c r="BA1023" s="122"/>
      <c r="BB1023" s="122"/>
      <c r="BC1023" s="122"/>
      <c r="BD1023" s="122"/>
      <c r="BE1023" s="122"/>
      <c r="BF1023" s="122"/>
    </row>
    <row r="1024" spans="2:58" ht="14.1" customHeight="1" x14ac:dyDescent="0.2">
      <c r="B1024" s="122"/>
      <c r="C1024" s="122"/>
      <c r="D1024" s="122"/>
      <c r="E1024" s="122"/>
      <c r="F1024" s="122"/>
      <c r="G1024" s="122"/>
      <c r="H1024" s="122"/>
      <c r="I1024" s="122"/>
      <c r="J1024" s="122"/>
      <c r="K1024" s="122"/>
      <c r="L1024" s="122"/>
      <c r="M1024" s="122"/>
      <c r="N1024" s="122"/>
      <c r="O1024" s="122"/>
      <c r="P1024" s="122"/>
      <c r="Q1024" s="122"/>
      <c r="R1024" s="122"/>
      <c r="S1024" s="122"/>
      <c r="T1024" s="122"/>
      <c r="U1024" s="122"/>
      <c r="V1024" s="122"/>
      <c r="W1024" s="122"/>
      <c r="X1024" s="122"/>
      <c r="Y1024" s="122"/>
      <c r="Z1024" s="122"/>
      <c r="AA1024" s="122"/>
      <c r="AB1024" s="122"/>
      <c r="AC1024" s="122"/>
      <c r="AD1024" s="122"/>
      <c r="AE1024" s="122"/>
      <c r="AF1024" s="122"/>
      <c r="AG1024" s="122"/>
      <c r="AH1024" s="122"/>
      <c r="AI1024" s="122"/>
      <c r="AJ1024" s="122"/>
      <c r="AK1024" s="122"/>
      <c r="AL1024" s="122"/>
      <c r="AM1024" s="122"/>
      <c r="AN1024" s="122"/>
      <c r="AO1024" s="122"/>
      <c r="AP1024" s="122"/>
      <c r="AQ1024" s="122"/>
      <c r="AR1024" s="122"/>
      <c r="AS1024" s="122"/>
      <c r="AT1024" s="122"/>
      <c r="AU1024" s="122"/>
      <c r="AV1024" s="122"/>
      <c r="AW1024" s="122"/>
      <c r="AX1024" s="122"/>
      <c r="AY1024" s="122"/>
      <c r="AZ1024" s="122"/>
      <c r="BA1024" s="122"/>
      <c r="BB1024" s="122"/>
      <c r="BC1024" s="122"/>
      <c r="BD1024" s="122"/>
      <c r="BE1024" s="122"/>
      <c r="BF1024" s="122"/>
    </row>
    <row r="1025" spans="2:58" ht="14.1" customHeight="1" x14ac:dyDescent="0.2">
      <c r="B1025" s="122"/>
      <c r="C1025" s="122"/>
      <c r="D1025" s="122"/>
      <c r="E1025" s="122"/>
      <c r="F1025" s="122"/>
      <c r="G1025" s="122"/>
      <c r="H1025" s="122"/>
      <c r="I1025" s="122"/>
      <c r="J1025" s="122"/>
      <c r="K1025" s="122"/>
      <c r="L1025" s="122"/>
      <c r="M1025" s="122"/>
      <c r="N1025" s="122"/>
      <c r="O1025" s="122"/>
      <c r="P1025" s="122"/>
      <c r="Q1025" s="122"/>
      <c r="R1025" s="122"/>
      <c r="S1025" s="122"/>
      <c r="T1025" s="122"/>
      <c r="U1025" s="122"/>
      <c r="V1025" s="122"/>
      <c r="W1025" s="122"/>
      <c r="X1025" s="122"/>
      <c r="Y1025" s="122"/>
      <c r="Z1025" s="122"/>
      <c r="AA1025" s="122"/>
      <c r="AB1025" s="122"/>
      <c r="AC1025" s="122"/>
      <c r="AD1025" s="122"/>
      <c r="AE1025" s="122"/>
      <c r="AF1025" s="122"/>
      <c r="AG1025" s="122"/>
      <c r="AH1025" s="122"/>
      <c r="AI1025" s="122"/>
      <c r="AJ1025" s="122"/>
      <c r="AK1025" s="122"/>
      <c r="AL1025" s="122"/>
      <c r="AM1025" s="122"/>
      <c r="AN1025" s="122"/>
      <c r="AO1025" s="122"/>
      <c r="AP1025" s="122"/>
      <c r="AQ1025" s="122"/>
      <c r="AR1025" s="122"/>
      <c r="AS1025" s="122"/>
      <c r="AT1025" s="122"/>
      <c r="AU1025" s="122"/>
      <c r="AV1025" s="122"/>
      <c r="AW1025" s="122"/>
      <c r="AX1025" s="122"/>
      <c r="AY1025" s="122"/>
      <c r="AZ1025" s="122"/>
      <c r="BA1025" s="122"/>
      <c r="BB1025" s="122"/>
      <c r="BC1025" s="122"/>
      <c r="BD1025" s="122"/>
      <c r="BE1025" s="122"/>
      <c r="BF1025" s="122"/>
    </row>
    <row r="1026" spans="2:58" ht="14.1" customHeight="1" x14ac:dyDescent="0.2">
      <c r="B1026" s="122"/>
      <c r="C1026" s="122"/>
      <c r="D1026" s="122"/>
      <c r="E1026" s="122"/>
      <c r="F1026" s="122"/>
      <c r="G1026" s="122"/>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2"/>
      <c r="AD1026" s="122"/>
      <c r="AE1026" s="122"/>
      <c r="AF1026" s="122"/>
      <c r="AG1026" s="122"/>
      <c r="AH1026" s="122"/>
      <c r="AI1026" s="122"/>
      <c r="AJ1026" s="122"/>
      <c r="AK1026" s="122"/>
      <c r="AL1026" s="122"/>
      <c r="AM1026" s="122"/>
      <c r="AN1026" s="122"/>
      <c r="AO1026" s="122"/>
      <c r="AP1026" s="122"/>
      <c r="AQ1026" s="122"/>
      <c r="AR1026" s="122"/>
      <c r="AS1026" s="122"/>
      <c r="AT1026" s="122"/>
      <c r="AU1026" s="122"/>
      <c r="AV1026" s="122"/>
      <c r="AW1026" s="122"/>
      <c r="AX1026" s="122"/>
      <c r="AY1026" s="122"/>
      <c r="AZ1026" s="122"/>
      <c r="BA1026" s="122"/>
      <c r="BB1026" s="122"/>
      <c r="BC1026" s="122"/>
      <c r="BD1026" s="122"/>
      <c r="BE1026" s="122"/>
      <c r="BF1026" s="122"/>
    </row>
    <row r="1027" spans="2:58" ht="14.1" customHeight="1" x14ac:dyDescent="0.2">
      <c r="B1027" s="122"/>
      <c r="C1027" s="122"/>
      <c r="D1027" s="122"/>
      <c r="E1027" s="122"/>
      <c r="F1027" s="122"/>
      <c r="G1027" s="122"/>
      <c r="H1027" s="122"/>
      <c r="I1027" s="122"/>
      <c r="J1027" s="122"/>
      <c r="K1027" s="122"/>
      <c r="L1027" s="122"/>
      <c r="M1027" s="122"/>
      <c r="N1027" s="122"/>
      <c r="O1027" s="122"/>
      <c r="P1027" s="122"/>
      <c r="Q1027" s="122"/>
      <c r="R1027" s="122"/>
      <c r="S1027" s="122"/>
      <c r="T1027" s="122"/>
      <c r="U1027" s="122"/>
      <c r="V1027" s="122"/>
      <c r="W1027" s="122"/>
      <c r="X1027" s="122"/>
      <c r="Y1027" s="122"/>
      <c r="Z1027" s="122"/>
      <c r="AA1027" s="122"/>
      <c r="AB1027" s="122"/>
      <c r="AC1027" s="122"/>
      <c r="AD1027" s="122"/>
      <c r="AE1027" s="122"/>
      <c r="AF1027" s="122"/>
      <c r="AG1027" s="122"/>
      <c r="AH1027" s="122"/>
      <c r="AI1027" s="122"/>
      <c r="AJ1027" s="122"/>
      <c r="AK1027" s="122"/>
      <c r="AL1027" s="122"/>
      <c r="AM1027" s="122"/>
      <c r="AN1027" s="122"/>
      <c r="AO1027" s="122"/>
      <c r="AP1027" s="122"/>
      <c r="AQ1027" s="122"/>
      <c r="AR1027" s="122"/>
      <c r="AS1027" s="122"/>
      <c r="AT1027" s="122"/>
      <c r="AU1027" s="122"/>
      <c r="AV1027" s="122"/>
      <c r="AW1027" s="122"/>
      <c r="AX1027" s="122"/>
      <c r="AY1027" s="122"/>
      <c r="AZ1027" s="122"/>
      <c r="BA1027" s="122"/>
      <c r="BB1027" s="122"/>
      <c r="BC1027" s="122"/>
      <c r="BD1027" s="122"/>
      <c r="BE1027" s="122"/>
      <c r="BF1027" s="122"/>
    </row>
    <row r="1028" spans="2:58" ht="14.1" customHeight="1" x14ac:dyDescent="0.2">
      <c r="B1028" s="122"/>
      <c r="C1028" s="122"/>
      <c r="D1028" s="122"/>
      <c r="E1028" s="122"/>
      <c r="F1028" s="122"/>
      <c r="G1028" s="122"/>
      <c r="H1028" s="122"/>
      <c r="I1028" s="122"/>
      <c r="J1028" s="122"/>
      <c r="K1028" s="122"/>
      <c r="L1028" s="122"/>
      <c r="M1028" s="122"/>
      <c r="N1028" s="122"/>
      <c r="O1028" s="122"/>
      <c r="P1028" s="122"/>
      <c r="Q1028" s="122"/>
      <c r="R1028" s="122"/>
      <c r="S1028" s="122"/>
      <c r="T1028" s="122"/>
      <c r="U1028" s="122"/>
      <c r="V1028" s="122"/>
      <c r="W1028" s="122"/>
      <c r="X1028" s="122"/>
      <c r="Y1028" s="122"/>
      <c r="Z1028" s="122"/>
      <c r="AA1028" s="122"/>
      <c r="AB1028" s="122"/>
      <c r="AC1028" s="122"/>
      <c r="AD1028" s="122"/>
      <c r="AE1028" s="122"/>
      <c r="AF1028" s="122"/>
      <c r="AG1028" s="122"/>
      <c r="AH1028" s="122"/>
      <c r="AI1028" s="122"/>
      <c r="AJ1028" s="122"/>
      <c r="AK1028" s="122"/>
      <c r="AL1028" s="122"/>
      <c r="AM1028" s="122"/>
      <c r="AN1028" s="122"/>
      <c r="AO1028" s="122"/>
      <c r="AP1028" s="122"/>
      <c r="AQ1028" s="122"/>
      <c r="AR1028" s="122"/>
      <c r="AS1028" s="122"/>
      <c r="AT1028" s="122"/>
      <c r="AU1028" s="122"/>
      <c r="AV1028" s="122"/>
      <c r="AW1028" s="122"/>
      <c r="AX1028" s="122"/>
      <c r="AY1028" s="122"/>
      <c r="AZ1028" s="122"/>
      <c r="BA1028" s="122"/>
      <c r="BB1028" s="122"/>
      <c r="BC1028" s="122"/>
      <c r="BD1028" s="122"/>
      <c r="BE1028" s="122"/>
      <c r="BF1028" s="122"/>
    </row>
    <row r="1029" spans="2:58" ht="14.1" customHeight="1" x14ac:dyDescent="0.2">
      <c r="B1029" s="122"/>
      <c r="C1029" s="122"/>
      <c r="D1029" s="122"/>
      <c r="E1029" s="122"/>
      <c r="F1029" s="122"/>
      <c r="G1029" s="122"/>
      <c r="H1029" s="122"/>
      <c r="I1029" s="122"/>
      <c r="J1029" s="122"/>
      <c r="K1029" s="122"/>
      <c r="L1029" s="122"/>
      <c r="M1029" s="122"/>
      <c r="N1029" s="122"/>
      <c r="O1029" s="122"/>
      <c r="P1029" s="122"/>
      <c r="Q1029" s="122"/>
      <c r="R1029" s="122"/>
      <c r="S1029" s="122"/>
      <c r="T1029" s="122"/>
      <c r="U1029" s="122"/>
      <c r="V1029" s="122"/>
      <c r="W1029" s="122"/>
      <c r="X1029" s="122"/>
      <c r="Y1029" s="122"/>
      <c r="Z1029" s="122"/>
      <c r="AA1029" s="122"/>
      <c r="AB1029" s="122"/>
      <c r="AC1029" s="122"/>
      <c r="AD1029" s="122"/>
      <c r="AE1029" s="122"/>
      <c r="AF1029" s="122"/>
      <c r="AG1029" s="122"/>
      <c r="AH1029" s="122"/>
      <c r="AI1029" s="122"/>
      <c r="AJ1029" s="122"/>
      <c r="AK1029" s="122"/>
      <c r="AL1029" s="122"/>
      <c r="AM1029" s="122"/>
      <c r="AN1029" s="122"/>
      <c r="AO1029" s="122"/>
      <c r="AP1029" s="122"/>
      <c r="AQ1029" s="122"/>
      <c r="AR1029" s="122"/>
      <c r="AS1029" s="122"/>
      <c r="AT1029" s="122"/>
      <c r="AU1029" s="122"/>
      <c r="AV1029" s="122"/>
      <c r="AW1029" s="122"/>
      <c r="AX1029" s="122"/>
      <c r="AY1029" s="122"/>
      <c r="AZ1029" s="122"/>
      <c r="BA1029" s="122"/>
      <c r="BB1029" s="122"/>
      <c r="BC1029" s="122"/>
      <c r="BD1029" s="122"/>
      <c r="BE1029" s="122"/>
      <c r="BF1029" s="122"/>
    </row>
    <row r="1030" spans="2:58" ht="14.1" customHeight="1" x14ac:dyDescent="0.2">
      <c r="B1030" s="122"/>
      <c r="C1030" s="122"/>
      <c r="D1030" s="122"/>
      <c r="E1030" s="122"/>
      <c r="F1030" s="122"/>
      <c r="G1030" s="122"/>
      <c r="H1030" s="122"/>
      <c r="I1030" s="122"/>
      <c r="J1030" s="122"/>
      <c r="K1030" s="122"/>
      <c r="L1030" s="122"/>
      <c r="M1030" s="122"/>
      <c r="N1030" s="122"/>
      <c r="O1030" s="122"/>
      <c r="P1030" s="122"/>
      <c r="Q1030" s="122"/>
      <c r="R1030" s="122"/>
      <c r="S1030" s="122"/>
      <c r="T1030" s="122"/>
      <c r="U1030" s="122"/>
      <c r="V1030" s="122"/>
      <c r="W1030" s="122"/>
      <c r="X1030" s="122"/>
      <c r="Y1030" s="122"/>
      <c r="Z1030" s="122"/>
      <c r="AA1030" s="122"/>
      <c r="AB1030" s="122"/>
      <c r="AC1030" s="122"/>
      <c r="AD1030" s="122"/>
      <c r="AE1030" s="122"/>
      <c r="AF1030" s="122"/>
      <c r="AG1030" s="122"/>
      <c r="AH1030" s="122"/>
      <c r="AI1030" s="122"/>
      <c r="AJ1030" s="122"/>
      <c r="AK1030" s="122"/>
      <c r="AL1030" s="122"/>
      <c r="AM1030" s="122"/>
      <c r="AN1030" s="122"/>
      <c r="AO1030" s="122"/>
      <c r="AP1030" s="122"/>
      <c r="AQ1030" s="122"/>
      <c r="AR1030" s="122"/>
      <c r="AS1030" s="122"/>
      <c r="AT1030" s="122"/>
      <c r="AU1030" s="122"/>
      <c r="AV1030" s="122"/>
      <c r="AW1030" s="122"/>
      <c r="AX1030" s="122"/>
      <c r="AY1030" s="122"/>
      <c r="AZ1030" s="122"/>
      <c r="BA1030" s="122"/>
      <c r="BB1030" s="122"/>
      <c r="BC1030" s="122"/>
      <c r="BD1030" s="122"/>
      <c r="BE1030" s="122"/>
      <c r="BF1030" s="122"/>
    </row>
    <row r="1031" spans="2:58" ht="14.1" customHeight="1" x14ac:dyDescent="0.2">
      <c r="B1031" s="122"/>
      <c r="C1031" s="122"/>
      <c r="D1031" s="122"/>
      <c r="E1031" s="122"/>
      <c r="F1031" s="122"/>
      <c r="G1031" s="122"/>
      <c r="H1031" s="122"/>
      <c r="I1031" s="122"/>
      <c r="J1031" s="122"/>
      <c r="K1031" s="122"/>
      <c r="L1031" s="122"/>
      <c r="M1031" s="122"/>
      <c r="N1031" s="122"/>
      <c r="O1031" s="122"/>
      <c r="P1031" s="122"/>
      <c r="Q1031" s="122"/>
      <c r="R1031" s="122"/>
      <c r="S1031" s="122"/>
      <c r="T1031" s="122"/>
      <c r="U1031" s="122"/>
      <c r="V1031" s="122"/>
      <c r="W1031" s="122"/>
      <c r="X1031" s="122"/>
      <c r="Y1031" s="122"/>
      <c r="Z1031" s="122"/>
      <c r="AA1031" s="122"/>
      <c r="AB1031" s="122"/>
      <c r="AC1031" s="122"/>
      <c r="AD1031" s="122"/>
      <c r="AE1031" s="122"/>
      <c r="AF1031" s="122"/>
      <c r="AG1031" s="122"/>
      <c r="AH1031" s="122"/>
      <c r="AI1031" s="122"/>
      <c r="AJ1031" s="122"/>
      <c r="AK1031" s="122"/>
      <c r="AL1031" s="122"/>
      <c r="AM1031" s="122"/>
      <c r="AN1031" s="122"/>
      <c r="AO1031" s="122"/>
      <c r="AP1031" s="122"/>
      <c r="AQ1031" s="122"/>
      <c r="AR1031" s="122"/>
      <c r="AS1031" s="122"/>
      <c r="AT1031" s="122"/>
      <c r="AU1031" s="122"/>
      <c r="AV1031" s="122"/>
      <c r="AW1031" s="122"/>
      <c r="AX1031" s="122"/>
      <c r="AY1031" s="122"/>
      <c r="AZ1031" s="122"/>
      <c r="BA1031" s="122"/>
      <c r="BB1031" s="122"/>
      <c r="BC1031" s="122"/>
      <c r="BD1031" s="122"/>
      <c r="BE1031" s="122"/>
      <c r="BF1031" s="122"/>
    </row>
    <row r="1032" spans="2:58" ht="14.1" customHeight="1" x14ac:dyDescent="0.2">
      <c r="B1032" s="122"/>
      <c r="C1032" s="122"/>
      <c r="D1032" s="122"/>
      <c r="E1032" s="122"/>
      <c r="F1032" s="122"/>
      <c r="G1032" s="122"/>
      <c r="H1032" s="122"/>
      <c r="I1032" s="122"/>
      <c r="J1032" s="122"/>
      <c r="K1032" s="122"/>
      <c r="L1032" s="122"/>
      <c r="M1032" s="122"/>
      <c r="N1032" s="122"/>
      <c r="O1032" s="122"/>
      <c r="P1032" s="122"/>
      <c r="Q1032" s="122"/>
      <c r="R1032" s="122"/>
      <c r="S1032" s="122"/>
      <c r="T1032" s="122"/>
      <c r="U1032" s="122"/>
      <c r="V1032" s="122"/>
      <c r="W1032" s="122"/>
      <c r="X1032" s="122"/>
      <c r="Y1032" s="122"/>
      <c r="Z1032" s="122"/>
      <c r="AA1032" s="122"/>
      <c r="AB1032" s="122"/>
      <c r="AC1032" s="122"/>
      <c r="AD1032" s="122"/>
      <c r="AE1032" s="122"/>
      <c r="AF1032" s="122"/>
      <c r="AG1032" s="122"/>
      <c r="AH1032" s="122"/>
      <c r="AI1032" s="122"/>
      <c r="AJ1032" s="122"/>
      <c r="AK1032" s="122"/>
      <c r="AL1032" s="122"/>
      <c r="AM1032" s="122"/>
      <c r="AN1032" s="122"/>
      <c r="AO1032" s="122"/>
      <c r="AP1032" s="122"/>
      <c r="AQ1032" s="122"/>
      <c r="AR1032" s="122"/>
      <c r="AS1032" s="122"/>
      <c r="AT1032" s="122"/>
      <c r="AU1032" s="122"/>
      <c r="AV1032" s="122"/>
      <c r="AW1032" s="122"/>
      <c r="AX1032" s="122"/>
      <c r="AY1032" s="122"/>
      <c r="AZ1032" s="122"/>
      <c r="BA1032" s="122"/>
      <c r="BB1032" s="122"/>
      <c r="BC1032" s="122"/>
      <c r="BD1032" s="122"/>
      <c r="BE1032" s="122"/>
      <c r="BF1032" s="122"/>
    </row>
    <row r="1033" spans="2:58" ht="14.1" customHeight="1" x14ac:dyDescent="0.2">
      <c r="B1033" s="122"/>
      <c r="C1033" s="122"/>
      <c r="D1033" s="122"/>
      <c r="E1033" s="122"/>
      <c r="F1033" s="122"/>
      <c r="G1033" s="122"/>
      <c r="H1033" s="122"/>
      <c r="I1033" s="122"/>
      <c r="J1033" s="122"/>
      <c r="K1033" s="122"/>
      <c r="L1033" s="122"/>
      <c r="M1033" s="122"/>
      <c r="N1033" s="122"/>
      <c r="O1033" s="122"/>
      <c r="P1033" s="122"/>
      <c r="Q1033" s="122"/>
      <c r="R1033" s="122"/>
      <c r="S1033" s="122"/>
      <c r="T1033" s="122"/>
      <c r="U1033" s="122"/>
      <c r="V1033" s="122"/>
      <c r="W1033" s="122"/>
      <c r="X1033" s="122"/>
      <c r="Y1033" s="122"/>
      <c r="Z1033" s="122"/>
      <c r="AA1033" s="122"/>
      <c r="AB1033" s="122"/>
      <c r="AC1033" s="122"/>
      <c r="AD1033" s="122"/>
      <c r="AE1033" s="122"/>
      <c r="AF1033" s="122"/>
      <c r="AG1033" s="122"/>
      <c r="AH1033" s="122"/>
      <c r="AI1033" s="122"/>
      <c r="AJ1033" s="122"/>
      <c r="AK1033" s="122"/>
      <c r="AL1033" s="122"/>
      <c r="AM1033" s="122"/>
      <c r="AN1033" s="122"/>
      <c r="AO1033" s="122"/>
      <c r="AP1033" s="122"/>
      <c r="AQ1033" s="122"/>
      <c r="AR1033" s="122"/>
      <c r="AS1033" s="122"/>
      <c r="AT1033" s="122"/>
      <c r="AU1033" s="122"/>
      <c r="AV1033" s="122"/>
      <c r="AW1033" s="122"/>
      <c r="AX1033" s="122"/>
      <c r="AY1033" s="122"/>
      <c r="AZ1033" s="122"/>
      <c r="BA1033" s="122"/>
      <c r="BB1033" s="122"/>
      <c r="BC1033" s="122"/>
      <c r="BD1033" s="122"/>
      <c r="BE1033" s="122"/>
      <c r="BF1033" s="122"/>
    </row>
    <row r="1034" spans="2:58" ht="14.1" customHeight="1" x14ac:dyDescent="0.2">
      <c r="B1034" s="122"/>
      <c r="C1034" s="122"/>
      <c r="D1034" s="122"/>
      <c r="E1034" s="122"/>
      <c r="F1034" s="122"/>
      <c r="G1034" s="122"/>
      <c r="H1034" s="122"/>
      <c r="I1034" s="122"/>
      <c r="J1034" s="122"/>
      <c r="K1034" s="122"/>
      <c r="L1034" s="122"/>
      <c r="M1034" s="122"/>
      <c r="N1034" s="122"/>
      <c r="O1034" s="122"/>
      <c r="P1034" s="122"/>
      <c r="Q1034" s="122"/>
      <c r="R1034" s="122"/>
      <c r="S1034" s="122"/>
      <c r="T1034" s="122"/>
      <c r="U1034" s="122"/>
      <c r="V1034" s="122"/>
      <c r="W1034" s="122"/>
      <c r="X1034" s="122"/>
      <c r="Y1034" s="122"/>
      <c r="Z1034" s="122"/>
      <c r="AA1034" s="122"/>
      <c r="AB1034" s="122"/>
      <c r="AC1034" s="122"/>
      <c r="AD1034" s="122"/>
      <c r="AE1034" s="122"/>
      <c r="AF1034" s="122"/>
      <c r="AG1034" s="122"/>
      <c r="AH1034" s="122"/>
      <c r="AI1034" s="122"/>
      <c r="AJ1034" s="122"/>
      <c r="AK1034" s="122"/>
      <c r="AL1034" s="122"/>
      <c r="AM1034" s="122"/>
      <c r="AN1034" s="122"/>
      <c r="AO1034" s="122"/>
      <c r="AP1034" s="122"/>
      <c r="AQ1034" s="122"/>
      <c r="AR1034" s="122"/>
      <c r="AS1034" s="122"/>
      <c r="AT1034" s="122"/>
      <c r="AU1034" s="122"/>
      <c r="AV1034" s="122"/>
      <c r="AW1034" s="122"/>
      <c r="AX1034" s="122"/>
      <c r="AY1034" s="122"/>
      <c r="AZ1034" s="122"/>
      <c r="BA1034" s="122"/>
      <c r="BB1034" s="122"/>
      <c r="BC1034" s="122"/>
      <c r="BD1034" s="122"/>
      <c r="BE1034" s="122"/>
      <c r="BF1034" s="122"/>
    </row>
    <row r="1035" spans="2:58" ht="14.1" customHeight="1" x14ac:dyDescent="0.2">
      <c r="B1035" s="122"/>
      <c r="C1035" s="122"/>
      <c r="D1035" s="122"/>
      <c r="E1035" s="122"/>
      <c r="F1035" s="122"/>
      <c r="G1035" s="122"/>
      <c r="H1035" s="122"/>
      <c r="I1035" s="122"/>
      <c r="J1035" s="122"/>
      <c r="K1035" s="122"/>
      <c r="L1035" s="122"/>
      <c r="M1035" s="122"/>
      <c r="N1035" s="122"/>
      <c r="O1035" s="122"/>
      <c r="P1035" s="122"/>
      <c r="Q1035" s="122"/>
      <c r="R1035" s="122"/>
      <c r="S1035" s="122"/>
      <c r="T1035" s="122"/>
      <c r="U1035" s="122"/>
      <c r="V1035" s="122"/>
      <c r="W1035" s="122"/>
      <c r="X1035" s="122"/>
      <c r="Y1035" s="122"/>
      <c r="Z1035" s="122"/>
      <c r="AA1035" s="122"/>
      <c r="AB1035" s="122"/>
      <c r="AC1035" s="122"/>
      <c r="AD1035" s="122"/>
      <c r="AE1035" s="122"/>
      <c r="AF1035" s="122"/>
      <c r="AG1035" s="122"/>
      <c r="AH1035" s="122"/>
      <c r="AI1035" s="122"/>
      <c r="AJ1035" s="122"/>
      <c r="AK1035" s="122"/>
      <c r="AL1035" s="122"/>
      <c r="AM1035" s="122"/>
      <c r="AN1035" s="122"/>
      <c r="AO1035" s="122"/>
      <c r="AP1035" s="122"/>
      <c r="AQ1035" s="122"/>
      <c r="AR1035" s="122"/>
      <c r="AS1035" s="122"/>
      <c r="AT1035" s="122"/>
      <c r="AU1035" s="122"/>
      <c r="AV1035" s="122"/>
      <c r="AW1035" s="122"/>
      <c r="AX1035" s="122"/>
      <c r="AY1035" s="122"/>
      <c r="AZ1035" s="122"/>
      <c r="BA1035" s="122"/>
      <c r="BB1035" s="122"/>
      <c r="BC1035" s="122"/>
      <c r="BD1035" s="122"/>
      <c r="BE1035" s="122"/>
      <c r="BF1035" s="122"/>
    </row>
    <row r="1036" spans="2:58" ht="14.1" customHeight="1" x14ac:dyDescent="0.2">
      <c r="B1036" s="122"/>
      <c r="C1036" s="122"/>
      <c r="D1036" s="122"/>
      <c r="E1036" s="122"/>
      <c r="F1036" s="122"/>
      <c r="G1036" s="122"/>
      <c r="H1036" s="122"/>
      <c r="I1036" s="122"/>
      <c r="J1036" s="122"/>
      <c r="K1036" s="122"/>
      <c r="L1036" s="122"/>
      <c r="M1036" s="122"/>
      <c r="N1036" s="122"/>
      <c r="O1036" s="122"/>
      <c r="P1036" s="122"/>
      <c r="Q1036" s="122"/>
      <c r="R1036" s="122"/>
      <c r="S1036" s="122"/>
      <c r="T1036" s="122"/>
      <c r="U1036" s="122"/>
      <c r="V1036" s="122"/>
      <c r="W1036" s="122"/>
      <c r="X1036" s="122"/>
      <c r="Y1036" s="122"/>
      <c r="Z1036" s="122"/>
      <c r="AA1036" s="122"/>
      <c r="AB1036" s="122"/>
      <c r="AC1036" s="122"/>
      <c r="AD1036" s="122"/>
      <c r="AE1036" s="122"/>
      <c r="AF1036" s="122"/>
      <c r="AG1036" s="122"/>
      <c r="AH1036" s="122"/>
      <c r="AI1036" s="122"/>
      <c r="AJ1036" s="122"/>
      <c r="AK1036" s="122"/>
      <c r="AL1036" s="122"/>
      <c r="AM1036" s="122"/>
      <c r="AN1036" s="122"/>
      <c r="AO1036" s="122"/>
      <c r="AP1036" s="122"/>
      <c r="AQ1036" s="122"/>
      <c r="AR1036" s="122"/>
      <c r="AS1036" s="122"/>
      <c r="AT1036" s="122"/>
      <c r="AU1036" s="122"/>
      <c r="AV1036" s="122"/>
      <c r="AW1036" s="122"/>
      <c r="AX1036" s="122"/>
      <c r="AY1036" s="122"/>
      <c r="AZ1036" s="122"/>
      <c r="BA1036" s="122"/>
      <c r="BB1036" s="122"/>
      <c r="BC1036" s="122"/>
      <c r="BD1036" s="122"/>
      <c r="BE1036" s="122"/>
      <c r="BF1036" s="122"/>
    </row>
    <row r="1037" spans="2:58" ht="14.1" customHeight="1" x14ac:dyDescent="0.2">
      <c r="B1037" s="122"/>
      <c r="C1037" s="122"/>
      <c r="D1037" s="122"/>
      <c r="E1037" s="122"/>
      <c r="F1037" s="122"/>
      <c r="G1037" s="122"/>
      <c r="H1037" s="122"/>
      <c r="I1037" s="122"/>
      <c r="J1037" s="122"/>
      <c r="K1037" s="122"/>
      <c r="L1037" s="122"/>
      <c r="M1037" s="122"/>
      <c r="N1037" s="122"/>
      <c r="O1037" s="122"/>
      <c r="P1037" s="122"/>
      <c r="Q1037" s="122"/>
      <c r="R1037" s="122"/>
      <c r="S1037" s="122"/>
      <c r="T1037" s="122"/>
      <c r="U1037" s="122"/>
      <c r="V1037" s="122"/>
      <c r="W1037" s="122"/>
      <c r="X1037" s="122"/>
      <c r="Y1037" s="122"/>
      <c r="Z1037" s="122"/>
      <c r="AA1037" s="122"/>
      <c r="AB1037" s="122"/>
      <c r="AC1037" s="122"/>
      <c r="AD1037" s="122"/>
      <c r="AE1037" s="122"/>
      <c r="AF1037" s="122"/>
      <c r="AG1037" s="122"/>
      <c r="AH1037" s="122"/>
      <c r="AI1037" s="122"/>
      <c r="AJ1037" s="122"/>
      <c r="AK1037" s="122"/>
      <c r="AL1037" s="122"/>
      <c r="AM1037" s="122"/>
      <c r="AN1037" s="122"/>
      <c r="AO1037" s="122"/>
      <c r="AP1037" s="122"/>
      <c r="AQ1037" s="122"/>
      <c r="AR1037" s="122"/>
      <c r="AS1037" s="122"/>
      <c r="AT1037" s="122"/>
      <c r="AU1037" s="122"/>
      <c r="AV1037" s="122"/>
      <c r="AW1037" s="122"/>
      <c r="AX1037" s="122"/>
      <c r="AY1037" s="122"/>
      <c r="AZ1037" s="122"/>
      <c r="BA1037" s="122"/>
      <c r="BB1037" s="122"/>
      <c r="BC1037" s="122"/>
      <c r="BD1037" s="122"/>
      <c r="BE1037" s="122"/>
      <c r="BF1037" s="122"/>
    </row>
    <row r="1038" spans="2:58" ht="14.1" customHeight="1" x14ac:dyDescent="0.2">
      <c r="B1038" s="122"/>
      <c r="C1038" s="122"/>
      <c r="D1038" s="122"/>
      <c r="E1038" s="122"/>
      <c r="F1038" s="122"/>
      <c r="G1038" s="122"/>
      <c r="H1038" s="122"/>
      <c r="I1038" s="122"/>
      <c r="J1038" s="122"/>
      <c r="K1038" s="122"/>
      <c r="L1038" s="122"/>
      <c r="M1038" s="122"/>
      <c r="N1038" s="122"/>
      <c r="O1038" s="122"/>
      <c r="P1038" s="122"/>
      <c r="Q1038" s="122"/>
      <c r="R1038" s="122"/>
      <c r="S1038" s="122"/>
      <c r="T1038" s="122"/>
      <c r="U1038" s="122"/>
      <c r="V1038" s="122"/>
      <c r="W1038" s="122"/>
      <c r="X1038" s="122"/>
      <c r="Y1038" s="122"/>
      <c r="Z1038" s="122"/>
      <c r="AA1038" s="122"/>
      <c r="AB1038" s="122"/>
      <c r="AC1038" s="122"/>
      <c r="AD1038" s="122"/>
      <c r="AE1038" s="122"/>
      <c r="AF1038" s="122"/>
      <c r="AG1038" s="122"/>
      <c r="AH1038" s="122"/>
      <c r="AI1038" s="122"/>
      <c r="AJ1038" s="122"/>
      <c r="AK1038" s="122"/>
      <c r="AL1038" s="122"/>
      <c r="AM1038" s="122"/>
      <c r="AN1038" s="122"/>
      <c r="AO1038" s="122"/>
      <c r="AP1038" s="122"/>
      <c r="AQ1038" s="122"/>
      <c r="AR1038" s="122"/>
      <c r="AS1038" s="122"/>
      <c r="AT1038" s="122"/>
      <c r="AU1038" s="122"/>
      <c r="AV1038" s="122"/>
      <c r="AW1038" s="122"/>
      <c r="AX1038" s="122"/>
      <c r="AY1038" s="122"/>
      <c r="AZ1038" s="122"/>
      <c r="BA1038" s="122"/>
      <c r="BB1038" s="122"/>
      <c r="BC1038" s="122"/>
      <c r="BD1038" s="122"/>
      <c r="BE1038" s="122"/>
      <c r="BF1038" s="122"/>
    </row>
    <row r="1039" spans="2:58" ht="14.1" customHeight="1" x14ac:dyDescent="0.2">
      <c r="B1039" s="122"/>
      <c r="C1039" s="122"/>
      <c r="D1039" s="122"/>
      <c r="E1039" s="122"/>
      <c r="F1039" s="122"/>
      <c r="G1039" s="122"/>
      <c r="H1039" s="122"/>
      <c r="I1039" s="122"/>
      <c r="J1039" s="122"/>
      <c r="K1039" s="122"/>
      <c r="L1039" s="122"/>
      <c r="M1039" s="122"/>
      <c r="N1039" s="122"/>
      <c r="O1039" s="122"/>
      <c r="P1039" s="122"/>
      <c r="Q1039" s="122"/>
      <c r="R1039" s="122"/>
      <c r="S1039" s="122"/>
      <c r="T1039" s="122"/>
      <c r="U1039" s="122"/>
      <c r="V1039" s="122"/>
      <c r="W1039" s="122"/>
      <c r="X1039" s="122"/>
      <c r="Y1039" s="122"/>
      <c r="Z1039" s="122"/>
      <c r="AA1039" s="122"/>
      <c r="AB1039" s="122"/>
      <c r="AC1039" s="122"/>
      <c r="AD1039" s="122"/>
      <c r="AE1039" s="122"/>
      <c r="AF1039" s="122"/>
      <c r="AG1039" s="122"/>
      <c r="AH1039" s="122"/>
      <c r="AI1039" s="122"/>
      <c r="AJ1039" s="122"/>
      <c r="AK1039" s="122"/>
      <c r="AL1039" s="122"/>
      <c r="AM1039" s="122"/>
      <c r="AN1039" s="122"/>
      <c r="AO1039" s="122"/>
      <c r="AP1039" s="122"/>
      <c r="AQ1039" s="122"/>
      <c r="AR1039" s="122"/>
      <c r="AS1039" s="122"/>
      <c r="AT1039" s="122"/>
      <c r="AU1039" s="122"/>
      <c r="AV1039" s="122"/>
      <c r="AW1039" s="122"/>
      <c r="AX1039" s="122"/>
      <c r="AY1039" s="122"/>
      <c r="AZ1039" s="122"/>
      <c r="BA1039" s="122"/>
      <c r="BB1039" s="122"/>
      <c r="BC1039" s="122"/>
      <c r="BD1039" s="122"/>
      <c r="BE1039" s="122"/>
      <c r="BF1039" s="122"/>
    </row>
    <row r="1040" spans="2:58" ht="14.1" customHeight="1" x14ac:dyDescent="0.2">
      <c r="B1040" s="122"/>
      <c r="C1040" s="122"/>
      <c r="D1040" s="122"/>
      <c r="E1040" s="122"/>
      <c r="F1040" s="122"/>
      <c r="G1040" s="122"/>
      <c r="H1040" s="122"/>
      <c r="I1040" s="122"/>
      <c r="J1040" s="122"/>
      <c r="K1040" s="122"/>
      <c r="L1040" s="122"/>
      <c r="M1040" s="122"/>
      <c r="N1040" s="122"/>
      <c r="O1040" s="122"/>
      <c r="P1040" s="122"/>
      <c r="Q1040" s="122"/>
      <c r="R1040" s="122"/>
      <c r="S1040" s="122"/>
      <c r="T1040" s="122"/>
      <c r="U1040" s="122"/>
      <c r="V1040" s="122"/>
      <c r="W1040" s="122"/>
      <c r="X1040" s="122"/>
      <c r="Y1040" s="122"/>
      <c r="Z1040" s="122"/>
      <c r="AA1040" s="122"/>
      <c r="AB1040" s="122"/>
      <c r="AC1040" s="122"/>
      <c r="AD1040" s="122"/>
      <c r="AE1040" s="122"/>
      <c r="AF1040" s="122"/>
      <c r="AG1040" s="122"/>
      <c r="AH1040" s="122"/>
      <c r="AI1040" s="122"/>
      <c r="AJ1040" s="122"/>
      <c r="AK1040" s="122"/>
      <c r="AL1040" s="122"/>
      <c r="AM1040" s="122"/>
      <c r="AN1040" s="122"/>
      <c r="AO1040" s="122"/>
      <c r="AP1040" s="122"/>
      <c r="AQ1040" s="122"/>
      <c r="AR1040" s="122"/>
      <c r="AS1040" s="122"/>
      <c r="AT1040" s="122"/>
      <c r="AU1040" s="122"/>
      <c r="AV1040" s="122"/>
      <c r="AW1040" s="122"/>
      <c r="AX1040" s="122"/>
      <c r="AY1040" s="122"/>
      <c r="AZ1040" s="122"/>
      <c r="BA1040" s="122"/>
      <c r="BB1040" s="122"/>
      <c r="BC1040" s="122"/>
      <c r="BD1040" s="122"/>
      <c r="BE1040" s="122"/>
      <c r="BF1040" s="122"/>
    </row>
    <row r="1041" spans="2:58" ht="14.1" customHeight="1" x14ac:dyDescent="0.2">
      <c r="B1041" s="122"/>
      <c r="C1041" s="122"/>
      <c r="D1041" s="122"/>
      <c r="E1041" s="122"/>
      <c r="F1041" s="122"/>
      <c r="G1041" s="122"/>
      <c r="H1041" s="122"/>
      <c r="I1041" s="122"/>
      <c r="J1041" s="122"/>
      <c r="K1041" s="122"/>
      <c r="L1041" s="122"/>
      <c r="M1041" s="122"/>
      <c r="N1041" s="122"/>
      <c r="O1041" s="122"/>
      <c r="P1041" s="122"/>
      <c r="Q1041" s="122"/>
      <c r="R1041" s="122"/>
      <c r="S1041" s="122"/>
      <c r="T1041" s="122"/>
      <c r="U1041" s="122"/>
      <c r="V1041" s="122"/>
      <c r="W1041" s="122"/>
      <c r="X1041" s="122"/>
      <c r="Y1041" s="122"/>
      <c r="Z1041" s="122"/>
      <c r="AA1041" s="122"/>
      <c r="AB1041" s="122"/>
      <c r="AC1041" s="122"/>
      <c r="AD1041" s="122"/>
      <c r="AE1041" s="122"/>
      <c r="AF1041" s="122"/>
      <c r="AG1041" s="122"/>
      <c r="AH1041" s="122"/>
      <c r="AI1041" s="122"/>
      <c r="AJ1041" s="122"/>
      <c r="AK1041" s="122"/>
      <c r="AL1041" s="122"/>
      <c r="AM1041" s="122"/>
      <c r="AN1041" s="122"/>
      <c r="AO1041" s="122"/>
      <c r="AP1041" s="122"/>
      <c r="AQ1041" s="122"/>
      <c r="AR1041" s="122"/>
      <c r="AS1041" s="122"/>
      <c r="AT1041" s="122"/>
      <c r="AU1041" s="122"/>
      <c r="AV1041" s="122"/>
      <c r="AW1041" s="122"/>
      <c r="AX1041" s="122"/>
      <c r="AY1041" s="122"/>
      <c r="AZ1041" s="122"/>
      <c r="BA1041" s="122"/>
      <c r="BB1041" s="122"/>
      <c r="BC1041" s="122"/>
      <c r="BD1041" s="122"/>
      <c r="BE1041" s="122"/>
      <c r="BF1041" s="122"/>
    </row>
    <row r="1042" spans="2:58" ht="14.1" customHeight="1" x14ac:dyDescent="0.2">
      <c r="B1042" s="122"/>
      <c r="C1042" s="122"/>
      <c r="D1042" s="122"/>
      <c r="E1042" s="122"/>
      <c r="F1042" s="122"/>
      <c r="G1042" s="122"/>
      <c r="H1042" s="122"/>
      <c r="I1042" s="122"/>
      <c r="J1042" s="122"/>
      <c r="K1042" s="122"/>
      <c r="L1042" s="122"/>
      <c r="M1042" s="122"/>
      <c r="N1042" s="122"/>
      <c r="O1042" s="122"/>
      <c r="P1042" s="122"/>
      <c r="Q1042" s="122"/>
      <c r="R1042" s="122"/>
      <c r="S1042" s="122"/>
      <c r="T1042" s="122"/>
      <c r="U1042" s="122"/>
      <c r="V1042" s="122"/>
      <c r="W1042" s="122"/>
      <c r="X1042" s="122"/>
      <c r="Y1042" s="122"/>
      <c r="Z1042" s="122"/>
      <c r="AA1042" s="122"/>
      <c r="AB1042" s="122"/>
      <c r="AC1042" s="122"/>
      <c r="AD1042" s="122"/>
      <c r="AE1042" s="122"/>
      <c r="AF1042" s="122"/>
      <c r="AG1042" s="122"/>
      <c r="AH1042" s="122"/>
      <c r="AI1042" s="122"/>
      <c r="AJ1042" s="122"/>
      <c r="AK1042" s="122"/>
      <c r="AL1042" s="122"/>
      <c r="AM1042" s="122"/>
      <c r="AN1042" s="122"/>
      <c r="AO1042" s="122"/>
      <c r="AP1042" s="122"/>
      <c r="AQ1042" s="122"/>
      <c r="AR1042" s="122"/>
      <c r="AS1042" s="122"/>
      <c r="AT1042" s="122"/>
      <c r="AU1042" s="122"/>
      <c r="AV1042" s="122"/>
      <c r="AW1042" s="122"/>
      <c r="AX1042" s="122"/>
      <c r="AY1042" s="122"/>
      <c r="AZ1042" s="122"/>
      <c r="BA1042" s="122"/>
      <c r="BB1042" s="122"/>
      <c r="BC1042" s="122"/>
      <c r="BD1042" s="122"/>
      <c r="BE1042" s="122"/>
      <c r="BF1042" s="122"/>
    </row>
    <row r="1043" spans="2:58" ht="14.1" customHeight="1" x14ac:dyDescent="0.2">
      <c r="B1043" s="122"/>
      <c r="C1043" s="122"/>
      <c r="D1043" s="122"/>
      <c r="E1043" s="122"/>
      <c r="F1043" s="122"/>
      <c r="G1043" s="122"/>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2"/>
      <c r="AD1043" s="122"/>
      <c r="AE1043" s="122"/>
      <c r="AF1043" s="122"/>
      <c r="AG1043" s="122"/>
      <c r="AH1043" s="122"/>
      <c r="AI1043" s="122"/>
      <c r="AJ1043" s="122"/>
      <c r="AK1043" s="122"/>
      <c r="AL1043" s="122"/>
      <c r="AM1043" s="122"/>
      <c r="AN1043" s="122"/>
      <c r="AO1043" s="122"/>
      <c r="AP1043" s="122"/>
      <c r="AQ1043" s="122"/>
      <c r="AR1043" s="122"/>
      <c r="AS1043" s="122"/>
      <c r="AT1043" s="122"/>
      <c r="AU1043" s="122"/>
      <c r="AV1043" s="122"/>
      <c r="AW1043" s="122"/>
      <c r="AX1043" s="122"/>
      <c r="AY1043" s="122"/>
      <c r="AZ1043" s="122"/>
      <c r="BA1043" s="122"/>
      <c r="BB1043" s="122"/>
      <c r="BC1043" s="122"/>
      <c r="BD1043" s="122"/>
      <c r="BE1043" s="122"/>
      <c r="BF1043" s="122"/>
    </row>
    <row r="1044" spans="2:58" ht="14.1" customHeight="1" x14ac:dyDescent="0.2">
      <c r="B1044" s="122"/>
      <c r="C1044" s="122"/>
      <c r="D1044" s="122"/>
      <c r="E1044" s="122"/>
      <c r="F1044" s="122"/>
      <c r="G1044" s="122"/>
      <c r="H1044" s="122"/>
      <c r="I1044" s="122"/>
      <c r="J1044" s="122"/>
      <c r="K1044" s="122"/>
      <c r="L1044" s="122"/>
      <c r="M1044" s="122"/>
      <c r="N1044" s="122"/>
      <c r="O1044" s="122"/>
      <c r="P1044" s="122"/>
      <c r="Q1044" s="122"/>
      <c r="R1044" s="122"/>
      <c r="S1044" s="122"/>
      <c r="T1044" s="122"/>
      <c r="U1044" s="122"/>
      <c r="V1044" s="122"/>
      <c r="W1044" s="122"/>
      <c r="X1044" s="122"/>
      <c r="Y1044" s="122"/>
      <c r="Z1044" s="122"/>
      <c r="AA1044" s="122"/>
      <c r="AB1044" s="122"/>
      <c r="AC1044" s="122"/>
      <c r="AD1044" s="122"/>
      <c r="AE1044" s="122"/>
      <c r="AF1044" s="122"/>
      <c r="AG1044" s="122"/>
      <c r="AH1044" s="122"/>
      <c r="AI1044" s="122"/>
      <c r="AJ1044" s="122"/>
      <c r="AK1044" s="122"/>
      <c r="AL1044" s="122"/>
      <c r="AM1044" s="122"/>
      <c r="AN1044" s="122"/>
      <c r="AO1044" s="122"/>
      <c r="AP1044" s="122"/>
      <c r="AQ1044" s="122"/>
      <c r="AR1044" s="122"/>
      <c r="AS1044" s="122"/>
      <c r="AT1044" s="122"/>
      <c r="AU1044" s="122"/>
      <c r="AV1044" s="122"/>
      <c r="AW1044" s="122"/>
      <c r="AX1044" s="122"/>
      <c r="AY1044" s="122"/>
      <c r="AZ1044" s="122"/>
      <c r="BA1044" s="122"/>
      <c r="BB1044" s="122"/>
      <c r="BC1044" s="122"/>
      <c r="BD1044" s="122"/>
      <c r="BE1044" s="122"/>
      <c r="BF1044" s="122"/>
    </row>
    <row r="1045" spans="2:58" ht="14.1" customHeight="1" x14ac:dyDescent="0.2">
      <c r="B1045" s="122"/>
      <c r="C1045" s="122"/>
      <c r="D1045" s="122"/>
      <c r="E1045" s="122"/>
      <c r="F1045" s="122"/>
      <c r="G1045" s="122"/>
      <c r="H1045" s="122"/>
      <c r="I1045" s="122"/>
      <c r="J1045" s="122"/>
      <c r="K1045" s="122"/>
      <c r="L1045" s="122"/>
      <c r="M1045" s="122"/>
      <c r="N1045" s="122"/>
      <c r="O1045" s="122"/>
      <c r="P1045" s="122"/>
      <c r="Q1045" s="122"/>
      <c r="R1045" s="122"/>
      <c r="S1045" s="122"/>
      <c r="T1045" s="122"/>
      <c r="U1045" s="122"/>
      <c r="V1045" s="122"/>
      <c r="W1045" s="122"/>
      <c r="X1045" s="122"/>
      <c r="Y1045" s="122"/>
      <c r="Z1045" s="122"/>
      <c r="AA1045" s="122"/>
      <c r="AB1045" s="122"/>
      <c r="AC1045" s="122"/>
      <c r="AD1045" s="122"/>
      <c r="AE1045" s="122"/>
      <c r="AF1045" s="122"/>
      <c r="AG1045" s="122"/>
      <c r="AH1045" s="122"/>
      <c r="AI1045" s="122"/>
      <c r="AJ1045" s="122"/>
      <c r="AK1045" s="122"/>
      <c r="AL1045" s="122"/>
      <c r="AM1045" s="122"/>
      <c r="AN1045" s="122"/>
      <c r="AO1045" s="122"/>
      <c r="AP1045" s="122"/>
      <c r="AQ1045" s="122"/>
      <c r="AR1045" s="122"/>
      <c r="AS1045" s="122"/>
      <c r="AT1045" s="122"/>
      <c r="AU1045" s="122"/>
      <c r="AV1045" s="122"/>
      <c r="AW1045" s="122"/>
      <c r="AX1045" s="122"/>
      <c r="AY1045" s="122"/>
      <c r="AZ1045" s="122"/>
      <c r="BA1045" s="122"/>
      <c r="BB1045" s="122"/>
      <c r="BC1045" s="122"/>
      <c r="BD1045" s="122"/>
      <c r="BE1045" s="122"/>
      <c r="BF1045" s="122"/>
    </row>
    <row r="1046" spans="2:58" ht="14.1" customHeight="1" x14ac:dyDescent="0.2">
      <c r="B1046" s="122"/>
      <c r="C1046" s="122"/>
      <c r="D1046" s="122"/>
      <c r="E1046" s="122"/>
      <c r="F1046" s="122"/>
      <c r="G1046" s="122"/>
      <c r="H1046" s="122"/>
      <c r="I1046" s="122"/>
      <c r="J1046" s="122"/>
      <c r="K1046" s="122"/>
      <c r="L1046" s="122"/>
      <c r="M1046" s="122"/>
      <c r="N1046" s="122"/>
      <c r="O1046" s="122"/>
      <c r="P1046" s="122"/>
      <c r="Q1046" s="122"/>
      <c r="R1046" s="122"/>
      <c r="S1046" s="122"/>
      <c r="T1046" s="122"/>
      <c r="U1046" s="122"/>
      <c r="V1046" s="122"/>
      <c r="W1046" s="122"/>
      <c r="X1046" s="122"/>
      <c r="Y1046" s="122"/>
      <c r="Z1046" s="122"/>
      <c r="AA1046" s="122"/>
      <c r="AB1046" s="122"/>
      <c r="AC1046" s="122"/>
      <c r="AD1046" s="122"/>
      <c r="AE1046" s="122"/>
      <c r="AF1046" s="122"/>
      <c r="AG1046" s="122"/>
      <c r="AH1046" s="122"/>
      <c r="AI1046" s="122"/>
      <c r="AJ1046" s="122"/>
      <c r="AK1046" s="122"/>
      <c r="AL1046" s="122"/>
      <c r="AM1046" s="122"/>
      <c r="AN1046" s="122"/>
      <c r="AO1046" s="122"/>
      <c r="AP1046" s="122"/>
      <c r="AQ1046" s="122"/>
      <c r="AR1046" s="122"/>
      <c r="AS1046" s="122"/>
      <c r="AT1046" s="122"/>
      <c r="AU1046" s="122"/>
      <c r="AV1046" s="122"/>
      <c r="AW1046" s="122"/>
      <c r="AX1046" s="122"/>
      <c r="AY1046" s="122"/>
      <c r="AZ1046" s="122"/>
      <c r="BA1046" s="122"/>
      <c r="BB1046" s="122"/>
      <c r="BC1046" s="122"/>
      <c r="BD1046" s="122"/>
      <c r="BE1046" s="122"/>
      <c r="BF1046" s="122"/>
    </row>
    <row r="1047" spans="2:58" ht="14.1" customHeight="1" x14ac:dyDescent="0.2">
      <c r="B1047" s="122"/>
      <c r="C1047" s="122"/>
      <c r="D1047" s="122"/>
      <c r="E1047" s="122"/>
      <c r="F1047" s="122"/>
      <c r="G1047" s="122"/>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2"/>
      <c r="AD1047" s="122"/>
      <c r="AE1047" s="122"/>
      <c r="AF1047" s="122"/>
      <c r="AG1047" s="122"/>
      <c r="AH1047" s="122"/>
      <c r="AI1047" s="122"/>
      <c r="AJ1047" s="122"/>
      <c r="AK1047" s="122"/>
      <c r="AL1047" s="122"/>
      <c r="AM1047" s="122"/>
      <c r="AN1047" s="122"/>
      <c r="AO1047" s="122"/>
      <c r="AP1047" s="122"/>
      <c r="AQ1047" s="122"/>
      <c r="AR1047" s="122"/>
      <c r="AS1047" s="122"/>
      <c r="AT1047" s="122"/>
      <c r="AU1047" s="122"/>
      <c r="AV1047" s="122"/>
      <c r="AW1047" s="122"/>
      <c r="AX1047" s="122"/>
      <c r="AY1047" s="122"/>
      <c r="AZ1047" s="122"/>
      <c r="BA1047" s="122"/>
      <c r="BB1047" s="122"/>
      <c r="BC1047" s="122"/>
      <c r="BD1047" s="122"/>
      <c r="BE1047" s="122"/>
      <c r="BF1047" s="122"/>
    </row>
    <row r="1048" spans="2:58" ht="14.1" customHeight="1" x14ac:dyDescent="0.2">
      <c r="B1048" s="122"/>
      <c r="C1048" s="122"/>
      <c r="D1048" s="122"/>
      <c r="E1048" s="122"/>
      <c r="F1048" s="122"/>
      <c r="G1048" s="122"/>
      <c r="H1048" s="122"/>
      <c r="I1048" s="122"/>
      <c r="J1048" s="122"/>
      <c r="K1048" s="122"/>
      <c r="L1048" s="122"/>
      <c r="M1048" s="122"/>
      <c r="N1048" s="122"/>
      <c r="O1048" s="122"/>
      <c r="P1048" s="122"/>
      <c r="Q1048" s="122"/>
      <c r="R1048" s="122"/>
      <c r="S1048" s="122"/>
      <c r="T1048" s="122"/>
      <c r="U1048" s="122"/>
      <c r="V1048" s="122"/>
      <c r="W1048" s="122"/>
      <c r="X1048" s="122"/>
      <c r="Y1048" s="122"/>
      <c r="Z1048" s="122"/>
      <c r="AA1048" s="122"/>
      <c r="AB1048" s="122"/>
      <c r="AC1048" s="122"/>
      <c r="AD1048" s="122"/>
      <c r="AE1048" s="122"/>
      <c r="AF1048" s="122"/>
      <c r="AG1048" s="122"/>
      <c r="AH1048" s="122"/>
      <c r="AI1048" s="122"/>
      <c r="AJ1048" s="122"/>
      <c r="AK1048" s="122"/>
      <c r="AL1048" s="122"/>
      <c r="AM1048" s="122"/>
      <c r="AN1048" s="122"/>
      <c r="AO1048" s="122"/>
      <c r="AP1048" s="122"/>
      <c r="AQ1048" s="122"/>
      <c r="AR1048" s="122"/>
      <c r="AS1048" s="122"/>
      <c r="AT1048" s="122"/>
      <c r="AU1048" s="122"/>
      <c r="AV1048" s="122"/>
      <c r="AW1048" s="122"/>
      <c r="AX1048" s="122"/>
      <c r="AY1048" s="122"/>
      <c r="AZ1048" s="122"/>
      <c r="BA1048" s="122"/>
      <c r="BB1048" s="122"/>
      <c r="BC1048" s="122"/>
      <c r="BD1048" s="122"/>
      <c r="BE1048" s="122"/>
      <c r="BF1048" s="122"/>
    </row>
    <row r="1049" spans="2:58" ht="14.1" customHeight="1" x14ac:dyDescent="0.2">
      <c r="B1049" s="122"/>
      <c r="C1049" s="122"/>
      <c r="D1049" s="122"/>
      <c r="E1049" s="122"/>
      <c r="F1049" s="122"/>
      <c r="G1049" s="122"/>
      <c r="H1049" s="122"/>
      <c r="I1049" s="122"/>
      <c r="J1049" s="122"/>
      <c r="K1049" s="122"/>
      <c r="L1049" s="122"/>
      <c r="M1049" s="122"/>
      <c r="N1049" s="122"/>
      <c r="O1049" s="122"/>
      <c r="P1049" s="122"/>
      <c r="Q1049" s="122"/>
      <c r="R1049" s="122"/>
      <c r="S1049" s="122"/>
      <c r="T1049" s="122"/>
      <c r="U1049" s="122"/>
      <c r="V1049" s="122"/>
      <c r="W1049" s="122"/>
      <c r="X1049" s="122"/>
      <c r="Y1049" s="122"/>
      <c r="Z1049" s="122"/>
      <c r="AA1049" s="122"/>
      <c r="AB1049" s="122"/>
      <c r="AC1049" s="122"/>
      <c r="AD1049" s="122"/>
      <c r="AE1049" s="122"/>
      <c r="AF1049" s="122"/>
      <c r="AG1049" s="122"/>
      <c r="AH1049" s="122"/>
      <c r="AI1049" s="122"/>
      <c r="AJ1049" s="122"/>
      <c r="AK1049" s="122"/>
      <c r="AL1049" s="122"/>
      <c r="AM1049" s="122"/>
      <c r="AN1049" s="122"/>
      <c r="AO1049" s="122"/>
      <c r="AP1049" s="122"/>
      <c r="AQ1049" s="122"/>
      <c r="AR1049" s="122"/>
      <c r="AS1049" s="122"/>
      <c r="AT1049" s="122"/>
      <c r="AU1049" s="122"/>
      <c r="AV1049" s="122"/>
      <c r="AW1049" s="122"/>
      <c r="AX1049" s="122"/>
      <c r="AY1049" s="122"/>
      <c r="AZ1049" s="122"/>
      <c r="BA1049" s="122"/>
      <c r="BB1049" s="122"/>
      <c r="BC1049" s="122"/>
      <c r="BD1049" s="122"/>
      <c r="BE1049" s="122"/>
      <c r="BF1049" s="122"/>
    </row>
    <row r="1050" spans="2:58" ht="14.1" customHeight="1" x14ac:dyDescent="0.2">
      <c r="B1050" s="122"/>
      <c r="C1050" s="122"/>
      <c r="D1050" s="122"/>
      <c r="E1050" s="122"/>
      <c r="F1050" s="122"/>
      <c r="G1050" s="122"/>
      <c r="H1050" s="122"/>
      <c r="I1050" s="122"/>
      <c r="J1050" s="122"/>
      <c r="K1050" s="122"/>
      <c r="L1050" s="122"/>
      <c r="M1050" s="122"/>
      <c r="N1050" s="122"/>
      <c r="O1050" s="122"/>
      <c r="P1050" s="122"/>
      <c r="Q1050" s="122"/>
      <c r="R1050" s="122"/>
      <c r="S1050" s="122"/>
      <c r="T1050" s="122"/>
      <c r="U1050" s="122"/>
      <c r="V1050" s="122"/>
      <c r="W1050" s="122"/>
      <c r="X1050" s="122"/>
      <c r="Y1050" s="122"/>
      <c r="Z1050" s="122"/>
      <c r="AA1050" s="122"/>
      <c r="AB1050" s="122"/>
      <c r="AC1050" s="122"/>
      <c r="AD1050" s="122"/>
      <c r="AE1050" s="122"/>
      <c r="AF1050" s="122"/>
      <c r="AG1050" s="122"/>
      <c r="AH1050" s="122"/>
      <c r="AI1050" s="122"/>
      <c r="AJ1050" s="122"/>
      <c r="AK1050" s="122"/>
      <c r="AL1050" s="122"/>
      <c r="AM1050" s="122"/>
      <c r="AN1050" s="122"/>
      <c r="AO1050" s="122"/>
      <c r="AP1050" s="122"/>
      <c r="AQ1050" s="122"/>
      <c r="AR1050" s="122"/>
      <c r="AS1050" s="122"/>
      <c r="AT1050" s="122"/>
      <c r="AU1050" s="122"/>
      <c r="AV1050" s="122"/>
      <c r="AW1050" s="122"/>
      <c r="AX1050" s="122"/>
      <c r="AY1050" s="122"/>
      <c r="AZ1050" s="122"/>
      <c r="BA1050" s="122"/>
      <c r="BB1050" s="122"/>
      <c r="BC1050" s="122"/>
      <c r="BD1050" s="122"/>
      <c r="BE1050" s="122"/>
      <c r="BF1050" s="122"/>
    </row>
    <row r="1051" spans="2:58" ht="14.1" customHeight="1" x14ac:dyDescent="0.2">
      <c r="B1051" s="122"/>
      <c r="C1051" s="122"/>
      <c r="D1051" s="122"/>
      <c r="E1051" s="122"/>
      <c r="F1051" s="122"/>
      <c r="G1051" s="122"/>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2"/>
      <c r="AD1051" s="122"/>
      <c r="AE1051" s="122"/>
      <c r="AF1051" s="122"/>
      <c r="AG1051" s="122"/>
      <c r="AH1051" s="122"/>
      <c r="AI1051" s="122"/>
      <c r="AJ1051" s="122"/>
      <c r="AK1051" s="122"/>
      <c r="AL1051" s="122"/>
      <c r="AM1051" s="122"/>
      <c r="AN1051" s="122"/>
      <c r="AO1051" s="122"/>
      <c r="AP1051" s="122"/>
      <c r="AQ1051" s="122"/>
      <c r="AR1051" s="122"/>
      <c r="AS1051" s="122"/>
      <c r="AT1051" s="122"/>
      <c r="AU1051" s="122"/>
      <c r="AV1051" s="122"/>
      <c r="AW1051" s="122"/>
      <c r="AX1051" s="122"/>
      <c r="AY1051" s="122"/>
      <c r="AZ1051" s="122"/>
      <c r="BA1051" s="122"/>
      <c r="BB1051" s="122"/>
      <c r="BC1051" s="122"/>
      <c r="BD1051" s="122"/>
      <c r="BE1051" s="122"/>
      <c r="BF1051" s="122"/>
    </row>
    <row r="1052" spans="2:58" ht="14.1" customHeight="1" x14ac:dyDescent="0.2">
      <c r="B1052" s="122"/>
      <c r="C1052" s="122"/>
      <c r="D1052" s="122"/>
      <c r="E1052" s="122"/>
      <c r="F1052" s="122"/>
      <c r="G1052" s="122"/>
      <c r="H1052" s="122"/>
      <c r="I1052" s="122"/>
      <c r="J1052" s="122"/>
      <c r="K1052" s="122"/>
      <c r="L1052" s="122"/>
      <c r="M1052" s="122"/>
      <c r="N1052" s="122"/>
      <c r="O1052" s="122"/>
      <c r="P1052" s="122"/>
      <c r="Q1052" s="122"/>
      <c r="R1052" s="122"/>
      <c r="S1052" s="122"/>
      <c r="T1052" s="122"/>
      <c r="U1052" s="122"/>
      <c r="V1052" s="122"/>
      <c r="W1052" s="122"/>
      <c r="X1052" s="122"/>
      <c r="Y1052" s="122"/>
      <c r="Z1052" s="122"/>
      <c r="AA1052" s="122"/>
      <c r="AB1052" s="122"/>
      <c r="AC1052" s="122"/>
      <c r="AD1052" s="122"/>
      <c r="AE1052" s="122"/>
      <c r="AF1052" s="122"/>
      <c r="AG1052" s="122"/>
      <c r="AH1052" s="122"/>
      <c r="AI1052" s="122"/>
      <c r="AJ1052" s="122"/>
      <c r="AK1052" s="122"/>
      <c r="AL1052" s="122"/>
      <c r="AM1052" s="122"/>
      <c r="AN1052" s="122"/>
      <c r="AO1052" s="122"/>
      <c r="AP1052" s="122"/>
      <c r="AQ1052" s="122"/>
      <c r="AR1052" s="122"/>
      <c r="AS1052" s="122"/>
      <c r="AT1052" s="122"/>
      <c r="AU1052" s="122"/>
      <c r="AV1052" s="122"/>
      <c r="AW1052" s="122"/>
      <c r="AX1052" s="122"/>
      <c r="AY1052" s="122"/>
      <c r="AZ1052" s="122"/>
      <c r="BA1052" s="122"/>
      <c r="BB1052" s="122"/>
      <c r="BC1052" s="122"/>
      <c r="BD1052" s="122"/>
      <c r="BE1052" s="122"/>
      <c r="BF1052" s="122"/>
    </row>
    <row r="1053" spans="2:58" ht="14.1" customHeight="1" x14ac:dyDescent="0.2">
      <c r="B1053" s="122"/>
      <c r="C1053" s="122"/>
      <c r="D1053" s="122"/>
      <c r="E1053" s="122"/>
      <c r="F1053" s="122"/>
      <c r="G1053" s="122"/>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2"/>
      <c r="AD1053" s="122"/>
      <c r="AE1053" s="122"/>
      <c r="AF1053" s="122"/>
      <c r="AG1053" s="122"/>
      <c r="AH1053" s="122"/>
      <c r="AI1053" s="122"/>
      <c r="AJ1053" s="122"/>
      <c r="AK1053" s="122"/>
      <c r="AL1053" s="122"/>
      <c r="AM1053" s="122"/>
      <c r="AN1053" s="122"/>
      <c r="AO1053" s="122"/>
      <c r="AP1053" s="122"/>
      <c r="AQ1053" s="122"/>
      <c r="AR1053" s="122"/>
      <c r="AS1053" s="122"/>
      <c r="AT1053" s="122"/>
      <c r="AU1053" s="122"/>
      <c r="AV1053" s="122"/>
      <c r="AW1053" s="122"/>
      <c r="AX1053" s="122"/>
      <c r="AY1053" s="122"/>
      <c r="AZ1053" s="122"/>
      <c r="BA1053" s="122"/>
      <c r="BB1053" s="122"/>
      <c r="BC1053" s="122"/>
      <c r="BD1053" s="122"/>
      <c r="BE1053" s="122"/>
      <c r="BF1053" s="122"/>
    </row>
    <row r="1054" spans="2:58" ht="14.1" customHeight="1" x14ac:dyDescent="0.2">
      <c r="B1054" s="122"/>
      <c r="C1054" s="122"/>
      <c r="D1054" s="122"/>
      <c r="E1054" s="122"/>
      <c r="F1054" s="122"/>
      <c r="G1054" s="122"/>
      <c r="H1054" s="122"/>
      <c r="I1054" s="122"/>
      <c r="J1054" s="122"/>
      <c r="K1054" s="122"/>
      <c r="L1054" s="122"/>
      <c r="M1054" s="122"/>
      <c r="N1054" s="122"/>
      <c r="O1054" s="122"/>
      <c r="P1054" s="122"/>
      <c r="Q1054" s="122"/>
      <c r="R1054" s="122"/>
      <c r="S1054" s="122"/>
      <c r="T1054" s="122"/>
      <c r="U1054" s="122"/>
      <c r="V1054" s="122"/>
      <c r="W1054" s="122"/>
      <c r="X1054" s="122"/>
      <c r="Y1054" s="122"/>
      <c r="Z1054" s="122"/>
      <c r="AA1054" s="122"/>
      <c r="AB1054" s="122"/>
      <c r="AC1054" s="122"/>
      <c r="AD1054" s="122"/>
      <c r="AE1054" s="122"/>
      <c r="AF1054" s="122"/>
      <c r="AG1054" s="122"/>
      <c r="AH1054" s="122"/>
      <c r="AI1054" s="122"/>
      <c r="AJ1054" s="122"/>
      <c r="AK1054" s="122"/>
      <c r="AL1054" s="122"/>
      <c r="AM1054" s="122"/>
      <c r="AN1054" s="122"/>
      <c r="AO1054" s="122"/>
      <c r="AP1054" s="122"/>
      <c r="AQ1054" s="122"/>
      <c r="AR1054" s="122"/>
      <c r="AS1054" s="122"/>
      <c r="AT1054" s="122"/>
      <c r="AU1054" s="122"/>
      <c r="AV1054" s="122"/>
      <c r="AW1054" s="122"/>
      <c r="AX1054" s="122"/>
      <c r="AY1054" s="122"/>
      <c r="AZ1054" s="122"/>
      <c r="BA1054" s="122"/>
      <c r="BB1054" s="122"/>
      <c r="BC1054" s="122"/>
      <c r="BD1054" s="122"/>
      <c r="BE1054" s="122"/>
      <c r="BF1054" s="122"/>
    </row>
    <row r="1055" spans="2:58" ht="14.1" customHeight="1" x14ac:dyDescent="0.2">
      <c r="B1055" s="122"/>
      <c r="C1055" s="122"/>
      <c r="D1055" s="122"/>
      <c r="E1055" s="122"/>
      <c r="F1055" s="122"/>
      <c r="G1055" s="122"/>
      <c r="H1055" s="122"/>
      <c r="I1055" s="122"/>
      <c r="J1055" s="122"/>
      <c r="K1055" s="122"/>
      <c r="L1055" s="122"/>
      <c r="M1055" s="122"/>
      <c r="N1055" s="122"/>
      <c r="O1055" s="122"/>
      <c r="P1055" s="122"/>
      <c r="Q1055" s="122"/>
      <c r="R1055" s="122"/>
      <c r="S1055" s="122"/>
      <c r="T1055" s="122"/>
      <c r="U1055" s="122"/>
      <c r="V1055" s="122"/>
      <c r="W1055" s="122"/>
      <c r="X1055" s="122"/>
      <c r="Y1055" s="122"/>
      <c r="Z1055" s="122"/>
      <c r="AA1055" s="122"/>
      <c r="AB1055" s="122"/>
      <c r="AC1055" s="122"/>
      <c r="AD1055" s="122"/>
      <c r="AE1055" s="122"/>
      <c r="AF1055" s="122"/>
      <c r="AG1055" s="122"/>
      <c r="AH1055" s="122"/>
      <c r="AI1055" s="122"/>
      <c r="AJ1055" s="122"/>
      <c r="AK1055" s="122"/>
      <c r="AL1055" s="122"/>
      <c r="AM1055" s="122"/>
      <c r="AN1055" s="122"/>
      <c r="AO1055" s="122"/>
      <c r="AP1055" s="122"/>
      <c r="AQ1055" s="122"/>
      <c r="AR1055" s="122"/>
      <c r="AS1055" s="122"/>
      <c r="AT1055" s="122"/>
      <c r="AU1055" s="122"/>
      <c r="AV1055" s="122"/>
      <c r="AW1055" s="122"/>
      <c r="AX1055" s="122"/>
      <c r="AY1055" s="122"/>
      <c r="AZ1055" s="122"/>
      <c r="BA1055" s="122"/>
      <c r="BB1055" s="122"/>
      <c r="BC1055" s="122"/>
      <c r="BD1055" s="122"/>
      <c r="BE1055" s="122"/>
      <c r="BF1055" s="122"/>
    </row>
    <row r="1056" spans="2:58" ht="14.1" customHeight="1" x14ac:dyDescent="0.2">
      <c r="B1056" s="122"/>
      <c r="C1056" s="122"/>
      <c r="D1056" s="122"/>
      <c r="E1056" s="122"/>
      <c r="F1056" s="122"/>
      <c r="G1056" s="122"/>
      <c r="H1056" s="122"/>
      <c r="I1056" s="122"/>
      <c r="J1056" s="122"/>
      <c r="K1056" s="122"/>
      <c r="L1056" s="122"/>
      <c r="M1056" s="122"/>
      <c r="N1056" s="122"/>
      <c r="O1056" s="122"/>
      <c r="P1056" s="122"/>
      <c r="Q1056" s="122"/>
      <c r="R1056" s="122"/>
      <c r="S1056" s="122"/>
      <c r="T1056" s="122"/>
      <c r="U1056" s="122"/>
      <c r="V1056" s="122"/>
      <c r="W1056" s="122"/>
      <c r="X1056" s="122"/>
      <c r="Y1056" s="122"/>
      <c r="Z1056" s="122"/>
      <c r="AA1056" s="122"/>
      <c r="AB1056" s="122"/>
      <c r="AC1056" s="122"/>
      <c r="AD1056" s="122"/>
      <c r="AE1056" s="122"/>
      <c r="AF1056" s="122"/>
      <c r="AG1056" s="122"/>
      <c r="AH1056" s="122"/>
      <c r="AI1056" s="122"/>
      <c r="AJ1056" s="122"/>
      <c r="AK1056" s="122"/>
      <c r="AL1056" s="122"/>
      <c r="AM1056" s="122"/>
      <c r="AN1056" s="122"/>
      <c r="AO1056" s="122"/>
      <c r="AP1056" s="122"/>
      <c r="AQ1056" s="122"/>
      <c r="AR1056" s="122"/>
      <c r="AS1056" s="122"/>
      <c r="AT1056" s="122"/>
      <c r="AU1056" s="122"/>
      <c r="AV1056" s="122"/>
      <c r="AW1056" s="122"/>
      <c r="AX1056" s="122"/>
      <c r="AY1056" s="122"/>
      <c r="AZ1056" s="122"/>
      <c r="BA1056" s="122"/>
      <c r="BB1056" s="122"/>
      <c r="BC1056" s="122"/>
      <c r="BD1056" s="122"/>
      <c r="BE1056" s="122"/>
      <c r="BF1056" s="122"/>
    </row>
    <row r="1057" spans="2:58" ht="14.1" customHeight="1" x14ac:dyDescent="0.2">
      <c r="B1057" s="122"/>
      <c r="C1057" s="122"/>
      <c r="D1057" s="122"/>
      <c r="E1057" s="122"/>
      <c r="F1057" s="122"/>
      <c r="G1057" s="122"/>
      <c r="H1057" s="122"/>
      <c r="I1057" s="122"/>
      <c r="J1057" s="122"/>
      <c r="K1057" s="122"/>
      <c r="L1057" s="122"/>
      <c r="M1057" s="122"/>
      <c r="N1057" s="122"/>
      <c r="O1057" s="122"/>
      <c r="P1057" s="122"/>
      <c r="Q1057" s="122"/>
      <c r="R1057" s="122"/>
      <c r="S1057" s="122"/>
      <c r="T1057" s="122"/>
      <c r="U1057" s="122"/>
      <c r="V1057" s="122"/>
      <c r="W1057" s="122"/>
      <c r="X1057" s="122"/>
      <c r="Y1057" s="122"/>
      <c r="Z1057" s="122"/>
      <c r="AA1057" s="122"/>
      <c r="AB1057" s="122"/>
      <c r="AC1057" s="122"/>
      <c r="AD1057" s="122"/>
      <c r="AE1057" s="122"/>
      <c r="AF1057" s="122"/>
      <c r="AG1057" s="122"/>
      <c r="AH1057" s="122"/>
      <c r="AI1057" s="122"/>
      <c r="AJ1057" s="122"/>
      <c r="AK1057" s="122"/>
      <c r="AL1057" s="122"/>
      <c r="AM1057" s="122"/>
      <c r="AN1057" s="122"/>
      <c r="AO1057" s="122"/>
      <c r="AP1057" s="122"/>
      <c r="AQ1057" s="122"/>
      <c r="AR1057" s="122"/>
      <c r="AS1057" s="122"/>
      <c r="AT1057" s="122"/>
      <c r="AU1057" s="122"/>
      <c r="AV1057" s="122"/>
      <c r="AW1057" s="122"/>
      <c r="AX1057" s="122"/>
      <c r="AY1057" s="122"/>
      <c r="AZ1057" s="122"/>
      <c r="BA1057" s="122"/>
      <c r="BB1057" s="122"/>
      <c r="BC1057" s="122"/>
      <c r="BD1057" s="122"/>
      <c r="BE1057" s="122"/>
      <c r="BF1057" s="122"/>
    </row>
    <row r="1058" spans="2:58" ht="14.1" customHeight="1" x14ac:dyDescent="0.2">
      <c r="B1058" s="122"/>
      <c r="C1058" s="122"/>
      <c r="D1058" s="122"/>
      <c r="E1058" s="122"/>
      <c r="F1058" s="122"/>
      <c r="G1058" s="122"/>
      <c r="H1058" s="122"/>
      <c r="I1058" s="122"/>
      <c r="J1058" s="122"/>
      <c r="K1058" s="122"/>
      <c r="L1058" s="122"/>
      <c r="M1058" s="122"/>
      <c r="N1058" s="122"/>
      <c r="O1058" s="122"/>
      <c r="P1058" s="122"/>
      <c r="Q1058" s="122"/>
      <c r="R1058" s="122"/>
      <c r="S1058" s="122"/>
      <c r="T1058" s="122"/>
      <c r="U1058" s="122"/>
      <c r="V1058" s="122"/>
      <c r="W1058" s="122"/>
      <c r="X1058" s="122"/>
      <c r="Y1058" s="122"/>
      <c r="Z1058" s="122"/>
      <c r="AA1058" s="122"/>
      <c r="AB1058" s="122"/>
      <c r="AC1058" s="122"/>
      <c r="AD1058" s="122"/>
      <c r="AE1058" s="122"/>
      <c r="AF1058" s="122"/>
      <c r="AG1058" s="122"/>
      <c r="AH1058" s="122"/>
      <c r="AI1058" s="122"/>
      <c r="AJ1058" s="122"/>
      <c r="AK1058" s="122"/>
      <c r="AL1058" s="122"/>
      <c r="AM1058" s="122"/>
      <c r="AN1058" s="122"/>
      <c r="AO1058" s="122"/>
      <c r="AP1058" s="122"/>
      <c r="AQ1058" s="122"/>
      <c r="AR1058" s="122"/>
      <c r="AS1058" s="122"/>
      <c r="AT1058" s="122"/>
      <c r="AU1058" s="122"/>
      <c r="AV1058" s="122"/>
      <c r="AW1058" s="122"/>
      <c r="AX1058" s="122"/>
      <c r="AY1058" s="122"/>
      <c r="AZ1058" s="122"/>
      <c r="BA1058" s="122"/>
      <c r="BB1058" s="122"/>
      <c r="BC1058" s="122"/>
      <c r="BD1058" s="122"/>
      <c r="BE1058" s="122"/>
      <c r="BF1058" s="122"/>
    </row>
    <row r="1059" spans="2:58" ht="14.1" customHeight="1" x14ac:dyDescent="0.2">
      <c r="B1059" s="122"/>
      <c r="C1059" s="122"/>
      <c r="D1059" s="122"/>
      <c r="E1059" s="122"/>
      <c r="F1059" s="122"/>
      <c r="G1059" s="122"/>
      <c r="H1059" s="122"/>
      <c r="I1059" s="122"/>
      <c r="J1059" s="122"/>
      <c r="K1059" s="122"/>
      <c r="L1059" s="122"/>
      <c r="M1059" s="122"/>
      <c r="N1059" s="122"/>
      <c r="O1059" s="122"/>
      <c r="P1059" s="122"/>
      <c r="Q1059" s="122"/>
      <c r="R1059" s="122"/>
      <c r="S1059" s="122"/>
      <c r="T1059" s="122"/>
      <c r="U1059" s="122"/>
      <c r="V1059" s="122"/>
      <c r="W1059" s="122"/>
      <c r="X1059" s="122"/>
      <c r="Y1059" s="122"/>
      <c r="Z1059" s="122"/>
      <c r="AA1059" s="122"/>
      <c r="AB1059" s="122"/>
      <c r="AC1059" s="122"/>
      <c r="AD1059" s="122"/>
      <c r="AE1059" s="122"/>
      <c r="AF1059" s="122"/>
      <c r="AG1059" s="122"/>
      <c r="AH1059" s="122"/>
      <c r="AI1059" s="122"/>
      <c r="AJ1059" s="122"/>
      <c r="AK1059" s="122"/>
      <c r="AL1059" s="122"/>
      <c r="AM1059" s="122"/>
      <c r="AN1059" s="122"/>
      <c r="AO1059" s="122"/>
      <c r="AP1059" s="122"/>
      <c r="AQ1059" s="122"/>
      <c r="AR1059" s="122"/>
      <c r="AS1059" s="122"/>
      <c r="AT1059" s="122"/>
      <c r="AU1059" s="122"/>
      <c r="AV1059" s="122"/>
      <c r="AW1059" s="122"/>
      <c r="AX1059" s="122"/>
      <c r="AY1059" s="122"/>
      <c r="AZ1059" s="122"/>
      <c r="BA1059" s="122"/>
      <c r="BB1059" s="122"/>
      <c r="BC1059" s="122"/>
      <c r="BD1059" s="122"/>
      <c r="BE1059" s="122"/>
      <c r="BF1059" s="122"/>
    </row>
    <row r="1060" spans="2:58" ht="14.1" customHeight="1" x14ac:dyDescent="0.2">
      <c r="B1060" s="122"/>
      <c r="C1060" s="122"/>
      <c r="D1060" s="122"/>
      <c r="E1060" s="122"/>
      <c r="F1060" s="122"/>
      <c r="G1060" s="122"/>
      <c r="H1060" s="122"/>
      <c r="I1060" s="122"/>
      <c r="J1060" s="122"/>
      <c r="K1060" s="122"/>
      <c r="L1060" s="122"/>
      <c r="M1060" s="122"/>
      <c r="N1060" s="122"/>
      <c r="O1060" s="122"/>
      <c r="P1060" s="122"/>
      <c r="Q1060" s="122"/>
      <c r="R1060" s="122"/>
      <c r="S1060" s="122"/>
      <c r="T1060" s="122"/>
      <c r="U1060" s="122"/>
      <c r="V1060" s="122"/>
      <c r="W1060" s="122"/>
      <c r="X1060" s="122"/>
      <c r="Y1060" s="122"/>
      <c r="Z1060" s="122"/>
      <c r="AA1060" s="122"/>
      <c r="AB1060" s="122"/>
      <c r="AC1060" s="122"/>
      <c r="AD1060" s="122"/>
      <c r="AE1060" s="122"/>
      <c r="AF1060" s="122"/>
      <c r="AG1060" s="122"/>
      <c r="AH1060" s="122"/>
      <c r="AI1060" s="122"/>
      <c r="AJ1060" s="122"/>
      <c r="AK1060" s="122"/>
      <c r="AL1060" s="122"/>
      <c r="AM1060" s="122"/>
      <c r="AN1060" s="122"/>
      <c r="AO1060" s="122"/>
      <c r="AP1060" s="122"/>
      <c r="AQ1060" s="122"/>
      <c r="AR1060" s="122"/>
      <c r="AS1060" s="122"/>
      <c r="AT1060" s="122"/>
      <c r="AU1060" s="122"/>
      <c r="AV1060" s="122"/>
      <c r="AW1060" s="122"/>
      <c r="AX1060" s="122"/>
      <c r="AY1060" s="122"/>
      <c r="AZ1060" s="122"/>
      <c r="BA1060" s="122"/>
      <c r="BB1060" s="122"/>
      <c r="BC1060" s="122"/>
      <c r="BD1060" s="122"/>
      <c r="BE1060" s="122"/>
      <c r="BF1060" s="122"/>
    </row>
    <row r="1061" spans="2:58" ht="14.1" customHeight="1" x14ac:dyDescent="0.2">
      <c r="B1061" s="122"/>
      <c r="C1061" s="122"/>
      <c r="D1061" s="122"/>
      <c r="E1061" s="122"/>
      <c r="F1061" s="122"/>
      <c r="G1061" s="122"/>
      <c r="H1061" s="122"/>
      <c r="I1061" s="122"/>
      <c r="J1061" s="122"/>
      <c r="K1061" s="122"/>
      <c r="L1061" s="122"/>
      <c r="M1061" s="122"/>
      <c r="N1061" s="122"/>
      <c r="O1061" s="122"/>
      <c r="P1061" s="122"/>
      <c r="Q1061" s="122"/>
      <c r="R1061" s="122"/>
      <c r="S1061" s="122"/>
      <c r="T1061" s="122"/>
      <c r="U1061" s="122"/>
      <c r="V1061" s="122"/>
      <c r="W1061" s="122"/>
      <c r="X1061" s="122"/>
      <c r="Y1061" s="122"/>
      <c r="Z1061" s="122"/>
      <c r="AA1061" s="122"/>
      <c r="AB1061" s="122"/>
      <c r="AC1061" s="122"/>
      <c r="AD1061" s="122"/>
      <c r="AE1061" s="122"/>
      <c r="AF1061" s="122"/>
      <c r="AG1061" s="122"/>
      <c r="AH1061" s="122"/>
      <c r="AI1061" s="122"/>
      <c r="AJ1061" s="122"/>
      <c r="AK1061" s="122"/>
      <c r="AL1061" s="122"/>
      <c r="AM1061" s="122"/>
      <c r="AN1061" s="122"/>
      <c r="AO1061" s="122"/>
      <c r="AP1061" s="122"/>
      <c r="AQ1061" s="122"/>
      <c r="AR1061" s="122"/>
      <c r="AS1061" s="122"/>
      <c r="AT1061" s="122"/>
      <c r="AU1061" s="122"/>
      <c r="AV1061" s="122"/>
      <c r="AW1061" s="122"/>
      <c r="AX1061" s="122"/>
      <c r="AY1061" s="122"/>
      <c r="AZ1061" s="122"/>
      <c r="BA1061" s="122"/>
      <c r="BB1061" s="122"/>
      <c r="BC1061" s="122"/>
      <c r="BD1061" s="122"/>
      <c r="BE1061" s="122"/>
      <c r="BF1061" s="122"/>
    </row>
    <row r="1062" spans="2:58" ht="14.1" customHeight="1" x14ac:dyDescent="0.2">
      <c r="B1062" s="122"/>
      <c r="C1062" s="122"/>
      <c r="D1062" s="122"/>
      <c r="E1062" s="122"/>
      <c r="F1062" s="122"/>
      <c r="G1062" s="122"/>
      <c r="H1062" s="122"/>
      <c r="I1062" s="122"/>
      <c r="J1062" s="122"/>
      <c r="K1062" s="122"/>
      <c r="L1062" s="122"/>
      <c r="M1062" s="122"/>
      <c r="N1062" s="122"/>
      <c r="O1062" s="122"/>
      <c r="P1062" s="122"/>
      <c r="Q1062" s="122"/>
      <c r="R1062" s="122"/>
      <c r="S1062" s="122"/>
      <c r="T1062" s="122"/>
      <c r="U1062" s="122"/>
      <c r="V1062" s="122"/>
      <c r="W1062" s="122"/>
      <c r="X1062" s="122"/>
      <c r="Y1062" s="122"/>
      <c r="Z1062" s="122"/>
      <c r="AA1062" s="122"/>
      <c r="AB1062" s="122"/>
      <c r="AC1062" s="122"/>
      <c r="AD1062" s="122"/>
      <c r="AE1062" s="122"/>
      <c r="AF1062" s="122"/>
      <c r="AG1062" s="122"/>
      <c r="AH1062" s="122"/>
      <c r="AI1062" s="122"/>
      <c r="AJ1062" s="122"/>
      <c r="AK1062" s="122"/>
      <c r="AL1062" s="122"/>
      <c r="AM1062" s="122"/>
      <c r="AN1062" s="122"/>
      <c r="AO1062" s="122"/>
      <c r="AP1062" s="122"/>
      <c r="AQ1062" s="122"/>
      <c r="AR1062" s="122"/>
      <c r="AS1062" s="122"/>
      <c r="AT1062" s="122"/>
      <c r="AU1062" s="122"/>
      <c r="AV1062" s="122"/>
      <c r="AW1062" s="122"/>
      <c r="AX1062" s="122"/>
      <c r="AY1062" s="122"/>
      <c r="AZ1062" s="122"/>
      <c r="BA1062" s="122"/>
      <c r="BB1062" s="122"/>
      <c r="BC1062" s="122"/>
      <c r="BD1062" s="122"/>
      <c r="BE1062" s="122"/>
      <c r="BF1062" s="122"/>
    </row>
    <row r="1063" spans="2:58" ht="14.1" customHeight="1" x14ac:dyDescent="0.2">
      <c r="B1063" s="122"/>
      <c r="C1063" s="122"/>
      <c r="D1063" s="122"/>
      <c r="E1063" s="122"/>
      <c r="F1063" s="122"/>
      <c r="G1063" s="122"/>
      <c r="H1063" s="122"/>
      <c r="I1063" s="122"/>
      <c r="J1063" s="122"/>
      <c r="K1063" s="122"/>
      <c r="L1063" s="122"/>
      <c r="M1063" s="122"/>
      <c r="N1063" s="122"/>
      <c r="O1063" s="122"/>
      <c r="P1063" s="122"/>
      <c r="Q1063" s="122"/>
      <c r="R1063" s="122"/>
      <c r="S1063" s="122"/>
      <c r="T1063" s="122"/>
      <c r="U1063" s="122"/>
      <c r="V1063" s="122"/>
      <c r="W1063" s="122"/>
      <c r="X1063" s="122"/>
      <c r="Y1063" s="122"/>
      <c r="Z1063" s="122"/>
      <c r="AA1063" s="122"/>
      <c r="AB1063" s="122"/>
      <c r="AC1063" s="122"/>
      <c r="AD1063" s="122"/>
      <c r="AE1063" s="122"/>
      <c r="AF1063" s="122"/>
      <c r="AG1063" s="122"/>
      <c r="AH1063" s="122"/>
      <c r="AI1063" s="122"/>
      <c r="AJ1063" s="122"/>
      <c r="AK1063" s="122"/>
      <c r="AL1063" s="122"/>
      <c r="AM1063" s="122"/>
      <c r="AN1063" s="122"/>
      <c r="AO1063" s="122"/>
      <c r="AP1063" s="122"/>
      <c r="AQ1063" s="122"/>
      <c r="AR1063" s="122"/>
      <c r="AS1063" s="122"/>
      <c r="AT1063" s="122"/>
      <c r="AU1063" s="122"/>
      <c r="AV1063" s="122"/>
      <c r="AW1063" s="122"/>
      <c r="AX1063" s="122"/>
      <c r="AY1063" s="122"/>
      <c r="AZ1063" s="122"/>
      <c r="BA1063" s="122"/>
      <c r="BB1063" s="122"/>
      <c r="BC1063" s="122"/>
      <c r="BD1063" s="122"/>
      <c r="BE1063" s="122"/>
      <c r="BF1063" s="122"/>
    </row>
    <row r="1064" spans="2:58" ht="14.1" customHeight="1" x14ac:dyDescent="0.2">
      <c r="B1064" s="122"/>
      <c r="C1064" s="122"/>
      <c r="D1064" s="122"/>
      <c r="E1064" s="122"/>
      <c r="F1064" s="122"/>
      <c r="G1064" s="122"/>
      <c r="H1064" s="122"/>
      <c r="I1064" s="122"/>
      <c r="J1064" s="122"/>
      <c r="K1064" s="122"/>
      <c r="L1064" s="122"/>
      <c r="M1064" s="122"/>
      <c r="N1064" s="122"/>
      <c r="O1064" s="122"/>
      <c r="P1064" s="122"/>
      <c r="Q1064" s="122"/>
      <c r="R1064" s="122"/>
      <c r="S1064" s="122"/>
      <c r="T1064" s="122"/>
      <c r="U1064" s="122"/>
      <c r="V1064" s="122"/>
      <c r="W1064" s="122"/>
      <c r="X1064" s="122"/>
      <c r="Y1064" s="122"/>
      <c r="Z1064" s="122"/>
      <c r="AA1064" s="122"/>
      <c r="AB1064" s="122"/>
      <c r="AC1064" s="122"/>
      <c r="AD1064" s="122"/>
      <c r="AE1064" s="122"/>
      <c r="AF1064" s="122"/>
      <c r="AG1064" s="122"/>
      <c r="AH1064" s="122"/>
      <c r="AI1064" s="122"/>
      <c r="AJ1064" s="122"/>
      <c r="AK1064" s="122"/>
      <c r="AL1064" s="122"/>
      <c r="AM1064" s="122"/>
      <c r="AN1064" s="122"/>
      <c r="AO1064" s="122"/>
      <c r="AP1064" s="122"/>
      <c r="AQ1064" s="122"/>
      <c r="AR1064" s="122"/>
      <c r="AS1064" s="122"/>
      <c r="AT1064" s="122"/>
      <c r="AU1064" s="122"/>
      <c r="AV1064" s="122"/>
      <c r="AW1064" s="122"/>
      <c r="AX1064" s="122"/>
      <c r="AY1064" s="122"/>
      <c r="AZ1064" s="122"/>
      <c r="BA1064" s="122"/>
      <c r="BB1064" s="122"/>
      <c r="BC1064" s="122"/>
      <c r="BD1064" s="122"/>
      <c r="BE1064" s="122"/>
      <c r="BF1064" s="122"/>
    </row>
    <row r="1065" spans="2:58" ht="14.1" customHeight="1" x14ac:dyDescent="0.2">
      <c r="B1065" s="122"/>
      <c r="C1065" s="122"/>
      <c r="D1065" s="122"/>
      <c r="E1065" s="122"/>
      <c r="F1065" s="122"/>
      <c r="G1065" s="122"/>
      <c r="H1065" s="122"/>
      <c r="I1065" s="122"/>
      <c r="J1065" s="122"/>
      <c r="K1065" s="122"/>
      <c r="L1065" s="122"/>
      <c r="M1065" s="122"/>
      <c r="N1065" s="122"/>
      <c r="O1065" s="122"/>
      <c r="P1065" s="122"/>
      <c r="Q1065" s="122"/>
      <c r="R1065" s="122"/>
      <c r="S1065" s="122"/>
      <c r="T1065" s="122"/>
      <c r="U1065" s="122"/>
      <c r="V1065" s="122"/>
      <c r="W1065" s="122"/>
      <c r="X1065" s="122"/>
      <c r="Y1065" s="122"/>
      <c r="Z1065" s="122"/>
      <c r="AA1065" s="122"/>
      <c r="AB1065" s="122"/>
      <c r="AC1065" s="122"/>
      <c r="AD1065" s="122"/>
      <c r="AE1065" s="122"/>
      <c r="AF1065" s="122"/>
      <c r="AG1065" s="122"/>
      <c r="AH1065" s="122"/>
      <c r="AI1065" s="122"/>
      <c r="AJ1065" s="122"/>
      <c r="AK1065" s="122"/>
      <c r="AL1065" s="122"/>
      <c r="AM1065" s="122"/>
      <c r="AN1065" s="122"/>
      <c r="AO1065" s="122"/>
      <c r="AP1065" s="122"/>
      <c r="AQ1065" s="122"/>
      <c r="AR1065" s="122"/>
      <c r="AS1065" s="122"/>
      <c r="AT1065" s="122"/>
      <c r="AU1065" s="122"/>
      <c r="AV1065" s="122"/>
      <c r="AW1065" s="122"/>
      <c r="AX1065" s="122"/>
      <c r="AY1065" s="122"/>
      <c r="AZ1065" s="122"/>
      <c r="BA1065" s="122"/>
      <c r="BB1065" s="122"/>
      <c r="BC1065" s="122"/>
      <c r="BD1065" s="122"/>
      <c r="BE1065" s="122"/>
      <c r="BF1065" s="122"/>
    </row>
    <row r="1066" spans="2:58" ht="14.1" customHeight="1" x14ac:dyDescent="0.2">
      <c r="B1066" s="122"/>
      <c r="C1066" s="122"/>
      <c r="D1066" s="122"/>
      <c r="E1066" s="122"/>
      <c r="F1066" s="122"/>
      <c r="G1066" s="122"/>
      <c r="H1066" s="122"/>
      <c r="I1066" s="122"/>
      <c r="J1066" s="122"/>
      <c r="K1066" s="122"/>
      <c r="L1066" s="122"/>
      <c r="M1066" s="122"/>
      <c r="N1066" s="122"/>
      <c r="O1066" s="122"/>
      <c r="P1066" s="122"/>
      <c r="Q1066" s="122"/>
      <c r="R1066" s="122"/>
      <c r="S1066" s="122"/>
      <c r="T1066" s="122"/>
      <c r="U1066" s="122"/>
      <c r="V1066" s="122"/>
      <c r="W1066" s="122"/>
      <c r="X1066" s="122"/>
      <c r="Y1066" s="122"/>
      <c r="Z1066" s="122"/>
      <c r="AA1066" s="122"/>
      <c r="AB1066" s="122"/>
      <c r="AC1066" s="122"/>
      <c r="AD1066" s="122"/>
      <c r="AE1066" s="122"/>
      <c r="AF1066" s="122"/>
      <c r="AG1066" s="122"/>
      <c r="AH1066" s="122"/>
      <c r="AI1066" s="122"/>
      <c r="AJ1066" s="122"/>
      <c r="AK1066" s="122"/>
      <c r="AL1066" s="122"/>
      <c r="AM1066" s="122"/>
      <c r="AN1066" s="122"/>
      <c r="AO1066" s="122"/>
      <c r="AP1066" s="122"/>
      <c r="AQ1066" s="122"/>
      <c r="AR1066" s="122"/>
      <c r="AS1066" s="122"/>
      <c r="AT1066" s="122"/>
      <c r="AU1066" s="122"/>
      <c r="AV1066" s="122"/>
      <c r="AW1066" s="122"/>
      <c r="AX1066" s="122"/>
      <c r="AY1066" s="122"/>
      <c r="AZ1066" s="122"/>
      <c r="BA1066" s="122"/>
      <c r="BB1066" s="122"/>
      <c r="BC1066" s="122"/>
      <c r="BD1066" s="122"/>
      <c r="BE1066" s="122"/>
      <c r="BF1066" s="122"/>
    </row>
    <row r="1067" spans="2:58" ht="14.1" customHeight="1" x14ac:dyDescent="0.2">
      <c r="B1067" s="122"/>
      <c r="C1067" s="122"/>
      <c r="D1067" s="122"/>
      <c r="E1067" s="122"/>
      <c r="F1067" s="122"/>
      <c r="G1067" s="122"/>
      <c r="H1067" s="122"/>
      <c r="I1067" s="122"/>
      <c r="J1067" s="122"/>
      <c r="K1067" s="122"/>
      <c r="L1067" s="122"/>
      <c r="M1067" s="122"/>
      <c r="N1067" s="122"/>
      <c r="O1067" s="122"/>
      <c r="P1067" s="122"/>
      <c r="Q1067" s="122"/>
      <c r="R1067" s="122"/>
      <c r="S1067" s="122"/>
      <c r="T1067" s="122"/>
      <c r="U1067" s="122"/>
      <c r="V1067" s="122"/>
      <c r="W1067" s="122"/>
      <c r="X1067" s="122"/>
      <c r="Y1067" s="122"/>
      <c r="Z1067" s="122"/>
      <c r="AA1067" s="122"/>
      <c r="AB1067" s="122"/>
      <c r="AC1067" s="122"/>
      <c r="AD1067" s="122"/>
      <c r="AE1067" s="122"/>
      <c r="AF1067" s="122"/>
      <c r="AG1067" s="122"/>
      <c r="AH1067" s="122"/>
      <c r="AI1067" s="122"/>
      <c r="AJ1067" s="122"/>
      <c r="AK1067" s="122"/>
      <c r="AL1067" s="122"/>
      <c r="AM1067" s="122"/>
      <c r="AN1067" s="122"/>
      <c r="AO1067" s="122"/>
      <c r="AP1067" s="122"/>
      <c r="AQ1067" s="122"/>
      <c r="AR1067" s="122"/>
      <c r="AS1067" s="122"/>
      <c r="AT1067" s="122"/>
      <c r="AU1067" s="122"/>
      <c r="AV1067" s="122"/>
      <c r="AW1067" s="122"/>
      <c r="AX1067" s="122"/>
      <c r="AY1067" s="122"/>
      <c r="AZ1067" s="122"/>
      <c r="BA1067" s="122"/>
      <c r="BB1067" s="122"/>
      <c r="BC1067" s="122"/>
      <c r="BD1067" s="122"/>
      <c r="BE1067" s="122"/>
      <c r="BF1067" s="122"/>
    </row>
    <row r="1068" spans="2:58" ht="14.1" customHeight="1" x14ac:dyDescent="0.2">
      <c r="B1068" s="122"/>
      <c r="C1068" s="122"/>
      <c r="D1068" s="122"/>
      <c r="E1068" s="122"/>
      <c r="F1068" s="122"/>
      <c r="G1068" s="122"/>
      <c r="H1068" s="122"/>
      <c r="I1068" s="122"/>
      <c r="J1068" s="122"/>
      <c r="K1068" s="122"/>
      <c r="L1068" s="122"/>
      <c r="M1068" s="122"/>
      <c r="N1068" s="122"/>
      <c r="O1068" s="122"/>
      <c r="P1068" s="122"/>
      <c r="Q1068" s="122"/>
      <c r="R1068" s="122"/>
      <c r="S1068" s="122"/>
      <c r="T1068" s="122"/>
      <c r="U1068" s="122"/>
      <c r="V1068" s="122"/>
      <c r="W1068" s="122"/>
      <c r="X1068" s="122"/>
      <c r="Y1068" s="122"/>
      <c r="Z1068" s="122"/>
      <c r="AA1068" s="122"/>
      <c r="AB1068" s="122"/>
      <c r="AC1068" s="122"/>
      <c r="AD1068" s="122"/>
      <c r="AE1068" s="122"/>
      <c r="AF1068" s="122"/>
      <c r="AG1068" s="122"/>
      <c r="AH1068" s="122"/>
      <c r="AI1068" s="122"/>
      <c r="AJ1068" s="122"/>
      <c r="AK1068" s="122"/>
      <c r="AL1068" s="122"/>
      <c r="AM1068" s="122"/>
      <c r="AN1068" s="122"/>
      <c r="AO1068" s="122"/>
      <c r="AP1068" s="122"/>
      <c r="AQ1068" s="122"/>
      <c r="AR1068" s="122"/>
      <c r="AS1068" s="122"/>
      <c r="AT1068" s="122"/>
      <c r="AU1068" s="122"/>
      <c r="AV1068" s="122"/>
      <c r="AW1068" s="122"/>
      <c r="AX1068" s="122"/>
      <c r="AY1068" s="122"/>
      <c r="AZ1068" s="122"/>
      <c r="BA1068" s="122"/>
      <c r="BB1068" s="122"/>
      <c r="BC1068" s="122"/>
      <c r="BD1068" s="122"/>
      <c r="BE1068" s="122"/>
      <c r="BF1068" s="122"/>
    </row>
    <row r="1069" spans="2:58" ht="14.1" customHeight="1" x14ac:dyDescent="0.2">
      <c r="B1069" s="122"/>
      <c r="C1069" s="122"/>
      <c r="D1069" s="122"/>
      <c r="E1069" s="122"/>
      <c r="F1069" s="122"/>
      <c r="G1069" s="122"/>
      <c r="H1069" s="122"/>
      <c r="I1069" s="122"/>
      <c r="J1069" s="122"/>
      <c r="K1069" s="122"/>
      <c r="L1069" s="122"/>
      <c r="M1069" s="122"/>
      <c r="N1069" s="122"/>
      <c r="O1069" s="122"/>
      <c r="P1069" s="122"/>
      <c r="Q1069" s="122"/>
      <c r="R1069" s="122"/>
      <c r="S1069" s="122"/>
      <c r="T1069" s="122"/>
      <c r="U1069" s="122"/>
      <c r="V1069" s="122"/>
      <c r="W1069" s="122"/>
      <c r="X1069" s="122"/>
      <c r="Y1069" s="122"/>
      <c r="Z1069" s="122"/>
      <c r="AA1069" s="122"/>
      <c r="AB1069" s="122"/>
      <c r="AC1069" s="122"/>
      <c r="AD1069" s="122"/>
      <c r="AE1069" s="122"/>
      <c r="AF1069" s="122"/>
      <c r="AG1069" s="122"/>
      <c r="AH1069" s="122"/>
      <c r="AI1069" s="122"/>
      <c r="AJ1069" s="122"/>
      <c r="AK1069" s="122"/>
      <c r="AL1069" s="122"/>
      <c r="AM1069" s="122"/>
      <c r="AN1069" s="122"/>
      <c r="AO1069" s="122"/>
      <c r="AP1069" s="122"/>
      <c r="AQ1069" s="122"/>
      <c r="AR1069" s="122"/>
      <c r="AS1069" s="122"/>
      <c r="AT1069" s="122"/>
      <c r="AU1069" s="122"/>
      <c r="AV1069" s="122"/>
      <c r="AW1069" s="122"/>
      <c r="AX1069" s="122"/>
      <c r="AY1069" s="122"/>
      <c r="AZ1069" s="122"/>
      <c r="BA1069" s="122"/>
      <c r="BB1069" s="122"/>
      <c r="BC1069" s="122"/>
      <c r="BD1069" s="122"/>
      <c r="BE1069" s="122"/>
      <c r="BF1069" s="122"/>
    </row>
    <row r="1070" spans="2:58" ht="14.1" customHeight="1" x14ac:dyDescent="0.2">
      <c r="B1070" s="122"/>
      <c r="C1070" s="122"/>
      <c r="D1070" s="122"/>
      <c r="E1070" s="122"/>
      <c r="F1070" s="122"/>
      <c r="G1070" s="122"/>
      <c r="H1070" s="122"/>
      <c r="I1070" s="122"/>
      <c r="J1070" s="122"/>
      <c r="K1070" s="122"/>
      <c r="L1070" s="122"/>
      <c r="M1070" s="122"/>
      <c r="N1070" s="122"/>
      <c r="O1070" s="122"/>
      <c r="P1070" s="122"/>
      <c r="Q1070" s="122"/>
      <c r="R1070" s="122"/>
      <c r="S1070" s="122"/>
      <c r="T1070" s="122"/>
      <c r="U1070" s="122"/>
      <c r="V1070" s="122"/>
      <c r="W1070" s="122"/>
      <c r="X1070" s="122"/>
      <c r="Y1070" s="122"/>
      <c r="Z1070" s="122"/>
      <c r="AA1070" s="122"/>
      <c r="AB1070" s="122"/>
      <c r="AC1070" s="122"/>
      <c r="AD1070" s="122"/>
      <c r="AE1070" s="122"/>
      <c r="AF1070" s="122"/>
      <c r="AG1070" s="122"/>
      <c r="AH1070" s="122"/>
      <c r="AI1070" s="122"/>
      <c r="AJ1070" s="122"/>
      <c r="AK1070" s="122"/>
      <c r="AL1070" s="122"/>
      <c r="AM1070" s="122"/>
      <c r="AN1070" s="122"/>
      <c r="AO1070" s="122"/>
      <c r="AP1070" s="122"/>
      <c r="AQ1070" s="122"/>
      <c r="AR1070" s="122"/>
      <c r="AS1070" s="122"/>
      <c r="AT1070" s="122"/>
      <c r="AU1070" s="122"/>
      <c r="AV1070" s="122"/>
      <c r="AW1070" s="122"/>
      <c r="AX1070" s="122"/>
      <c r="AY1070" s="122"/>
      <c r="AZ1070" s="122"/>
      <c r="BA1070" s="122"/>
      <c r="BB1070" s="122"/>
      <c r="BC1070" s="122"/>
      <c r="BD1070" s="122"/>
      <c r="BE1070" s="122"/>
      <c r="BF1070" s="122"/>
    </row>
    <row r="1071" spans="2:58" ht="14.1" customHeight="1" x14ac:dyDescent="0.2">
      <c r="B1071" s="122"/>
      <c r="C1071" s="122"/>
      <c r="D1071" s="122"/>
      <c r="E1071" s="122"/>
      <c r="F1071" s="122"/>
      <c r="G1071" s="122"/>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2"/>
      <c r="AD1071" s="122"/>
      <c r="AE1071" s="122"/>
      <c r="AF1071" s="122"/>
      <c r="AG1071" s="122"/>
      <c r="AH1071" s="122"/>
      <c r="AI1071" s="122"/>
      <c r="AJ1071" s="122"/>
      <c r="AK1071" s="122"/>
      <c r="AL1071" s="122"/>
      <c r="AM1071" s="122"/>
      <c r="AN1071" s="122"/>
      <c r="AO1071" s="122"/>
      <c r="AP1071" s="122"/>
      <c r="AQ1071" s="122"/>
      <c r="AR1071" s="122"/>
      <c r="AS1071" s="122"/>
      <c r="AT1071" s="122"/>
      <c r="AU1071" s="122"/>
      <c r="AV1071" s="122"/>
      <c r="AW1071" s="122"/>
      <c r="AX1071" s="122"/>
      <c r="AY1071" s="122"/>
      <c r="AZ1071" s="122"/>
      <c r="BA1071" s="122"/>
      <c r="BB1071" s="122"/>
      <c r="BC1071" s="122"/>
      <c r="BD1071" s="122"/>
      <c r="BE1071" s="122"/>
      <c r="BF1071" s="122"/>
    </row>
    <row r="1072" spans="2:58" ht="14.1" customHeight="1" x14ac:dyDescent="0.2">
      <c r="B1072" s="122"/>
      <c r="C1072" s="122"/>
      <c r="D1072" s="122"/>
      <c r="E1072" s="122"/>
      <c r="F1072" s="122"/>
      <c r="G1072" s="122"/>
      <c r="H1072" s="122"/>
      <c r="I1072" s="122"/>
      <c r="J1072" s="122"/>
      <c r="K1072" s="122"/>
      <c r="L1072" s="122"/>
      <c r="M1072" s="122"/>
      <c r="N1072" s="122"/>
      <c r="O1072" s="122"/>
      <c r="P1072" s="122"/>
      <c r="Q1072" s="122"/>
      <c r="R1072" s="122"/>
      <c r="S1072" s="122"/>
      <c r="T1072" s="122"/>
      <c r="U1072" s="122"/>
      <c r="V1072" s="122"/>
      <c r="W1072" s="122"/>
      <c r="X1072" s="122"/>
      <c r="Y1072" s="122"/>
      <c r="Z1072" s="122"/>
      <c r="AA1072" s="122"/>
      <c r="AB1072" s="122"/>
      <c r="AC1072" s="122"/>
      <c r="AD1072" s="122"/>
      <c r="AE1072" s="122"/>
      <c r="AF1072" s="122"/>
      <c r="AG1072" s="122"/>
      <c r="AH1072" s="122"/>
      <c r="AI1072" s="122"/>
      <c r="AJ1072" s="122"/>
      <c r="AK1072" s="122"/>
      <c r="AL1072" s="122"/>
      <c r="AM1072" s="122"/>
      <c r="AN1072" s="122"/>
      <c r="AO1072" s="122"/>
      <c r="AP1072" s="122"/>
      <c r="AQ1072" s="122"/>
      <c r="AR1072" s="122"/>
      <c r="AS1072" s="122"/>
      <c r="AT1072" s="122"/>
      <c r="AU1072" s="122"/>
      <c r="AV1072" s="122"/>
      <c r="AW1072" s="122"/>
      <c r="AX1072" s="122"/>
      <c r="AY1072" s="122"/>
      <c r="AZ1072" s="122"/>
      <c r="BA1072" s="122"/>
      <c r="BB1072" s="122"/>
      <c r="BC1072" s="122"/>
      <c r="BD1072" s="122"/>
      <c r="BE1072" s="122"/>
      <c r="BF1072" s="122"/>
    </row>
    <row r="1073" spans="2:58" ht="14.1" customHeight="1" x14ac:dyDescent="0.2">
      <c r="B1073" s="122"/>
      <c r="C1073" s="122"/>
      <c r="D1073" s="122"/>
      <c r="E1073" s="122"/>
      <c r="F1073" s="122"/>
      <c r="G1073" s="122"/>
      <c r="H1073" s="122"/>
      <c r="I1073" s="122"/>
      <c r="J1073" s="122"/>
      <c r="K1073" s="122"/>
      <c r="L1073" s="122"/>
      <c r="M1073" s="122"/>
      <c r="N1073" s="122"/>
      <c r="O1073" s="122"/>
      <c r="P1073" s="122"/>
      <c r="Q1073" s="122"/>
      <c r="R1073" s="122"/>
      <c r="S1073" s="122"/>
      <c r="T1073" s="122"/>
      <c r="U1073" s="122"/>
      <c r="V1073" s="122"/>
      <c r="W1073" s="122"/>
      <c r="X1073" s="122"/>
      <c r="Y1073" s="122"/>
      <c r="Z1073" s="122"/>
      <c r="AA1073" s="122"/>
      <c r="AB1073" s="122"/>
      <c r="AC1073" s="122"/>
      <c r="AD1073" s="122"/>
      <c r="AE1073" s="122"/>
      <c r="AF1073" s="122"/>
      <c r="AG1073" s="122"/>
      <c r="AH1073" s="122"/>
      <c r="AI1073" s="122"/>
      <c r="AJ1073" s="122"/>
      <c r="AK1073" s="122"/>
      <c r="AL1073" s="122"/>
      <c r="AM1073" s="122"/>
      <c r="AN1073" s="122"/>
      <c r="AO1073" s="122"/>
      <c r="AP1073" s="122"/>
      <c r="AQ1073" s="122"/>
      <c r="AR1073" s="122"/>
      <c r="AS1073" s="122"/>
      <c r="AT1073" s="122"/>
      <c r="AU1073" s="122"/>
      <c r="AV1073" s="122"/>
      <c r="AW1073" s="122"/>
      <c r="AX1073" s="122"/>
      <c r="AY1073" s="122"/>
      <c r="AZ1073" s="122"/>
      <c r="BA1073" s="122"/>
      <c r="BB1073" s="122"/>
      <c r="BC1073" s="122"/>
      <c r="BD1073" s="122"/>
      <c r="BE1073" s="122"/>
      <c r="BF1073" s="122"/>
    </row>
    <row r="1074" spans="2:58" ht="14.1" customHeight="1" x14ac:dyDescent="0.2">
      <c r="B1074" s="122"/>
      <c r="C1074" s="122"/>
      <c r="D1074" s="122"/>
      <c r="E1074" s="122"/>
      <c r="F1074" s="122"/>
      <c r="G1074" s="122"/>
      <c r="H1074" s="122"/>
      <c r="I1074" s="122"/>
      <c r="J1074" s="122"/>
      <c r="K1074" s="122"/>
      <c r="L1074" s="122"/>
      <c r="M1074" s="122"/>
      <c r="N1074" s="122"/>
      <c r="O1074" s="122"/>
      <c r="P1074" s="122"/>
      <c r="Q1074" s="122"/>
      <c r="R1074" s="122"/>
      <c r="S1074" s="122"/>
      <c r="T1074" s="122"/>
      <c r="U1074" s="122"/>
      <c r="V1074" s="122"/>
      <c r="W1074" s="122"/>
      <c r="X1074" s="122"/>
      <c r="Y1074" s="122"/>
      <c r="Z1074" s="122"/>
      <c r="AA1074" s="122"/>
      <c r="AB1074" s="122"/>
      <c r="AC1074" s="122"/>
      <c r="AD1074" s="122"/>
      <c r="AE1074" s="122"/>
      <c r="AF1074" s="122"/>
      <c r="AG1074" s="122"/>
      <c r="AH1074" s="122"/>
      <c r="AI1074" s="122"/>
      <c r="AJ1074" s="122"/>
      <c r="AK1074" s="122"/>
      <c r="AL1074" s="122"/>
      <c r="AM1074" s="122"/>
      <c r="AN1074" s="122"/>
      <c r="AO1074" s="122"/>
      <c r="AP1074" s="122"/>
      <c r="AQ1074" s="122"/>
      <c r="AR1074" s="122"/>
      <c r="AS1074" s="122"/>
      <c r="AT1074" s="122"/>
      <c r="AU1074" s="122"/>
      <c r="AV1074" s="122"/>
      <c r="AW1074" s="122"/>
      <c r="AX1074" s="122"/>
      <c r="AY1074" s="122"/>
      <c r="AZ1074" s="122"/>
      <c r="BA1074" s="122"/>
      <c r="BB1074" s="122"/>
      <c r="BC1074" s="122"/>
      <c r="BD1074" s="122"/>
      <c r="BE1074" s="122"/>
      <c r="BF1074" s="122"/>
    </row>
    <row r="1075" spans="2:58" ht="14.1" customHeight="1" x14ac:dyDescent="0.2">
      <c r="B1075" s="122"/>
      <c r="C1075" s="122"/>
      <c r="D1075" s="122"/>
      <c r="E1075" s="122"/>
      <c r="F1075" s="122"/>
      <c r="G1075" s="122"/>
      <c r="H1075" s="122"/>
      <c r="I1075" s="122"/>
      <c r="J1075" s="122"/>
      <c r="K1075" s="122"/>
      <c r="L1075" s="122"/>
      <c r="M1075" s="122"/>
      <c r="N1075" s="122"/>
      <c r="O1075" s="122"/>
      <c r="P1075" s="122"/>
      <c r="Q1075" s="122"/>
      <c r="R1075" s="122"/>
      <c r="S1075" s="122"/>
      <c r="T1075" s="122"/>
      <c r="U1075" s="122"/>
      <c r="V1075" s="122"/>
      <c r="W1075" s="122"/>
      <c r="X1075" s="122"/>
      <c r="Y1075" s="122"/>
      <c r="Z1075" s="122"/>
      <c r="AA1075" s="122"/>
      <c r="AB1075" s="122"/>
      <c r="AC1075" s="122"/>
      <c r="AD1075" s="122"/>
      <c r="AE1075" s="122"/>
      <c r="AF1075" s="122"/>
      <c r="AG1075" s="122"/>
      <c r="AH1075" s="122"/>
      <c r="AI1075" s="122"/>
      <c r="AJ1075" s="122"/>
      <c r="AK1075" s="122"/>
      <c r="AL1075" s="122"/>
      <c r="AM1075" s="122"/>
      <c r="AN1075" s="122"/>
      <c r="AO1075" s="122"/>
      <c r="AP1075" s="122"/>
      <c r="AQ1075" s="122"/>
      <c r="AR1075" s="122"/>
      <c r="AS1075" s="122"/>
      <c r="AT1075" s="122"/>
      <c r="AU1075" s="122"/>
      <c r="AV1075" s="122"/>
      <c r="AW1075" s="122"/>
      <c r="AX1075" s="122"/>
      <c r="AY1075" s="122"/>
      <c r="AZ1075" s="122"/>
      <c r="BA1075" s="122"/>
      <c r="BB1075" s="122"/>
      <c r="BC1075" s="122"/>
      <c r="BD1075" s="122"/>
      <c r="BE1075" s="122"/>
      <c r="BF1075" s="122"/>
    </row>
    <row r="1076" spans="2:58" ht="14.1" customHeight="1" x14ac:dyDescent="0.2">
      <c r="B1076" s="122"/>
      <c r="C1076" s="122"/>
      <c r="D1076" s="122"/>
      <c r="E1076" s="122"/>
      <c r="F1076" s="122"/>
      <c r="G1076" s="122"/>
      <c r="H1076" s="122"/>
      <c r="I1076" s="122"/>
      <c r="J1076" s="122"/>
      <c r="K1076" s="122"/>
      <c r="L1076" s="122"/>
      <c r="M1076" s="122"/>
      <c r="N1076" s="122"/>
      <c r="O1076" s="122"/>
      <c r="P1076" s="122"/>
      <c r="Q1076" s="122"/>
      <c r="R1076" s="122"/>
      <c r="S1076" s="122"/>
      <c r="T1076" s="122"/>
      <c r="U1076" s="122"/>
      <c r="V1076" s="122"/>
      <c r="W1076" s="122"/>
      <c r="X1076" s="122"/>
      <c r="Y1076" s="122"/>
      <c r="Z1076" s="122"/>
      <c r="AA1076" s="122"/>
      <c r="AB1076" s="122"/>
      <c r="AC1076" s="122"/>
      <c r="AD1076" s="122"/>
      <c r="AE1076" s="122"/>
      <c r="AF1076" s="122"/>
      <c r="AG1076" s="122"/>
      <c r="AH1076" s="122"/>
      <c r="AI1076" s="122"/>
      <c r="AJ1076" s="122"/>
      <c r="AK1076" s="122"/>
      <c r="AL1076" s="122"/>
      <c r="AM1076" s="122"/>
      <c r="AN1076" s="122"/>
      <c r="AO1076" s="122"/>
      <c r="AP1076" s="122"/>
      <c r="AQ1076" s="122"/>
      <c r="AR1076" s="122"/>
      <c r="AS1076" s="122"/>
      <c r="AT1076" s="122"/>
      <c r="AU1076" s="122"/>
      <c r="AV1076" s="122"/>
      <c r="AW1076" s="122"/>
      <c r="AX1076" s="122"/>
      <c r="AY1076" s="122"/>
      <c r="AZ1076" s="122"/>
      <c r="BA1076" s="122"/>
      <c r="BB1076" s="122"/>
      <c r="BC1076" s="122"/>
      <c r="BD1076" s="122"/>
      <c r="BE1076" s="122"/>
      <c r="BF1076" s="122"/>
    </row>
    <row r="1077" spans="2:58" ht="14.1" customHeight="1" x14ac:dyDescent="0.2">
      <c r="B1077" s="122"/>
      <c r="C1077" s="122"/>
      <c r="D1077" s="122"/>
      <c r="E1077" s="122"/>
      <c r="F1077" s="122"/>
      <c r="G1077" s="122"/>
      <c r="H1077" s="122"/>
      <c r="I1077" s="122"/>
      <c r="J1077" s="122"/>
      <c r="K1077" s="122"/>
      <c r="L1077" s="122"/>
      <c r="M1077" s="122"/>
      <c r="N1077" s="122"/>
      <c r="O1077" s="122"/>
      <c r="P1077" s="122"/>
      <c r="Q1077" s="122"/>
      <c r="R1077" s="122"/>
      <c r="S1077" s="122"/>
      <c r="T1077" s="122"/>
      <c r="U1077" s="122"/>
      <c r="V1077" s="122"/>
      <c r="W1077" s="122"/>
      <c r="X1077" s="122"/>
      <c r="Y1077" s="122"/>
      <c r="Z1077" s="122"/>
      <c r="AA1077" s="122"/>
      <c r="AB1077" s="122"/>
      <c r="AC1077" s="122"/>
      <c r="AD1077" s="122"/>
      <c r="AE1077" s="122"/>
      <c r="AF1077" s="122"/>
      <c r="AG1077" s="122"/>
      <c r="AH1077" s="122"/>
      <c r="AI1077" s="122"/>
      <c r="AJ1077" s="122"/>
      <c r="AK1077" s="122"/>
      <c r="AL1077" s="122"/>
      <c r="AM1077" s="122"/>
      <c r="AN1077" s="122"/>
      <c r="AO1077" s="122"/>
      <c r="AP1077" s="122"/>
      <c r="AQ1077" s="122"/>
      <c r="AR1077" s="122"/>
      <c r="AS1077" s="122"/>
      <c r="AT1077" s="122"/>
      <c r="AU1077" s="122"/>
      <c r="AV1077" s="122"/>
      <c r="AW1077" s="122"/>
      <c r="AX1077" s="122"/>
      <c r="AY1077" s="122"/>
      <c r="AZ1077" s="122"/>
      <c r="BA1077" s="122"/>
      <c r="BB1077" s="122"/>
      <c r="BC1077" s="122"/>
      <c r="BD1077" s="122"/>
      <c r="BE1077" s="122"/>
      <c r="BF1077" s="122"/>
    </row>
    <row r="1078" spans="2:58" ht="14.1" customHeight="1" x14ac:dyDescent="0.2">
      <c r="B1078" s="122"/>
      <c r="C1078" s="122"/>
      <c r="D1078" s="122"/>
      <c r="E1078" s="122"/>
      <c r="F1078" s="122"/>
      <c r="G1078" s="122"/>
      <c r="H1078" s="122"/>
      <c r="I1078" s="122"/>
      <c r="J1078" s="122"/>
      <c r="K1078" s="122"/>
      <c r="L1078" s="122"/>
      <c r="M1078" s="122"/>
      <c r="N1078" s="122"/>
      <c r="O1078" s="122"/>
      <c r="P1078" s="122"/>
      <c r="Q1078" s="122"/>
      <c r="R1078" s="122"/>
      <c r="S1078" s="122"/>
      <c r="T1078" s="122"/>
      <c r="U1078" s="122"/>
      <c r="V1078" s="122"/>
      <c r="W1078" s="122"/>
      <c r="X1078" s="122"/>
      <c r="Y1078" s="122"/>
      <c r="Z1078" s="122"/>
      <c r="AA1078" s="122"/>
      <c r="AB1078" s="122"/>
      <c r="AC1078" s="122"/>
      <c r="AD1078" s="122"/>
      <c r="AE1078" s="122"/>
      <c r="AF1078" s="122"/>
      <c r="AG1078" s="122"/>
      <c r="AH1078" s="122"/>
      <c r="AI1078" s="122"/>
      <c r="AJ1078" s="122"/>
      <c r="AK1078" s="122"/>
      <c r="AL1078" s="122"/>
      <c r="AM1078" s="122"/>
      <c r="AN1078" s="122"/>
      <c r="AO1078" s="122"/>
      <c r="AP1078" s="122"/>
      <c r="AQ1078" s="122"/>
      <c r="AR1078" s="122"/>
      <c r="AS1078" s="122"/>
      <c r="AT1078" s="122"/>
      <c r="AU1078" s="122"/>
      <c r="AV1078" s="122"/>
      <c r="AW1078" s="122"/>
      <c r="AX1078" s="122"/>
      <c r="AY1078" s="122"/>
      <c r="AZ1078" s="122"/>
      <c r="BA1078" s="122"/>
      <c r="BB1078" s="122"/>
      <c r="BC1078" s="122"/>
      <c r="BD1078" s="122"/>
      <c r="BE1078" s="122"/>
      <c r="BF1078" s="122"/>
    </row>
    <row r="1079" spans="2:58" ht="14.1" customHeight="1" x14ac:dyDescent="0.2">
      <c r="B1079" s="122"/>
      <c r="C1079" s="122"/>
      <c r="D1079" s="122"/>
      <c r="E1079" s="122"/>
      <c r="F1079" s="122"/>
      <c r="G1079" s="122"/>
      <c r="H1079" s="122"/>
      <c r="I1079" s="122"/>
      <c r="J1079" s="122"/>
      <c r="K1079" s="122"/>
      <c r="L1079" s="122"/>
      <c r="M1079" s="122"/>
      <c r="N1079" s="122"/>
      <c r="O1079" s="122"/>
      <c r="P1079" s="122"/>
      <c r="Q1079" s="122"/>
      <c r="R1079" s="122"/>
      <c r="S1079" s="122"/>
      <c r="T1079" s="122"/>
      <c r="U1079" s="122"/>
      <c r="V1079" s="122"/>
      <c r="W1079" s="122"/>
      <c r="X1079" s="122"/>
      <c r="Y1079" s="122"/>
      <c r="Z1079" s="122"/>
      <c r="AA1079" s="122"/>
      <c r="AB1079" s="122"/>
      <c r="AC1079" s="122"/>
      <c r="AD1079" s="122"/>
      <c r="AE1079" s="122"/>
      <c r="AF1079" s="122"/>
      <c r="AG1079" s="122"/>
      <c r="AH1079" s="122"/>
      <c r="AI1079" s="122"/>
      <c r="AJ1079" s="122"/>
      <c r="AK1079" s="122"/>
      <c r="AL1079" s="122"/>
      <c r="AM1079" s="122"/>
      <c r="AN1079" s="122"/>
      <c r="AO1079" s="122"/>
      <c r="AP1079" s="122"/>
      <c r="AQ1079" s="122"/>
      <c r="AR1079" s="122"/>
      <c r="AS1079" s="122"/>
      <c r="AT1079" s="122"/>
      <c r="AU1079" s="122"/>
      <c r="AV1079" s="122"/>
      <c r="AW1079" s="122"/>
      <c r="AX1079" s="122"/>
      <c r="AY1079" s="122"/>
      <c r="AZ1079" s="122"/>
      <c r="BA1079" s="122"/>
      <c r="BB1079" s="122"/>
      <c r="BC1079" s="122"/>
      <c r="BD1079" s="122"/>
      <c r="BE1079" s="122"/>
      <c r="BF1079" s="122"/>
    </row>
    <row r="1080" spans="2:58" ht="14.1" customHeight="1" x14ac:dyDescent="0.2">
      <c r="B1080" s="122"/>
      <c r="C1080" s="122"/>
      <c r="D1080" s="122"/>
      <c r="E1080" s="122"/>
      <c r="F1080" s="122"/>
      <c r="G1080" s="122"/>
      <c r="H1080" s="122"/>
      <c r="I1080" s="122"/>
      <c r="J1080" s="122"/>
      <c r="K1080" s="122"/>
      <c r="L1080" s="122"/>
      <c r="M1080" s="122"/>
      <c r="N1080" s="122"/>
      <c r="O1080" s="122"/>
      <c r="P1080" s="122"/>
      <c r="Q1080" s="122"/>
      <c r="R1080" s="122"/>
      <c r="S1080" s="122"/>
      <c r="T1080" s="122"/>
      <c r="U1080" s="122"/>
      <c r="V1080" s="122"/>
      <c r="W1080" s="122"/>
      <c r="X1080" s="122"/>
      <c r="Y1080" s="122"/>
      <c r="Z1080" s="122"/>
      <c r="AA1080" s="122"/>
      <c r="AB1080" s="122"/>
      <c r="AC1080" s="122"/>
      <c r="AD1080" s="122"/>
      <c r="AE1080" s="122"/>
      <c r="AF1080" s="122"/>
      <c r="AG1080" s="122"/>
      <c r="AH1080" s="122"/>
      <c r="AI1080" s="122"/>
      <c r="AJ1080" s="122"/>
      <c r="AK1080" s="122"/>
      <c r="AL1080" s="122"/>
      <c r="AM1080" s="122"/>
      <c r="AN1080" s="122"/>
      <c r="AO1080" s="122"/>
      <c r="AP1080" s="122"/>
      <c r="AQ1080" s="122"/>
      <c r="AR1080" s="122"/>
      <c r="AS1080" s="122"/>
      <c r="AT1080" s="122"/>
      <c r="AU1080" s="122"/>
      <c r="AV1080" s="122"/>
      <c r="AW1080" s="122"/>
      <c r="AX1080" s="122"/>
      <c r="AY1080" s="122"/>
      <c r="AZ1080" s="122"/>
      <c r="BA1080" s="122"/>
      <c r="BB1080" s="122"/>
      <c r="BC1080" s="122"/>
      <c r="BD1080" s="122"/>
      <c r="BE1080" s="122"/>
      <c r="BF1080" s="122"/>
    </row>
    <row r="1081" spans="2:58" ht="14.1" customHeight="1" x14ac:dyDescent="0.2">
      <c r="B1081" s="122"/>
      <c r="C1081" s="122"/>
      <c r="D1081" s="122"/>
      <c r="E1081" s="122"/>
      <c r="F1081" s="122"/>
      <c r="G1081" s="122"/>
      <c r="H1081" s="122"/>
      <c r="I1081" s="122"/>
      <c r="J1081" s="122"/>
      <c r="K1081" s="122"/>
      <c r="L1081" s="122"/>
      <c r="M1081" s="122"/>
      <c r="N1081" s="122"/>
      <c r="O1081" s="122"/>
      <c r="P1081" s="122"/>
      <c r="Q1081" s="122"/>
      <c r="R1081" s="122"/>
      <c r="S1081" s="122"/>
      <c r="T1081" s="122"/>
      <c r="U1081" s="122"/>
      <c r="V1081" s="122"/>
      <c r="W1081" s="122"/>
      <c r="X1081" s="122"/>
      <c r="Y1081" s="122"/>
      <c r="Z1081" s="122"/>
      <c r="AA1081" s="122"/>
      <c r="AB1081" s="122"/>
      <c r="AC1081" s="122"/>
      <c r="AD1081" s="122"/>
      <c r="AE1081" s="122"/>
      <c r="AF1081" s="122"/>
      <c r="AG1081" s="122"/>
      <c r="AH1081" s="122"/>
      <c r="AI1081" s="122"/>
      <c r="AJ1081" s="122"/>
      <c r="AK1081" s="122"/>
      <c r="AL1081" s="122"/>
      <c r="AM1081" s="122"/>
      <c r="AN1081" s="122"/>
      <c r="AO1081" s="122"/>
      <c r="AP1081" s="122"/>
      <c r="AQ1081" s="122"/>
      <c r="AR1081" s="122"/>
      <c r="AS1081" s="122"/>
      <c r="AT1081" s="122"/>
      <c r="AU1081" s="122"/>
      <c r="AV1081" s="122"/>
      <c r="AW1081" s="122"/>
      <c r="AX1081" s="122"/>
      <c r="AY1081" s="122"/>
      <c r="AZ1081" s="122"/>
      <c r="BA1081" s="122"/>
      <c r="BB1081" s="122"/>
      <c r="BC1081" s="122"/>
      <c r="BD1081" s="122"/>
      <c r="BE1081" s="122"/>
      <c r="BF1081" s="122"/>
    </row>
    <row r="1082" spans="2:58" ht="14.1" customHeight="1" x14ac:dyDescent="0.2">
      <c r="B1082" s="122"/>
      <c r="C1082" s="122"/>
      <c r="D1082" s="122"/>
      <c r="E1082" s="122"/>
      <c r="F1082" s="122"/>
      <c r="G1082" s="122"/>
      <c r="H1082" s="122"/>
      <c r="I1082" s="122"/>
      <c r="J1082" s="122"/>
      <c r="K1082" s="122"/>
      <c r="L1082" s="122"/>
      <c r="M1082" s="122"/>
      <c r="N1082" s="122"/>
      <c r="O1082" s="122"/>
      <c r="P1082" s="122"/>
      <c r="Q1082" s="122"/>
      <c r="R1082" s="122"/>
      <c r="S1082" s="122"/>
      <c r="T1082" s="122"/>
      <c r="U1082" s="122"/>
      <c r="V1082" s="122"/>
      <c r="W1082" s="122"/>
      <c r="X1082" s="122"/>
      <c r="Y1082" s="122"/>
      <c r="Z1082" s="122"/>
      <c r="AA1082" s="122"/>
      <c r="AB1082" s="122"/>
      <c r="AC1082" s="122"/>
      <c r="AD1082" s="122"/>
      <c r="AE1082" s="122"/>
      <c r="AF1082" s="122"/>
      <c r="AG1082" s="122"/>
      <c r="AH1082" s="122"/>
      <c r="AI1082" s="122"/>
      <c r="AJ1082" s="122"/>
      <c r="AK1082" s="122"/>
      <c r="AL1082" s="122"/>
      <c r="AM1082" s="122"/>
      <c r="AN1082" s="122"/>
      <c r="AO1082" s="122"/>
      <c r="AP1082" s="122"/>
      <c r="AQ1082" s="122"/>
      <c r="AR1082" s="122"/>
      <c r="AS1082" s="122"/>
      <c r="AT1082" s="122"/>
      <c r="AU1082" s="122"/>
      <c r="AV1082" s="122"/>
      <c r="AW1082" s="122"/>
      <c r="AX1082" s="122"/>
      <c r="AY1082" s="122"/>
      <c r="AZ1082" s="122"/>
      <c r="BA1082" s="122"/>
      <c r="BB1082" s="122"/>
      <c r="BC1082" s="122"/>
      <c r="BD1082" s="122"/>
      <c r="BE1082" s="122"/>
      <c r="BF1082" s="122"/>
    </row>
    <row r="1083" spans="2:58" ht="14.1" customHeight="1" x14ac:dyDescent="0.2">
      <c r="B1083" s="122"/>
      <c r="C1083" s="122"/>
      <c r="D1083" s="122"/>
      <c r="E1083" s="122"/>
      <c r="F1083" s="122"/>
      <c r="G1083" s="122"/>
      <c r="H1083" s="122"/>
      <c r="I1083" s="122"/>
      <c r="J1083" s="122"/>
      <c r="K1083" s="122"/>
      <c r="L1083" s="122"/>
      <c r="M1083" s="122"/>
      <c r="N1083" s="122"/>
      <c r="O1083" s="122"/>
      <c r="P1083" s="122"/>
      <c r="Q1083" s="122"/>
      <c r="R1083" s="122"/>
      <c r="S1083" s="122"/>
      <c r="T1083" s="122"/>
      <c r="U1083" s="122"/>
      <c r="V1083" s="122"/>
      <c r="W1083" s="122"/>
      <c r="X1083" s="122"/>
      <c r="Y1083" s="122"/>
      <c r="Z1083" s="122"/>
      <c r="AA1083" s="122"/>
      <c r="AB1083" s="122"/>
      <c r="AC1083" s="122"/>
      <c r="AD1083" s="122"/>
      <c r="AE1083" s="122"/>
      <c r="AF1083" s="122"/>
      <c r="AG1083" s="122"/>
      <c r="AH1083" s="122"/>
      <c r="AI1083" s="122"/>
      <c r="AJ1083" s="122"/>
      <c r="AK1083" s="122"/>
      <c r="AL1083" s="122"/>
      <c r="AM1083" s="122"/>
      <c r="AN1083" s="122"/>
      <c r="AO1083" s="122"/>
      <c r="AP1083" s="122"/>
      <c r="AQ1083" s="122"/>
      <c r="AR1083" s="122"/>
      <c r="AS1083" s="122"/>
      <c r="AT1083" s="122"/>
      <c r="AU1083" s="122"/>
      <c r="AV1083" s="122"/>
      <c r="AW1083" s="122"/>
      <c r="AX1083" s="122"/>
      <c r="AY1083" s="122"/>
      <c r="AZ1083" s="122"/>
      <c r="BA1083" s="122"/>
      <c r="BB1083" s="122"/>
      <c r="BC1083" s="122"/>
      <c r="BD1083" s="122"/>
      <c r="BE1083" s="122"/>
      <c r="BF1083" s="122"/>
    </row>
    <row r="1084" spans="2:58" ht="14.1" customHeight="1" x14ac:dyDescent="0.2">
      <c r="B1084" s="122"/>
      <c r="C1084" s="122"/>
      <c r="D1084" s="122"/>
      <c r="E1084" s="122"/>
      <c r="F1084" s="122"/>
      <c r="G1084" s="122"/>
      <c r="H1084" s="122"/>
      <c r="I1084" s="122"/>
      <c r="J1084" s="122"/>
      <c r="K1084" s="122"/>
      <c r="L1084" s="122"/>
      <c r="M1084" s="122"/>
      <c r="N1084" s="122"/>
      <c r="O1084" s="122"/>
      <c r="P1084" s="122"/>
      <c r="Q1084" s="122"/>
      <c r="R1084" s="122"/>
      <c r="S1084" s="122"/>
      <c r="T1084" s="122"/>
      <c r="U1084" s="122"/>
      <c r="V1084" s="122"/>
      <c r="W1084" s="122"/>
      <c r="X1084" s="122"/>
      <c r="Y1084" s="122"/>
      <c r="Z1084" s="122"/>
      <c r="AA1084" s="122"/>
      <c r="AB1084" s="122"/>
      <c r="AC1084" s="122"/>
      <c r="AD1084" s="122"/>
      <c r="AE1084" s="122"/>
      <c r="AF1084" s="122"/>
      <c r="AG1084" s="122"/>
      <c r="AH1084" s="122"/>
      <c r="AI1084" s="122"/>
      <c r="AJ1084" s="122"/>
      <c r="AK1084" s="122"/>
      <c r="AL1084" s="122"/>
      <c r="AM1084" s="122"/>
      <c r="AN1084" s="122"/>
      <c r="AO1084" s="122"/>
      <c r="AP1084" s="122"/>
      <c r="AQ1084" s="122"/>
      <c r="AR1084" s="122"/>
      <c r="AS1084" s="122"/>
      <c r="AT1084" s="122"/>
      <c r="AU1084" s="122"/>
      <c r="AV1084" s="122"/>
      <c r="AW1084" s="122"/>
      <c r="AX1084" s="122"/>
      <c r="AY1084" s="122"/>
      <c r="AZ1084" s="122"/>
      <c r="BA1084" s="122"/>
      <c r="BB1084" s="122"/>
      <c r="BC1084" s="122"/>
      <c r="BD1084" s="122"/>
      <c r="BE1084" s="122"/>
      <c r="BF1084" s="122"/>
    </row>
    <row r="1085" spans="2:58" ht="14.1" customHeight="1" x14ac:dyDescent="0.2">
      <c r="B1085" s="122"/>
      <c r="C1085" s="122"/>
      <c r="D1085" s="122"/>
      <c r="E1085" s="122"/>
      <c r="F1085" s="122"/>
      <c r="G1085" s="122"/>
      <c r="H1085" s="122"/>
      <c r="I1085" s="122"/>
      <c r="J1085" s="122"/>
      <c r="K1085" s="122"/>
      <c r="L1085" s="122"/>
      <c r="M1085" s="122"/>
      <c r="N1085" s="122"/>
      <c r="O1085" s="122"/>
      <c r="P1085" s="122"/>
      <c r="Q1085" s="122"/>
      <c r="R1085" s="122"/>
      <c r="S1085" s="122"/>
      <c r="T1085" s="122"/>
      <c r="U1085" s="122"/>
      <c r="V1085" s="122"/>
      <c r="W1085" s="122"/>
      <c r="X1085" s="122"/>
      <c r="Y1085" s="122"/>
      <c r="Z1085" s="122"/>
      <c r="AA1085" s="122"/>
      <c r="AB1085" s="122"/>
      <c r="AC1085" s="122"/>
      <c r="AD1085" s="122"/>
      <c r="AE1085" s="122"/>
      <c r="AF1085" s="122"/>
      <c r="AG1085" s="122"/>
      <c r="AH1085" s="122"/>
      <c r="AI1085" s="122"/>
      <c r="AJ1085" s="122"/>
      <c r="AK1085" s="122"/>
      <c r="AL1085" s="122"/>
      <c r="AM1085" s="122"/>
      <c r="AN1085" s="122"/>
      <c r="AO1085" s="122"/>
      <c r="AP1085" s="122"/>
      <c r="AQ1085" s="122"/>
      <c r="AR1085" s="122"/>
      <c r="AS1085" s="122"/>
      <c r="AT1085" s="122"/>
      <c r="AU1085" s="122"/>
      <c r="AV1085" s="122"/>
      <c r="AW1085" s="122"/>
      <c r="AX1085" s="122"/>
      <c r="AY1085" s="122"/>
      <c r="AZ1085" s="122"/>
      <c r="BA1085" s="122"/>
      <c r="BB1085" s="122"/>
      <c r="BC1085" s="122"/>
      <c r="BD1085" s="122"/>
      <c r="BE1085" s="122"/>
      <c r="BF1085" s="122"/>
    </row>
    <row r="1086" spans="2:58" ht="14.1" customHeight="1" x14ac:dyDescent="0.2">
      <c r="B1086" s="122"/>
      <c r="C1086" s="122"/>
      <c r="D1086" s="122"/>
      <c r="E1086" s="122"/>
      <c r="F1086" s="122"/>
      <c r="G1086" s="122"/>
      <c r="H1086" s="122"/>
      <c r="I1086" s="122"/>
      <c r="J1086" s="122"/>
      <c r="K1086" s="122"/>
      <c r="L1086" s="122"/>
      <c r="M1086" s="122"/>
      <c r="N1086" s="122"/>
      <c r="O1086" s="122"/>
      <c r="P1086" s="122"/>
      <c r="Q1086" s="122"/>
      <c r="R1086" s="122"/>
      <c r="S1086" s="122"/>
      <c r="T1086" s="122"/>
      <c r="U1086" s="122"/>
      <c r="V1086" s="122"/>
      <c r="W1086" s="122"/>
      <c r="X1086" s="122"/>
      <c r="Y1086" s="122"/>
      <c r="Z1086" s="122"/>
      <c r="AA1086" s="122"/>
      <c r="AB1086" s="122"/>
      <c r="AC1086" s="122"/>
      <c r="AD1086" s="122"/>
      <c r="AE1086" s="122"/>
      <c r="AF1086" s="122"/>
      <c r="AG1086" s="122"/>
      <c r="AH1086" s="122"/>
      <c r="AI1086" s="122"/>
      <c r="AJ1086" s="122"/>
      <c r="AK1086" s="122"/>
      <c r="AL1086" s="122"/>
      <c r="AM1086" s="122"/>
      <c r="AN1086" s="122"/>
      <c r="AO1086" s="122"/>
      <c r="AP1086" s="122"/>
      <c r="AQ1086" s="122"/>
      <c r="AR1086" s="122"/>
      <c r="AS1086" s="122"/>
      <c r="AT1086" s="122"/>
      <c r="AU1086" s="122"/>
      <c r="AV1086" s="122"/>
      <c r="AW1086" s="122"/>
      <c r="AX1086" s="122"/>
      <c r="AY1086" s="122"/>
      <c r="AZ1086" s="122"/>
      <c r="BA1086" s="122"/>
      <c r="BB1086" s="122"/>
      <c r="BC1086" s="122"/>
      <c r="BD1086" s="122"/>
      <c r="BE1086" s="122"/>
      <c r="BF1086" s="122"/>
    </row>
    <row r="1087" spans="2:58" ht="14.1" customHeight="1" x14ac:dyDescent="0.2">
      <c r="B1087" s="122"/>
      <c r="C1087" s="122"/>
      <c r="D1087" s="122"/>
      <c r="E1087" s="122"/>
      <c r="F1087" s="122"/>
      <c r="G1087" s="122"/>
      <c r="H1087" s="122"/>
      <c r="I1087" s="122"/>
      <c r="J1087" s="122"/>
      <c r="K1087" s="122"/>
      <c r="L1087" s="122"/>
      <c r="M1087" s="122"/>
      <c r="N1087" s="122"/>
      <c r="O1087" s="122"/>
      <c r="P1087" s="122"/>
      <c r="Q1087" s="122"/>
      <c r="R1087" s="122"/>
      <c r="S1087" s="122"/>
      <c r="T1087" s="122"/>
      <c r="U1087" s="122"/>
      <c r="V1087" s="122"/>
      <c r="W1087" s="122"/>
      <c r="X1087" s="122"/>
      <c r="Y1087" s="122"/>
      <c r="Z1087" s="122"/>
      <c r="AA1087" s="122"/>
      <c r="AB1087" s="122"/>
      <c r="AC1087" s="122"/>
      <c r="AD1087" s="122"/>
      <c r="AE1087" s="122"/>
      <c r="AF1087" s="122"/>
      <c r="AG1087" s="122"/>
      <c r="AH1087" s="122"/>
      <c r="AI1087" s="122"/>
      <c r="AJ1087" s="122"/>
      <c r="AK1087" s="122"/>
      <c r="AL1087" s="122"/>
      <c r="AM1087" s="122"/>
      <c r="AN1087" s="122"/>
      <c r="AO1087" s="122"/>
      <c r="AP1087" s="122"/>
      <c r="AQ1087" s="122"/>
      <c r="AR1087" s="122"/>
      <c r="AS1087" s="122"/>
      <c r="AT1087" s="122"/>
      <c r="AU1087" s="122"/>
      <c r="AV1087" s="122"/>
      <c r="AW1087" s="122"/>
      <c r="AX1087" s="122"/>
      <c r="AY1087" s="122"/>
      <c r="AZ1087" s="122"/>
      <c r="BA1087" s="122"/>
      <c r="BB1087" s="122"/>
      <c r="BC1087" s="122"/>
      <c r="BD1087" s="122"/>
      <c r="BE1087" s="122"/>
      <c r="BF1087" s="122"/>
    </row>
    <row r="1088" spans="2:58" ht="14.1" customHeight="1" x14ac:dyDescent="0.2">
      <c r="B1088" s="122"/>
      <c r="C1088" s="122"/>
      <c r="D1088" s="122"/>
      <c r="E1088" s="122"/>
      <c r="F1088" s="122"/>
      <c r="G1088" s="122"/>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2"/>
      <c r="AD1088" s="122"/>
      <c r="AE1088" s="122"/>
      <c r="AF1088" s="122"/>
      <c r="AG1088" s="122"/>
      <c r="AH1088" s="122"/>
      <c r="AI1088" s="122"/>
      <c r="AJ1088" s="122"/>
      <c r="AK1088" s="122"/>
      <c r="AL1088" s="122"/>
      <c r="AM1088" s="122"/>
      <c r="AN1088" s="122"/>
      <c r="AO1088" s="122"/>
      <c r="AP1088" s="122"/>
      <c r="AQ1088" s="122"/>
      <c r="AR1088" s="122"/>
      <c r="AS1088" s="122"/>
      <c r="AT1088" s="122"/>
      <c r="AU1088" s="122"/>
      <c r="AV1088" s="122"/>
      <c r="AW1088" s="122"/>
      <c r="AX1088" s="122"/>
      <c r="AY1088" s="122"/>
      <c r="AZ1088" s="122"/>
      <c r="BA1088" s="122"/>
      <c r="BB1088" s="122"/>
      <c r="BC1088" s="122"/>
      <c r="BD1088" s="122"/>
      <c r="BE1088" s="122"/>
      <c r="BF1088" s="122"/>
    </row>
    <row r="1089" spans="2:58" ht="14.1" customHeight="1" x14ac:dyDescent="0.2">
      <c r="B1089" s="122"/>
      <c r="C1089" s="122"/>
      <c r="D1089" s="122"/>
      <c r="E1089" s="122"/>
      <c r="F1089" s="122"/>
      <c r="G1089" s="122"/>
      <c r="H1089" s="122"/>
      <c r="I1089" s="122"/>
      <c r="J1089" s="122"/>
      <c r="K1089" s="122"/>
      <c r="L1089" s="122"/>
      <c r="M1089" s="122"/>
      <c r="N1089" s="122"/>
      <c r="O1089" s="122"/>
      <c r="P1089" s="122"/>
      <c r="Q1089" s="122"/>
      <c r="R1089" s="122"/>
      <c r="S1089" s="122"/>
      <c r="T1089" s="122"/>
      <c r="U1089" s="122"/>
      <c r="V1089" s="122"/>
      <c r="W1089" s="122"/>
      <c r="X1089" s="122"/>
      <c r="Y1089" s="122"/>
      <c r="Z1089" s="122"/>
      <c r="AA1089" s="122"/>
      <c r="AB1089" s="122"/>
      <c r="AC1089" s="122"/>
      <c r="AD1089" s="122"/>
      <c r="AE1089" s="122"/>
      <c r="AF1089" s="122"/>
      <c r="AG1089" s="122"/>
      <c r="AH1089" s="122"/>
      <c r="AI1089" s="122"/>
      <c r="AJ1089" s="122"/>
      <c r="AK1089" s="122"/>
      <c r="AL1089" s="122"/>
      <c r="AM1089" s="122"/>
      <c r="AN1089" s="122"/>
      <c r="AO1089" s="122"/>
      <c r="AP1089" s="122"/>
      <c r="AQ1089" s="122"/>
      <c r="AR1089" s="122"/>
      <c r="AS1089" s="122"/>
      <c r="AT1089" s="122"/>
      <c r="AU1089" s="122"/>
      <c r="AV1089" s="122"/>
      <c r="AW1089" s="122"/>
      <c r="AX1089" s="122"/>
      <c r="AY1089" s="122"/>
      <c r="AZ1089" s="122"/>
      <c r="BA1089" s="122"/>
      <c r="BB1089" s="122"/>
      <c r="BC1089" s="122"/>
      <c r="BD1089" s="122"/>
      <c r="BE1089" s="122"/>
      <c r="BF1089" s="122"/>
    </row>
    <row r="1090" spans="2:58" ht="14.1" customHeight="1" x14ac:dyDescent="0.2">
      <c r="B1090" s="122"/>
      <c r="C1090" s="122"/>
      <c r="D1090" s="122"/>
      <c r="E1090" s="122"/>
      <c r="F1090" s="122"/>
      <c r="G1090" s="122"/>
      <c r="H1090" s="122"/>
      <c r="I1090" s="122"/>
      <c r="J1090" s="122"/>
      <c r="K1090" s="122"/>
      <c r="L1090" s="122"/>
      <c r="M1090" s="122"/>
      <c r="N1090" s="122"/>
      <c r="O1090" s="122"/>
      <c r="P1090" s="122"/>
      <c r="Q1090" s="122"/>
      <c r="R1090" s="122"/>
      <c r="S1090" s="122"/>
      <c r="T1090" s="122"/>
      <c r="U1090" s="122"/>
      <c r="V1090" s="122"/>
      <c r="W1090" s="122"/>
      <c r="X1090" s="122"/>
      <c r="Y1090" s="122"/>
      <c r="Z1090" s="122"/>
      <c r="AA1090" s="122"/>
      <c r="AB1090" s="122"/>
      <c r="AC1090" s="122"/>
      <c r="AD1090" s="122"/>
      <c r="AE1090" s="122"/>
      <c r="AF1090" s="122"/>
      <c r="AG1090" s="122"/>
      <c r="AH1090" s="122"/>
      <c r="AI1090" s="122"/>
      <c r="AJ1090" s="122"/>
      <c r="AK1090" s="122"/>
      <c r="AL1090" s="122"/>
      <c r="AM1090" s="122"/>
      <c r="AN1090" s="122"/>
      <c r="AO1090" s="122"/>
      <c r="AP1090" s="122"/>
      <c r="AQ1090" s="122"/>
      <c r="AR1090" s="122"/>
      <c r="AS1090" s="122"/>
      <c r="AT1090" s="122"/>
      <c r="AU1090" s="122"/>
      <c r="AV1090" s="122"/>
      <c r="AW1090" s="122"/>
      <c r="AX1090" s="122"/>
      <c r="AY1090" s="122"/>
      <c r="AZ1090" s="122"/>
      <c r="BA1090" s="122"/>
      <c r="BB1090" s="122"/>
      <c r="BC1090" s="122"/>
      <c r="BD1090" s="122"/>
      <c r="BE1090" s="122"/>
      <c r="BF1090" s="122"/>
    </row>
    <row r="1091" spans="2:58" ht="14.1" customHeight="1" x14ac:dyDescent="0.2">
      <c r="B1091" s="122"/>
      <c r="C1091" s="122"/>
      <c r="D1091" s="122"/>
      <c r="E1091" s="122"/>
      <c r="F1091" s="122"/>
      <c r="G1091" s="122"/>
      <c r="H1091" s="122"/>
      <c r="I1091" s="122"/>
      <c r="J1091" s="122"/>
      <c r="K1091" s="122"/>
      <c r="L1091" s="122"/>
      <c r="M1091" s="122"/>
      <c r="N1091" s="122"/>
      <c r="O1091" s="122"/>
      <c r="P1091" s="122"/>
      <c r="Q1091" s="122"/>
      <c r="R1091" s="122"/>
      <c r="S1091" s="122"/>
      <c r="T1091" s="122"/>
      <c r="U1091" s="122"/>
      <c r="V1091" s="122"/>
      <c r="W1091" s="122"/>
      <c r="X1091" s="122"/>
      <c r="Y1091" s="122"/>
      <c r="Z1091" s="122"/>
      <c r="AA1091" s="122"/>
      <c r="AB1091" s="122"/>
      <c r="AC1091" s="122"/>
      <c r="AD1091" s="122"/>
      <c r="AE1091" s="122"/>
      <c r="AF1091" s="122"/>
      <c r="AG1091" s="122"/>
      <c r="AH1091" s="122"/>
      <c r="AI1091" s="122"/>
      <c r="AJ1091" s="122"/>
      <c r="AK1091" s="122"/>
      <c r="AL1091" s="122"/>
      <c r="AM1091" s="122"/>
      <c r="AN1091" s="122"/>
      <c r="AO1091" s="122"/>
      <c r="AP1091" s="122"/>
      <c r="AQ1091" s="122"/>
      <c r="AR1091" s="122"/>
      <c r="AS1091" s="122"/>
      <c r="AT1091" s="122"/>
      <c r="AU1091" s="122"/>
      <c r="AV1091" s="122"/>
      <c r="AW1091" s="122"/>
      <c r="AX1091" s="122"/>
      <c r="AY1091" s="122"/>
      <c r="AZ1091" s="122"/>
      <c r="BA1091" s="122"/>
      <c r="BB1091" s="122"/>
      <c r="BC1091" s="122"/>
      <c r="BD1091" s="122"/>
      <c r="BE1091" s="122"/>
      <c r="BF1091" s="122"/>
    </row>
    <row r="1092" spans="2:58" ht="14.1" customHeight="1" x14ac:dyDescent="0.2">
      <c r="B1092" s="122"/>
      <c r="C1092" s="122"/>
      <c r="D1092" s="122"/>
      <c r="E1092" s="122"/>
      <c r="F1092" s="122"/>
      <c r="G1092" s="122"/>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2"/>
      <c r="AD1092" s="122"/>
      <c r="AE1092" s="122"/>
      <c r="AF1092" s="122"/>
      <c r="AG1092" s="122"/>
      <c r="AH1092" s="122"/>
      <c r="AI1092" s="122"/>
      <c r="AJ1092" s="122"/>
      <c r="AK1092" s="122"/>
      <c r="AL1092" s="122"/>
      <c r="AM1092" s="122"/>
      <c r="AN1092" s="122"/>
      <c r="AO1092" s="122"/>
      <c r="AP1092" s="122"/>
      <c r="AQ1092" s="122"/>
      <c r="AR1092" s="122"/>
      <c r="AS1092" s="122"/>
      <c r="AT1092" s="122"/>
      <c r="AU1092" s="122"/>
      <c r="AV1092" s="122"/>
      <c r="AW1092" s="122"/>
      <c r="AX1092" s="122"/>
      <c r="AY1092" s="122"/>
      <c r="AZ1092" s="122"/>
      <c r="BA1092" s="122"/>
      <c r="BB1092" s="122"/>
      <c r="BC1092" s="122"/>
      <c r="BD1092" s="122"/>
      <c r="BE1092" s="122"/>
      <c r="BF1092" s="122"/>
    </row>
    <row r="1093" spans="2:58" ht="14.1" customHeight="1" x14ac:dyDescent="0.2">
      <c r="B1093" s="122"/>
      <c r="C1093" s="122"/>
      <c r="D1093" s="122"/>
      <c r="E1093" s="122"/>
      <c r="F1093" s="122"/>
      <c r="G1093" s="122"/>
      <c r="H1093" s="122"/>
      <c r="I1093" s="122"/>
      <c r="J1093" s="122"/>
      <c r="K1093" s="122"/>
      <c r="L1093" s="122"/>
      <c r="M1093" s="122"/>
      <c r="N1093" s="122"/>
      <c r="O1093" s="122"/>
      <c r="P1093" s="122"/>
      <c r="Q1093" s="122"/>
      <c r="R1093" s="122"/>
      <c r="S1093" s="122"/>
      <c r="T1093" s="122"/>
      <c r="U1093" s="122"/>
      <c r="V1093" s="122"/>
      <c r="W1093" s="122"/>
      <c r="X1093" s="122"/>
      <c r="Y1093" s="122"/>
      <c r="Z1093" s="122"/>
      <c r="AA1093" s="122"/>
      <c r="AB1093" s="122"/>
      <c r="AC1093" s="122"/>
      <c r="AD1093" s="122"/>
      <c r="AE1093" s="122"/>
      <c r="AF1093" s="122"/>
      <c r="AG1093" s="122"/>
      <c r="AH1093" s="122"/>
      <c r="AI1093" s="122"/>
      <c r="AJ1093" s="122"/>
      <c r="AK1093" s="122"/>
      <c r="AL1093" s="122"/>
      <c r="AM1093" s="122"/>
      <c r="AN1093" s="122"/>
      <c r="AO1093" s="122"/>
      <c r="AP1093" s="122"/>
      <c r="AQ1093" s="122"/>
      <c r="AR1093" s="122"/>
      <c r="AS1093" s="122"/>
      <c r="AT1093" s="122"/>
      <c r="AU1093" s="122"/>
      <c r="AV1093" s="122"/>
      <c r="AW1093" s="122"/>
      <c r="AX1093" s="122"/>
      <c r="AY1093" s="122"/>
      <c r="AZ1093" s="122"/>
      <c r="BA1093" s="122"/>
      <c r="BB1093" s="122"/>
      <c r="BC1093" s="122"/>
      <c r="BD1093" s="122"/>
      <c r="BE1093" s="122"/>
      <c r="BF1093" s="122"/>
    </row>
    <row r="1094" spans="2:58" ht="14.1" customHeight="1" x14ac:dyDescent="0.2">
      <c r="B1094" s="122"/>
      <c r="C1094" s="122"/>
      <c r="D1094" s="122"/>
      <c r="E1094" s="122"/>
      <c r="F1094" s="122"/>
      <c r="G1094" s="122"/>
      <c r="H1094" s="122"/>
      <c r="I1094" s="122"/>
      <c r="J1094" s="122"/>
      <c r="K1094" s="122"/>
      <c r="L1094" s="122"/>
      <c r="M1094" s="122"/>
      <c r="N1094" s="122"/>
      <c r="O1094" s="122"/>
      <c r="P1094" s="122"/>
      <c r="Q1094" s="122"/>
      <c r="R1094" s="122"/>
      <c r="S1094" s="122"/>
      <c r="T1094" s="122"/>
      <c r="U1094" s="122"/>
      <c r="V1094" s="122"/>
      <c r="W1094" s="122"/>
      <c r="X1094" s="122"/>
      <c r="Y1094" s="122"/>
      <c r="Z1094" s="122"/>
      <c r="AA1094" s="122"/>
      <c r="AB1094" s="122"/>
      <c r="AC1094" s="122"/>
      <c r="AD1094" s="122"/>
      <c r="AE1094" s="122"/>
      <c r="AF1094" s="122"/>
      <c r="AG1094" s="122"/>
      <c r="AH1094" s="122"/>
      <c r="AI1094" s="122"/>
      <c r="AJ1094" s="122"/>
      <c r="AK1094" s="122"/>
      <c r="AL1094" s="122"/>
      <c r="AM1094" s="122"/>
      <c r="AN1094" s="122"/>
      <c r="AO1094" s="122"/>
      <c r="AP1094" s="122"/>
      <c r="AQ1094" s="122"/>
      <c r="AR1094" s="122"/>
      <c r="AS1094" s="122"/>
      <c r="AT1094" s="122"/>
      <c r="AU1094" s="122"/>
      <c r="AV1094" s="122"/>
      <c r="AW1094" s="122"/>
      <c r="AX1094" s="122"/>
      <c r="AY1094" s="122"/>
      <c r="AZ1094" s="122"/>
      <c r="BA1094" s="122"/>
      <c r="BB1094" s="122"/>
      <c r="BC1094" s="122"/>
      <c r="BD1094" s="122"/>
      <c r="BE1094" s="122"/>
      <c r="BF1094" s="122"/>
    </row>
    <row r="1095" spans="2:58" ht="14.1" customHeight="1" x14ac:dyDescent="0.2">
      <c r="B1095" s="122"/>
      <c r="C1095" s="122"/>
      <c r="D1095" s="122"/>
      <c r="E1095" s="122"/>
      <c r="F1095" s="122"/>
      <c r="G1095" s="122"/>
      <c r="H1095" s="122"/>
      <c r="I1095" s="122"/>
      <c r="J1095" s="122"/>
      <c r="K1095" s="122"/>
      <c r="L1095" s="122"/>
      <c r="M1095" s="122"/>
      <c r="N1095" s="122"/>
      <c r="O1095" s="122"/>
      <c r="P1095" s="122"/>
      <c r="Q1095" s="122"/>
      <c r="R1095" s="122"/>
      <c r="S1095" s="122"/>
      <c r="T1095" s="122"/>
      <c r="U1095" s="122"/>
      <c r="V1095" s="122"/>
      <c r="W1095" s="122"/>
      <c r="X1095" s="122"/>
      <c r="Y1095" s="122"/>
      <c r="Z1095" s="122"/>
      <c r="AA1095" s="122"/>
      <c r="AB1095" s="122"/>
      <c r="AC1095" s="122"/>
      <c r="AD1095" s="122"/>
      <c r="AE1095" s="122"/>
      <c r="AF1095" s="122"/>
      <c r="AG1095" s="122"/>
      <c r="AH1095" s="122"/>
      <c r="AI1095" s="122"/>
      <c r="AJ1095" s="122"/>
      <c r="AK1095" s="122"/>
      <c r="AL1095" s="122"/>
      <c r="AM1095" s="122"/>
      <c r="AN1095" s="122"/>
      <c r="AO1095" s="122"/>
      <c r="AP1095" s="122"/>
      <c r="AQ1095" s="122"/>
      <c r="AR1095" s="122"/>
      <c r="AS1095" s="122"/>
      <c r="AT1095" s="122"/>
      <c r="AU1095" s="122"/>
      <c r="AV1095" s="122"/>
      <c r="AW1095" s="122"/>
      <c r="AX1095" s="122"/>
      <c r="AY1095" s="122"/>
      <c r="AZ1095" s="122"/>
      <c r="BA1095" s="122"/>
      <c r="BB1095" s="122"/>
      <c r="BC1095" s="122"/>
      <c r="BD1095" s="122"/>
      <c r="BE1095" s="122"/>
      <c r="BF1095" s="122"/>
    </row>
    <row r="1096" spans="2:58" ht="14.1" customHeight="1" x14ac:dyDescent="0.2">
      <c r="B1096" s="122"/>
      <c r="C1096" s="122"/>
      <c r="D1096" s="122"/>
      <c r="E1096" s="122"/>
      <c r="F1096" s="122"/>
      <c r="G1096" s="122"/>
      <c r="H1096" s="122"/>
      <c r="I1096" s="122"/>
      <c r="J1096" s="122"/>
      <c r="K1096" s="122"/>
      <c r="L1096" s="122"/>
      <c r="M1096" s="122"/>
      <c r="N1096" s="122"/>
      <c r="O1096" s="122"/>
      <c r="P1096" s="122"/>
      <c r="Q1096" s="122"/>
      <c r="R1096" s="122"/>
      <c r="S1096" s="122"/>
      <c r="T1096" s="122"/>
      <c r="U1096" s="122"/>
      <c r="V1096" s="122"/>
      <c r="W1096" s="122"/>
      <c r="X1096" s="122"/>
      <c r="Y1096" s="122"/>
      <c r="Z1096" s="122"/>
      <c r="AA1096" s="122"/>
      <c r="AB1096" s="122"/>
      <c r="AC1096" s="122"/>
      <c r="AD1096" s="122"/>
      <c r="AE1096" s="122"/>
      <c r="AF1096" s="122"/>
      <c r="AG1096" s="122"/>
      <c r="AH1096" s="122"/>
      <c r="AI1096" s="122"/>
      <c r="AJ1096" s="122"/>
      <c r="AK1096" s="122"/>
      <c r="AL1096" s="122"/>
      <c r="AM1096" s="122"/>
      <c r="AN1096" s="122"/>
      <c r="AO1096" s="122"/>
      <c r="AP1096" s="122"/>
      <c r="AQ1096" s="122"/>
      <c r="AR1096" s="122"/>
      <c r="AS1096" s="122"/>
      <c r="AT1096" s="122"/>
      <c r="AU1096" s="122"/>
      <c r="AV1096" s="122"/>
      <c r="AW1096" s="122"/>
      <c r="AX1096" s="122"/>
      <c r="AY1096" s="122"/>
      <c r="AZ1096" s="122"/>
      <c r="BA1096" s="122"/>
      <c r="BB1096" s="122"/>
      <c r="BC1096" s="122"/>
      <c r="BD1096" s="122"/>
      <c r="BE1096" s="122"/>
      <c r="BF1096" s="122"/>
    </row>
    <row r="1097" spans="2:58" ht="14.1" customHeight="1" x14ac:dyDescent="0.2">
      <c r="B1097" s="122"/>
      <c r="C1097" s="122"/>
      <c r="D1097" s="122"/>
      <c r="E1097" s="122"/>
      <c r="F1097" s="122"/>
      <c r="G1097" s="122"/>
      <c r="H1097" s="122"/>
      <c r="I1097" s="122"/>
      <c r="J1097" s="122"/>
      <c r="K1097" s="122"/>
      <c r="L1097" s="122"/>
      <c r="M1097" s="122"/>
      <c r="N1097" s="122"/>
      <c r="O1097" s="122"/>
      <c r="P1097" s="122"/>
      <c r="Q1097" s="122"/>
      <c r="R1097" s="122"/>
      <c r="S1097" s="122"/>
      <c r="T1097" s="122"/>
      <c r="U1097" s="122"/>
      <c r="V1097" s="122"/>
      <c r="W1097" s="122"/>
      <c r="X1097" s="122"/>
      <c r="Y1097" s="122"/>
      <c r="Z1097" s="122"/>
      <c r="AA1097" s="122"/>
      <c r="AB1097" s="122"/>
      <c r="AC1097" s="122"/>
      <c r="AD1097" s="122"/>
      <c r="AE1097" s="122"/>
      <c r="AF1097" s="122"/>
      <c r="AG1097" s="122"/>
      <c r="AH1097" s="122"/>
      <c r="AI1097" s="122"/>
      <c r="AJ1097" s="122"/>
      <c r="AK1097" s="122"/>
      <c r="AL1097" s="122"/>
      <c r="AM1097" s="122"/>
      <c r="AN1097" s="122"/>
      <c r="AO1097" s="122"/>
      <c r="AP1097" s="122"/>
      <c r="AQ1097" s="122"/>
      <c r="AR1097" s="122"/>
      <c r="AS1097" s="122"/>
      <c r="AT1097" s="122"/>
      <c r="AU1097" s="122"/>
      <c r="AV1097" s="122"/>
      <c r="AW1097" s="122"/>
      <c r="AX1097" s="122"/>
      <c r="AY1097" s="122"/>
      <c r="AZ1097" s="122"/>
      <c r="BA1097" s="122"/>
      <c r="BB1097" s="122"/>
      <c r="BC1097" s="122"/>
      <c r="BD1097" s="122"/>
      <c r="BE1097" s="122"/>
      <c r="BF1097" s="122"/>
    </row>
    <row r="1098" spans="2:58" ht="14.1" customHeight="1" x14ac:dyDescent="0.2">
      <c r="B1098" s="122"/>
      <c r="C1098" s="122"/>
      <c r="D1098" s="122"/>
      <c r="E1098" s="122"/>
      <c r="F1098" s="122"/>
      <c r="G1098" s="122"/>
      <c r="H1098" s="122"/>
      <c r="I1098" s="122"/>
      <c r="J1098" s="122"/>
      <c r="K1098" s="122"/>
      <c r="L1098" s="122"/>
      <c r="M1098" s="122"/>
      <c r="N1098" s="122"/>
      <c r="O1098" s="122"/>
      <c r="P1098" s="122"/>
      <c r="Q1098" s="122"/>
      <c r="R1098" s="122"/>
      <c r="S1098" s="122"/>
      <c r="T1098" s="122"/>
      <c r="U1098" s="122"/>
      <c r="V1098" s="122"/>
      <c r="W1098" s="122"/>
      <c r="X1098" s="122"/>
      <c r="Y1098" s="122"/>
      <c r="Z1098" s="122"/>
      <c r="AA1098" s="122"/>
      <c r="AB1098" s="122"/>
      <c r="AC1098" s="122"/>
      <c r="AD1098" s="122"/>
      <c r="AE1098" s="122"/>
      <c r="AF1098" s="122"/>
      <c r="AG1098" s="122"/>
      <c r="AH1098" s="122"/>
      <c r="AI1098" s="122"/>
      <c r="AJ1098" s="122"/>
      <c r="AK1098" s="122"/>
      <c r="AL1098" s="122"/>
      <c r="AM1098" s="122"/>
      <c r="AN1098" s="122"/>
      <c r="AO1098" s="122"/>
      <c r="AP1098" s="122"/>
      <c r="AQ1098" s="122"/>
      <c r="AR1098" s="122"/>
      <c r="AS1098" s="122"/>
      <c r="AT1098" s="122"/>
      <c r="AU1098" s="122"/>
      <c r="AV1098" s="122"/>
      <c r="AW1098" s="122"/>
      <c r="AX1098" s="122"/>
      <c r="AY1098" s="122"/>
      <c r="AZ1098" s="122"/>
      <c r="BA1098" s="122"/>
      <c r="BB1098" s="122"/>
      <c r="BC1098" s="122"/>
      <c r="BD1098" s="122"/>
      <c r="BE1098" s="122"/>
      <c r="BF1098" s="122"/>
    </row>
    <row r="1099" spans="2:58" ht="14.1" customHeight="1" x14ac:dyDescent="0.2">
      <c r="B1099" s="122"/>
      <c r="C1099" s="122"/>
      <c r="D1099" s="122"/>
      <c r="E1099" s="122"/>
      <c r="F1099" s="122"/>
      <c r="G1099" s="122"/>
      <c r="H1099" s="122"/>
      <c r="I1099" s="122"/>
      <c r="J1099" s="122"/>
      <c r="K1099" s="122"/>
      <c r="L1099" s="122"/>
      <c r="M1099" s="122"/>
      <c r="N1099" s="122"/>
      <c r="O1099" s="122"/>
      <c r="P1099" s="122"/>
      <c r="Q1099" s="122"/>
      <c r="R1099" s="122"/>
      <c r="S1099" s="122"/>
      <c r="T1099" s="122"/>
      <c r="U1099" s="122"/>
      <c r="V1099" s="122"/>
      <c r="W1099" s="122"/>
      <c r="X1099" s="122"/>
      <c r="Y1099" s="122"/>
      <c r="Z1099" s="122"/>
      <c r="AA1099" s="122"/>
      <c r="AB1099" s="122"/>
      <c r="AC1099" s="122"/>
      <c r="AD1099" s="122"/>
      <c r="AE1099" s="122"/>
      <c r="AF1099" s="122"/>
      <c r="AG1099" s="122"/>
      <c r="AH1099" s="122"/>
      <c r="AI1099" s="122"/>
      <c r="AJ1099" s="122"/>
      <c r="AK1099" s="122"/>
      <c r="AL1099" s="122"/>
      <c r="AM1099" s="122"/>
      <c r="AN1099" s="122"/>
      <c r="AO1099" s="122"/>
      <c r="AP1099" s="122"/>
      <c r="AQ1099" s="122"/>
      <c r="AR1099" s="122"/>
      <c r="AS1099" s="122"/>
      <c r="AT1099" s="122"/>
      <c r="AU1099" s="122"/>
      <c r="AV1099" s="122"/>
      <c r="AW1099" s="122"/>
      <c r="AX1099" s="122"/>
      <c r="AY1099" s="122"/>
      <c r="AZ1099" s="122"/>
      <c r="BA1099" s="122"/>
      <c r="BB1099" s="122"/>
      <c r="BC1099" s="122"/>
      <c r="BD1099" s="122"/>
      <c r="BE1099" s="122"/>
      <c r="BF1099" s="122"/>
    </row>
    <row r="1100" spans="2:58" ht="14.1" customHeight="1" x14ac:dyDescent="0.2">
      <c r="B1100" s="122"/>
      <c r="C1100" s="122"/>
      <c r="D1100" s="122"/>
      <c r="E1100" s="122"/>
      <c r="F1100" s="122"/>
      <c r="G1100" s="122"/>
      <c r="H1100" s="122"/>
      <c r="I1100" s="122"/>
      <c r="J1100" s="122"/>
      <c r="K1100" s="122"/>
      <c r="L1100" s="122"/>
      <c r="M1100" s="122"/>
      <c r="N1100" s="122"/>
      <c r="O1100" s="122"/>
      <c r="P1100" s="122"/>
      <c r="Q1100" s="122"/>
      <c r="R1100" s="122"/>
      <c r="S1100" s="122"/>
      <c r="T1100" s="122"/>
      <c r="U1100" s="122"/>
      <c r="V1100" s="122"/>
      <c r="W1100" s="122"/>
      <c r="X1100" s="122"/>
      <c r="Y1100" s="122"/>
      <c r="Z1100" s="122"/>
      <c r="AA1100" s="122"/>
      <c r="AB1100" s="122"/>
      <c r="AC1100" s="122"/>
      <c r="AD1100" s="122"/>
      <c r="AE1100" s="122"/>
      <c r="AF1100" s="122"/>
      <c r="AG1100" s="122"/>
      <c r="AH1100" s="122"/>
      <c r="AI1100" s="122"/>
      <c r="AJ1100" s="122"/>
      <c r="AK1100" s="122"/>
      <c r="AL1100" s="122"/>
      <c r="AM1100" s="122"/>
      <c r="AN1100" s="122"/>
      <c r="AO1100" s="122"/>
      <c r="AP1100" s="122"/>
      <c r="AQ1100" s="122"/>
      <c r="AR1100" s="122"/>
      <c r="AS1100" s="122"/>
      <c r="AT1100" s="122"/>
      <c r="AU1100" s="122"/>
      <c r="AV1100" s="122"/>
      <c r="AW1100" s="122"/>
      <c r="AX1100" s="122"/>
      <c r="AY1100" s="122"/>
      <c r="AZ1100" s="122"/>
      <c r="BA1100" s="122"/>
      <c r="BB1100" s="122"/>
      <c r="BC1100" s="122"/>
      <c r="BD1100" s="122"/>
      <c r="BE1100" s="122"/>
      <c r="BF1100" s="122"/>
    </row>
    <row r="1101" spans="2:58" ht="14.1" customHeight="1" x14ac:dyDescent="0.2">
      <c r="B1101" s="122"/>
      <c r="C1101" s="122"/>
      <c r="D1101" s="122"/>
      <c r="E1101" s="122"/>
      <c r="F1101" s="122"/>
      <c r="G1101" s="122"/>
      <c r="H1101" s="122"/>
      <c r="I1101" s="122"/>
      <c r="J1101" s="122"/>
      <c r="K1101" s="122"/>
      <c r="L1101" s="122"/>
      <c r="M1101" s="122"/>
      <c r="N1101" s="122"/>
      <c r="O1101" s="122"/>
      <c r="P1101" s="122"/>
      <c r="Q1101" s="122"/>
      <c r="R1101" s="122"/>
      <c r="S1101" s="122"/>
      <c r="T1101" s="122"/>
      <c r="U1101" s="122"/>
      <c r="V1101" s="122"/>
      <c r="W1101" s="122"/>
      <c r="X1101" s="122"/>
      <c r="Y1101" s="122"/>
      <c r="Z1101" s="122"/>
      <c r="AA1101" s="122"/>
      <c r="AB1101" s="122"/>
      <c r="AC1101" s="122"/>
      <c r="AD1101" s="122"/>
      <c r="AE1101" s="122"/>
      <c r="AF1101" s="122"/>
      <c r="AG1101" s="122"/>
      <c r="AH1101" s="122"/>
      <c r="AI1101" s="122"/>
      <c r="AJ1101" s="122"/>
      <c r="AK1101" s="122"/>
      <c r="AL1101" s="122"/>
      <c r="AM1101" s="122"/>
      <c r="AN1101" s="122"/>
      <c r="AO1101" s="122"/>
      <c r="AP1101" s="122"/>
      <c r="AQ1101" s="122"/>
      <c r="AR1101" s="122"/>
      <c r="AS1101" s="122"/>
      <c r="AT1101" s="122"/>
      <c r="AU1101" s="122"/>
      <c r="AV1101" s="122"/>
      <c r="AW1101" s="122"/>
      <c r="AX1101" s="122"/>
      <c r="AY1101" s="122"/>
      <c r="AZ1101" s="122"/>
      <c r="BA1101" s="122"/>
      <c r="BB1101" s="122"/>
      <c r="BC1101" s="122"/>
      <c r="BD1101" s="122"/>
      <c r="BE1101" s="122"/>
      <c r="BF1101" s="122"/>
    </row>
    <row r="1102" spans="2:58" ht="14.1" customHeight="1" x14ac:dyDescent="0.2">
      <c r="B1102" s="122"/>
      <c r="C1102" s="122"/>
      <c r="D1102" s="122"/>
      <c r="E1102" s="122"/>
      <c r="F1102" s="122"/>
      <c r="G1102" s="122"/>
      <c r="H1102" s="122"/>
      <c r="I1102" s="122"/>
      <c r="J1102" s="122"/>
      <c r="K1102" s="122"/>
      <c r="L1102" s="122"/>
      <c r="M1102" s="122"/>
      <c r="N1102" s="122"/>
      <c r="O1102" s="122"/>
      <c r="P1102" s="122"/>
      <c r="Q1102" s="122"/>
      <c r="R1102" s="122"/>
      <c r="S1102" s="122"/>
      <c r="T1102" s="122"/>
      <c r="U1102" s="122"/>
      <c r="V1102" s="122"/>
      <c r="W1102" s="122"/>
      <c r="X1102" s="122"/>
      <c r="Y1102" s="122"/>
      <c r="Z1102" s="122"/>
      <c r="AA1102" s="122"/>
      <c r="AB1102" s="122"/>
      <c r="AC1102" s="122"/>
      <c r="AD1102" s="122"/>
      <c r="AE1102" s="122"/>
      <c r="AF1102" s="122"/>
      <c r="AG1102" s="122"/>
      <c r="AH1102" s="122"/>
      <c r="AI1102" s="122"/>
      <c r="AJ1102" s="122"/>
      <c r="AK1102" s="122"/>
      <c r="AL1102" s="122"/>
      <c r="AM1102" s="122"/>
      <c r="AN1102" s="122"/>
      <c r="AO1102" s="122"/>
      <c r="AP1102" s="122"/>
      <c r="AQ1102" s="122"/>
      <c r="AR1102" s="122"/>
      <c r="AS1102" s="122"/>
      <c r="AT1102" s="122"/>
      <c r="AU1102" s="122"/>
      <c r="AV1102" s="122"/>
      <c r="AW1102" s="122"/>
      <c r="AX1102" s="122"/>
      <c r="AY1102" s="122"/>
      <c r="AZ1102" s="122"/>
      <c r="BA1102" s="122"/>
      <c r="BB1102" s="122"/>
      <c r="BC1102" s="122"/>
      <c r="BD1102" s="122"/>
      <c r="BE1102" s="122"/>
      <c r="BF1102" s="122"/>
    </row>
    <row r="1103" spans="2:58" ht="14.1" customHeight="1" x14ac:dyDescent="0.2">
      <c r="B1103" s="122"/>
      <c r="C1103" s="122"/>
      <c r="D1103" s="122"/>
      <c r="E1103" s="122"/>
      <c r="F1103" s="122"/>
      <c r="G1103" s="122"/>
      <c r="H1103" s="122"/>
      <c r="I1103" s="122"/>
      <c r="J1103" s="122"/>
      <c r="K1103" s="122"/>
      <c r="L1103" s="122"/>
      <c r="M1103" s="122"/>
      <c r="N1103" s="122"/>
      <c r="O1103" s="122"/>
      <c r="P1103" s="122"/>
      <c r="Q1103" s="122"/>
      <c r="R1103" s="122"/>
      <c r="S1103" s="122"/>
      <c r="T1103" s="122"/>
      <c r="U1103" s="122"/>
      <c r="V1103" s="122"/>
      <c r="W1103" s="122"/>
      <c r="X1103" s="122"/>
      <c r="Y1103" s="122"/>
      <c r="Z1103" s="122"/>
      <c r="AA1103" s="122"/>
      <c r="AB1103" s="122"/>
      <c r="AC1103" s="122"/>
      <c r="AD1103" s="122"/>
      <c r="AE1103" s="122"/>
      <c r="AF1103" s="122"/>
      <c r="AG1103" s="122"/>
      <c r="AH1103" s="122"/>
      <c r="AI1103" s="122"/>
      <c r="AJ1103" s="122"/>
      <c r="AK1103" s="122"/>
      <c r="AL1103" s="122"/>
      <c r="AM1103" s="122"/>
      <c r="AN1103" s="122"/>
      <c r="AO1103" s="122"/>
      <c r="AP1103" s="122"/>
      <c r="AQ1103" s="122"/>
      <c r="AR1103" s="122"/>
      <c r="AS1103" s="122"/>
      <c r="AT1103" s="122"/>
      <c r="AU1103" s="122"/>
      <c r="AV1103" s="122"/>
      <c r="AW1103" s="122"/>
      <c r="AX1103" s="122"/>
      <c r="AY1103" s="122"/>
      <c r="AZ1103" s="122"/>
      <c r="BA1103" s="122"/>
      <c r="BB1103" s="122"/>
      <c r="BC1103" s="122"/>
      <c r="BD1103" s="122"/>
      <c r="BE1103" s="122"/>
      <c r="BF1103" s="122"/>
    </row>
    <row r="1104" spans="2:58" ht="14.1" customHeight="1" x14ac:dyDescent="0.2">
      <c r="B1104" s="122"/>
      <c r="C1104" s="122"/>
      <c r="D1104" s="122"/>
      <c r="E1104" s="122"/>
      <c r="F1104" s="122"/>
      <c r="G1104" s="122"/>
      <c r="H1104" s="122"/>
      <c r="I1104" s="122"/>
      <c r="J1104" s="122"/>
      <c r="K1104" s="122"/>
      <c r="L1104" s="122"/>
      <c r="M1104" s="122"/>
      <c r="N1104" s="122"/>
      <c r="O1104" s="122"/>
      <c r="P1104" s="122"/>
      <c r="Q1104" s="122"/>
      <c r="R1104" s="122"/>
      <c r="S1104" s="122"/>
      <c r="T1104" s="122"/>
      <c r="U1104" s="122"/>
      <c r="V1104" s="122"/>
      <c r="W1104" s="122"/>
      <c r="X1104" s="122"/>
      <c r="Y1104" s="122"/>
      <c r="Z1104" s="122"/>
      <c r="AA1104" s="122"/>
      <c r="AB1104" s="122"/>
      <c r="AC1104" s="122"/>
      <c r="AD1104" s="122"/>
      <c r="AE1104" s="122"/>
      <c r="AF1104" s="122"/>
      <c r="AG1104" s="122"/>
      <c r="AH1104" s="122"/>
      <c r="AI1104" s="122"/>
      <c r="AJ1104" s="122"/>
      <c r="AK1104" s="122"/>
      <c r="AL1104" s="122"/>
      <c r="AM1104" s="122"/>
      <c r="AN1104" s="122"/>
      <c r="AO1104" s="122"/>
      <c r="AP1104" s="122"/>
      <c r="AQ1104" s="122"/>
      <c r="AR1104" s="122"/>
      <c r="AS1104" s="122"/>
      <c r="AT1104" s="122"/>
      <c r="AU1104" s="122"/>
      <c r="AV1104" s="122"/>
      <c r="AW1104" s="122"/>
      <c r="AX1104" s="122"/>
      <c r="AY1104" s="122"/>
      <c r="AZ1104" s="122"/>
      <c r="BA1104" s="122"/>
      <c r="BB1104" s="122"/>
      <c r="BC1104" s="122"/>
      <c r="BD1104" s="122"/>
      <c r="BE1104" s="122"/>
      <c r="BF1104" s="122"/>
    </row>
    <row r="1105" spans="2:58" ht="14.1" customHeight="1" x14ac:dyDescent="0.2">
      <c r="B1105" s="122"/>
      <c r="C1105" s="122"/>
      <c r="D1105" s="122"/>
      <c r="E1105" s="122"/>
      <c r="F1105" s="122"/>
      <c r="G1105" s="122"/>
      <c r="H1105" s="122"/>
      <c r="I1105" s="122"/>
      <c r="J1105" s="122"/>
      <c r="K1105" s="122"/>
      <c r="L1105" s="122"/>
      <c r="M1105" s="122"/>
      <c r="N1105" s="122"/>
      <c r="O1105" s="122"/>
      <c r="P1105" s="122"/>
      <c r="Q1105" s="122"/>
      <c r="R1105" s="122"/>
      <c r="S1105" s="122"/>
      <c r="T1105" s="122"/>
      <c r="U1105" s="122"/>
      <c r="V1105" s="122"/>
      <c r="W1105" s="122"/>
      <c r="X1105" s="122"/>
      <c r="Y1105" s="122"/>
      <c r="Z1105" s="122"/>
      <c r="AA1105" s="122"/>
      <c r="AB1105" s="122"/>
      <c r="AC1105" s="122"/>
      <c r="AD1105" s="122"/>
      <c r="AE1105" s="122"/>
      <c r="AF1105" s="122"/>
      <c r="AG1105" s="122"/>
      <c r="AH1105" s="122"/>
      <c r="AI1105" s="122"/>
      <c r="AJ1105" s="122"/>
      <c r="AK1105" s="122"/>
      <c r="AL1105" s="122"/>
      <c r="AM1105" s="122"/>
      <c r="AN1105" s="122"/>
      <c r="AO1105" s="122"/>
      <c r="AP1105" s="122"/>
      <c r="AQ1105" s="122"/>
      <c r="AR1105" s="122"/>
      <c r="AS1105" s="122"/>
      <c r="AT1105" s="122"/>
      <c r="AU1105" s="122"/>
      <c r="AV1105" s="122"/>
      <c r="AW1105" s="122"/>
      <c r="AX1105" s="122"/>
      <c r="AY1105" s="122"/>
      <c r="AZ1105" s="122"/>
      <c r="BA1105" s="122"/>
      <c r="BB1105" s="122"/>
      <c r="BC1105" s="122"/>
      <c r="BD1105" s="122"/>
      <c r="BE1105" s="122"/>
      <c r="BF1105" s="122"/>
    </row>
    <row r="1106" spans="2:58" ht="14.1" customHeight="1" x14ac:dyDescent="0.2">
      <c r="B1106" s="122"/>
      <c r="C1106" s="122"/>
      <c r="D1106" s="122"/>
      <c r="E1106" s="122"/>
      <c r="F1106" s="122"/>
      <c r="G1106" s="122"/>
      <c r="H1106" s="122"/>
      <c r="I1106" s="122"/>
      <c r="J1106" s="122"/>
      <c r="K1106" s="122"/>
      <c r="L1106" s="122"/>
      <c r="M1106" s="122"/>
      <c r="N1106" s="122"/>
      <c r="O1106" s="122"/>
      <c r="P1106" s="122"/>
      <c r="Q1106" s="122"/>
      <c r="R1106" s="122"/>
      <c r="S1106" s="122"/>
      <c r="T1106" s="122"/>
      <c r="U1106" s="122"/>
      <c r="V1106" s="122"/>
      <c r="W1106" s="122"/>
      <c r="X1106" s="122"/>
      <c r="Y1106" s="122"/>
      <c r="Z1106" s="122"/>
      <c r="AA1106" s="122"/>
      <c r="AB1106" s="122"/>
      <c r="AC1106" s="122"/>
      <c r="AD1106" s="122"/>
      <c r="AE1106" s="122"/>
      <c r="AF1106" s="122"/>
      <c r="AG1106" s="122"/>
      <c r="AH1106" s="122"/>
      <c r="AI1106" s="122"/>
      <c r="AJ1106" s="122"/>
      <c r="AK1106" s="122"/>
      <c r="AL1106" s="122"/>
      <c r="AM1106" s="122"/>
      <c r="AN1106" s="122"/>
      <c r="AO1106" s="122"/>
      <c r="AP1106" s="122"/>
      <c r="AQ1106" s="122"/>
      <c r="AR1106" s="122"/>
      <c r="AS1106" s="122"/>
      <c r="AT1106" s="122"/>
      <c r="AU1106" s="122"/>
      <c r="AV1106" s="122"/>
      <c r="AW1106" s="122"/>
      <c r="AX1106" s="122"/>
      <c r="AY1106" s="122"/>
      <c r="AZ1106" s="122"/>
      <c r="BA1106" s="122"/>
      <c r="BB1106" s="122"/>
      <c r="BC1106" s="122"/>
      <c r="BD1106" s="122"/>
      <c r="BE1106" s="122"/>
      <c r="BF1106" s="122"/>
    </row>
    <row r="1107" spans="2:58" ht="14.1" customHeight="1" x14ac:dyDescent="0.2">
      <c r="B1107" s="122"/>
      <c r="C1107" s="122"/>
      <c r="D1107" s="122"/>
      <c r="E1107" s="122"/>
      <c r="F1107" s="122"/>
      <c r="G1107" s="122"/>
      <c r="H1107" s="122"/>
      <c r="I1107" s="122"/>
      <c r="J1107" s="122"/>
      <c r="K1107" s="122"/>
      <c r="L1107" s="122"/>
      <c r="M1107" s="122"/>
      <c r="N1107" s="122"/>
      <c r="O1107" s="122"/>
      <c r="P1107" s="122"/>
      <c r="Q1107" s="122"/>
      <c r="R1107" s="122"/>
      <c r="S1107" s="122"/>
      <c r="T1107" s="122"/>
      <c r="U1107" s="122"/>
      <c r="V1107" s="122"/>
      <c r="W1107" s="122"/>
      <c r="X1107" s="122"/>
      <c r="Y1107" s="122"/>
      <c r="Z1107" s="122"/>
      <c r="AA1107" s="122"/>
      <c r="AB1107" s="122"/>
      <c r="AC1107" s="122"/>
      <c r="AD1107" s="122"/>
      <c r="AE1107" s="122"/>
      <c r="AF1107" s="122"/>
      <c r="AG1107" s="122"/>
      <c r="AH1107" s="122"/>
      <c r="AI1107" s="122"/>
      <c r="AJ1107" s="122"/>
      <c r="AK1107" s="122"/>
      <c r="AL1107" s="122"/>
      <c r="AM1107" s="122"/>
      <c r="AN1107" s="122"/>
      <c r="AO1107" s="122"/>
      <c r="AP1107" s="122"/>
      <c r="AQ1107" s="122"/>
      <c r="AR1107" s="122"/>
      <c r="AS1107" s="122"/>
      <c r="AT1107" s="122"/>
      <c r="AU1107" s="122"/>
      <c r="AV1107" s="122"/>
      <c r="AW1107" s="122"/>
      <c r="AX1107" s="122"/>
      <c r="AY1107" s="122"/>
      <c r="AZ1107" s="122"/>
      <c r="BA1107" s="122"/>
      <c r="BB1107" s="122"/>
      <c r="BC1107" s="122"/>
      <c r="BD1107" s="122"/>
      <c r="BE1107" s="122"/>
      <c r="BF1107" s="122"/>
    </row>
    <row r="1108" spans="2:58" ht="14.1" customHeight="1" x14ac:dyDescent="0.2">
      <c r="B1108" s="122"/>
      <c r="C1108" s="122"/>
      <c r="D1108" s="122"/>
      <c r="E1108" s="122"/>
      <c r="F1108" s="122"/>
      <c r="G1108" s="122"/>
      <c r="H1108" s="122"/>
      <c r="I1108" s="122"/>
      <c r="J1108" s="122"/>
      <c r="K1108" s="122"/>
      <c r="L1108" s="122"/>
      <c r="M1108" s="122"/>
      <c r="N1108" s="122"/>
      <c r="O1108" s="122"/>
      <c r="P1108" s="122"/>
      <c r="Q1108" s="122"/>
      <c r="R1108" s="122"/>
      <c r="S1108" s="122"/>
      <c r="T1108" s="122"/>
      <c r="U1108" s="122"/>
      <c r="V1108" s="122"/>
      <c r="W1108" s="122"/>
      <c r="X1108" s="122"/>
      <c r="Y1108" s="122"/>
      <c r="Z1108" s="122"/>
      <c r="AA1108" s="122"/>
      <c r="AB1108" s="122"/>
      <c r="AC1108" s="122"/>
      <c r="AD1108" s="122"/>
      <c r="AE1108" s="122"/>
      <c r="AF1108" s="122"/>
      <c r="AG1108" s="122"/>
      <c r="AH1108" s="122"/>
      <c r="AI1108" s="122"/>
      <c r="AJ1108" s="122"/>
      <c r="AK1108" s="122"/>
      <c r="AL1108" s="122"/>
      <c r="AM1108" s="122"/>
      <c r="AN1108" s="122"/>
      <c r="AO1108" s="122"/>
      <c r="AP1108" s="122"/>
      <c r="AQ1108" s="122"/>
      <c r="AR1108" s="122"/>
      <c r="AS1108" s="122"/>
      <c r="AT1108" s="122"/>
      <c r="AU1108" s="122"/>
      <c r="AV1108" s="122"/>
      <c r="AW1108" s="122"/>
      <c r="AX1108" s="122"/>
      <c r="AY1108" s="122"/>
      <c r="AZ1108" s="122"/>
      <c r="BA1108" s="122"/>
      <c r="BB1108" s="122"/>
      <c r="BC1108" s="122"/>
      <c r="BD1108" s="122"/>
      <c r="BE1108" s="122"/>
      <c r="BF1108" s="122"/>
    </row>
    <row r="1109" spans="2:58" ht="14.1" customHeight="1" x14ac:dyDescent="0.2">
      <c r="B1109" s="122"/>
      <c r="C1109" s="122"/>
      <c r="D1109" s="122"/>
      <c r="E1109" s="122"/>
      <c r="F1109" s="122"/>
      <c r="G1109" s="122"/>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2"/>
      <c r="AD1109" s="122"/>
      <c r="AE1109" s="122"/>
      <c r="AF1109" s="122"/>
      <c r="AG1109" s="122"/>
      <c r="AH1109" s="122"/>
      <c r="AI1109" s="122"/>
      <c r="AJ1109" s="122"/>
      <c r="AK1109" s="122"/>
      <c r="AL1109" s="122"/>
      <c r="AM1109" s="122"/>
      <c r="AN1109" s="122"/>
      <c r="AO1109" s="122"/>
      <c r="AP1109" s="122"/>
      <c r="AQ1109" s="122"/>
      <c r="AR1109" s="122"/>
      <c r="AS1109" s="122"/>
      <c r="AT1109" s="122"/>
      <c r="AU1109" s="122"/>
      <c r="AV1109" s="122"/>
      <c r="AW1109" s="122"/>
      <c r="AX1109" s="122"/>
      <c r="AY1109" s="122"/>
      <c r="AZ1109" s="122"/>
      <c r="BA1109" s="122"/>
      <c r="BB1109" s="122"/>
      <c r="BC1109" s="122"/>
      <c r="BD1109" s="122"/>
      <c r="BE1109" s="122"/>
      <c r="BF1109" s="122"/>
    </row>
    <row r="1110" spans="2:58" ht="14.1" customHeight="1" x14ac:dyDescent="0.2">
      <c r="B1110" s="122"/>
      <c r="C1110" s="122"/>
      <c r="D1110" s="122"/>
      <c r="E1110" s="122"/>
      <c r="F1110" s="122"/>
      <c r="G1110" s="122"/>
      <c r="H1110" s="122"/>
      <c r="I1110" s="122"/>
      <c r="J1110" s="122"/>
      <c r="K1110" s="122"/>
      <c r="L1110" s="122"/>
      <c r="M1110" s="122"/>
      <c r="N1110" s="122"/>
      <c r="O1110" s="122"/>
      <c r="P1110" s="122"/>
      <c r="Q1110" s="122"/>
      <c r="R1110" s="122"/>
      <c r="S1110" s="122"/>
      <c r="T1110" s="122"/>
      <c r="U1110" s="122"/>
      <c r="V1110" s="122"/>
      <c r="W1110" s="122"/>
      <c r="X1110" s="122"/>
      <c r="Y1110" s="122"/>
      <c r="Z1110" s="122"/>
      <c r="AA1110" s="122"/>
      <c r="AB1110" s="122"/>
      <c r="AC1110" s="122"/>
      <c r="AD1110" s="122"/>
      <c r="AE1110" s="122"/>
      <c r="AF1110" s="122"/>
      <c r="AG1110" s="122"/>
      <c r="AH1110" s="122"/>
      <c r="AI1110" s="122"/>
      <c r="AJ1110" s="122"/>
      <c r="AK1110" s="122"/>
      <c r="AL1110" s="122"/>
      <c r="AM1110" s="122"/>
      <c r="AN1110" s="122"/>
      <c r="AO1110" s="122"/>
      <c r="AP1110" s="122"/>
      <c r="AQ1110" s="122"/>
      <c r="AR1110" s="122"/>
      <c r="AS1110" s="122"/>
      <c r="AT1110" s="122"/>
      <c r="AU1110" s="122"/>
      <c r="AV1110" s="122"/>
      <c r="AW1110" s="122"/>
      <c r="AX1110" s="122"/>
      <c r="AY1110" s="122"/>
      <c r="AZ1110" s="122"/>
      <c r="BA1110" s="122"/>
      <c r="BB1110" s="122"/>
      <c r="BC1110" s="122"/>
      <c r="BD1110" s="122"/>
      <c r="BE1110" s="122"/>
      <c r="BF1110" s="122"/>
    </row>
    <row r="1111" spans="2:58" ht="14.1" customHeight="1" x14ac:dyDescent="0.2">
      <c r="B1111" s="122"/>
      <c r="C1111" s="122"/>
      <c r="D1111" s="122"/>
      <c r="E1111" s="122"/>
      <c r="F1111" s="122"/>
      <c r="G1111" s="122"/>
      <c r="H1111" s="122"/>
      <c r="I1111" s="122"/>
      <c r="J1111" s="122"/>
      <c r="K1111" s="122"/>
      <c r="L1111" s="122"/>
      <c r="M1111" s="122"/>
      <c r="N1111" s="122"/>
      <c r="O1111" s="122"/>
      <c r="P1111" s="122"/>
      <c r="Q1111" s="122"/>
      <c r="R1111" s="122"/>
      <c r="S1111" s="122"/>
      <c r="T1111" s="122"/>
      <c r="U1111" s="122"/>
      <c r="V1111" s="122"/>
      <c r="W1111" s="122"/>
      <c r="X1111" s="122"/>
      <c r="Y1111" s="122"/>
      <c r="Z1111" s="122"/>
      <c r="AA1111" s="122"/>
      <c r="AB1111" s="122"/>
      <c r="AC1111" s="122"/>
      <c r="AD1111" s="122"/>
      <c r="AE1111" s="122"/>
      <c r="AF1111" s="122"/>
      <c r="AG1111" s="122"/>
      <c r="AH1111" s="122"/>
      <c r="AI1111" s="122"/>
      <c r="AJ1111" s="122"/>
      <c r="AK1111" s="122"/>
      <c r="AL1111" s="122"/>
      <c r="AM1111" s="122"/>
      <c r="AN1111" s="122"/>
      <c r="AO1111" s="122"/>
      <c r="AP1111" s="122"/>
      <c r="AQ1111" s="122"/>
      <c r="AR1111" s="122"/>
      <c r="AS1111" s="122"/>
      <c r="AT1111" s="122"/>
      <c r="AU1111" s="122"/>
      <c r="AV1111" s="122"/>
      <c r="AW1111" s="122"/>
      <c r="AX1111" s="122"/>
      <c r="AY1111" s="122"/>
      <c r="AZ1111" s="122"/>
      <c r="BA1111" s="122"/>
      <c r="BB1111" s="122"/>
      <c r="BC1111" s="122"/>
      <c r="BD1111" s="122"/>
      <c r="BE1111" s="122"/>
      <c r="BF1111" s="122"/>
    </row>
    <row r="1112" spans="2:58" ht="14.1" customHeight="1" x14ac:dyDescent="0.2">
      <c r="B1112" s="122"/>
      <c r="C1112" s="122"/>
      <c r="D1112" s="122"/>
      <c r="E1112" s="122"/>
      <c r="F1112" s="122"/>
      <c r="G1112" s="122"/>
      <c r="H1112" s="122"/>
      <c r="I1112" s="122"/>
      <c r="J1112" s="122"/>
      <c r="K1112" s="122"/>
      <c r="L1112" s="122"/>
      <c r="M1112" s="122"/>
      <c r="N1112" s="122"/>
      <c r="O1112" s="122"/>
      <c r="P1112" s="122"/>
      <c r="Q1112" s="122"/>
      <c r="R1112" s="122"/>
      <c r="S1112" s="122"/>
      <c r="T1112" s="122"/>
      <c r="U1112" s="122"/>
      <c r="V1112" s="122"/>
      <c r="W1112" s="122"/>
      <c r="X1112" s="122"/>
      <c r="Y1112" s="122"/>
      <c r="Z1112" s="122"/>
      <c r="AA1112" s="122"/>
      <c r="AB1112" s="122"/>
      <c r="AC1112" s="122"/>
      <c r="AD1112" s="122"/>
      <c r="AE1112" s="122"/>
      <c r="AF1112" s="122"/>
      <c r="AG1112" s="122"/>
      <c r="AH1112" s="122"/>
      <c r="AI1112" s="122"/>
      <c r="AJ1112" s="122"/>
      <c r="AK1112" s="122"/>
      <c r="AL1112" s="122"/>
      <c r="AM1112" s="122"/>
      <c r="AN1112" s="122"/>
      <c r="AO1112" s="122"/>
      <c r="AP1112" s="122"/>
      <c r="AQ1112" s="122"/>
      <c r="AR1112" s="122"/>
      <c r="AS1112" s="122"/>
      <c r="AT1112" s="122"/>
      <c r="AU1112" s="122"/>
      <c r="AV1112" s="122"/>
      <c r="AW1112" s="122"/>
      <c r="AX1112" s="122"/>
      <c r="AY1112" s="122"/>
      <c r="AZ1112" s="122"/>
      <c r="BA1112" s="122"/>
      <c r="BB1112" s="122"/>
      <c r="BC1112" s="122"/>
      <c r="BD1112" s="122"/>
      <c r="BE1112" s="122"/>
      <c r="BF1112" s="122"/>
    </row>
    <row r="1113" spans="2:58" ht="14.1" customHeight="1" x14ac:dyDescent="0.2">
      <c r="B1113" s="122"/>
      <c r="C1113" s="122"/>
      <c r="D1113" s="122"/>
      <c r="E1113" s="122"/>
      <c r="F1113" s="122"/>
      <c r="G1113" s="122"/>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2"/>
      <c r="AD1113" s="122"/>
      <c r="AE1113" s="122"/>
      <c r="AF1113" s="122"/>
      <c r="AG1113" s="122"/>
      <c r="AH1113" s="122"/>
      <c r="AI1113" s="122"/>
      <c r="AJ1113" s="122"/>
      <c r="AK1113" s="122"/>
      <c r="AL1113" s="122"/>
      <c r="AM1113" s="122"/>
      <c r="AN1113" s="122"/>
      <c r="AO1113" s="122"/>
      <c r="AP1113" s="122"/>
      <c r="AQ1113" s="122"/>
      <c r="AR1113" s="122"/>
      <c r="AS1113" s="122"/>
      <c r="AT1113" s="122"/>
      <c r="AU1113" s="122"/>
      <c r="AV1113" s="122"/>
      <c r="AW1113" s="122"/>
      <c r="AX1113" s="122"/>
      <c r="AY1113" s="122"/>
      <c r="AZ1113" s="122"/>
      <c r="BA1113" s="122"/>
      <c r="BB1113" s="122"/>
      <c r="BC1113" s="122"/>
      <c r="BD1113" s="122"/>
      <c r="BE1113" s="122"/>
      <c r="BF1113" s="122"/>
    </row>
    <row r="1114" spans="2:58" ht="14.1" customHeight="1" x14ac:dyDescent="0.2">
      <c r="B1114" s="122"/>
      <c r="C1114" s="122"/>
      <c r="D1114" s="122"/>
      <c r="E1114" s="122"/>
      <c r="F1114" s="122"/>
      <c r="G1114" s="122"/>
      <c r="H1114" s="122"/>
      <c r="I1114" s="122"/>
      <c r="J1114" s="122"/>
      <c r="K1114" s="122"/>
      <c r="L1114" s="122"/>
      <c r="M1114" s="122"/>
      <c r="N1114" s="122"/>
      <c r="O1114" s="122"/>
      <c r="P1114" s="122"/>
      <c r="Q1114" s="122"/>
      <c r="R1114" s="122"/>
      <c r="S1114" s="122"/>
      <c r="T1114" s="122"/>
      <c r="U1114" s="122"/>
      <c r="V1114" s="122"/>
      <c r="W1114" s="122"/>
      <c r="X1114" s="122"/>
      <c r="Y1114" s="122"/>
      <c r="Z1114" s="122"/>
      <c r="AA1114" s="122"/>
      <c r="AB1114" s="122"/>
      <c r="AC1114" s="122"/>
      <c r="AD1114" s="122"/>
      <c r="AE1114" s="122"/>
      <c r="AF1114" s="122"/>
      <c r="AG1114" s="122"/>
      <c r="AH1114" s="122"/>
      <c r="AI1114" s="122"/>
      <c r="AJ1114" s="122"/>
      <c r="AK1114" s="122"/>
      <c r="AL1114" s="122"/>
      <c r="AM1114" s="122"/>
      <c r="AN1114" s="122"/>
      <c r="AO1114" s="122"/>
      <c r="AP1114" s="122"/>
      <c r="AQ1114" s="122"/>
      <c r="AR1114" s="122"/>
      <c r="AS1114" s="122"/>
      <c r="AT1114" s="122"/>
      <c r="AU1114" s="122"/>
      <c r="AV1114" s="122"/>
      <c r="AW1114" s="122"/>
      <c r="AX1114" s="122"/>
      <c r="AY1114" s="122"/>
      <c r="AZ1114" s="122"/>
      <c r="BA1114" s="122"/>
      <c r="BB1114" s="122"/>
      <c r="BC1114" s="122"/>
      <c r="BD1114" s="122"/>
      <c r="BE1114" s="122"/>
      <c r="BF1114" s="122"/>
    </row>
    <row r="1115" spans="2:58" ht="14.1" customHeight="1" x14ac:dyDescent="0.2">
      <c r="B1115" s="122"/>
      <c r="C1115" s="122"/>
      <c r="D1115" s="122"/>
      <c r="E1115" s="122"/>
      <c r="F1115" s="122"/>
      <c r="G1115" s="122"/>
      <c r="H1115" s="122"/>
      <c r="I1115" s="122"/>
      <c r="J1115" s="122"/>
      <c r="K1115" s="122"/>
      <c r="L1115" s="122"/>
      <c r="M1115" s="122"/>
      <c r="N1115" s="122"/>
      <c r="O1115" s="122"/>
      <c r="P1115" s="122"/>
      <c r="Q1115" s="122"/>
      <c r="R1115" s="122"/>
      <c r="S1115" s="122"/>
      <c r="T1115" s="122"/>
      <c r="U1115" s="122"/>
      <c r="V1115" s="122"/>
      <c r="W1115" s="122"/>
      <c r="X1115" s="122"/>
      <c r="Y1115" s="122"/>
      <c r="Z1115" s="122"/>
      <c r="AA1115" s="122"/>
      <c r="AB1115" s="122"/>
      <c r="AC1115" s="122"/>
      <c r="AD1115" s="122"/>
      <c r="AE1115" s="122"/>
      <c r="AF1115" s="122"/>
      <c r="AG1115" s="122"/>
      <c r="AH1115" s="122"/>
      <c r="AI1115" s="122"/>
      <c r="AJ1115" s="122"/>
      <c r="AK1115" s="122"/>
      <c r="AL1115" s="122"/>
      <c r="AM1115" s="122"/>
      <c r="AN1115" s="122"/>
      <c r="AO1115" s="122"/>
      <c r="AP1115" s="122"/>
      <c r="AQ1115" s="122"/>
      <c r="AR1115" s="122"/>
      <c r="AS1115" s="122"/>
      <c r="AT1115" s="122"/>
      <c r="AU1115" s="122"/>
      <c r="AV1115" s="122"/>
      <c r="AW1115" s="122"/>
      <c r="AX1115" s="122"/>
      <c r="AY1115" s="122"/>
      <c r="AZ1115" s="122"/>
      <c r="BA1115" s="122"/>
      <c r="BB1115" s="122"/>
      <c r="BC1115" s="122"/>
      <c r="BD1115" s="122"/>
      <c r="BE1115" s="122"/>
      <c r="BF1115" s="122"/>
    </row>
    <row r="1116" spans="2:58" ht="14.1" customHeight="1" x14ac:dyDescent="0.2">
      <c r="B1116" s="122"/>
      <c r="C1116" s="122"/>
      <c r="D1116" s="122"/>
      <c r="E1116" s="122"/>
      <c r="F1116" s="122"/>
      <c r="G1116" s="122"/>
      <c r="H1116" s="122"/>
      <c r="I1116" s="122"/>
      <c r="J1116" s="122"/>
      <c r="K1116" s="122"/>
      <c r="L1116" s="122"/>
      <c r="M1116" s="122"/>
      <c r="N1116" s="122"/>
      <c r="O1116" s="122"/>
      <c r="P1116" s="122"/>
      <c r="Q1116" s="122"/>
      <c r="R1116" s="122"/>
      <c r="S1116" s="122"/>
      <c r="T1116" s="122"/>
      <c r="U1116" s="122"/>
      <c r="V1116" s="122"/>
      <c r="W1116" s="122"/>
      <c r="X1116" s="122"/>
      <c r="Y1116" s="122"/>
      <c r="Z1116" s="122"/>
      <c r="AA1116" s="122"/>
      <c r="AB1116" s="122"/>
      <c r="AC1116" s="122"/>
      <c r="AD1116" s="122"/>
      <c r="AE1116" s="122"/>
      <c r="AF1116" s="122"/>
      <c r="AG1116" s="122"/>
      <c r="AH1116" s="122"/>
      <c r="AI1116" s="122"/>
      <c r="AJ1116" s="122"/>
      <c r="AK1116" s="122"/>
      <c r="AL1116" s="122"/>
      <c r="AM1116" s="122"/>
      <c r="AN1116" s="122"/>
      <c r="AO1116" s="122"/>
      <c r="AP1116" s="122"/>
      <c r="AQ1116" s="122"/>
      <c r="AR1116" s="122"/>
      <c r="AS1116" s="122"/>
      <c r="AT1116" s="122"/>
      <c r="AU1116" s="122"/>
      <c r="AV1116" s="122"/>
      <c r="AW1116" s="122"/>
      <c r="AX1116" s="122"/>
      <c r="AY1116" s="122"/>
      <c r="AZ1116" s="122"/>
      <c r="BA1116" s="122"/>
      <c r="BB1116" s="122"/>
      <c r="BC1116" s="122"/>
      <c r="BD1116" s="122"/>
      <c r="BE1116" s="122"/>
      <c r="BF1116" s="122"/>
    </row>
    <row r="1117" spans="2:58" ht="14.1" customHeight="1" x14ac:dyDescent="0.2">
      <c r="B1117" s="122"/>
      <c r="C1117" s="122"/>
      <c r="D1117" s="122"/>
      <c r="E1117" s="122"/>
      <c r="F1117" s="122"/>
      <c r="G1117" s="122"/>
      <c r="H1117" s="122"/>
      <c r="I1117" s="122"/>
      <c r="J1117" s="122"/>
      <c r="K1117" s="122"/>
      <c r="L1117" s="122"/>
      <c r="M1117" s="122"/>
      <c r="N1117" s="122"/>
      <c r="O1117" s="122"/>
      <c r="P1117" s="122"/>
      <c r="Q1117" s="122"/>
      <c r="R1117" s="122"/>
      <c r="S1117" s="122"/>
      <c r="T1117" s="122"/>
      <c r="U1117" s="122"/>
      <c r="V1117" s="122"/>
      <c r="W1117" s="122"/>
      <c r="X1117" s="122"/>
      <c r="Y1117" s="122"/>
      <c r="Z1117" s="122"/>
      <c r="AA1117" s="122"/>
      <c r="AB1117" s="122"/>
      <c r="AC1117" s="122"/>
      <c r="AD1117" s="122"/>
      <c r="AE1117" s="122"/>
      <c r="AF1117" s="122"/>
      <c r="AG1117" s="122"/>
      <c r="AH1117" s="122"/>
      <c r="AI1117" s="122"/>
      <c r="AJ1117" s="122"/>
      <c r="AK1117" s="122"/>
      <c r="AL1117" s="122"/>
      <c r="AM1117" s="122"/>
      <c r="AN1117" s="122"/>
      <c r="AO1117" s="122"/>
      <c r="AP1117" s="122"/>
      <c r="AQ1117" s="122"/>
      <c r="AR1117" s="122"/>
      <c r="AS1117" s="122"/>
      <c r="AT1117" s="122"/>
      <c r="AU1117" s="122"/>
      <c r="AV1117" s="122"/>
      <c r="AW1117" s="122"/>
      <c r="AX1117" s="122"/>
      <c r="AY1117" s="122"/>
      <c r="AZ1117" s="122"/>
      <c r="BA1117" s="122"/>
      <c r="BB1117" s="122"/>
      <c r="BC1117" s="122"/>
      <c r="BD1117" s="122"/>
      <c r="BE1117" s="122"/>
      <c r="BF1117" s="122"/>
    </row>
    <row r="1118" spans="2:58" ht="14.1" customHeight="1" x14ac:dyDescent="0.2">
      <c r="B1118" s="122"/>
      <c r="C1118" s="122"/>
      <c r="D1118" s="122"/>
      <c r="E1118" s="122"/>
      <c r="F1118" s="122"/>
      <c r="G1118" s="122"/>
      <c r="H1118" s="122"/>
      <c r="I1118" s="122"/>
      <c r="J1118" s="122"/>
      <c r="K1118" s="122"/>
      <c r="L1118" s="122"/>
      <c r="M1118" s="122"/>
      <c r="N1118" s="122"/>
      <c r="O1118" s="122"/>
      <c r="P1118" s="122"/>
      <c r="Q1118" s="122"/>
      <c r="R1118" s="122"/>
      <c r="S1118" s="122"/>
      <c r="T1118" s="122"/>
      <c r="U1118" s="122"/>
      <c r="V1118" s="122"/>
      <c r="W1118" s="122"/>
      <c r="X1118" s="122"/>
      <c r="Y1118" s="122"/>
      <c r="Z1118" s="122"/>
      <c r="AA1118" s="122"/>
      <c r="AB1118" s="122"/>
      <c r="AC1118" s="122"/>
      <c r="AD1118" s="122"/>
      <c r="AE1118" s="122"/>
      <c r="AF1118" s="122"/>
      <c r="AG1118" s="122"/>
      <c r="AH1118" s="122"/>
      <c r="AI1118" s="122"/>
      <c r="AJ1118" s="122"/>
      <c r="AK1118" s="122"/>
      <c r="AL1118" s="122"/>
      <c r="AM1118" s="122"/>
      <c r="AN1118" s="122"/>
      <c r="AO1118" s="122"/>
      <c r="AP1118" s="122"/>
      <c r="AQ1118" s="122"/>
      <c r="AR1118" s="122"/>
      <c r="AS1118" s="122"/>
      <c r="AT1118" s="122"/>
      <c r="AU1118" s="122"/>
      <c r="AV1118" s="122"/>
      <c r="AW1118" s="122"/>
      <c r="AX1118" s="122"/>
      <c r="AY1118" s="122"/>
      <c r="AZ1118" s="122"/>
      <c r="BA1118" s="122"/>
      <c r="BB1118" s="122"/>
      <c r="BC1118" s="122"/>
      <c r="BD1118" s="122"/>
      <c r="BE1118" s="122"/>
      <c r="BF1118" s="122"/>
    </row>
    <row r="1119" spans="2:58" ht="14.1" customHeight="1" x14ac:dyDescent="0.2">
      <c r="B1119" s="122"/>
      <c r="C1119" s="122"/>
      <c r="D1119" s="122"/>
      <c r="E1119" s="122"/>
      <c r="F1119" s="122"/>
      <c r="G1119" s="122"/>
      <c r="H1119" s="122"/>
      <c r="I1119" s="122"/>
      <c r="J1119" s="122"/>
      <c r="K1119" s="122"/>
      <c r="L1119" s="122"/>
      <c r="M1119" s="122"/>
      <c r="N1119" s="122"/>
      <c r="O1119" s="122"/>
      <c r="P1119" s="122"/>
      <c r="Q1119" s="122"/>
      <c r="R1119" s="122"/>
      <c r="S1119" s="122"/>
      <c r="T1119" s="122"/>
      <c r="U1119" s="122"/>
      <c r="V1119" s="122"/>
      <c r="W1119" s="122"/>
      <c r="X1119" s="122"/>
      <c r="Y1119" s="122"/>
      <c r="Z1119" s="122"/>
      <c r="AA1119" s="122"/>
      <c r="AB1119" s="122"/>
      <c r="AC1119" s="122"/>
      <c r="AD1119" s="122"/>
      <c r="AE1119" s="122"/>
      <c r="AF1119" s="122"/>
      <c r="AG1119" s="122"/>
      <c r="AH1119" s="122"/>
      <c r="AI1119" s="122"/>
      <c r="AJ1119" s="122"/>
      <c r="AK1119" s="122"/>
      <c r="AL1119" s="122"/>
      <c r="AM1119" s="122"/>
      <c r="AN1119" s="122"/>
      <c r="AO1119" s="122"/>
      <c r="AP1119" s="122"/>
      <c r="AQ1119" s="122"/>
      <c r="AR1119" s="122"/>
      <c r="AS1119" s="122"/>
      <c r="AT1119" s="122"/>
      <c r="AU1119" s="122"/>
      <c r="AV1119" s="122"/>
      <c r="AW1119" s="122"/>
      <c r="AX1119" s="122"/>
      <c r="AY1119" s="122"/>
      <c r="AZ1119" s="122"/>
      <c r="BA1119" s="122"/>
      <c r="BB1119" s="122"/>
      <c r="BC1119" s="122"/>
      <c r="BD1119" s="122"/>
      <c r="BE1119" s="122"/>
      <c r="BF1119" s="122"/>
    </row>
    <row r="1120" spans="2:58" ht="14.1" customHeight="1" x14ac:dyDescent="0.2">
      <c r="B1120" s="122"/>
      <c r="C1120" s="122"/>
      <c r="D1120" s="122"/>
      <c r="E1120" s="122"/>
      <c r="F1120" s="122"/>
      <c r="G1120" s="122"/>
      <c r="H1120" s="122"/>
      <c r="I1120" s="122"/>
      <c r="J1120" s="122"/>
      <c r="K1120" s="122"/>
      <c r="L1120" s="122"/>
      <c r="M1120" s="122"/>
      <c r="N1120" s="122"/>
      <c r="O1120" s="122"/>
      <c r="P1120" s="122"/>
      <c r="Q1120" s="122"/>
      <c r="R1120" s="122"/>
      <c r="S1120" s="122"/>
      <c r="T1120" s="122"/>
      <c r="U1120" s="122"/>
      <c r="V1120" s="122"/>
      <c r="W1120" s="122"/>
      <c r="X1120" s="122"/>
      <c r="Y1120" s="122"/>
      <c r="Z1120" s="122"/>
      <c r="AA1120" s="122"/>
      <c r="AB1120" s="122"/>
      <c r="AC1120" s="122"/>
      <c r="AD1120" s="122"/>
      <c r="AE1120" s="122"/>
      <c r="AF1120" s="122"/>
      <c r="AG1120" s="122"/>
      <c r="AH1120" s="122"/>
      <c r="AI1120" s="122"/>
      <c r="AJ1120" s="122"/>
      <c r="AK1120" s="122"/>
      <c r="AL1120" s="122"/>
      <c r="AM1120" s="122"/>
      <c r="AN1120" s="122"/>
      <c r="AO1120" s="122"/>
      <c r="AP1120" s="122"/>
      <c r="AQ1120" s="122"/>
      <c r="AR1120" s="122"/>
      <c r="AS1120" s="122"/>
      <c r="AT1120" s="122"/>
      <c r="AU1120" s="122"/>
      <c r="AV1120" s="122"/>
      <c r="AW1120" s="122"/>
      <c r="AX1120" s="122"/>
      <c r="AY1120" s="122"/>
      <c r="AZ1120" s="122"/>
      <c r="BA1120" s="122"/>
      <c r="BB1120" s="122"/>
      <c r="BC1120" s="122"/>
      <c r="BD1120" s="122"/>
      <c r="BE1120" s="122"/>
      <c r="BF1120" s="122"/>
    </row>
    <row r="1121" spans="2:58" ht="14.1" customHeight="1" x14ac:dyDescent="0.2">
      <c r="B1121" s="122"/>
      <c r="C1121" s="122"/>
      <c r="D1121" s="122"/>
      <c r="E1121" s="122"/>
      <c r="F1121" s="122"/>
      <c r="G1121" s="122"/>
      <c r="H1121" s="122"/>
      <c r="I1121" s="122"/>
      <c r="J1121" s="122"/>
      <c r="K1121" s="122"/>
      <c r="L1121" s="122"/>
      <c r="M1121" s="122"/>
      <c r="N1121" s="122"/>
      <c r="O1121" s="122"/>
      <c r="P1121" s="122"/>
      <c r="Q1121" s="122"/>
      <c r="R1121" s="122"/>
      <c r="S1121" s="122"/>
      <c r="T1121" s="122"/>
      <c r="U1121" s="122"/>
      <c r="V1121" s="122"/>
      <c r="W1121" s="122"/>
      <c r="X1121" s="122"/>
      <c r="Y1121" s="122"/>
      <c r="Z1121" s="122"/>
      <c r="AA1121" s="122"/>
      <c r="AB1121" s="122"/>
      <c r="AC1121" s="122"/>
      <c r="AD1121" s="122"/>
      <c r="AE1121" s="122"/>
      <c r="AF1121" s="122"/>
      <c r="AG1121" s="122"/>
      <c r="AH1121" s="122"/>
      <c r="AI1121" s="122"/>
      <c r="AJ1121" s="122"/>
      <c r="AK1121" s="122"/>
      <c r="AL1121" s="122"/>
      <c r="AM1121" s="122"/>
      <c r="AN1121" s="122"/>
      <c r="AO1121" s="122"/>
      <c r="AP1121" s="122"/>
      <c r="AQ1121" s="122"/>
      <c r="AR1121" s="122"/>
      <c r="AS1121" s="122"/>
      <c r="AT1121" s="122"/>
      <c r="AU1121" s="122"/>
      <c r="AV1121" s="122"/>
      <c r="AW1121" s="122"/>
      <c r="AX1121" s="122"/>
      <c r="AY1121" s="122"/>
      <c r="AZ1121" s="122"/>
      <c r="BA1121" s="122"/>
      <c r="BB1121" s="122"/>
      <c r="BC1121" s="122"/>
      <c r="BD1121" s="122"/>
      <c r="BE1121" s="122"/>
      <c r="BF1121" s="122"/>
    </row>
    <row r="1122" spans="2:58" ht="14.1" customHeight="1" x14ac:dyDescent="0.2">
      <c r="B1122" s="122"/>
      <c r="C1122" s="122"/>
      <c r="D1122" s="122"/>
      <c r="E1122" s="122"/>
      <c r="F1122" s="122"/>
      <c r="G1122" s="122"/>
      <c r="H1122" s="122"/>
      <c r="I1122" s="122"/>
      <c r="J1122" s="122"/>
      <c r="K1122" s="122"/>
      <c r="L1122" s="122"/>
      <c r="M1122" s="122"/>
      <c r="N1122" s="122"/>
      <c r="O1122" s="122"/>
      <c r="P1122" s="122"/>
      <c r="Q1122" s="122"/>
      <c r="R1122" s="122"/>
      <c r="S1122" s="122"/>
      <c r="T1122" s="122"/>
      <c r="U1122" s="122"/>
      <c r="V1122" s="122"/>
      <c r="W1122" s="122"/>
      <c r="X1122" s="122"/>
      <c r="Y1122" s="122"/>
      <c r="Z1122" s="122"/>
      <c r="AA1122" s="122"/>
      <c r="AB1122" s="122"/>
      <c r="AC1122" s="122"/>
      <c r="AD1122" s="122"/>
      <c r="AE1122" s="122"/>
      <c r="AF1122" s="122"/>
      <c r="AG1122" s="122"/>
      <c r="AH1122" s="122"/>
      <c r="AI1122" s="122"/>
      <c r="AJ1122" s="122"/>
      <c r="AK1122" s="122"/>
      <c r="AL1122" s="122"/>
      <c r="AM1122" s="122"/>
      <c r="AN1122" s="122"/>
      <c r="AO1122" s="122"/>
      <c r="AP1122" s="122"/>
      <c r="AQ1122" s="122"/>
      <c r="AR1122" s="122"/>
      <c r="AS1122" s="122"/>
      <c r="AT1122" s="122"/>
      <c r="AU1122" s="122"/>
      <c r="AV1122" s="122"/>
      <c r="AW1122" s="122"/>
      <c r="AX1122" s="122"/>
      <c r="AY1122" s="122"/>
      <c r="AZ1122" s="122"/>
      <c r="BA1122" s="122"/>
      <c r="BB1122" s="122"/>
      <c r="BC1122" s="122"/>
      <c r="BD1122" s="122"/>
      <c r="BE1122" s="122"/>
      <c r="BF1122" s="122"/>
    </row>
    <row r="1123" spans="2:58" ht="14.1" customHeight="1" x14ac:dyDescent="0.2">
      <c r="B1123" s="122"/>
      <c r="C1123" s="122"/>
      <c r="D1123" s="122"/>
      <c r="E1123" s="122"/>
      <c r="F1123" s="122"/>
      <c r="G1123" s="122"/>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2"/>
      <c r="AD1123" s="122"/>
      <c r="AE1123" s="122"/>
      <c r="AF1123" s="122"/>
      <c r="AG1123" s="122"/>
      <c r="AH1123" s="122"/>
      <c r="AI1123" s="122"/>
      <c r="AJ1123" s="122"/>
      <c r="AK1123" s="122"/>
      <c r="AL1123" s="122"/>
      <c r="AM1123" s="122"/>
      <c r="AN1123" s="122"/>
      <c r="AO1123" s="122"/>
      <c r="AP1123" s="122"/>
      <c r="AQ1123" s="122"/>
      <c r="AR1123" s="122"/>
      <c r="AS1123" s="122"/>
      <c r="AT1123" s="122"/>
      <c r="AU1123" s="122"/>
      <c r="AV1123" s="122"/>
      <c r="AW1123" s="122"/>
      <c r="AX1123" s="122"/>
      <c r="AY1123" s="122"/>
      <c r="AZ1123" s="122"/>
      <c r="BA1123" s="122"/>
      <c r="BB1123" s="122"/>
      <c r="BC1123" s="122"/>
      <c r="BD1123" s="122"/>
      <c r="BE1123" s="122"/>
      <c r="BF1123" s="122"/>
    </row>
    <row r="1124" spans="2:58" ht="14.1" customHeight="1" x14ac:dyDescent="0.2">
      <c r="B1124" s="122"/>
      <c r="C1124" s="122"/>
      <c r="D1124" s="122"/>
      <c r="E1124" s="122"/>
      <c r="F1124" s="122"/>
      <c r="G1124" s="122"/>
      <c r="H1124" s="122"/>
      <c r="I1124" s="122"/>
      <c r="J1124" s="122"/>
      <c r="K1124" s="122"/>
      <c r="L1124" s="122"/>
      <c r="M1124" s="122"/>
      <c r="N1124" s="122"/>
      <c r="O1124" s="122"/>
      <c r="P1124" s="122"/>
      <c r="Q1124" s="122"/>
      <c r="R1124" s="122"/>
      <c r="S1124" s="122"/>
      <c r="T1124" s="122"/>
      <c r="U1124" s="122"/>
      <c r="V1124" s="122"/>
      <c r="W1124" s="122"/>
      <c r="X1124" s="122"/>
      <c r="Y1124" s="122"/>
      <c r="Z1124" s="122"/>
      <c r="AA1124" s="122"/>
      <c r="AB1124" s="122"/>
      <c r="AC1124" s="122"/>
      <c r="AD1124" s="122"/>
      <c r="AE1124" s="122"/>
      <c r="AF1124" s="122"/>
      <c r="AG1124" s="122"/>
      <c r="AH1124" s="122"/>
      <c r="AI1124" s="122"/>
      <c r="AJ1124" s="122"/>
      <c r="AK1124" s="122"/>
      <c r="AL1124" s="122"/>
      <c r="AM1124" s="122"/>
      <c r="AN1124" s="122"/>
      <c r="AO1124" s="122"/>
      <c r="AP1124" s="122"/>
      <c r="AQ1124" s="122"/>
      <c r="AR1124" s="122"/>
      <c r="AS1124" s="122"/>
      <c r="AT1124" s="122"/>
      <c r="AU1124" s="122"/>
      <c r="AV1124" s="122"/>
      <c r="AW1124" s="122"/>
      <c r="AX1124" s="122"/>
      <c r="AY1124" s="122"/>
      <c r="AZ1124" s="122"/>
      <c r="BA1124" s="122"/>
      <c r="BB1124" s="122"/>
      <c r="BC1124" s="122"/>
      <c r="BD1124" s="122"/>
      <c r="BE1124" s="122"/>
      <c r="BF1124" s="122"/>
    </row>
    <row r="1125" spans="2:58" ht="14.1" customHeight="1" x14ac:dyDescent="0.2">
      <c r="B1125" s="122"/>
      <c r="C1125" s="122"/>
      <c r="D1125" s="122"/>
      <c r="E1125" s="122"/>
      <c r="F1125" s="122"/>
      <c r="G1125" s="122"/>
      <c r="H1125" s="122"/>
      <c r="I1125" s="122"/>
      <c r="J1125" s="122"/>
      <c r="K1125" s="122"/>
      <c r="L1125" s="122"/>
      <c r="M1125" s="122"/>
      <c r="N1125" s="122"/>
      <c r="O1125" s="122"/>
      <c r="P1125" s="122"/>
      <c r="Q1125" s="122"/>
      <c r="R1125" s="122"/>
      <c r="S1125" s="122"/>
      <c r="T1125" s="122"/>
      <c r="U1125" s="122"/>
      <c r="V1125" s="122"/>
      <c r="W1125" s="122"/>
      <c r="X1125" s="122"/>
      <c r="Y1125" s="122"/>
      <c r="Z1125" s="122"/>
      <c r="AA1125" s="122"/>
      <c r="AB1125" s="122"/>
      <c r="AC1125" s="122"/>
      <c r="AD1125" s="122"/>
      <c r="AE1125" s="122"/>
      <c r="AF1125" s="122"/>
      <c r="AG1125" s="122"/>
      <c r="AH1125" s="122"/>
      <c r="AI1125" s="122"/>
      <c r="AJ1125" s="122"/>
      <c r="AK1125" s="122"/>
      <c r="AL1125" s="122"/>
      <c r="AM1125" s="122"/>
      <c r="AN1125" s="122"/>
      <c r="AO1125" s="122"/>
      <c r="AP1125" s="122"/>
      <c r="AQ1125" s="122"/>
      <c r="AR1125" s="122"/>
      <c r="AS1125" s="122"/>
      <c r="AT1125" s="122"/>
      <c r="AU1125" s="122"/>
      <c r="AV1125" s="122"/>
      <c r="AW1125" s="122"/>
      <c r="AX1125" s="122"/>
      <c r="AY1125" s="122"/>
      <c r="AZ1125" s="122"/>
      <c r="BA1125" s="122"/>
      <c r="BB1125" s="122"/>
      <c r="BC1125" s="122"/>
      <c r="BD1125" s="122"/>
      <c r="BE1125" s="122"/>
      <c r="BF1125" s="122"/>
    </row>
    <row r="1126" spans="2:58" ht="14.1" customHeight="1" x14ac:dyDescent="0.2">
      <c r="B1126" s="122"/>
      <c r="C1126" s="122"/>
      <c r="D1126" s="122"/>
      <c r="E1126" s="122"/>
      <c r="F1126" s="122"/>
      <c r="G1126" s="122"/>
      <c r="H1126" s="122"/>
      <c r="I1126" s="122"/>
      <c r="J1126" s="122"/>
      <c r="K1126" s="122"/>
      <c r="L1126" s="122"/>
      <c r="M1126" s="122"/>
      <c r="N1126" s="122"/>
      <c r="O1126" s="122"/>
      <c r="P1126" s="122"/>
      <c r="Q1126" s="122"/>
      <c r="R1126" s="122"/>
      <c r="S1126" s="122"/>
      <c r="T1126" s="122"/>
      <c r="U1126" s="122"/>
      <c r="V1126" s="122"/>
      <c r="W1126" s="122"/>
      <c r="X1126" s="122"/>
      <c r="Y1126" s="122"/>
      <c r="Z1126" s="122"/>
      <c r="AA1126" s="122"/>
      <c r="AB1126" s="122"/>
      <c r="AC1126" s="122"/>
      <c r="AD1126" s="122"/>
      <c r="AE1126" s="122"/>
      <c r="AF1126" s="122"/>
      <c r="AG1126" s="122"/>
      <c r="AH1126" s="122"/>
      <c r="AI1126" s="122"/>
      <c r="AJ1126" s="122"/>
      <c r="AK1126" s="122"/>
      <c r="AL1126" s="122"/>
      <c r="AM1126" s="122"/>
      <c r="AN1126" s="122"/>
      <c r="AO1126" s="122"/>
      <c r="AP1126" s="122"/>
      <c r="AQ1126" s="122"/>
      <c r="AR1126" s="122"/>
      <c r="AS1126" s="122"/>
      <c r="AT1126" s="122"/>
      <c r="AU1126" s="122"/>
      <c r="AV1126" s="122"/>
      <c r="AW1126" s="122"/>
      <c r="AX1126" s="122"/>
      <c r="AY1126" s="122"/>
      <c r="AZ1126" s="122"/>
      <c r="BA1126" s="122"/>
      <c r="BB1126" s="122"/>
      <c r="BC1126" s="122"/>
      <c r="BD1126" s="122"/>
      <c r="BE1126" s="122"/>
      <c r="BF1126" s="122"/>
    </row>
    <row r="1127" spans="2:58" ht="14.1" customHeight="1" x14ac:dyDescent="0.2">
      <c r="B1127" s="122"/>
      <c r="C1127" s="122"/>
      <c r="D1127" s="122"/>
      <c r="E1127" s="122"/>
      <c r="F1127" s="122"/>
      <c r="G1127" s="122"/>
      <c r="H1127" s="122"/>
      <c r="I1127" s="122"/>
      <c r="J1127" s="122"/>
      <c r="K1127" s="122"/>
      <c r="L1127" s="122"/>
      <c r="M1127" s="122"/>
      <c r="N1127" s="122"/>
      <c r="O1127" s="122"/>
      <c r="P1127" s="122"/>
      <c r="Q1127" s="122"/>
      <c r="R1127" s="122"/>
      <c r="S1127" s="122"/>
      <c r="T1127" s="122"/>
      <c r="U1127" s="122"/>
      <c r="V1127" s="122"/>
      <c r="W1127" s="122"/>
      <c r="X1127" s="122"/>
      <c r="Y1127" s="122"/>
      <c r="Z1127" s="122"/>
      <c r="AA1127" s="122"/>
      <c r="AB1127" s="122"/>
      <c r="AC1127" s="122"/>
      <c r="AD1127" s="122"/>
      <c r="AE1127" s="122"/>
      <c r="AF1127" s="122"/>
      <c r="AG1127" s="122"/>
      <c r="AH1127" s="122"/>
      <c r="AI1127" s="122"/>
      <c r="AJ1127" s="122"/>
      <c r="AK1127" s="122"/>
      <c r="AL1127" s="122"/>
      <c r="AM1127" s="122"/>
      <c r="AN1127" s="122"/>
      <c r="AO1127" s="122"/>
      <c r="AP1127" s="122"/>
      <c r="AQ1127" s="122"/>
      <c r="AR1127" s="122"/>
      <c r="AS1127" s="122"/>
      <c r="AT1127" s="122"/>
      <c r="AU1127" s="122"/>
      <c r="AV1127" s="122"/>
      <c r="AW1127" s="122"/>
      <c r="AX1127" s="122"/>
      <c r="AY1127" s="122"/>
      <c r="AZ1127" s="122"/>
      <c r="BA1127" s="122"/>
      <c r="BB1127" s="122"/>
      <c r="BC1127" s="122"/>
      <c r="BD1127" s="122"/>
      <c r="BE1127" s="122"/>
      <c r="BF1127" s="122"/>
    </row>
    <row r="1128" spans="2:58" ht="14.1" customHeight="1" x14ac:dyDescent="0.2">
      <c r="B1128" s="122"/>
      <c r="C1128" s="122"/>
      <c r="D1128" s="122"/>
      <c r="E1128" s="122"/>
      <c r="F1128" s="122"/>
      <c r="G1128" s="122"/>
      <c r="H1128" s="122"/>
      <c r="I1128" s="122"/>
      <c r="J1128" s="122"/>
      <c r="K1128" s="122"/>
      <c r="L1128" s="122"/>
      <c r="M1128" s="122"/>
      <c r="N1128" s="122"/>
      <c r="O1128" s="122"/>
      <c r="P1128" s="122"/>
      <c r="Q1128" s="122"/>
      <c r="R1128" s="122"/>
      <c r="S1128" s="122"/>
      <c r="T1128" s="122"/>
      <c r="U1128" s="122"/>
      <c r="V1128" s="122"/>
      <c r="W1128" s="122"/>
      <c r="X1128" s="122"/>
      <c r="Y1128" s="122"/>
      <c r="Z1128" s="122"/>
      <c r="AA1128" s="122"/>
      <c r="AB1128" s="122"/>
      <c r="AC1128" s="122"/>
      <c r="AD1128" s="122"/>
      <c r="AE1128" s="122"/>
      <c r="AF1128" s="122"/>
      <c r="AG1128" s="122"/>
      <c r="AH1128" s="122"/>
      <c r="AI1128" s="122"/>
      <c r="AJ1128" s="122"/>
      <c r="AK1128" s="122"/>
      <c r="AL1128" s="122"/>
      <c r="AM1128" s="122"/>
      <c r="AN1128" s="122"/>
      <c r="AO1128" s="122"/>
      <c r="AP1128" s="122"/>
      <c r="AQ1128" s="122"/>
      <c r="AR1128" s="122"/>
      <c r="AS1128" s="122"/>
      <c r="AT1128" s="122"/>
      <c r="AU1128" s="122"/>
      <c r="AV1128" s="122"/>
      <c r="AW1128" s="122"/>
      <c r="AX1128" s="122"/>
      <c r="AY1128" s="122"/>
      <c r="AZ1128" s="122"/>
      <c r="BA1128" s="122"/>
      <c r="BB1128" s="122"/>
      <c r="BC1128" s="122"/>
      <c r="BD1128" s="122"/>
      <c r="BE1128" s="122"/>
      <c r="BF1128" s="122"/>
    </row>
    <row r="1129" spans="2:58" ht="14.1" customHeight="1" x14ac:dyDescent="0.2">
      <c r="B1129" s="122"/>
      <c r="C1129" s="122"/>
      <c r="D1129" s="122"/>
      <c r="E1129" s="122"/>
      <c r="F1129" s="122"/>
      <c r="G1129" s="122"/>
      <c r="H1129" s="122"/>
      <c r="I1129" s="122"/>
      <c r="J1129" s="122"/>
      <c r="K1129" s="122"/>
      <c r="L1129" s="122"/>
      <c r="M1129" s="122"/>
      <c r="N1129" s="122"/>
      <c r="O1129" s="122"/>
      <c r="P1129" s="122"/>
      <c r="Q1129" s="122"/>
      <c r="R1129" s="122"/>
      <c r="S1129" s="122"/>
      <c r="T1129" s="122"/>
      <c r="U1129" s="122"/>
      <c r="V1129" s="122"/>
      <c r="W1129" s="122"/>
      <c r="X1129" s="122"/>
      <c r="Y1129" s="122"/>
      <c r="Z1129" s="122"/>
      <c r="AA1129" s="122"/>
      <c r="AB1129" s="122"/>
      <c r="AC1129" s="122"/>
      <c r="AD1129" s="122"/>
      <c r="AE1129" s="122"/>
      <c r="AF1129" s="122"/>
      <c r="AG1129" s="122"/>
      <c r="AH1129" s="122"/>
      <c r="AI1129" s="122"/>
      <c r="AJ1129" s="122"/>
      <c r="AK1129" s="122"/>
      <c r="AL1129" s="122"/>
      <c r="AM1129" s="122"/>
      <c r="AN1129" s="122"/>
      <c r="AO1129" s="122"/>
      <c r="AP1129" s="122"/>
      <c r="AQ1129" s="122"/>
      <c r="AR1129" s="122"/>
      <c r="AS1129" s="122"/>
      <c r="AT1129" s="122"/>
      <c r="AU1129" s="122"/>
      <c r="AV1129" s="122"/>
      <c r="AW1129" s="122"/>
      <c r="AX1129" s="122"/>
      <c r="AY1129" s="122"/>
      <c r="AZ1129" s="122"/>
      <c r="BA1129" s="122"/>
      <c r="BB1129" s="122"/>
      <c r="BC1129" s="122"/>
      <c r="BD1129" s="122"/>
      <c r="BE1129" s="122"/>
      <c r="BF1129" s="122"/>
    </row>
    <row r="1130" spans="2:58" ht="14.1" customHeight="1" x14ac:dyDescent="0.2">
      <c r="B1130" s="122"/>
      <c r="C1130" s="122"/>
      <c r="D1130" s="122"/>
      <c r="E1130" s="122"/>
      <c r="F1130" s="122"/>
      <c r="G1130" s="122"/>
      <c r="H1130" s="122"/>
      <c r="I1130" s="122"/>
      <c r="J1130" s="122"/>
      <c r="K1130" s="122"/>
      <c r="L1130" s="122"/>
      <c r="M1130" s="122"/>
      <c r="N1130" s="122"/>
      <c r="O1130" s="122"/>
      <c r="P1130" s="122"/>
      <c r="Q1130" s="122"/>
      <c r="R1130" s="122"/>
      <c r="S1130" s="122"/>
      <c r="T1130" s="122"/>
      <c r="U1130" s="122"/>
      <c r="V1130" s="122"/>
      <c r="W1130" s="122"/>
      <c r="X1130" s="122"/>
      <c r="Y1130" s="122"/>
      <c r="Z1130" s="122"/>
      <c r="AA1130" s="122"/>
      <c r="AB1130" s="122"/>
      <c r="AC1130" s="122"/>
      <c r="AD1130" s="122"/>
      <c r="AE1130" s="122"/>
      <c r="AF1130" s="122"/>
      <c r="AG1130" s="122"/>
      <c r="AH1130" s="122"/>
      <c r="AI1130" s="122"/>
      <c r="AJ1130" s="122"/>
      <c r="AK1130" s="122"/>
      <c r="AL1130" s="122"/>
      <c r="AM1130" s="122"/>
      <c r="AN1130" s="122"/>
      <c r="AO1130" s="122"/>
      <c r="AP1130" s="122"/>
      <c r="AQ1130" s="122"/>
      <c r="AR1130" s="122"/>
      <c r="AS1130" s="122"/>
      <c r="AT1130" s="122"/>
      <c r="AU1130" s="122"/>
      <c r="AV1130" s="122"/>
      <c r="AW1130" s="122"/>
      <c r="AX1130" s="122"/>
      <c r="AY1130" s="122"/>
      <c r="AZ1130" s="122"/>
      <c r="BA1130" s="122"/>
      <c r="BB1130" s="122"/>
      <c r="BC1130" s="122"/>
      <c r="BD1130" s="122"/>
      <c r="BE1130" s="122"/>
      <c r="BF1130" s="122"/>
    </row>
    <row r="1131" spans="2:58" ht="14.1" customHeight="1" x14ac:dyDescent="0.2">
      <c r="B1131" s="122"/>
      <c r="C1131" s="122"/>
      <c r="D1131" s="122"/>
      <c r="E1131" s="122"/>
      <c r="F1131" s="122"/>
      <c r="G1131" s="122"/>
      <c r="H1131" s="122"/>
      <c r="I1131" s="122"/>
      <c r="J1131" s="122"/>
      <c r="K1131" s="122"/>
      <c r="L1131" s="122"/>
      <c r="M1131" s="122"/>
      <c r="N1131" s="122"/>
      <c r="O1131" s="122"/>
      <c r="P1131" s="122"/>
      <c r="Q1131" s="122"/>
      <c r="R1131" s="122"/>
      <c r="S1131" s="122"/>
      <c r="T1131" s="122"/>
      <c r="U1131" s="122"/>
      <c r="V1131" s="122"/>
      <c r="W1131" s="122"/>
      <c r="X1131" s="122"/>
      <c r="Y1131" s="122"/>
      <c r="Z1131" s="122"/>
      <c r="AA1131" s="122"/>
      <c r="AB1131" s="122"/>
      <c r="AC1131" s="122"/>
      <c r="AD1131" s="122"/>
      <c r="AE1131" s="122"/>
      <c r="AF1131" s="122"/>
      <c r="AG1131" s="122"/>
      <c r="AH1131" s="122"/>
      <c r="AI1131" s="122"/>
      <c r="AJ1131" s="122"/>
      <c r="AK1131" s="122"/>
      <c r="AL1131" s="122"/>
      <c r="AM1131" s="122"/>
      <c r="AN1131" s="122"/>
      <c r="AO1131" s="122"/>
      <c r="AP1131" s="122"/>
      <c r="AQ1131" s="122"/>
      <c r="AR1131" s="122"/>
      <c r="AS1131" s="122"/>
      <c r="AT1131" s="122"/>
      <c r="AU1131" s="122"/>
      <c r="AV1131" s="122"/>
      <c r="AW1131" s="122"/>
      <c r="AX1131" s="122"/>
      <c r="AY1131" s="122"/>
      <c r="AZ1131" s="122"/>
      <c r="BA1131" s="122"/>
      <c r="BB1131" s="122"/>
      <c r="BC1131" s="122"/>
      <c r="BD1131" s="122"/>
      <c r="BE1131" s="122"/>
      <c r="BF1131" s="122"/>
    </row>
    <row r="1132" spans="2:58" ht="14.1" customHeight="1" x14ac:dyDescent="0.2">
      <c r="B1132" s="122"/>
      <c r="C1132" s="122"/>
      <c r="D1132" s="122"/>
      <c r="E1132" s="122"/>
      <c r="F1132" s="122"/>
      <c r="G1132" s="122"/>
      <c r="H1132" s="122"/>
      <c r="I1132" s="122"/>
      <c r="J1132" s="122"/>
      <c r="K1132" s="122"/>
      <c r="L1132" s="122"/>
      <c r="M1132" s="122"/>
      <c r="N1132" s="122"/>
      <c r="O1132" s="122"/>
      <c r="P1132" s="122"/>
      <c r="Q1132" s="122"/>
      <c r="R1132" s="122"/>
      <c r="S1132" s="122"/>
      <c r="T1132" s="122"/>
      <c r="U1132" s="122"/>
      <c r="V1132" s="122"/>
      <c r="W1132" s="122"/>
      <c r="X1132" s="122"/>
      <c r="Y1132" s="122"/>
      <c r="Z1132" s="122"/>
      <c r="AA1132" s="122"/>
      <c r="AB1132" s="122"/>
      <c r="AC1132" s="122"/>
      <c r="AD1132" s="122"/>
      <c r="AE1132" s="122"/>
      <c r="AF1132" s="122"/>
      <c r="AG1132" s="122"/>
      <c r="AH1132" s="122"/>
      <c r="AI1132" s="122"/>
      <c r="AJ1132" s="122"/>
      <c r="AK1132" s="122"/>
      <c r="AL1132" s="122"/>
      <c r="AM1132" s="122"/>
      <c r="AN1132" s="122"/>
      <c r="AO1132" s="122"/>
      <c r="AP1132" s="122"/>
      <c r="AQ1132" s="122"/>
      <c r="AR1132" s="122"/>
      <c r="AS1132" s="122"/>
      <c r="AT1132" s="122"/>
      <c r="AU1132" s="122"/>
      <c r="AV1132" s="122"/>
      <c r="AW1132" s="122"/>
      <c r="AX1132" s="122"/>
      <c r="AY1132" s="122"/>
      <c r="AZ1132" s="122"/>
      <c r="BA1132" s="122"/>
      <c r="BB1132" s="122"/>
      <c r="BC1132" s="122"/>
      <c r="BD1132" s="122"/>
      <c r="BE1132" s="122"/>
      <c r="BF1132" s="122"/>
    </row>
    <row r="1133" spans="2:58" ht="14.1" customHeight="1" x14ac:dyDescent="0.2">
      <c r="B1133" s="122"/>
      <c r="C1133" s="122"/>
      <c r="D1133" s="122"/>
      <c r="E1133" s="122"/>
      <c r="F1133" s="122"/>
      <c r="G1133" s="122"/>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2"/>
      <c r="AD1133" s="122"/>
      <c r="AE1133" s="122"/>
      <c r="AF1133" s="122"/>
      <c r="AG1133" s="122"/>
      <c r="AH1133" s="122"/>
      <c r="AI1133" s="122"/>
      <c r="AJ1133" s="122"/>
      <c r="AK1133" s="122"/>
      <c r="AL1133" s="122"/>
      <c r="AM1133" s="122"/>
      <c r="AN1133" s="122"/>
      <c r="AO1133" s="122"/>
      <c r="AP1133" s="122"/>
      <c r="AQ1133" s="122"/>
      <c r="AR1133" s="122"/>
      <c r="AS1133" s="122"/>
      <c r="AT1133" s="122"/>
      <c r="AU1133" s="122"/>
      <c r="AV1133" s="122"/>
      <c r="AW1133" s="122"/>
      <c r="AX1133" s="122"/>
      <c r="AY1133" s="122"/>
      <c r="AZ1133" s="122"/>
      <c r="BA1133" s="122"/>
      <c r="BB1133" s="122"/>
      <c r="BC1133" s="122"/>
      <c r="BD1133" s="122"/>
      <c r="BE1133" s="122"/>
      <c r="BF1133" s="122"/>
    </row>
    <row r="1134" spans="2:58" ht="14.1" customHeight="1" x14ac:dyDescent="0.2">
      <c r="B1134" s="122"/>
      <c r="C1134" s="122"/>
      <c r="D1134" s="122"/>
      <c r="E1134" s="122"/>
      <c r="F1134" s="122"/>
      <c r="G1134" s="122"/>
      <c r="H1134" s="122"/>
      <c r="I1134" s="122"/>
      <c r="J1134" s="122"/>
      <c r="K1134" s="122"/>
      <c r="L1134" s="122"/>
      <c r="M1134" s="122"/>
      <c r="N1134" s="122"/>
      <c r="O1134" s="122"/>
      <c r="P1134" s="122"/>
      <c r="Q1134" s="122"/>
      <c r="R1134" s="122"/>
      <c r="S1134" s="122"/>
      <c r="T1134" s="122"/>
      <c r="U1134" s="122"/>
      <c r="V1134" s="122"/>
      <c r="W1134" s="122"/>
      <c r="X1134" s="122"/>
      <c r="Y1134" s="122"/>
      <c r="Z1134" s="122"/>
      <c r="AA1134" s="122"/>
      <c r="AB1134" s="122"/>
      <c r="AC1134" s="122"/>
      <c r="AD1134" s="122"/>
      <c r="AE1134" s="122"/>
      <c r="AF1134" s="122"/>
      <c r="AG1134" s="122"/>
      <c r="AH1134" s="122"/>
      <c r="AI1134" s="122"/>
      <c r="AJ1134" s="122"/>
      <c r="AK1134" s="122"/>
      <c r="AL1134" s="122"/>
      <c r="AM1134" s="122"/>
      <c r="AN1134" s="122"/>
      <c r="AO1134" s="122"/>
      <c r="AP1134" s="122"/>
      <c r="AQ1134" s="122"/>
      <c r="AR1134" s="122"/>
      <c r="AS1134" s="122"/>
      <c r="AT1134" s="122"/>
      <c r="AU1134" s="122"/>
      <c r="AV1134" s="122"/>
      <c r="AW1134" s="122"/>
      <c r="AX1134" s="122"/>
      <c r="AY1134" s="122"/>
      <c r="AZ1134" s="122"/>
      <c r="BA1134" s="122"/>
      <c r="BB1134" s="122"/>
      <c r="BC1134" s="122"/>
      <c r="BD1134" s="122"/>
      <c r="BE1134" s="122"/>
      <c r="BF1134" s="122"/>
    </row>
    <row r="1135" spans="2:58" ht="14.1" customHeight="1" x14ac:dyDescent="0.2">
      <c r="B1135" s="122"/>
      <c r="C1135" s="122"/>
      <c r="D1135" s="122"/>
      <c r="E1135" s="122"/>
      <c r="F1135" s="122"/>
      <c r="G1135" s="122"/>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2"/>
      <c r="AD1135" s="122"/>
      <c r="AE1135" s="122"/>
      <c r="AF1135" s="122"/>
      <c r="AG1135" s="122"/>
      <c r="AH1135" s="122"/>
      <c r="AI1135" s="122"/>
      <c r="AJ1135" s="122"/>
      <c r="AK1135" s="122"/>
      <c r="AL1135" s="122"/>
      <c r="AM1135" s="122"/>
      <c r="AN1135" s="122"/>
      <c r="AO1135" s="122"/>
      <c r="AP1135" s="122"/>
      <c r="AQ1135" s="122"/>
      <c r="AR1135" s="122"/>
      <c r="AS1135" s="122"/>
      <c r="AT1135" s="122"/>
      <c r="AU1135" s="122"/>
      <c r="AV1135" s="122"/>
      <c r="AW1135" s="122"/>
      <c r="AX1135" s="122"/>
      <c r="AY1135" s="122"/>
      <c r="AZ1135" s="122"/>
      <c r="BA1135" s="122"/>
      <c r="BB1135" s="122"/>
      <c r="BC1135" s="122"/>
      <c r="BD1135" s="122"/>
      <c r="BE1135" s="122"/>
      <c r="BF1135" s="122"/>
    </row>
    <row r="1136" spans="2:58" ht="14.1" customHeight="1" x14ac:dyDescent="0.2">
      <c r="B1136" s="122"/>
      <c r="C1136" s="122"/>
      <c r="D1136" s="122"/>
      <c r="E1136" s="122"/>
      <c r="F1136" s="122"/>
      <c r="G1136" s="122"/>
      <c r="H1136" s="122"/>
      <c r="I1136" s="122"/>
      <c r="J1136" s="122"/>
      <c r="K1136" s="122"/>
      <c r="L1136" s="122"/>
      <c r="M1136" s="122"/>
      <c r="N1136" s="122"/>
      <c r="O1136" s="122"/>
      <c r="P1136" s="122"/>
      <c r="Q1136" s="122"/>
      <c r="R1136" s="122"/>
      <c r="S1136" s="122"/>
      <c r="T1136" s="122"/>
      <c r="U1136" s="122"/>
      <c r="V1136" s="122"/>
      <c r="W1136" s="122"/>
      <c r="X1136" s="122"/>
      <c r="Y1136" s="122"/>
      <c r="Z1136" s="122"/>
      <c r="AA1136" s="122"/>
      <c r="AB1136" s="122"/>
      <c r="AC1136" s="122"/>
      <c r="AD1136" s="122"/>
      <c r="AE1136" s="122"/>
      <c r="AF1136" s="122"/>
      <c r="AG1136" s="122"/>
      <c r="AH1136" s="122"/>
      <c r="AI1136" s="122"/>
      <c r="AJ1136" s="122"/>
      <c r="AK1136" s="122"/>
      <c r="AL1136" s="122"/>
      <c r="AM1136" s="122"/>
      <c r="AN1136" s="122"/>
      <c r="AO1136" s="122"/>
      <c r="AP1136" s="122"/>
      <c r="AQ1136" s="122"/>
      <c r="AR1136" s="122"/>
      <c r="AS1136" s="122"/>
      <c r="AT1136" s="122"/>
      <c r="AU1136" s="122"/>
      <c r="AV1136" s="122"/>
      <c r="AW1136" s="122"/>
      <c r="AX1136" s="122"/>
      <c r="AY1136" s="122"/>
      <c r="AZ1136" s="122"/>
      <c r="BA1136" s="122"/>
      <c r="BB1136" s="122"/>
      <c r="BC1136" s="122"/>
      <c r="BD1136" s="122"/>
      <c r="BE1136" s="122"/>
      <c r="BF1136" s="122"/>
    </row>
    <row r="1137" spans="2:58" ht="14.1" customHeight="1" x14ac:dyDescent="0.2">
      <c r="B1137" s="122"/>
      <c r="C1137" s="122"/>
      <c r="D1137" s="122"/>
      <c r="E1137" s="122"/>
      <c r="F1137" s="122"/>
      <c r="G1137" s="122"/>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2"/>
      <c r="AD1137" s="122"/>
      <c r="AE1137" s="122"/>
      <c r="AF1137" s="122"/>
      <c r="AG1137" s="122"/>
      <c r="AH1137" s="122"/>
      <c r="AI1137" s="122"/>
      <c r="AJ1137" s="122"/>
      <c r="AK1137" s="122"/>
      <c r="AL1137" s="122"/>
      <c r="AM1137" s="122"/>
      <c r="AN1137" s="122"/>
      <c r="AO1137" s="122"/>
      <c r="AP1137" s="122"/>
      <c r="AQ1137" s="122"/>
      <c r="AR1137" s="122"/>
      <c r="AS1137" s="122"/>
      <c r="AT1137" s="122"/>
      <c r="AU1137" s="122"/>
      <c r="AV1137" s="122"/>
      <c r="AW1137" s="122"/>
      <c r="AX1137" s="122"/>
      <c r="AY1137" s="122"/>
      <c r="AZ1137" s="122"/>
      <c r="BA1137" s="122"/>
      <c r="BB1137" s="122"/>
      <c r="BC1137" s="122"/>
      <c r="BD1137" s="122"/>
      <c r="BE1137" s="122"/>
      <c r="BF1137" s="122"/>
    </row>
    <row r="1138" spans="2:58" ht="14.1" customHeight="1" x14ac:dyDescent="0.2">
      <c r="B1138" s="122"/>
      <c r="C1138" s="122"/>
      <c r="D1138" s="122"/>
      <c r="E1138" s="122"/>
      <c r="F1138" s="122"/>
      <c r="G1138" s="122"/>
      <c r="H1138" s="122"/>
      <c r="I1138" s="122"/>
      <c r="J1138" s="122"/>
      <c r="K1138" s="122"/>
      <c r="L1138" s="122"/>
      <c r="M1138" s="122"/>
      <c r="N1138" s="122"/>
      <c r="O1138" s="122"/>
      <c r="P1138" s="122"/>
      <c r="Q1138" s="122"/>
      <c r="R1138" s="122"/>
      <c r="S1138" s="122"/>
      <c r="T1138" s="122"/>
      <c r="U1138" s="122"/>
      <c r="V1138" s="122"/>
      <c r="W1138" s="122"/>
      <c r="X1138" s="122"/>
      <c r="Y1138" s="122"/>
      <c r="Z1138" s="122"/>
      <c r="AA1138" s="122"/>
      <c r="AB1138" s="122"/>
      <c r="AC1138" s="122"/>
      <c r="AD1138" s="122"/>
      <c r="AE1138" s="122"/>
      <c r="AF1138" s="122"/>
      <c r="AG1138" s="122"/>
      <c r="AH1138" s="122"/>
      <c r="AI1138" s="122"/>
      <c r="AJ1138" s="122"/>
      <c r="AK1138" s="122"/>
      <c r="AL1138" s="122"/>
      <c r="AM1138" s="122"/>
      <c r="AN1138" s="122"/>
      <c r="AO1138" s="122"/>
      <c r="AP1138" s="122"/>
      <c r="AQ1138" s="122"/>
      <c r="AR1138" s="122"/>
      <c r="AS1138" s="122"/>
      <c r="AT1138" s="122"/>
      <c r="AU1138" s="122"/>
      <c r="AV1138" s="122"/>
      <c r="AW1138" s="122"/>
      <c r="AX1138" s="122"/>
      <c r="AY1138" s="122"/>
      <c r="AZ1138" s="122"/>
      <c r="BA1138" s="122"/>
      <c r="BB1138" s="122"/>
      <c r="BC1138" s="122"/>
      <c r="BD1138" s="122"/>
      <c r="BE1138" s="122"/>
      <c r="BF1138" s="122"/>
    </row>
    <row r="1139" spans="2:58" ht="14.1" customHeight="1" x14ac:dyDescent="0.2">
      <c r="B1139" s="122"/>
      <c r="C1139" s="122"/>
      <c r="D1139" s="122"/>
      <c r="E1139" s="122"/>
      <c r="F1139" s="122"/>
      <c r="G1139" s="122"/>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2"/>
      <c r="AD1139" s="122"/>
      <c r="AE1139" s="122"/>
      <c r="AF1139" s="122"/>
      <c r="AG1139" s="122"/>
      <c r="AH1139" s="122"/>
      <c r="AI1139" s="122"/>
      <c r="AJ1139" s="122"/>
      <c r="AK1139" s="122"/>
      <c r="AL1139" s="122"/>
      <c r="AM1139" s="122"/>
      <c r="AN1139" s="122"/>
      <c r="AO1139" s="122"/>
      <c r="AP1139" s="122"/>
      <c r="AQ1139" s="122"/>
      <c r="AR1139" s="122"/>
      <c r="AS1139" s="122"/>
      <c r="AT1139" s="122"/>
      <c r="AU1139" s="122"/>
      <c r="AV1139" s="122"/>
      <c r="AW1139" s="122"/>
      <c r="AX1139" s="122"/>
      <c r="AY1139" s="122"/>
      <c r="AZ1139" s="122"/>
      <c r="BA1139" s="122"/>
      <c r="BB1139" s="122"/>
      <c r="BC1139" s="122"/>
      <c r="BD1139" s="122"/>
      <c r="BE1139" s="122"/>
      <c r="BF1139" s="122"/>
    </row>
    <row r="1140" spans="2:58" ht="14.1" customHeight="1" x14ac:dyDescent="0.2">
      <c r="B1140" s="122"/>
      <c r="C1140" s="122"/>
      <c r="D1140" s="122"/>
      <c r="E1140" s="122"/>
      <c r="F1140" s="122"/>
      <c r="G1140" s="122"/>
      <c r="H1140" s="122"/>
      <c r="I1140" s="122"/>
      <c r="J1140" s="122"/>
      <c r="K1140" s="122"/>
      <c r="L1140" s="122"/>
      <c r="M1140" s="122"/>
      <c r="N1140" s="122"/>
      <c r="O1140" s="122"/>
      <c r="P1140" s="122"/>
      <c r="Q1140" s="122"/>
      <c r="R1140" s="122"/>
      <c r="S1140" s="122"/>
      <c r="T1140" s="122"/>
      <c r="U1140" s="122"/>
      <c r="V1140" s="122"/>
      <c r="W1140" s="122"/>
      <c r="X1140" s="122"/>
      <c r="Y1140" s="122"/>
      <c r="Z1140" s="122"/>
      <c r="AA1140" s="122"/>
      <c r="AB1140" s="122"/>
      <c r="AC1140" s="122"/>
      <c r="AD1140" s="122"/>
      <c r="AE1140" s="122"/>
      <c r="AF1140" s="122"/>
      <c r="AG1140" s="122"/>
      <c r="AH1140" s="122"/>
      <c r="AI1140" s="122"/>
      <c r="AJ1140" s="122"/>
      <c r="AK1140" s="122"/>
      <c r="AL1140" s="122"/>
      <c r="AM1140" s="122"/>
      <c r="AN1140" s="122"/>
      <c r="AO1140" s="122"/>
      <c r="AP1140" s="122"/>
      <c r="AQ1140" s="122"/>
      <c r="AR1140" s="122"/>
      <c r="AS1140" s="122"/>
      <c r="AT1140" s="122"/>
      <c r="AU1140" s="122"/>
      <c r="AV1140" s="122"/>
      <c r="AW1140" s="122"/>
      <c r="AX1140" s="122"/>
      <c r="AY1140" s="122"/>
      <c r="AZ1140" s="122"/>
      <c r="BA1140" s="122"/>
      <c r="BB1140" s="122"/>
      <c r="BC1140" s="122"/>
      <c r="BD1140" s="122"/>
      <c r="BE1140" s="122"/>
      <c r="BF1140" s="122"/>
    </row>
    <row r="1141" spans="2:58" ht="14.1" customHeight="1" x14ac:dyDescent="0.2">
      <c r="B1141" s="122"/>
      <c r="C1141" s="122"/>
      <c r="D1141" s="122"/>
      <c r="E1141" s="122"/>
      <c r="F1141" s="122"/>
      <c r="G1141" s="122"/>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2"/>
      <c r="AD1141" s="122"/>
      <c r="AE1141" s="122"/>
      <c r="AF1141" s="122"/>
      <c r="AG1141" s="122"/>
      <c r="AH1141" s="122"/>
      <c r="AI1141" s="122"/>
      <c r="AJ1141" s="122"/>
      <c r="AK1141" s="122"/>
      <c r="AL1141" s="122"/>
      <c r="AM1141" s="122"/>
      <c r="AN1141" s="122"/>
      <c r="AO1141" s="122"/>
      <c r="AP1141" s="122"/>
      <c r="AQ1141" s="122"/>
      <c r="AR1141" s="122"/>
      <c r="AS1141" s="122"/>
      <c r="AT1141" s="122"/>
      <c r="AU1141" s="122"/>
      <c r="AV1141" s="122"/>
      <c r="AW1141" s="122"/>
      <c r="AX1141" s="122"/>
      <c r="AY1141" s="122"/>
      <c r="AZ1141" s="122"/>
      <c r="BA1141" s="122"/>
      <c r="BB1141" s="122"/>
      <c r="BC1141" s="122"/>
      <c r="BD1141" s="122"/>
      <c r="BE1141" s="122"/>
      <c r="BF1141" s="122"/>
    </row>
    <row r="1142" spans="2:58" ht="14.1" customHeight="1" x14ac:dyDescent="0.2">
      <c r="B1142" s="122"/>
      <c r="C1142" s="122"/>
      <c r="D1142" s="122"/>
      <c r="E1142" s="122"/>
      <c r="F1142" s="122"/>
      <c r="G1142" s="122"/>
      <c r="H1142" s="122"/>
      <c r="I1142" s="122"/>
      <c r="J1142" s="122"/>
      <c r="K1142" s="122"/>
      <c r="L1142" s="122"/>
      <c r="M1142" s="122"/>
      <c r="N1142" s="122"/>
      <c r="O1142" s="122"/>
      <c r="P1142" s="122"/>
      <c r="Q1142" s="122"/>
      <c r="R1142" s="122"/>
      <c r="S1142" s="122"/>
      <c r="T1142" s="122"/>
      <c r="U1142" s="122"/>
      <c r="V1142" s="122"/>
      <c r="W1142" s="122"/>
      <c r="X1142" s="122"/>
      <c r="Y1142" s="122"/>
      <c r="Z1142" s="122"/>
      <c r="AA1142" s="122"/>
      <c r="AB1142" s="122"/>
      <c r="AC1142" s="122"/>
      <c r="AD1142" s="122"/>
      <c r="AE1142" s="122"/>
      <c r="AF1142" s="122"/>
      <c r="AG1142" s="122"/>
      <c r="AH1142" s="122"/>
      <c r="AI1142" s="122"/>
      <c r="AJ1142" s="122"/>
      <c r="AK1142" s="122"/>
      <c r="AL1142" s="122"/>
      <c r="AM1142" s="122"/>
      <c r="AN1142" s="122"/>
      <c r="AO1142" s="122"/>
      <c r="AP1142" s="122"/>
      <c r="AQ1142" s="122"/>
      <c r="AR1142" s="122"/>
      <c r="AS1142" s="122"/>
      <c r="AT1142" s="122"/>
      <c r="AU1142" s="122"/>
      <c r="AV1142" s="122"/>
      <c r="AW1142" s="122"/>
      <c r="AX1142" s="122"/>
      <c r="AY1142" s="122"/>
      <c r="AZ1142" s="122"/>
      <c r="BA1142" s="122"/>
      <c r="BB1142" s="122"/>
      <c r="BC1142" s="122"/>
      <c r="BD1142" s="122"/>
      <c r="BE1142" s="122"/>
      <c r="BF1142" s="122"/>
    </row>
    <row r="1143" spans="2:58" ht="14.1" customHeight="1" x14ac:dyDescent="0.2">
      <c r="B1143" s="122"/>
      <c r="C1143" s="122"/>
      <c r="D1143" s="122"/>
      <c r="E1143" s="122"/>
      <c r="F1143" s="122"/>
      <c r="G1143" s="122"/>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2"/>
      <c r="AD1143" s="122"/>
      <c r="AE1143" s="122"/>
      <c r="AF1143" s="122"/>
      <c r="AG1143" s="122"/>
      <c r="AH1143" s="122"/>
      <c r="AI1143" s="122"/>
      <c r="AJ1143" s="122"/>
      <c r="AK1143" s="122"/>
      <c r="AL1143" s="122"/>
      <c r="AM1143" s="122"/>
      <c r="AN1143" s="122"/>
      <c r="AO1143" s="122"/>
      <c r="AP1143" s="122"/>
      <c r="AQ1143" s="122"/>
      <c r="AR1143" s="122"/>
      <c r="AS1143" s="122"/>
      <c r="AT1143" s="122"/>
      <c r="AU1143" s="122"/>
      <c r="AV1143" s="122"/>
      <c r="AW1143" s="122"/>
      <c r="AX1143" s="122"/>
      <c r="AY1143" s="122"/>
      <c r="AZ1143" s="122"/>
      <c r="BA1143" s="122"/>
      <c r="BB1143" s="122"/>
      <c r="BC1143" s="122"/>
      <c r="BD1143" s="122"/>
      <c r="BE1143" s="122"/>
      <c r="BF1143" s="122"/>
    </row>
  </sheetData>
  <mergeCells count="2">
    <mergeCell ref="A7:A8"/>
    <mergeCell ref="B7:EV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zoomScaleNormal="100" workbookViewId="0">
      <selection activeCell="H12" sqref="H12"/>
    </sheetView>
  </sheetViews>
  <sheetFormatPr baseColWidth="10" defaultRowHeight="14.4" x14ac:dyDescent="0.3"/>
  <cols>
    <col min="3" max="3" width="13.5546875" customWidth="1"/>
    <col min="4" max="7" width="17.44140625" customWidth="1"/>
    <col min="9" max="9" width="14.5546875" bestFit="1" customWidth="1"/>
    <col min="10" max="10" width="12" bestFit="1" customWidth="1"/>
  </cols>
  <sheetData>
    <row r="1" spans="2:5" x14ac:dyDescent="0.3">
      <c r="C1" s="218" t="s">
        <v>559</v>
      </c>
      <c r="D1" s="218"/>
    </row>
    <row r="2" spans="2:5" x14ac:dyDescent="0.3">
      <c r="C2" s="218"/>
      <c r="D2" s="218"/>
    </row>
    <row r="3" spans="2:5" x14ac:dyDescent="0.3">
      <c r="C3" t="s">
        <v>560</v>
      </c>
      <c r="D3" t="s">
        <v>561</v>
      </c>
      <c r="E3" t="s">
        <v>470</v>
      </c>
    </row>
    <row r="4" spans="2:5" x14ac:dyDescent="0.3">
      <c r="B4">
        <v>1994</v>
      </c>
      <c r="C4">
        <v>2.4</v>
      </c>
      <c r="D4">
        <v>2.6</v>
      </c>
      <c r="E4">
        <f>C4+D4</f>
        <v>5</v>
      </c>
    </row>
    <row r="5" spans="2:5" x14ac:dyDescent="0.3">
      <c r="B5">
        <f>B4+1</f>
        <v>1995</v>
      </c>
      <c r="C5">
        <v>1.9</v>
      </c>
      <c r="D5">
        <v>2.9</v>
      </c>
      <c r="E5">
        <f t="shared" ref="E5:E19" si="0">C5+D5</f>
        <v>4.8</v>
      </c>
    </row>
    <row r="6" spans="2:5" x14ac:dyDescent="0.3">
      <c r="B6">
        <f t="shared" ref="B6:B16" si="1">B5+1</f>
        <v>1996</v>
      </c>
      <c r="C6">
        <v>1.6</v>
      </c>
      <c r="D6">
        <v>3.5</v>
      </c>
      <c r="E6">
        <f t="shared" si="0"/>
        <v>5.0999999999999996</v>
      </c>
    </row>
    <row r="7" spans="2:5" x14ac:dyDescent="0.3">
      <c r="B7">
        <f t="shared" si="1"/>
        <v>1997</v>
      </c>
      <c r="C7">
        <v>1.3</v>
      </c>
      <c r="D7">
        <v>4.0999999999999996</v>
      </c>
      <c r="E7">
        <f t="shared" si="0"/>
        <v>5.3999999999999995</v>
      </c>
    </row>
    <row r="8" spans="2:5" x14ac:dyDescent="0.3">
      <c r="B8">
        <f t="shared" si="1"/>
        <v>1998</v>
      </c>
      <c r="C8">
        <v>1.2</v>
      </c>
      <c r="D8">
        <v>4.4000000000000004</v>
      </c>
      <c r="E8">
        <f t="shared" si="0"/>
        <v>5.6000000000000005</v>
      </c>
    </row>
    <row r="9" spans="2:5" x14ac:dyDescent="0.3">
      <c r="B9">
        <f t="shared" si="1"/>
        <v>1999</v>
      </c>
      <c r="C9">
        <v>1.1000000000000001</v>
      </c>
      <c r="D9">
        <v>4.5</v>
      </c>
      <c r="E9">
        <f t="shared" si="0"/>
        <v>5.6</v>
      </c>
    </row>
    <row r="10" spans="2:5" x14ac:dyDescent="0.3">
      <c r="B10">
        <f t="shared" si="1"/>
        <v>2000</v>
      </c>
      <c r="C10">
        <v>1</v>
      </c>
      <c r="D10">
        <v>4.5</v>
      </c>
      <c r="E10">
        <f t="shared" si="0"/>
        <v>5.5</v>
      </c>
    </row>
    <row r="11" spans="2:5" x14ac:dyDescent="0.3">
      <c r="B11">
        <f t="shared" si="1"/>
        <v>2001</v>
      </c>
      <c r="C11">
        <v>0.9</v>
      </c>
      <c r="D11">
        <v>4.2</v>
      </c>
      <c r="E11">
        <f t="shared" si="0"/>
        <v>5.1000000000000005</v>
      </c>
    </row>
    <row r="12" spans="2:5" x14ac:dyDescent="0.3">
      <c r="B12">
        <f t="shared" si="1"/>
        <v>2002</v>
      </c>
      <c r="C12">
        <v>0.8</v>
      </c>
      <c r="D12">
        <v>4</v>
      </c>
      <c r="E12">
        <f t="shared" si="0"/>
        <v>4.8</v>
      </c>
    </row>
    <row r="13" spans="2:5" x14ac:dyDescent="0.3">
      <c r="B13">
        <f t="shared" si="1"/>
        <v>2003</v>
      </c>
      <c r="C13">
        <v>0.9</v>
      </c>
      <c r="D13">
        <v>4.5</v>
      </c>
      <c r="E13">
        <f t="shared" si="0"/>
        <v>5.4</v>
      </c>
    </row>
    <row r="14" spans="2:5" x14ac:dyDescent="0.3">
      <c r="B14">
        <f t="shared" si="1"/>
        <v>2004</v>
      </c>
      <c r="C14">
        <v>1</v>
      </c>
      <c r="D14">
        <v>5.0999999999999996</v>
      </c>
      <c r="E14">
        <f t="shared" si="0"/>
        <v>6.1</v>
      </c>
    </row>
    <row r="15" spans="2:5" x14ac:dyDescent="0.3">
      <c r="B15">
        <f t="shared" si="1"/>
        <v>2005</v>
      </c>
      <c r="C15">
        <v>1.2</v>
      </c>
      <c r="D15">
        <v>5.5</v>
      </c>
      <c r="E15">
        <f t="shared" si="0"/>
        <v>6.7</v>
      </c>
    </row>
    <row r="16" spans="2:5" x14ac:dyDescent="0.3">
      <c r="B16">
        <f t="shared" si="1"/>
        <v>2006</v>
      </c>
      <c r="C16">
        <v>1.4</v>
      </c>
      <c r="D16">
        <v>5.9</v>
      </c>
      <c r="E16">
        <f t="shared" si="0"/>
        <v>7.3000000000000007</v>
      </c>
    </row>
    <row r="17" spans="1:8" x14ac:dyDescent="0.3">
      <c r="B17">
        <f>B16+1</f>
        <v>2007</v>
      </c>
      <c r="C17">
        <v>2.2000000000000002</v>
      </c>
      <c r="D17">
        <v>5.6</v>
      </c>
      <c r="E17">
        <f t="shared" si="0"/>
        <v>7.8</v>
      </c>
    </row>
    <row r="18" spans="1:8" x14ac:dyDescent="0.3">
      <c r="B18" t="s">
        <v>557</v>
      </c>
      <c r="C18">
        <v>3.4</v>
      </c>
      <c r="D18">
        <v>4.8</v>
      </c>
      <c r="E18">
        <f t="shared" si="0"/>
        <v>8.1999999999999993</v>
      </c>
    </row>
    <row r="19" spans="1:8" x14ac:dyDescent="0.3">
      <c r="B19" t="s">
        <v>558</v>
      </c>
      <c r="C19">
        <v>8</v>
      </c>
      <c r="D19">
        <v>0</v>
      </c>
      <c r="E19">
        <f t="shared" si="0"/>
        <v>8</v>
      </c>
    </row>
    <row r="21" spans="1:8" x14ac:dyDescent="0.3">
      <c r="B21" t="s">
        <v>562</v>
      </c>
    </row>
    <row r="23" spans="1:8" ht="31.5" customHeight="1" x14ac:dyDescent="0.3">
      <c r="A23" t="s">
        <v>568</v>
      </c>
      <c r="B23" s="129"/>
      <c r="C23" s="129" t="s">
        <v>563</v>
      </c>
      <c r="D23" s="129" t="s">
        <v>564</v>
      </c>
      <c r="E23" s="129" t="s">
        <v>565</v>
      </c>
      <c r="F23" s="129" t="s">
        <v>566</v>
      </c>
      <c r="G23" s="129" t="s">
        <v>567</v>
      </c>
      <c r="H23" s="129" t="s">
        <v>739</v>
      </c>
    </row>
    <row r="24" spans="1:8" x14ac:dyDescent="0.3">
      <c r="B24">
        <v>1994</v>
      </c>
      <c r="C24" s="104">
        <v>5065211</v>
      </c>
      <c r="D24" s="104">
        <v>3700589</v>
      </c>
      <c r="E24" s="104">
        <v>0</v>
      </c>
      <c r="F24" s="104">
        <v>1462460</v>
      </c>
      <c r="G24" s="104">
        <v>0</v>
      </c>
      <c r="H24" s="130">
        <f>SUM(D24:G24)-C24</f>
        <v>97838</v>
      </c>
    </row>
    <row r="25" spans="1:8" x14ac:dyDescent="0.3">
      <c r="B25">
        <f>B24+1</f>
        <v>1995</v>
      </c>
      <c r="C25" s="104">
        <v>4655313</v>
      </c>
      <c r="D25" s="104">
        <v>3481577</v>
      </c>
      <c r="E25" s="104">
        <v>0</v>
      </c>
      <c r="F25" s="104">
        <v>1262205</v>
      </c>
      <c r="G25" s="104">
        <v>0</v>
      </c>
      <c r="H25" s="130">
        <f t="shared" ref="H25:H46" si="2">SUM(D25:G25)-C25</f>
        <v>88469</v>
      </c>
    </row>
    <row r="26" spans="1:8" x14ac:dyDescent="0.3">
      <c r="B26">
        <f t="shared" ref="B26:B47" si="3">B25+1</f>
        <v>1996</v>
      </c>
      <c r="C26" s="104">
        <v>4891594</v>
      </c>
      <c r="D26" s="104">
        <v>3929000</v>
      </c>
      <c r="E26" s="104">
        <v>0</v>
      </c>
      <c r="F26" s="104">
        <v>1042409</v>
      </c>
      <c r="G26" s="104">
        <v>0</v>
      </c>
      <c r="H26" s="130">
        <f t="shared" si="2"/>
        <v>79815</v>
      </c>
    </row>
    <row r="27" spans="1:8" x14ac:dyDescent="0.3">
      <c r="B27">
        <f t="shared" si="3"/>
        <v>1997</v>
      </c>
      <c r="C27" s="104">
        <v>5117207</v>
      </c>
      <c r="D27" s="104">
        <v>4250077</v>
      </c>
      <c r="E27" s="104">
        <v>0</v>
      </c>
      <c r="F27" s="104">
        <v>941297</v>
      </c>
      <c r="G27" s="104">
        <v>0</v>
      </c>
      <c r="H27" s="130">
        <f t="shared" si="2"/>
        <v>74167</v>
      </c>
    </row>
    <row r="28" spans="1:8" x14ac:dyDescent="0.3">
      <c r="B28">
        <f t="shared" si="3"/>
        <v>1998</v>
      </c>
      <c r="C28" s="104">
        <v>5490183</v>
      </c>
      <c r="D28" s="104">
        <v>4428514</v>
      </c>
      <c r="E28" s="104">
        <v>0</v>
      </c>
      <c r="F28" s="104">
        <v>638501</v>
      </c>
      <c r="G28" s="104">
        <v>520176</v>
      </c>
      <c r="H28" s="130">
        <f t="shared" si="2"/>
        <v>97008</v>
      </c>
    </row>
    <row r="29" spans="1:8" x14ac:dyDescent="0.3">
      <c r="B29">
        <f t="shared" si="3"/>
        <v>1999</v>
      </c>
      <c r="C29" s="104">
        <v>5429747</v>
      </c>
      <c r="D29" s="104">
        <v>4426663</v>
      </c>
      <c r="E29" s="104">
        <v>29408</v>
      </c>
      <c r="F29" s="104">
        <v>549934</v>
      </c>
      <c r="G29" s="104">
        <v>513105</v>
      </c>
      <c r="H29" s="130">
        <f t="shared" si="2"/>
        <v>89363</v>
      </c>
    </row>
    <row r="30" spans="1:8" x14ac:dyDescent="0.3">
      <c r="B30">
        <f t="shared" si="3"/>
        <v>2000</v>
      </c>
      <c r="C30" s="104">
        <v>5619110</v>
      </c>
      <c r="D30" s="104">
        <v>4500212</v>
      </c>
      <c r="E30" s="104">
        <v>228422</v>
      </c>
      <c r="F30" s="104">
        <v>483314</v>
      </c>
      <c r="G30" s="104">
        <v>483297</v>
      </c>
      <c r="H30" s="130">
        <f t="shared" si="2"/>
        <v>76135</v>
      </c>
    </row>
    <row r="31" spans="1:8" x14ac:dyDescent="0.3">
      <c r="B31">
        <f t="shared" si="3"/>
        <v>2001</v>
      </c>
      <c r="C31" s="104">
        <v>5153082</v>
      </c>
      <c r="D31" s="104">
        <v>4206033</v>
      </c>
      <c r="E31" s="104">
        <v>206166</v>
      </c>
      <c r="F31" s="104">
        <v>382596</v>
      </c>
      <c r="G31" s="104">
        <v>424197</v>
      </c>
      <c r="H31" s="130">
        <f t="shared" si="2"/>
        <v>65910</v>
      </c>
    </row>
    <row r="32" spans="1:8" x14ac:dyDescent="0.3">
      <c r="B32">
        <f t="shared" si="3"/>
        <v>2002</v>
      </c>
      <c r="C32" s="104">
        <v>4888321</v>
      </c>
      <c r="D32" s="104">
        <v>4028284</v>
      </c>
      <c r="E32" s="104">
        <v>154811</v>
      </c>
      <c r="F32" s="104">
        <v>365094</v>
      </c>
      <c r="G32" s="104">
        <v>400554</v>
      </c>
      <c r="H32" s="130">
        <f t="shared" si="2"/>
        <v>60422</v>
      </c>
    </row>
    <row r="33" spans="2:8" x14ac:dyDescent="0.3">
      <c r="B33">
        <f t="shared" si="3"/>
        <v>2003</v>
      </c>
      <c r="C33" s="104">
        <v>5333725</v>
      </c>
      <c r="D33" s="104">
        <v>4424814</v>
      </c>
      <c r="E33" s="104">
        <v>116017</v>
      </c>
      <c r="F33" s="104">
        <v>376286</v>
      </c>
      <c r="G33" s="104">
        <v>485554</v>
      </c>
      <c r="H33" s="130">
        <f t="shared" si="2"/>
        <v>68946</v>
      </c>
    </row>
    <row r="34" spans="2:8" x14ac:dyDescent="0.3">
      <c r="B34">
        <f t="shared" si="3"/>
        <v>2004</v>
      </c>
      <c r="C34" s="104">
        <v>6108230</v>
      </c>
      <c r="D34" s="104">
        <v>4879450</v>
      </c>
      <c r="E34" s="104">
        <v>87604</v>
      </c>
      <c r="F34" s="104">
        <v>438920</v>
      </c>
      <c r="G34" s="104">
        <v>777991</v>
      </c>
      <c r="H34" s="130">
        <f t="shared" si="2"/>
        <v>75735</v>
      </c>
    </row>
    <row r="35" spans="2:8" x14ac:dyDescent="0.3">
      <c r="B35">
        <f t="shared" si="3"/>
        <v>2005</v>
      </c>
      <c r="C35" s="104">
        <v>6760757</v>
      </c>
      <c r="D35" s="104">
        <v>5389327</v>
      </c>
      <c r="E35" s="104">
        <v>133332</v>
      </c>
      <c r="F35" s="104">
        <v>438725</v>
      </c>
      <c r="G35" s="104">
        <v>884263</v>
      </c>
      <c r="H35" s="130">
        <f t="shared" si="2"/>
        <v>84890</v>
      </c>
    </row>
    <row r="36" spans="2:8" x14ac:dyDescent="0.3">
      <c r="B36">
        <f t="shared" si="3"/>
        <v>2006</v>
      </c>
      <c r="C36" s="104">
        <v>7416825</v>
      </c>
      <c r="D36" s="104">
        <v>5799060</v>
      </c>
      <c r="E36" s="104">
        <v>239654</v>
      </c>
      <c r="F36" s="104">
        <v>452171</v>
      </c>
      <c r="G36" s="104">
        <v>1022873</v>
      </c>
      <c r="H36" s="130">
        <f t="shared" si="2"/>
        <v>96933</v>
      </c>
    </row>
    <row r="37" spans="2:8" x14ac:dyDescent="0.3">
      <c r="B37">
        <f t="shared" si="3"/>
        <v>2007</v>
      </c>
      <c r="C37" s="104">
        <v>7989269</v>
      </c>
      <c r="D37" s="104">
        <v>6246888</v>
      </c>
      <c r="E37" s="104">
        <v>295244</v>
      </c>
      <c r="F37" s="104">
        <v>453119</v>
      </c>
      <c r="G37" s="104">
        <v>1093734</v>
      </c>
      <c r="H37" s="130">
        <f t="shared" si="2"/>
        <v>99716</v>
      </c>
    </row>
    <row r="38" spans="2:8" x14ac:dyDescent="0.3">
      <c r="B38">
        <f t="shared" si="3"/>
        <v>2008</v>
      </c>
      <c r="C38" s="104">
        <v>8319909</v>
      </c>
      <c r="D38" s="104">
        <v>6414603</v>
      </c>
      <c r="E38" s="104">
        <v>337577</v>
      </c>
      <c r="F38" s="104">
        <v>469605</v>
      </c>
      <c r="G38" s="104">
        <v>1207302</v>
      </c>
      <c r="H38" s="130">
        <f t="shared" si="2"/>
        <v>109178</v>
      </c>
    </row>
    <row r="39" spans="2:8" x14ac:dyDescent="0.3">
      <c r="B39">
        <f t="shared" si="3"/>
        <v>2009</v>
      </c>
      <c r="C39" s="104">
        <v>8486339</v>
      </c>
      <c r="D39" s="104">
        <v>6473987</v>
      </c>
      <c r="E39" s="104">
        <v>366935</v>
      </c>
      <c r="F39" s="104">
        <v>474184</v>
      </c>
      <c r="G39" s="104">
        <v>1279710</v>
      </c>
      <c r="H39" s="130">
        <f t="shared" si="2"/>
        <v>108477</v>
      </c>
    </row>
    <row r="40" spans="2:8" x14ac:dyDescent="0.3">
      <c r="B40">
        <f t="shared" si="3"/>
        <v>2010</v>
      </c>
      <c r="C40" s="104">
        <v>8853215</v>
      </c>
      <c r="D40" s="104">
        <v>6732207</v>
      </c>
      <c r="E40" s="104">
        <v>368595</v>
      </c>
      <c r="F40" s="104">
        <v>486218</v>
      </c>
      <c r="G40" s="104">
        <v>1373402</v>
      </c>
      <c r="H40" s="130">
        <f t="shared" si="2"/>
        <v>107207</v>
      </c>
    </row>
    <row r="41" spans="2:8" x14ac:dyDescent="0.3">
      <c r="B41">
        <f t="shared" si="3"/>
        <v>2011</v>
      </c>
      <c r="C41" s="104">
        <v>9226127</v>
      </c>
      <c r="D41" s="104">
        <v>6985753</v>
      </c>
      <c r="E41" s="104">
        <v>358896</v>
      </c>
      <c r="F41" s="104">
        <v>507262</v>
      </c>
      <c r="G41" s="104">
        <v>1490355</v>
      </c>
      <c r="H41" s="130">
        <f t="shared" si="2"/>
        <v>116139</v>
      </c>
    </row>
    <row r="42" spans="2:8" x14ac:dyDescent="0.3">
      <c r="B42">
        <f t="shared" si="3"/>
        <v>2012</v>
      </c>
      <c r="C42" s="104">
        <v>9345182</v>
      </c>
      <c r="D42" s="104">
        <v>7001936</v>
      </c>
      <c r="E42" s="104">
        <v>369248</v>
      </c>
      <c r="F42" s="104">
        <v>521310</v>
      </c>
      <c r="G42" s="104">
        <v>1568419</v>
      </c>
      <c r="H42" s="130">
        <f>SUM(D42:G42)-C42</f>
        <v>115731</v>
      </c>
    </row>
    <row r="43" spans="2:8" x14ac:dyDescent="0.3">
      <c r="B43">
        <f t="shared" si="3"/>
        <v>2013</v>
      </c>
      <c r="C43" s="104">
        <v>9688964</v>
      </c>
      <c r="D43" s="104">
        <v>7070008</v>
      </c>
      <c r="E43" s="104">
        <v>435263</v>
      </c>
      <c r="F43" s="104">
        <v>543504</v>
      </c>
      <c r="G43" s="104">
        <v>1763852</v>
      </c>
      <c r="H43" s="130">
        <f t="shared" si="2"/>
        <v>123663</v>
      </c>
    </row>
    <row r="44" spans="2:8" x14ac:dyDescent="0.3">
      <c r="B44">
        <f t="shared" si="3"/>
        <v>2014</v>
      </c>
      <c r="C44" s="104">
        <v>9707815</v>
      </c>
      <c r="D44" s="104">
        <v>7093967</v>
      </c>
      <c r="E44" s="104">
        <v>408135</v>
      </c>
      <c r="F44" s="104">
        <v>533540</v>
      </c>
      <c r="G44" s="104">
        <v>1796797</v>
      </c>
      <c r="H44" s="130">
        <f t="shared" si="2"/>
        <v>124624</v>
      </c>
    </row>
    <row r="45" spans="2:8" x14ac:dyDescent="0.3">
      <c r="B45">
        <f t="shared" si="3"/>
        <v>2015</v>
      </c>
      <c r="C45" s="104">
        <v>9846811</v>
      </c>
      <c r="D45" s="104">
        <v>7201003</v>
      </c>
      <c r="E45" s="104">
        <v>413752</v>
      </c>
      <c r="F45" s="104">
        <v>538473</v>
      </c>
      <c r="G45" s="104">
        <v>1823293</v>
      </c>
      <c r="H45" s="130">
        <f>SUM(D45:G45)-C45</f>
        <v>129710</v>
      </c>
    </row>
    <row r="46" spans="2:8" x14ac:dyDescent="0.3">
      <c r="B46">
        <f t="shared" si="3"/>
        <v>2016</v>
      </c>
      <c r="C46" s="104">
        <v>9906224</v>
      </c>
      <c r="D46" s="104">
        <v>7166344</v>
      </c>
      <c r="E46" s="104">
        <v>432370</v>
      </c>
      <c r="F46" s="104">
        <v>542131</v>
      </c>
      <c r="G46" s="104">
        <v>1891562</v>
      </c>
      <c r="H46" s="130">
        <f t="shared" si="2"/>
        <v>126183</v>
      </c>
    </row>
    <row r="47" spans="2:8" x14ac:dyDescent="0.3">
      <c r="B47">
        <f t="shared" si="3"/>
        <v>2017</v>
      </c>
      <c r="C47" s="104">
        <v>10041391</v>
      </c>
      <c r="D47" s="104">
        <v>7242499</v>
      </c>
      <c r="E47" s="104">
        <v>434760</v>
      </c>
      <c r="F47" s="104">
        <v>515893</v>
      </c>
      <c r="G47" s="104">
        <v>1965213</v>
      </c>
      <c r="H47" s="130">
        <f>SUM(D47:G47)-C47</f>
        <v>116974</v>
      </c>
    </row>
    <row r="48" spans="2:8" x14ac:dyDescent="0.3">
      <c r="E48" s="104"/>
      <c r="G48" s="104"/>
    </row>
    <row r="49" spans="1:20" x14ac:dyDescent="0.3">
      <c r="A49" t="s">
        <v>569</v>
      </c>
      <c r="E49" s="104"/>
    </row>
    <row r="50" spans="1:20" ht="15" x14ac:dyDescent="0.3">
      <c r="C50" s="132" t="s">
        <v>570</v>
      </c>
      <c r="D50" s="131"/>
      <c r="E50" s="131"/>
      <c r="F50" s="131"/>
      <c r="G50" s="131"/>
      <c r="H50" s="131"/>
      <c r="L50" s="137" t="s">
        <v>570</v>
      </c>
    </row>
    <row r="51" spans="1:20" ht="15" x14ac:dyDescent="0.3">
      <c r="C51" s="132" t="s">
        <v>571</v>
      </c>
      <c r="D51" s="131"/>
      <c r="E51" s="131"/>
      <c r="F51" s="131"/>
      <c r="G51" s="131"/>
      <c r="H51" s="131"/>
      <c r="L51" s="137" t="s">
        <v>571</v>
      </c>
    </row>
    <row r="52" spans="1:20" ht="135" x14ac:dyDescent="0.3">
      <c r="C52" s="133" t="s">
        <v>572</v>
      </c>
      <c r="D52" s="134"/>
      <c r="E52" s="134"/>
      <c r="F52" s="134"/>
      <c r="G52" s="134"/>
      <c r="H52" s="131"/>
      <c r="L52" s="137" t="s">
        <v>615</v>
      </c>
    </row>
    <row r="53" spans="1:20" ht="90" x14ac:dyDescent="0.3">
      <c r="C53" s="133" t="s">
        <v>573</v>
      </c>
      <c r="D53" s="134"/>
      <c r="E53" s="134"/>
      <c r="F53" s="134"/>
      <c r="G53" s="134"/>
      <c r="H53" s="131"/>
      <c r="L53" s="137" t="s">
        <v>616</v>
      </c>
    </row>
    <row r="54" spans="1:20" ht="15" x14ac:dyDescent="0.3">
      <c r="L54" s="137" t="s">
        <v>617</v>
      </c>
    </row>
    <row r="55" spans="1:20" ht="30" x14ac:dyDescent="0.3">
      <c r="C55" s="133" t="s">
        <v>574</v>
      </c>
      <c r="D55" s="133" t="s">
        <v>738</v>
      </c>
      <c r="E55" s="133" t="s">
        <v>575</v>
      </c>
      <c r="F55" s="133" t="s">
        <v>576</v>
      </c>
      <c r="G55" s="133" t="s">
        <v>577</v>
      </c>
      <c r="H55" s="133" t="s">
        <v>578</v>
      </c>
      <c r="I55" s="141" t="s">
        <v>658</v>
      </c>
      <c r="J55" s="141" t="s">
        <v>659</v>
      </c>
      <c r="L55" s="219"/>
      <c r="M55" s="219"/>
      <c r="N55" s="220" t="s">
        <v>618</v>
      </c>
      <c r="O55" s="220"/>
      <c r="P55" s="220"/>
      <c r="Q55" s="220"/>
      <c r="R55" s="220"/>
      <c r="S55" s="220"/>
      <c r="T55" s="220"/>
    </row>
    <row r="56" spans="1:20" ht="15" x14ac:dyDescent="0.3">
      <c r="C56" s="133" t="s">
        <v>579</v>
      </c>
      <c r="D56" s="135">
        <v>5133337</v>
      </c>
      <c r="E56" s="136">
        <v>3700589</v>
      </c>
      <c r="F56" s="206">
        <v>0</v>
      </c>
      <c r="G56" s="136">
        <v>1530834</v>
      </c>
      <c r="H56" s="206">
        <v>0</v>
      </c>
      <c r="I56" s="104">
        <f>D4*1000000</f>
        <v>2600000</v>
      </c>
      <c r="J56" s="104">
        <f>C4*1000000</f>
        <v>2400000</v>
      </c>
      <c r="L56" s="220" t="s">
        <v>619</v>
      </c>
      <c r="M56" s="220" t="s">
        <v>620</v>
      </c>
      <c r="N56" s="220" t="s">
        <v>621</v>
      </c>
      <c r="O56" s="220" t="s">
        <v>622</v>
      </c>
      <c r="P56" s="220" t="s">
        <v>623</v>
      </c>
      <c r="Q56" s="220"/>
      <c r="R56" s="220"/>
      <c r="S56" s="220"/>
      <c r="T56" s="220"/>
    </row>
    <row r="57" spans="1:20" ht="30" x14ac:dyDescent="0.3">
      <c r="C57" s="133" t="s">
        <v>581</v>
      </c>
      <c r="D57" s="136">
        <v>4706946</v>
      </c>
      <c r="E57" s="136">
        <v>3481583</v>
      </c>
      <c r="F57" s="206">
        <v>0</v>
      </c>
      <c r="G57" s="136">
        <v>1313960</v>
      </c>
      <c r="H57" s="206">
        <v>0</v>
      </c>
      <c r="I57" s="104">
        <f t="shared" ref="I57:I70" si="4">D5*1000000</f>
        <v>2900000</v>
      </c>
      <c r="J57" s="104">
        <f t="shared" ref="J57:J71" si="5">C5*1000000</f>
        <v>1900000</v>
      </c>
      <c r="L57" s="220"/>
      <c r="M57" s="220"/>
      <c r="N57" s="220"/>
      <c r="O57" s="220"/>
      <c r="P57" s="220" t="s">
        <v>624</v>
      </c>
      <c r="Q57" s="138" t="s">
        <v>625</v>
      </c>
      <c r="R57" s="220" t="s">
        <v>626</v>
      </c>
      <c r="S57" s="220" t="s">
        <v>627</v>
      </c>
      <c r="T57" s="220" t="s">
        <v>628</v>
      </c>
    </row>
    <row r="58" spans="1:20" ht="15" x14ac:dyDescent="0.3">
      <c r="C58" s="133" t="s">
        <v>582</v>
      </c>
      <c r="D58" s="136">
        <v>4910831</v>
      </c>
      <c r="E58" s="136">
        <v>3929008</v>
      </c>
      <c r="F58" s="206">
        <v>0</v>
      </c>
      <c r="G58" s="136">
        <v>1061710</v>
      </c>
      <c r="H58" s="206">
        <v>0</v>
      </c>
      <c r="I58" s="104">
        <f t="shared" si="4"/>
        <v>3500000</v>
      </c>
      <c r="J58" s="104">
        <f t="shared" si="5"/>
        <v>1600000</v>
      </c>
      <c r="L58" s="220"/>
      <c r="M58" s="220"/>
      <c r="N58" s="220"/>
      <c r="O58" s="220"/>
      <c r="P58" s="220"/>
      <c r="Q58" s="139"/>
      <c r="R58" s="220"/>
      <c r="S58" s="220"/>
      <c r="T58" s="220"/>
    </row>
    <row r="59" spans="1:20" ht="15" x14ac:dyDescent="0.3">
      <c r="C59" s="133" t="s">
        <v>583</v>
      </c>
      <c r="D59" s="136">
        <v>5123196</v>
      </c>
      <c r="E59" s="136">
        <v>4250090</v>
      </c>
      <c r="F59" s="206">
        <v>0</v>
      </c>
      <c r="G59" s="136">
        <v>947318</v>
      </c>
      <c r="H59" s="206">
        <v>0</v>
      </c>
      <c r="I59" s="104">
        <f t="shared" si="4"/>
        <v>4099999.9999999995</v>
      </c>
      <c r="J59" s="104">
        <f t="shared" si="5"/>
        <v>1300000</v>
      </c>
      <c r="L59" s="138" t="s">
        <v>629</v>
      </c>
      <c r="M59" s="140">
        <v>3790575</v>
      </c>
      <c r="N59" s="140">
        <v>3928551</v>
      </c>
      <c r="O59" s="140">
        <v>3825518</v>
      </c>
      <c r="P59" s="221">
        <v>103033</v>
      </c>
      <c r="Q59" s="222"/>
      <c r="R59" s="140"/>
      <c r="S59" s="140"/>
      <c r="T59" s="140"/>
    </row>
    <row r="60" spans="1:20" ht="15" x14ac:dyDescent="0.3">
      <c r="C60" s="133" t="s">
        <v>584</v>
      </c>
      <c r="D60" s="136">
        <v>5492389</v>
      </c>
      <c r="E60" s="136">
        <v>4428527</v>
      </c>
      <c r="F60" s="206">
        <v>0</v>
      </c>
      <c r="G60" s="136">
        <v>640733</v>
      </c>
      <c r="H60" s="136">
        <v>520176</v>
      </c>
      <c r="I60" s="104">
        <f t="shared" si="4"/>
        <v>4400000</v>
      </c>
      <c r="J60" s="104">
        <f t="shared" si="5"/>
        <v>1200000</v>
      </c>
      <c r="L60" s="138" t="s">
        <v>630</v>
      </c>
      <c r="M60" s="140">
        <v>3659993</v>
      </c>
      <c r="N60" s="140">
        <v>3785312</v>
      </c>
      <c r="O60" s="140">
        <v>3589944</v>
      </c>
      <c r="P60" s="221">
        <v>195368</v>
      </c>
      <c r="Q60" s="222"/>
      <c r="R60" s="140"/>
      <c r="S60" s="140"/>
      <c r="T60" s="140"/>
    </row>
    <row r="61" spans="1:20" ht="15" x14ac:dyDescent="0.3">
      <c r="C61" s="133" t="s">
        <v>585</v>
      </c>
      <c r="D61" s="136">
        <v>5430679</v>
      </c>
      <c r="E61" s="136">
        <v>4426683</v>
      </c>
      <c r="F61" s="136">
        <v>29408</v>
      </c>
      <c r="G61" s="136">
        <v>550873</v>
      </c>
      <c r="H61" s="136">
        <v>513105</v>
      </c>
      <c r="I61" s="104">
        <f t="shared" si="4"/>
        <v>4500000</v>
      </c>
      <c r="J61" s="104">
        <f t="shared" si="5"/>
        <v>1100000</v>
      </c>
      <c r="L61" s="138" t="s">
        <v>631</v>
      </c>
      <c r="M61" s="140">
        <v>4192303</v>
      </c>
      <c r="N61" s="140">
        <v>4346295</v>
      </c>
      <c r="O61" s="140">
        <v>4057119</v>
      </c>
      <c r="P61" s="221">
        <v>289176</v>
      </c>
      <c r="Q61" s="222"/>
      <c r="R61" s="140"/>
      <c r="S61" s="140"/>
      <c r="T61" s="140"/>
    </row>
    <row r="62" spans="1:20" ht="15" x14ac:dyDescent="0.3">
      <c r="C62" s="133" t="s">
        <v>586</v>
      </c>
      <c r="D62" s="136">
        <v>5619684</v>
      </c>
      <c r="E62" s="136">
        <v>4500218</v>
      </c>
      <c r="F62" s="136">
        <v>228443</v>
      </c>
      <c r="G62" s="136">
        <v>483737</v>
      </c>
      <c r="H62" s="136">
        <v>489449</v>
      </c>
      <c r="I62" s="104">
        <f t="shared" si="4"/>
        <v>4500000</v>
      </c>
      <c r="J62" s="104">
        <f t="shared" si="5"/>
        <v>1000000</v>
      </c>
      <c r="L62" s="138" t="s">
        <v>632</v>
      </c>
      <c r="M62" s="140">
        <v>4602971</v>
      </c>
      <c r="N62" s="140">
        <v>4792970</v>
      </c>
      <c r="O62" s="140">
        <v>4392653</v>
      </c>
      <c r="P62" s="221">
        <v>400317</v>
      </c>
      <c r="Q62" s="222"/>
      <c r="R62" s="140"/>
      <c r="S62" s="140"/>
      <c r="T62" s="140"/>
    </row>
    <row r="63" spans="1:20" ht="15" x14ac:dyDescent="0.3">
      <c r="C63" s="133" t="s">
        <v>587</v>
      </c>
      <c r="D63" s="136">
        <v>5153611</v>
      </c>
      <c r="E63" s="136">
        <v>4206056</v>
      </c>
      <c r="F63" s="136">
        <v>206202</v>
      </c>
      <c r="G63" s="136">
        <v>382867</v>
      </c>
      <c r="H63" s="136">
        <v>424417</v>
      </c>
      <c r="I63" s="104">
        <f t="shared" si="4"/>
        <v>4200000</v>
      </c>
      <c r="J63" s="104">
        <f t="shared" si="5"/>
        <v>900000</v>
      </c>
      <c r="L63" s="138" t="s">
        <v>633</v>
      </c>
      <c r="M63" s="140">
        <v>4700997</v>
      </c>
      <c r="N63" s="140">
        <v>4899795</v>
      </c>
      <c r="O63" s="140">
        <v>4582066</v>
      </c>
      <c r="P63" s="221">
        <v>317729</v>
      </c>
      <c r="Q63" s="222"/>
      <c r="R63" s="140"/>
      <c r="S63" s="140"/>
      <c r="T63" s="140"/>
    </row>
    <row r="64" spans="1:20" ht="15" x14ac:dyDescent="0.3">
      <c r="C64" s="133" t="s">
        <v>588</v>
      </c>
      <c r="D64" s="136">
        <v>4888873</v>
      </c>
      <c r="E64" s="136">
        <v>4028297</v>
      </c>
      <c r="F64" s="136">
        <v>154862</v>
      </c>
      <c r="G64" s="136">
        <v>365312</v>
      </c>
      <c r="H64" s="136">
        <v>400843</v>
      </c>
      <c r="I64" s="104">
        <f t="shared" si="4"/>
        <v>4000000</v>
      </c>
      <c r="J64" s="104">
        <f t="shared" si="5"/>
        <v>800000</v>
      </c>
      <c r="L64" s="138" t="s">
        <v>634</v>
      </c>
      <c r="M64" s="140">
        <v>4648055</v>
      </c>
      <c r="N64" s="140">
        <v>4847417</v>
      </c>
      <c r="O64" s="140">
        <v>4585132</v>
      </c>
      <c r="P64" s="221">
        <v>262285</v>
      </c>
      <c r="Q64" s="222"/>
      <c r="R64" s="140"/>
      <c r="S64" s="140"/>
      <c r="T64" s="140"/>
    </row>
    <row r="65" spans="3:20" ht="15" x14ac:dyDescent="0.3">
      <c r="C65" s="133" t="s">
        <v>589</v>
      </c>
      <c r="D65" s="136">
        <v>5334381</v>
      </c>
      <c r="E65" s="136">
        <v>4424825</v>
      </c>
      <c r="F65" s="136">
        <v>116073</v>
      </c>
      <c r="G65" s="136">
        <v>376555</v>
      </c>
      <c r="H65" s="136">
        <v>485924</v>
      </c>
      <c r="I65" s="104">
        <f t="shared" si="4"/>
        <v>4500000</v>
      </c>
      <c r="J65" s="104">
        <f t="shared" si="5"/>
        <v>900000</v>
      </c>
      <c r="L65" s="138" t="s">
        <v>635</v>
      </c>
      <c r="M65" s="140">
        <v>4705918</v>
      </c>
      <c r="N65" s="140">
        <v>4909087</v>
      </c>
      <c r="O65" s="140">
        <v>4663788</v>
      </c>
      <c r="P65" s="221">
        <v>245299</v>
      </c>
      <c r="Q65" s="222"/>
      <c r="R65" s="140" t="s">
        <v>580</v>
      </c>
      <c r="S65" s="140" t="s">
        <v>580</v>
      </c>
      <c r="T65" s="140" t="s">
        <v>580</v>
      </c>
    </row>
    <row r="66" spans="3:20" ht="15" x14ac:dyDescent="0.3">
      <c r="C66" s="133" t="s">
        <v>590</v>
      </c>
      <c r="D66" s="136">
        <v>6110177</v>
      </c>
      <c r="E66" s="136">
        <v>4879470</v>
      </c>
      <c r="F66" s="136">
        <v>87718</v>
      </c>
      <c r="G66" s="136">
        <v>439787</v>
      </c>
      <c r="H66" s="136">
        <v>779181</v>
      </c>
      <c r="I66" s="104">
        <f t="shared" si="4"/>
        <v>5100000</v>
      </c>
      <c r="J66" s="104">
        <f t="shared" si="5"/>
        <v>1000000</v>
      </c>
      <c r="L66" s="138" t="s">
        <v>636</v>
      </c>
      <c r="M66" s="140">
        <v>4436364</v>
      </c>
      <c r="N66" s="140">
        <v>4630656</v>
      </c>
      <c r="O66" s="140">
        <v>4355750</v>
      </c>
      <c r="P66" s="221">
        <v>274906</v>
      </c>
      <c r="Q66" s="222"/>
      <c r="R66" s="140" t="s">
        <v>580</v>
      </c>
      <c r="S66" s="140" t="s">
        <v>580</v>
      </c>
      <c r="T66" s="140" t="s">
        <v>580</v>
      </c>
    </row>
    <row r="67" spans="3:20" ht="15" x14ac:dyDescent="0.3">
      <c r="C67" s="133" t="s">
        <v>591</v>
      </c>
      <c r="D67" s="136">
        <v>6764381</v>
      </c>
      <c r="E67" s="136">
        <v>5389343</v>
      </c>
      <c r="F67" s="136">
        <v>133458</v>
      </c>
      <c r="G67" s="136">
        <v>440819</v>
      </c>
      <c r="H67" s="136">
        <v>886284</v>
      </c>
      <c r="I67" s="104">
        <f t="shared" si="4"/>
        <v>5500000</v>
      </c>
      <c r="J67" s="104">
        <f t="shared" si="5"/>
        <v>1200000</v>
      </c>
      <c r="L67" s="138" t="s">
        <v>588</v>
      </c>
      <c r="M67" s="140">
        <v>4260462</v>
      </c>
      <c r="N67" s="140">
        <v>4444120</v>
      </c>
      <c r="O67" s="140">
        <v>4166962</v>
      </c>
      <c r="P67" s="140">
        <v>17140</v>
      </c>
      <c r="Q67" s="140">
        <v>260018</v>
      </c>
      <c r="R67" s="140" t="s">
        <v>580</v>
      </c>
      <c r="S67" s="140" t="s">
        <v>580</v>
      </c>
      <c r="T67" s="140" t="s">
        <v>580</v>
      </c>
    </row>
    <row r="68" spans="3:20" ht="15" x14ac:dyDescent="0.3">
      <c r="C68" s="133" t="s">
        <v>592</v>
      </c>
      <c r="D68" s="136">
        <v>7423536</v>
      </c>
      <c r="E68" s="136">
        <v>5801523</v>
      </c>
      <c r="F68" s="136">
        <v>239800</v>
      </c>
      <c r="G68" s="136">
        <v>454273</v>
      </c>
      <c r="H68" s="136">
        <v>1025496</v>
      </c>
      <c r="I68" s="104">
        <f t="shared" si="4"/>
        <v>5900000</v>
      </c>
      <c r="J68" s="104">
        <f t="shared" si="5"/>
        <v>1400000</v>
      </c>
      <c r="L68" s="138" t="s">
        <v>589</v>
      </c>
      <c r="M68" s="140">
        <v>4679479</v>
      </c>
      <c r="N68" s="140">
        <v>4893981</v>
      </c>
      <c r="O68" s="140">
        <v>4587011</v>
      </c>
      <c r="P68" s="140">
        <v>22030</v>
      </c>
      <c r="Q68" s="140">
        <v>284940</v>
      </c>
      <c r="R68" s="140"/>
      <c r="S68" s="140"/>
      <c r="T68" s="140"/>
    </row>
    <row r="69" spans="3:20" ht="15" x14ac:dyDescent="0.3">
      <c r="C69" s="133" t="s">
        <v>593</v>
      </c>
      <c r="D69" s="136">
        <v>7992422</v>
      </c>
      <c r="E69" s="136">
        <v>6246984</v>
      </c>
      <c r="F69" s="136">
        <v>295405</v>
      </c>
      <c r="G69" s="136">
        <v>454473</v>
      </c>
      <c r="H69" s="136">
        <v>1095610</v>
      </c>
      <c r="I69" s="104">
        <f t="shared" si="4"/>
        <v>5600000</v>
      </c>
      <c r="J69" s="104">
        <f t="shared" si="5"/>
        <v>2200000</v>
      </c>
      <c r="L69" s="138" t="s">
        <v>590</v>
      </c>
      <c r="M69" s="140">
        <v>5155329</v>
      </c>
      <c r="N69" s="140">
        <v>5387014</v>
      </c>
      <c r="O69" s="140">
        <v>5048854</v>
      </c>
      <c r="P69" s="140">
        <v>23917</v>
      </c>
      <c r="Q69" s="140">
        <v>314243</v>
      </c>
      <c r="R69" s="140"/>
      <c r="S69" s="140"/>
      <c r="T69" s="140"/>
    </row>
    <row r="70" spans="3:20" ht="15" x14ac:dyDescent="0.3">
      <c r="C70" s="133" t="s">
        <v>594</v>
      </c>
      <c r="D70" s="136">
        <v>8323526</v>
      </c>
      <c r="E70" s="136">
        <v>6414915</v>
      </c>
      <c r="F70" s="136">
        <v>337756</v>
      </c>
      <c r="G70" s="136">
        <v>470958</v>
      </c>
      <c r="H70" s="136">
        <v>1209482</v>
      </c>
      <c r="I70" s="104">
        <f t="shared" si="4"/>
        <v>4800000</v>
      </c>
      <c r="J70" s="104">
        <f t="shared" si="5"/>
        <v>3400000</v>
      </c>
      <c r="L70" s="138" t="s">
        <v>637</v>
      </c>
      <c r="M70" s="140">
        <v>5696537</v>
      </c>
      <c r="N70" s="140">
        <v>5952057</v>
      </c>
      <c r="O70" s="140">
        <v>5578533</v>
      </c>
      <c r="P70" s="140">
        <v>24910</v>
      </c>
      <c r="Q70" s="140">
        <v>348614</v>
      </c>
      <c r="R70" s="140"/>
      <c r="S70" s="140"/>
      <c r="T70" s="140"/>
    </row>
    <row r="71" spans="3:20" ht="15" x14ac:dyDescent="0.3">
      <c r="C71" s="133" t="s">
        <v>595</v>
      </c>
      <c r="D71" s="136">
        <v>8490198</v>
      </c>
      <c r="E71" s="136">
        <v>6474374</v>
      </c>
      <c r="F71" s="136">
        <v>367171</v>
      </c>
      <c r="G71" s="136">
        <v>475396</v>
      </c>
      <c r="H71" s="136">
        <v>1282208</v>
      </c>
      <c r="I71" s="104">
        <v>0</v>
      </c>
      <c r="J71" s="104">
        <f t="shared" si="5"/>
        <v>8000000</v>
      </c>
      <c r="L71" s="138" t="s">
        <v>638</v>
      </c>
      <c r="M71" s="140">
        <v>6158291</v>
      </c>
      <c r="N71" s="140">
        <v>6435708</v>
      </c>
      <c r="O71" s="140">
        <v>5999771</v>
      </c>
      <c r="P71" s="140">
        <v>29795</v>
      </c>
      <c r="Q71" s="140">
        <v>406142</v>
      </c>
      <c r="R71" s="140"/>
      <c r="S71" s="140"/>
      <c r="T71" s="140"/>
    </row>
    <row r="72" spans="3:20" ht="15" x14ac:dyDescent="0.3">
      <c r="C72" s="133" t="s">
        <v>596</v>
      </c>
      <c r="D72" s="136">
        <v>8857445</v>
      </c>
      <c r="E72" s="136">
        <v>6732665</v>
      </c>
      <c r="F72" s="136">
        <v>368967</v>
      </c>
      <c r="G72" s="136">
        <v>487435</v>
      </c>
      <c r="H72" s="136">
        <v>1375997</v>
      </c>
      <c r="I72" s="104">
        <v>0</v>
      </c>
      <c r="J72" s="104"/>
      <c r="L72" s="138" t="s">
        <v>593</v>
      </c>
      <c r="M72" s="140">
        <v>6631608</v>
      </c>
      <c r="N72" s="140">
        <v>6936540</v>
      </c>
      <c r="O72" s="140">
        <v>6463872</v>
      </c>
      <c r="P72" s="140">
        <v>37486</v>
      </c>
      <c r="Q72" s="140">
        <v>435182</v>
      </c>
      <c r="R72" s="140"/>
      <c r="S72" s="140"/>
      <c r="T72" s="140"/>
    </row>
    <row r="73" spans="3:20" ht="15" x14ac:dyDescent="0.3">
      <c r="C73" s="133" t="s">
        <v>597</v>
      </c>
      <c r="D73" s="136">
        <v>9230788</v>
      </c>
      <c r="E73" s="136">
        <v>6986246</v>
      </c>
      <c r="F73" s="136">
        <v>359525</v>
      </c>
      <c r="G73" s="136">
        <v>508622</v>
      </c>
      <c r="H73" s="136">
        <v>1493047</v>
      </c>
      <c r="I73" s="104">
        <v>0</v>
      </c>
      <c r="J73" s="104"/>
      <c r="L73" s="138" t="s">
        <v>594</v>
      </c>
      <c r="M73" s="140">
        <v>6835595</v>
      </c>
      <c r="N73" s="140">
        <v>7146655</v>
      </c>
      <c r="O73" s="140">
        <v>6628154</v>
      </c>
      <c r="P73" s="140">
        <v>46943</v>
      </c>
      <c r="Q73" s="140">
        <v>471558</v>
      </c>
      <c r="R73" s="140"/>
      <c r="S73" s="140"/>
      <c r="T73" s="140"/>
    </row>
    <row r="74" spans="3:20" ht="15" x14ac:dyDescent="0.3">
      <c r="C74" s="133" t="s">
        <v>598</v>
      </c>
      <c r="D74" s="136">
        <v>9351697</v>
      </c>
      <c r="E74" s="136">
        <v>7002490</v>
      </c>
      <c r="F74" s="136">
        <v>370095</v>
      </c>
      <c r="G74" s="136">
        <v>523613</v>
      </c>
      <c r="H74" s="136">
        <v>1571985</v>
      </c>
      <c r="I74" s="104">
        <v>0</v>
      </c>
      <c r="J74" s="104"/>
      <c r="L74" s="138" t="s">
        <v>639</v>
      </c>
      <c r="M74" s="140">
        <v>6882047</v>
      </c>
      <c r="N74" s="140">
        <v>7197754</v>
      </c>
      <c r="O74" s="140">
        <v>6687867</v>
      </c>
      <c r="P74" s="140">
        <v>52151</v>
      </c>
      <c r="Q74" s="140">
        <v>457736</v>
      </c>
      <c r="R74" s="140" t="s">
        <v>580</v>
      </c>
      <c r="S74" s="140" t="s">
        <v>580</v>
      </c>
      <c r="T74" s="140" t="s">
        <v>580</v>
      </c>
    </row>
    <row r="75" spans="3:20" ht="15" x14ac:dyDescent="0.3">
      <c r="C75" s="133" t="s">
        <v>599</v>
      </c>
      <c r="D75" s="136">
        <v>9695337</v>
      </c>
      <c r="E75" s="136">
        <v>7070532</v>
      </c>
      <c r="F75" s="136">
        <v>435877</v>
      </c>
      <c r="G75" s="136">
        <v>545582</v>
      </c>
      <c r="H75" s="136">
        <v>1767615</v>
      </c>
      <c r="I75" s="104">
        <v>0</v>
      </c>
      <c r="J75" s="104"/>
      <c r="L75" s="138" t="s">
        <v>596</v>
      </c>
      <c r="M75" s="140">
        <v>7156089</v>
      </c>
      <c r="N75" s="140">
        <v>7497919</v>
      </c>
      <c r="O75" s="140">
        <v>6960219</v>
      </c>
      <c r="P75" s="140">
        <v>54214</v>
      </c>
      <c r="Q75" s="140">
        <v>483486</v>
      </c>
      <c r="R75" s="140" t="s">
        <v>580</v>
      </c>
      <c r="S75" s="140" t="s">
        <v>580</v>
      </c>
      <c r="T75" s="140" t="s">
        <v>580</v>
      </c>
    </row>
    <row r="76" spans="3:20" ht="15" x14ac:dyDescent="0.3">
      <c r="C76" s="133" t="s">
        <v>600</v>
      </c>
      <c r="D76" s="136">
        <v>9714843</v>
      </c>
      <c r="E76" s="136">
        <v>7094528</v>
      </c>
      <c r="F76" s="136">
        <v>403386</v>
      </c>
      <c r="G76" s="136">
        <v>535911</v>
      </c>
      <c r="H76" s="136">
        <v>1801260</v>
      </c>
      <c r="I76" s="104">
        <v>0</v>
      </c>
      <c r="J76" s="104"/>
      <c r="L76" s="138" t="s">
        <v>597</v>
      </c>
      <c r="M76" s="140">
        <v>7466300</v>
      </c>
      <c r="N76" s="140">
        <v>7830422</v>
      </c>
      <c r="O76" s="140">
        <v>7219000</v>
      </c>
      <c r="P76" s="140">
        <v>85191</v>
      </c>
      <c r="Q76" s="140">
        <v>526231</v>
      </c>
      <c r="R76" s="140" t="s">
        <v>580</v>
      </c>
      <c r="S76" s="140" t="s">
        <v>580</v>
      </c>
      <c r="T76" s="140" t="s">
        <v>580</v>
      </c>
    </row>
    <row r="77" spans="3:20" ht="15" x14ac:dyDescent="0.3">
      <c r="C77" s="133" t="s">
        <v>601</v>
      </c>
      <c r="D77" s="136">
        <v>9857400</v>
      </c>
      <c r="E77" s="136">
        <v>7201832</v>
      </c>
      <c r="F77" s="136">
        <v>415030</v>
      </c>
      <c r="G77" s="136">
        <v>541906</v>
      </c>
      <c r="H77" s="136">
        <v>1829713</v>
      </c>
      <c r="I77" s="104">
        <v>0</v>
      </c>
      <c r="J77" s="104"/>
      <c r="L77" s="138" t="s">
        <v>598</v>
      </c>
      <c r="M77" s="140">
        <v>8749966</v>
      </c>
      <c r="N77" s="140">
        <v>9271605</v>
      </c>
      <c r="O77" s="140">
        <v>7232213</v>
      </c>
      <c r="P77" s="140">
        <v>100358</v>
      </c>
      <c r="Q77" s="140">
        <v>455262</v>
      </c>
      <c r="R77" s="140"/>
      <c r="S77" s="140">
        <v>1483772</v>
      </c>
      <c r="T77" s="140"/>
    </row>
    <row r="78" spans="3:20" ht="15" x14ac:dyDescent="0.3">
      <c r="C78" s="133" t="s">
        <v>602</v>
      </c>
      <c r="D78" s="136">
        <v>9927705</v>
      </c>
      <c r="E78" s="136">
        <v>7167657</v>
      </c>
      <c r="F78" s="136">
        <v>433905</v>
      </c>
      <c r="G78" s="136">
        <v>551932</v>
      </c>
      <c r="H78" s="136">
        <v>1903193</v>
      </c>
      <c r="I78" s="104">
        <v>0</v>
      </c>
      <c r="J78" s="104"/>
      <c r="L78" s="138" t="s">
        <v>640</v>
      </c>
      <c r="M78" s="140">
        <v>9077078</v>
      </c>
      <c r="N78" s="140">
        <v>9632154</v>
      </c>
      <c r="O78" s="140">
        <v>7307114</v>
      </c>
      <c r="P78" s="140">
        <v>109798</v>
      </c>
      <c r="Q78" s="140">
        <v>458949</v>
      </c>
      <c r="R78" s="140"/>
      <c r="S78" s="140">
        <v>1566177</v>
      </c>
      <c r="T78" s="140">
        <v>190116</v>
      </c>
    </row>
    <row r="79" spans="3:20" ht="15" x14ac:dyDescent="0.3">
      <c r="C79" s="133" t="s">
        <v>603</v>
      </c>
      <c r="D79" s="136">
        <v>10091261</v>
      </c>
      <c r="E79" s="136">
        <v>7246488</v>
      </c>
      <c r="F79" s="136">
        <v>440285</v>
      </c>
      <c r="G79" s="136">
        <v>531204</v>
      </c>
      <c r="H79" s="136">
        <v>1994420</v>
      </c>
      <c r="I79" s="104">
        <v>0</v>
      </c>
      <c r="J79" s="104"/>
      <c r="L79" s="138" t="s">
        <v>600</v>
      </c>
      <c r="M79" s="140">
        <v>9182893</v>
      </c>
      <c r="N79" s="140">
        <v>9765723</v>
      </c>
      <c r="O79" s="140">
        <v>7332139</v>
      </c>
      <c r="P79" s="140">
        <v>140733</v>
      </c>
      <c r="Q79" s="140">
        <v>478662</v>
      </c>
      <c r="R79" s="140">
        <v>267</v>
      </c>
      <c r="S79" s="140">
        <v>1617706</v>
      </c>
      <c r="T79" s="140">
        <v>196216</v>
      </c>
    </row>
    <row r="80" spans="3:20" ht="15" x14ac:dyDescent="0.3">
      <c r="C80" s="133" t="s">
        <v>604</v>
      </c>
      <c r="D80" s="136">
        <v>10038343</v>
      </c>
      <c r="E80" s="136">
        <v>7215590</v>
      </c>
      <c r="F80" s="136">
        <v>438700</v>
      </c>
      <c r="G80" s="136">
        <v>521741</v>
      </c>
      <c r="H80" s="136">
        <v>1980368</v>
      </c>
      <c r="I80" s="104">
        <v>0</v>
      </c>
      <c r="J80" s="104"/>
      <c r="L80" s="138" t="s">
        <v>601</v>
      </c>
      <c r="M80" s="140">
        <v>9394060</v>
      </c>
      <c r="N80" s="140">
        <v>10062888</v>
      </c>
      <c r="O80" s="140">
        <v>7446157</v>
      </c>
      <c r="P80" s="140">
        <v>154833</v>
      </c>
      <c r="Q80" s="140">
        <v>507202</v>
      </c>
      <c r="R80" s="140">
        <v>53399</v>
      </c>
      <c r="S80" s="140">
        <v>1695986</v>
      </c>
      <c r="T80" s="140">
        <v>205311</v>
      </c>
    </row>
    <row r="81" spans="3:20" ht="15" x14ac:dyDescent="0.3">
      <c r="C81" s="133" t="s">
        <v>605</v>
      </c>
      <c r="D81" s="136">
        <v>10021368</v>
      </c>
      <c r="E81" s="136">
        <v>7225474</v>
      </c>
      <c r="F81" s="136">
        <v>437882</v>
      </c>
      <c r="G81" s="136">
        <v>518010</v>
      </c>
      <c r="H81" s="136">
        <v>1956393</v>
      </c>
      <c r="I81" s="104">
        <v>0</v>
      </c>
      <c r="J81" s="104"/>
      <c r="L81" s="138" t="s">
        <v>641</v>
      </c>
      <c r="M81" s="140">
        <v>9383382</v>
      </c>
      <c r="N81" s="140">
        <v>10041656</v>
      </c>
      <c r="O81" s="140">
        <v>7410301</v>
      </c>
      <c r="P81" s="140">
        <v>148204</v>
      </c>
      <c r="Q81" s="140">
        <v>518223</v>
      </c>
      <c r="R81" s="140">
        <v>50464</v>
      </c>
      <c r="S81" s="140">
        <v>1706545</v>
      </c>
      <c r="T81" s="140">
        <v>207919</v>
      </c>
    </row>
    <row r="82" spans="3:20" ht="15" x14ac:dyDescent="0.3">
      <c r="C82" s="133" t="s">
        <v>606</v>
      </c>
      <c r="D82" s="136">
        <v>10022307</v>
      </c>
      <c r="E82" s="136">
        <v>7238154</v>
      </c>
      <c r="F82" s="136">
        <v>435924</v>
      </c>
      <c r="G82" s="136">
        <v>513556</v>
      </c>
      <c r="H82" s="136">
        <v>1952185</v>
      </c>
      <c r="I82" s="104">
        <v>0</v>
      </c>
      <c r="J82" s="104"/>
      <c r="L82" s="138" t="s">
        <v>603</v>
      </c>
      <c r="M82" s="140">
        <v>9515143</v>
      </c>
      <c r="N82" s="140">
        <v>10190891</v>
      </c>
      <c r="O82" s="140">
        <v>7497775</v>
      </c>
      <c r="P82" s="140">
        <v>154742</v>
      </c>
      <c r="Q82" s="140">
        <v>551857</v>
      </c>
      <c r="R82" s="140">
        <v>51983</v>
      </c>
      <c r="S82" s="140">
        <v>1743898</v>
      </c>
      <c r="T82" s="140">
        <v>190636</v>
      </c>
    </row>
    <row r="83" spans="3:20" ht="15" x14ac:dyDescent="0.3">
      <c r="C83" s="133" t="s">
        <v>607</v>
      </c>
      <c r="D83" s="136">
        <v>9960986</v>
      </c>
      <c r="E83" s="136">
        <v>7189145</v>
      </c>
      <c r="F83" s="136">
        <v>436013</v>
      </c>
      <c r="G83" s="136">
        <v>507462</v>
      </c>
      <c r="H83" s="136">
        <v>1942634</v>
      </c>
      <c r="I83" s="104">
        <v>0</v>
      </c>
      <c r="J83" s="104"/>
      <c r="L83" s="138" t="s">
        <v>604</v>
      </c>
      <c r="M83" s="140">
        <v>9491807</v>
      </c>
      <c r="N83" s="140">
        <v>10150369</v>
      </c>
      <c r="O83" s="140">
        <v>7454320</v>
      </c>
      <c r="P83" s="140">
        <v>191919</v>
      </c>
      <c r="Q83" s="140">
        <v>545499</v>
      </c>
      <c r="R83" s="140">
        <v>51312</v>
      </c>
      <c r="S83" s="140">
        <v>1717140</v>
      </c>
      <c r="T83" s="140">
        <v>190179</v>
      </c>
    </row>
    <row r="84" spans="3:20" ht="15" x14ac:dyDescent="0.3">
      <c r="C84" s="133" t="s">
        <v>608</v>
      </c>
      <c r="D84" s="136">
        <v>9854133</v>
      </c>
      <c r="E84" s="136">
        <v>7155155</v>
      </c>
      <c r="F84" s="136">
        <v>434552</v>
      </c>
      <c r="G84" s="136">
        <v>498482</v>
      </c>
      <c r="H84" s="136">
        <v>1876179</v>
      </c>
      <c r="I84" s="104">
        <v>0</v>
      </c>
      <c r="J84" s="104"/>
      <c r="L84" s="138" t="s">
        <v>642</v>
      </c>
      <c r="M84" s="140">
        <v>9466138</v>
      </c>
      <c r="N84" s="140">
        <v>10116728</v>
      </c>
      <c r="O84" s="140">
        <v>7465839</v>
      </c>
      <c r="P84" s="140">
        <v>177654</v>
      </c>
      <c r="Q84" s="140">
        <v>547543</v>
      </c>
      <c r="R84" s="140">
        <v>48758</v>
      </c>
      <c r="S84" s="140">
        <v>1685947</v>
      </c>
      <c r="T84" s="140">
        <v>190987</v>
      </c>
    </row>
    <row r="85" spans="3:20" ht="15" x14ac:dyDescent="0.3">
      <c r="C85" s="133" t="s">
        <v>609</v>
      </c>
      <c r="D85" s="136">
        <v>9804889</v>
      </c>
      <c r="E85" s="136">
        <v>7148925</v>
      </c>
      <c r="F85" s="136">
        <v>430724</v>
      </c>
      <c r="G85" s="136">
        <v>488020</v>
      </c>
      <c r="H85" s="136">
        <v>1844605</v>
      </c>
      <c r="I85" s="104">
        <v>0</v>
      </c>
      <c r="J85" s="104"/>
      <c r="L85" s="138" t="s">
        <v>606</v>
      </c>
      <c r="M85" s="140">
        <v>9457519</v>
      </c>
      <c r="N85" s="140">
        <v>10127731</v>
      </c>
      <c r="O85" s="140">
        <v>7497163</v>
      </c>
      <c r="P85" s="140">
        <v>168696</v>
      </c>
      <c r="Q85" s="140">
        <v>550515</v>
      </c>
      <c r="R85" s="140">
        <v>49465</v>
      </c>
      <c r="S85" s="140">
        <v>1668613</v>
      </c>
      <c r="T85" s="140">
        <v>193279</v>
      </c>
    </row>
    <row r="86" spans="3:20" ht="15" x14ac:dyDescent="0.3">
      <c r="E86" s="62"/>
      <c r="L86" s="138" t="s">
        <v>643</v>
      </c>
      <c r="M86" s="140">
        <v>9419169</v>
      </c>
      <c r="N86" s="140">
        <v>10078671</v>
      </c>
      <c r="O86" s="140">
        <v>7438812</v>
      </c>
      <c r="P86" s="140">
        <v>169971</v>
      </c>
      <c r="Q86" s="140">
        <v>556750</v>
      </c>
      <c r="R86" s="140">
        <v>47068</v>
      </c>
      <c r="S86" s="140">
        <v>1673456</v>
      </c>
      <c r="T86" s="140">
        <v>192614</v>
      </c>
    </row>
    <row r="87" spans="3:20" ht="15" x14ac:dyDescent="0.3">
      <c r="C87" s="132" t="s">
        <v>610</v>
      </c>
      <c r="D87" s="131"/>
      <c r="E87" s="131"/>
      <c r="F87" s="131"/>
      <c r="G87" s="131"/>
      <c r="H87" s="131"/>
      <c r="L87" s="138" t="s">
        <v>644</v>
      </c>
      <c r="M87" s="140">
        <v>9360920</v>
      </c>
      <c r="N87" s="140">
        <v>10002986</v>
      </c>
      <c r="O87" s="140">
        <v>7396575</v>
      </c>
      <c r="P87" s="140">
        <v>170629</v>
      </c>
      <c r="Q87" s="140">
        <v>559729</v>
      </c>
      <c r="R87" s="140">
        <v>46929</v>
      </c>
      <c r="S87" s="140">
        <v>1637455</v>
      </c>
      <c r="T87" s="140">
        <v>191669</v>
      </c>
    </row>
    <row r="88" spans="3:20" ht="15" x14ac:dyDescent="0.3">
      <c r="C88" s="132" t="s">
        <v>611</v>
      </c>
      <c r="D88" s="131"/>
      <c r="E88" s="131"/>
      <c r="F88" s="131"/>
      <c r="G88" s="131"/>
      <c r="H88" s="131"/>
      <c r="L88" s="138" t="s">
        <v>609</v>
      </c>
      <c r="M88" s="140">
        <v>9313661</v>
      </c>
      <c r="N88" s="140">
        <v>9948955</v>
      </c>
      <c r="O88" s="140">
        <v>7390941</v>
      </c>
      <c r="P88" s="140">
        <v>142965</v>
      </c>
      <c r="Q88" s="140">
        <v>561753</v>
      </c>
      <c r="R88" s="140">
        <v>42904</v>
      </c>
      <c r="S88" s="140">
        <v>1619228</v>
      </c>
      <c r="T88" s="140">
        <v>191164</v>
      </c>
    </row>
    <row r="89" spans="3:20" ht="15" x14ac:dyDescent="0.3">
      <c r="C89" s="132" t="s">
        <v>612</v>
      </c>
      <c r="D89" s="131"/>
      <c r="E89" s="131"/>
      <c r="F89" s="131"/>
      <c r="G89" s="131"/>
      <c r="H89" s="131"/>
      <c r="L89" s="220" t="s">
        <v>645</v>
      </c>
      <c r="M89" s="220"/>
      <c r="N89" s="220"/>
      <c r="O89" s="220"/>
      <c r="P89" s="220"/>
      <c r="Q89" s="220"/>
      <c r="R89" s="220"/>
      <c r="S89" s="220"/>
      <c r="T89" s="220"/>
    </row>
    <row r="90" spans="3:20" ht="15" x14ac:dyDescent="0.3">
      <c r="C90" s="132" t="s">
        <v>613</v>
      </c>
      <c r="D90" s="131"/>
      <c r="E90" s="131"/>
      <c r="F90" s="131"/>
      <c r="G90" s="131"/>
      <c r="H90" s="131"/>
    </row>
    <row r="91" spans="3:20" ht="15" x14ac:dyDescent="0.3">
      <c r="C91" s="132" t="s">
        <v>614</v>
      </c>
      <c r="D91" s="131"/>
      <c r="E91" s="131"/>
      <c r="F91" s="131"/>
      <c r="G91" s="131"/>
      <c r="H91" s="131"/>
      <c r="L91" s="137" t="s">
        <v>646</v>
      </c>
    </row>
    <row r="92" spans="3:20" ht="15" x14ac:dyDescent="0.3">
      <c r="L92" s="137" t="s">
        <v>647</v>
      </c>
    </row>
    <row r="93" spans="3:20" ht="15" x14ac:dyDescent="0.3">
      <c r="L93" s="137" t="s">
        <v>648</v>
      </c>
    </row>
    <row r="94" spans="3:20" ht="15" x14ac:dyDescent="0.3">
      <c r="L94" s="137" t="s">
        <v>649</v>
      </c>
    </row>
    <row r="95" spans="3:20" ht="15" x14ac:dyDescent="0.3">
      <c r="L95" s="137" t="s">
        <v>650</v>
      </c>
    </row>
    <row r="96" spans="3:20" ht="15" x14ac:dyDescent="0.3">
      <c r="L96" s="137" t="s">
        <v>651</v>
      </c>
    </row>
    <row r="97" spans="12:12" ht="15" x14ac:dyDescent="0.3">
      <c r="L97" s="137" t="s">
        <v>652</v>
      </c>
    </row>
    <row r="98" spans="12:12" ht="15" x14ac:dyDescent="0.3">
      <c r="L98" s="137" t="s">
        <v>653</v>
      </c>
    </row>
    <row r="99" spans="12:12" ht="15" x14ac:dyDescent="0.3">
      <c r="L99" s="137" t="s">
        <v>654</v>
      </c>
    </row>
    <row r="100" spans="12:12" ht="15" x14ac:dyDescent="0.3">
      <c r="L100" s="137" t="s">
        <v>655</v>
      </c>
    </row>
    <row r="101" spans="12:12" ht="15" x14ac:dyDescent="0.3">
      <c r="L101" s="137" t="s">
        <v>656</v>
      </c>
    </row>
    <row r="102" spans="12:12" ht="15" x14ac:dyDescent="0.3">
      <c r="L102" s="137" t="s">
        <v>657</v>
      </c>
    </row>
  </sheetData>
  <mergeCells count="21">
    <mergeCell ref="L89:T89"/>
    <mergeCell ref="R57:R58"/>
    <mergeCell ref="S57:S58"/>
    <mergeCell ref="T57:T58"/>
    <mergeCell ref="P59:Q59"/>
    <mergeCell ref="P60:Q60"/>
    <mergeCell ref="P61:Q61"/>
    <mergeCell ref="P62:Q62"/>
    <mergeCell ref="P63:Q63"/>
    <mergeCell ref="P64:Q64"/>
    <mergeCell ref="P65:Q65"/>
    <mergeCell ref="P66:Q66"/>
    <mergeCell ref="C1:D2"/>
    <mergeCell ref="L55:M55"/>
    <mergeCell ref="N55:T55"/>
    <mergeCell ref="L56:L58"/>
    <mergeCell ref="M56:M58"/>
    <mergeCell ref="N56:N58"/>
    <mergeCell ref="O56:O58"/>
    <mergeCell ref="P56:T56"/>
    <mergeCell ref="P57:P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9"/>
  <sheetViews>
    <sheetView workbookViewId="0">
      <selection activeCell="O4" sqref="O4"/>
    </sheetView>
  </sheetViews>
  <sheetFormatPr baseColWidth="10" defaultRowHeight="14.4" x14ac:dyDescent="0.3"/>
  <cols>
    <col min="2" max="2" width="13" bestFit="1" customWidth="1"/>
    <col min="15" max="15" width="14.5546875" bestFit="1" customWidth="1"/>
    <col min="16" max="16" width="12" bestFit="1" customWidth="1"/>
    <col min="17" max="18" width="12" customWidth="1"/>
    <col min="19" max="19" width="12" bestFit="1" customWidth="1"/>
    <col min="21" max="22" width="12" bestFit="1" customWidth="1"/>
    <col min="23" max="23" width="12.44140625" customWidth="1"/>
  </cols>
  <sheetData>
    <row r="1" spans="1:24" x14ac:dyDescent="0.3">
      <c r="B1" t="s">
        <v>672</v>
      </c>
      <c r="H1" s="142" t="s">
        <v>662</v>
      </c>
      <c r="I1" s="230" t="s">
        <v>663</v>
      </c>
      <c r="J1" s="230"/>
      <c r="K1" s="230"/>
      <c r="L1" s="230"/>
      <c r="N1" t="s">
        <v>673</v>
      </c>
    </row>
    <row r="2" spans="1:24" x14ac:dyDescent="0.3">
      <c r="B2" t="s">
        <v>661</v>
      </c>
      <c r="H2" s="142"/>
      <c r="I2" s="143"/>
      <c r="J2" s="143"/>
      <c r="O2" t="s">
        <v>674</v>
      </c>
      <c r="Q2" t="s">
        <v>677</v>
      </c>
      <c r="S2" t="s">
        <v>675</v>
      </c>
      <c r="U2" t="s">
        <v>676</v>
      </c>
    </row>
    <row r="3" spans="1:24" x14ac:dyDescent="0.3">
      <c r="A3">
        <v>1995</v>
      </c>
      <c r="B3" s="104">
        <v>512</v>
      </c>
      <c r="H3" s="231" t="s">
        <v>664</v>
      </c>
      <c r="I3" s="233" t="s">
        <v>665</v>
      </c>
      <c r="J3" s="233"/>
      <c r="K3" s="234" t="s">
        <v>666</v>
      </c>
      <c r="L3" s="234" t="s">
        <v>470</v>
      </c>
      <c r="O3" t="s">
        <v>667</v>
      </c>
      <c r="P3" t="s">
        <v>668</v>
      </c>
      <c r="Q3" t="s">
        <v>667</v>
      </c>
      <c r="R3" t="s">
        <v>668</v>
      </c>
      <c r="S3" t="s">
        <v>667</v>
      </c>
      <c r="T3" t="s">
        <v>668</v>
      </c>
      <c r="V3" t="s">
        <v>727</v>
      </c>
      <c r="W3" t="s">
        <v>728</v>
      </c>
      <c r="X3" t="s">
        <v>676</v>
      </c>
    </row>
    <row r="4" spans="1:24" x14ac:dyDescent="0.3">
      <c r="A4">
        <f>A3+1</f>
        <v>1996</v>
      </c>
      <c r="B4" s="104">
        <v>3243</v>
      </c>
      <c r="H4" s="232"/>
      <c r="I4" s="144" t="s">
        <v>667</v>
      </c>
      <c r="J4" s="144" t="s">
        <v>668</v>
      </c>
      <c r="K4" s="234"/>
      <c r="L4" s="234"/>
      <c r="N4">
        <v>1994</v>
      </c>
      <c r="O4" s="104">
        <f>[1]Sheet1!$R$6</f>
        <v>2042440</v>
      </c>
      <c r="P4" s="104">
        <f>[1]Sheet1!$R$7</f>
        <v>1172306</v>
      </c>
      <c r="Q4" s="104"/>
      <c r="R4" s="104"/>
      <c r="S4" s="104"/>
      <c r="T4" s="104"/>
      <c r="U4" s="104"/>
      <c r="V4" s="130">
        <f>O4+Q4+S4</f>
        <v>2042440</v>
      </c>
      <c r="W4" s="130">
        <f>P4+R4+T4</f>
        <v>1172306</v>
      </c>
    </row>
    <row r="5" spans="1:24" x14ac:dyDescent="0.3">
      <c r="A5">
        <f t="shared" ref="A5:A15" si="0">A4+1</f>
        <v>1997</v>
      </c>
      <c r="B5" s="104">
        <v>9540</v>
      </c>
      <c r="H5" s="145">
        <v>39814</v>
      </c>
      <c r="I5" s="146">
        <v>3953767</v>
      </c>
      <c r="J5" s="146">
        <v>1448047</v>
      </c>
      <c r="K5" s="147">
        <v>21002</v>
      </c>
      <c r="L5" s="148">
        <v>5422816</v>
      </c>
      <c r="N5">
        <f>N4+1</f>
        <v>1995</v>
      </c>
      <c r="O5" s="104">
        <f>[1]Sheet1!$R$9</f>
        <v>2062170</v>
      </c>
      <c r="P5" s="104">
        <f>[1]Sheet1!$R$10</f>
        <v>1212317</v>
      </c>
      <c r="Q5" s="104"/>
      <c r="R5" s="104"/>
      <c r="S5" s="104"/>
      <c r="T5" s="104"/>
      <c r="U5" s="104"/>
      <c r="V5" s="130">
        <f t="shared" ref="V5:V18" si="1">O5+Q5+S5</f>
        <v>2062170</v>
      </c>
      <c r="W5" s="130">
        <f t="shared" ref="W5:W18" si="2">P5+R5+T5</f>
        <v>1212317</v>
      </c>
    </row>
    <row r="6" spans="1:24" x14ac:dyDescent="0.3">
      <c r="A6">
        <f t="shared" si="0"/>
        <v>1998</v>
      </c>
      <c r="B6" s="104">
        <v>16977</v>
      </c>
      <c r="H6" s="145">
        <v>39845</v>
      </c>
      <c r="I6" s="146">
        <v>3980719</v>
      </c>
      <c r="J6" s="146">
        <v>1456485</v>
      </c>
      <c r="K6" s="147">
        <v>21048</v>
      </c>
      <c r="L6" s="148">
        <v>5458252</v>
      </c>
      <c r="N6">
        <f t="shared" ref="N6:N28" si="3">N5+1</f>
        <v>1996</v>
      </c>
      <c r="O6" s="104">
        <f>[1]Sheet1!$R$12</f>
        <v>2114215</v>
      </c>
      <c r="P6" s="104">
        <f>[1]Sheet1!$R$13</f>
        <v>1288208</v>
      </c>
      <c r="Q6" s="104"/>
      <c r="R6" s="104"/>
      <c r="S6" s="104"/>
      <c r="T6" s="104"/>
      <c r="U6" s="104"/>
      <c r="V6" s="130">
        <f t="shared" si="1"/>
        <v>2114215</v>
      </c>
      <c r="W6" s="130">
        <f t="shared" si="2"/>
        <v>1288208</v>
      </c>
    </row>
    <row r="7" spans="1:24" x14ac:dyDescent="0.3">
      <c r="A7">
        <f t="shared" si="0"/>
        <v>1999</v>
      </c>
      <c r="B7" s="104">
        <v>29594</v>
      </c>
      <c r="H7" s="145">
        <v>39873</v>
      </c>
      <c r="I7" s="146">
        <v>3989424</v>
      </c>
      <c r="J7" s="146">
        <v>1467479</v>
      </c>
      <c r="K7" s="147">
        <v>21055</v>
      </c>
      <c r="L7" s="148">
        <v>5477958</v>
      </c>
      <c r="N7">
        <f t="shared" si="3"/>
        <v>1997</v>
      </c>
      <c r="O7" s="104">
        <f>[1]Sheet1!$R$15</f>
        <v>1984508</v>
      </c>
      <c r="P7" s="104">
        <f>[1]Sheet1!$R$16</f>
        <v>1276273</v>
      </c>
      <c r="Q7" s="104"/>
      <c r="R7" s="104"/>
      <c r="S7" s="104"/>
      <c r="T7" s="104"/>
      <c r="U7" s="104"/>
      <c r="V7" s="130">
        <f t="shared" si="1"/>
        <v>1984508</v>
      </c>
      <c r="W7" s="130">
        <f t="shared" si="2"/>
        <v>1276273</v>
      </c>
    </row>
    <row r="8" spans="1:24" x14ac:dyDescent="0.3">
      <c r="A8">
        <f t="shared" si="0"/>
        <v>2000</v>
      </c>
      <c r="B8" s="104">
        <v>45633</v>
      </c>
      <c r="H8" s="145">
        <v>39904</v>
      </c>
      <c r="I8" s="146">
        <v>4000360</v>
      </c>
      <c r="J8" s="146">
        <v>1459223</v>
      </c>
      <c r="K8" s="147">
        <v>21080</v>
      </c>
      <c r="L8" s="148">
        <v>5480663</v>
      </c>
      <c r="N8">
        <f t="shared" si="3"/>
        <v>1998</v>
      </c>
      <c r="O8" s="104">
        <f>[1]Sheet1!$R$18</f>
        <v>1929201.25</v>
      </c>
      <c r="P8" s="104">
        <f>[1]Sheet1!$R$19</f>
        <v>1281501</v>
      </c>
      <c r="Q8" s="104">
        <f>[1]Sheet1!$R$21</f>
        <v>160323.5</v>
      </c>
      <c r="R8" s="104">
        <f>[1]Sheet1!$R$22</f>
        <v>48124.5</v>
      </c>
      <c r="S8" s="104"/>
      <c r="T8" s="104"/>
      <c r="U8" s="104"/>
      <c r="V8" s="130">
        <f t="shared" si="1"/>
        <v>2089524.75</v>
      </c>
      <c r="W8" s="130">
        <f t="shared" si="2"/>
        <v>1329625.5</v>
      </c>
    </row>
    <row r="9" spans="1:24" x14ac:dyDescent="0.3">
      <c r="A9">
        <f t="shared" si="0"/>
        <v>2001</v>
      </c>
      <c r="B9" s="104">
        <v>66070</v>
      </c>
      <c r="H9" s="145">
        <v>39934</v>
      </c>
      <c r="I9" s="146">
        <v>4016805</v>
      </c>
      <c r="J9" s="146">
        <v>1455694</v>
      </c>
      <c r="K9" s="147">
        <v>21097</v>
      </c>
      <c r="L9" s="148">
        <v>5493596</v>
      </c>
      <c r="N9">
        <f t="shared" si="3"/>
        <v>1999</v>
      </c>
      <c r="O9" s="104">
        <f>[1]Sheet1!$R$25</f>
        <v>1873669.25</v>
      </c>
      <c r="P9" s="104">
        <f>[1]Sheet1!$R$26</f>
        <v>1288063.25</v>
      </c>
      <c r="Q9" s="104">
        <f>[1]Sheet1!$R$28</f>
        <v>160719.5</v>
      </c>
      <c r="R9" s="104">
        <f>[1]Sheet1!$R$29</f>
        <v>46817.5</v>
      </c>
      <c r="S9" s="104"/>
      <c r="T9" s="104"/>
      <c r="U9" s="104"/>
      <c r="V9" s="130">
        <f t="shared" si="1"/>
        <v>2034388.75</v>
      </c>
      <c r="W9" s="130">
        <f t="shared" si="2"/>
        <v>1334880.75</v>
      </c>
    </row>
    <row r="10" spans="1:24" x14ac:dyDescent="0.3">
      <c r="A10">
        <f t="shared" si="0"/>
        <v>2002</v>
      </c>
      <c r="B10" s="104">
        <v>95278</v>
      </c>
      <c r="H10" s="145">
        <v>39965</v>
      </c>
      <c r="I10" s="146">
        <v>4042876</v>
      </c>
      <c r="J10" s="146">
        <v>1464213</v>
      </c>
      <c r="K10" s="147">
        <v>21170</v>
      </c>
      <c r="L10" s="148">
        <v>5528259</v>
      </c>
      <c r="N10">
        <f t="shared" si="3"/>
        <v>2000</v>
      </c>
      <c r="O10" s="104">
        <f>[1]Sheet1!$R$32</f>
        <v>1816487.5</v>
      </c>
      <c r="P10" s="104">
        <f>[1]Sheet1!$R$33</f>
        <v>1289908</v>
      </c>
      <c r="Q10" s="104">
        <f>[1]Sheet1!$R$35</f>
        <v>159759.75</v>
      </c>
      <c r="R10" s="104">
        <f>[1]Sheet1!$R$36</f>
        <v>45594.75</v>
      </c>
      <c r="S10" s="104"/>
      <c r="T10" s="104"/>
      <c r="U10" s="104"/>
      <c r="V10" s="130">
        <f t="shared" si="1"/>
        <v>1976247.25</v>
      </c>
      <c r="W10" s="130">
        <f t="shared" si="2"/>
        <v>1335502.75</v>
      </c>
    </row>
    <row r="11" spans="1:24" x14ac:dyDescent="0.3">
      <c r="A11">
        <f t="shared" si="0"/>
        <v>2003</v>
      </c>
      <c r="B11" s="104">
        <v>139427</v>
      </c>
      <c r="H11" s="145">
        <v>39995</v>
      </c>
      <c r="I11" s="146">
        <v>4061399</v>
      </c>
      <c r="J11" s="146">
        <v>1468209</v>
      </c>
      <c r="K11" s="147">
        <v>21195</v>
      </c>
      <c r="L11" s="148">
        <v>5550803</v>
      </c>
      <c r="N11">
        <f t="shared" si="3"/>
        <v>2001</v>
      </c>
      <c r="O11" s="104">
        <f>[1]Sheet1!$R$39</f>
        <v>1780036.25</v>
      </c>
      <c r="P11" s="104">
        <f>[1]Sheet1!$R$40</f>
        <v>1289347.25</v>
      </c>
      <c r="Q11" s="104">
        <f>[1]Sheet1!$R$42</f>
        <v>156758.75</v>
      </c>
      <c r="R11" s="104">
        <f>[1]Sheet1!$R$43</f>
        <v>44566.5</v>
      </c>
      <c r="S11" s="104"/>
      <c r="T11" s="104"/>
      <c r="U11" s="104"/>
      <c r="V11" s="130">
        <f t="shared" si="1"/>
        <v>1936795</v>
      </c>
      <c r="W11" s="130">
        <f t="shared" si="2"/>
        <v>1333913.75</v>
      </c>
    </row>
    <row r="12" spans="1:24" x14ac:dyDescent="0.3">
      <c r="A12">
        <f t="shared" si="0"/>
        <v>2004</v>
      </c>
      <c r="B12" s="104">
        <v>178203</v>
      </c>
      <c r="H12" s="145">
        <v>40026</v>
      </c>
      <c r="I12" s="146">
        <v>4085140</v>
      </c>
      <c r="J12" s="146">
        <v>1472825</v>
      </c>
      <c r="K12" s="147">
        <v>21249</v>
      </c>
      <c r="L12" s="148">
        <v>5579214</v>
      </c>
      <c r="N12">
        <f t="shared" si="3"/>
        <v>2002</v>
      </c>
      <c r="O12" s="104">
        <f>[1]Sheet1!$R$46</f>
        <v>1739152</v>
      </c>
      <c r="P12" s="104">
        <f>[1]Sheet1!$R$47</f>
        <v>1287770</v>
      </c>
      <c r="Q12" s="104">
        <f>[1]Sheet1!$R$49</f>
        <v>154176</v>
      </c>
      <c r="R12" s="104">
        <f>[1]Sheet1!$R$50</f>
        <v>43347</v>
      </c>
      <c r="S12" s="104"/>
      <c r="T12" s="104"/>
      <c r="U12" s="104"/>
      <c r="V12" s="130">
        <f t="shared" si="1"/>
        <v>1893328</v>
      </c>
      <c r="W12" s="130">
        <f t="shared" si="2"/>
        <v>1331117</v>
      </c>
    </row>
    <row r="13" spans="1:24" x14ac:dyDescent="0.3">
      <c r="A13">
        <f t="shared" si="0"/>
        <v>2005</v>
      </c>
      <c r="B13" s="104">
        <v>217307</v>
      </c>
      <c r="H13" s="145">
        <v>40057</v>
      </c>
      <c r="I13" s="146">
        <v>4095550</v>
      </c>
      <c r="J13" s="146">
        <v>1475296</v>
      </c>
      <c r="K13" s="147">
        <v>21253</v>
      </c>
      <c r="L13" s="148">
        <v>5592099</v>
      </c>
      <c r="N13">
        <f t="shared" si="3"/>
        <v>2003</v>
      </c>
      <c r="O13" s="104">
        <f>[1]Sheet1!$R$56</f>
        <v>1710244</v>
      </c>
      <c r="P13" s="104">
        <f>[1]Sheet1!$R$57</f>
        <v>1285068</v>
      </c>
      <c r="Q13" s="104">
        <f>[1]Sheet1!$R$59</f>
        <v>151415</v>
      </c>
      <c r="R13" s="104">
        <f>[1]Sheet1!$R$60</f>
        <v>42203</v>
      </c>
      <c r="S13" s="104"/>
      <c r="T13" s="104"/>
      <c r="U13" s="104"/>
      <c r="V13" s="130">
        <f t="shared" si="1"/>
        <v>1861659</v>
      </c>
      <c r="W13" s="130">
        <f t="shared" si="2"/>
        <v>1327271</v>
      </c>
    </row>
    <row r="14" spans="1:24" x14ac:dyDescent="0.3">
      <c r="A14">
        <f t="shared" si="0"/>
        <v>2006</v>
      </c>
      <c r="B14" s="104">
        <v>271628</v>
      </c>
      <c r="H14" s="145">
        <v>40087</v>
      </c>
      <c r="I14" s="146">
        <v>4118665</v>
      </c>
      <c r="J14" s="146">
        <v>1482393</v>
      </c>
      <c r="K14" s="147">
        <v>21245</v>
      </c>
      <c r="L14" s="148">
        <v>5622303</v>
      </c>
      <c r="N14">
        <f t="shared" si="3"/>
        <v>2004</v>
      </c>
      <c r="O14" s="104">
        <f>[1]Sheet1!$R$66</f>
        <v>1670828</v>
      </c>
      <c r="P14" s="104">
        <f>[1]Sheet1!$R$67</f>
        <v>1277060</v>
      </c>
      <c r="Q14" s="104">
        <f>[1]Sheet1!$R$69</f>
        <v>148720</v>
      </c>
      <c r="R14" s="104">
        <f>[1]Sheet1!$R$70</f>
        <v>41159</v>
      </c>
      <c r="S14" s="104"/>
      <c r="T14" s="104"/>
      <c r="U14" s="104"/>
      <c r="V14" s="130">
        <f t="shared" si="1"/>
        <v>1819548</v>
      </c>
      <c r="W14" s="130">
        <f t="shared" si="2"/>
        <v>1318219</v>
      </c>
    </row>
    <row r="15" spans="1:24" x14ac:dyDescent="0.3">
      <c r="A15">
        <f t="shared" si="0"/>
        <v>2007</v>
      </c>
      <c r="B15" s="104">
        <v>388953</v>
      </c>
      <c r="H15" s="145">
        <v>40118</v>
      </c>
      <c r="I15" s="146">
        <v>4136474</v>
      </c>
      <c r="J15" s="146">
        <v>1488267</v>
      </c>
      <c r="K15" s="147">
        <v>21260</v>
      </c>
      <c r="L15" s="148">
        <v>5646001</v>
      </c>
      <c r="N15">
        <f t="shared" si="3"/>
        <v>2005</v>
      </c>
      <c r="O15" s="104">
        <f>[1]Sheet1!$R$76</f>
        <v>1651284</v>
      </c>
      <c r="P15" s="104">
        <f>[1]Sheet1!$R$77</f>
        <v>1265455</v>
      </c>
      <c r="Q15" s="104">
        <f>[1]Sheet1!$R$79</f>
        <v>145029</v>
      </c>
      <c r="R15" s="104">
        <f>[1]Sheet1!$R$80</f>
        <v>39956</v>
      </c>
      <c r="S15" s="104"/>
      <c r="T15" s="104"/>
      <c r="U15" s="104"/>
      <c r="V15" s="130">
        <f t="shared" si="1"/>
        <v>1796313</v>
      </c>
      <c r="W15" s="130">
        <f t="shared" si="2"/>
        <v>1305411</v>
      </c>
    </row>
    <row r="16" spans="1:24" x14ac:dyDescent="0.3">
      <c r="A16" t="s">
        <v>660</v>
      </c>
      <c r="B16" s="104">
        <v>406260</v>
      </c>
      <c r="H16" s="145">
        <v>40148</v>
      </c>
      <c r="I16" s="146">
        <v>4153742</v>
      </c>
      <c r="J16" s="146">
        <v>1491603</v>
      </c>
      <c r="K16" s="147">
        <v>21270</v>
      </c>
      <c r="L16" s="148">
        <v>5666615</v>
      </c>
      <c r="N16">
        <f t="shared" si="3"/>
        <v>2006</v>
      </c>
      <c r="O16" s="104">
        <f>[1]Sheet1!$R$86</f>
        <v>1830544</v>
      </c>
      <c r="P16" s="104">
        <f>[1]Sheet1!$R$87</f>
        <v>1259077</v>
      </c>
      <c r="Q16" s="104">
        <f>[1]Sheet1!$R$89</f>
        <v>141931</v>
      </c>
      <c r="R16" s="104">
        <f>[1]Sheet1!$R$90</f>
        <v>38855</v>
      </c>
      <c r="S16" s="104"/>
      <c r="T16" s="104"/>
      <c r="U16" s="104"/>
      <c r="V16" s="130">
        <f t="shared" si="1"/>
        <v>1972475</v>
      </c>
      <c r="W16" s="130">
        <f t="shared" si="2"/>
        <v>1297932</v>
      </c>
    </row>
    <row r="17" spans="1:24" x14ac:dyDescent="0.3">
      <c r="A17" t="s">
        <v>558</v>
      </c>
      <c r="B17">
        <v>0</v>
      </c>
      <c r="H17" s="145">
        <v>40179</v>
      </c>
      <c r="I17" s="146">
        <v>4170379</v>
      </c>
      <c r="J17" s="146">
        <v>1495391</v>
      </c>
      <c r="K17" s="147">
        <v>21281</v>
      </c>
      <c r="L17" s="148">
        <v>5687051</v>
      </c>
      <c r="N17">
        <f t="shared" si="3"/>
        <v>2007</v>
      </c>
      <c r="O17" s="104">
        <f>[1]Sheet1!$R$96</f>
        <v>1587249</v>
      </c>
      <c r="P17" s="104">
        <f>[1]Sheet1!$R$97</f>
        <v>1245284</v>
      </c>
      <c r="Q17" s="104">
        <f>[1]Sheet1!$R$99</f>
        <v>138494</v>
      </c>
      <c r="R17" s="104">
        <f>[1]Sheet1!$R$100</f>
        <v>38361</v>
      </c>
      <c r="S17" s="104">
        <v>1369110</v>
      </c>
      <c r="T17" s="104">
        <v>7986</v>
      </c>
      <c r="U17" s="104"/>
      <c r="V17" s="130">
        <f t="shared" si="1"/>
        <v>3094853</v>
      </c>
      <c r="W17" s="130">
        <f t="shared" si="2"/>
        <v>1291631</v>
      </c>
    </row>
    <row r="18" spans="1:24" x14ac:dyDescent="0.3">
      <c r="H18" s="145">
        <v>40210</v>
      </c>
      <c r="I18" s="146">
        <v>4184487</v>
      </c>
      <c r="J18" s="146">
        <v>1491448</v>
      </c>
      <c r="K18" s="147">
        <v>21302</v>
      </c>
      <c r="L18" s="148">
        <v>5697237</v>
      </c>
      <c r="N18">
        <f t="shared" si="3"/>
        <v>2008</v>
      </c>
      <c r="O18" s="104">
        <f>[1]Sheet1!$R$109</f>
        <v>1560436</v>
      </c>
      <c r="P18" s="104">
        <f>[1]Sheet1!$R$110</f>
        <v>1234540</v>
      </c>
      <c r="Q18" s="104">
        <f>[1]Sheet1!$R$112</f>
        <v>135753</v>
      </c>
      <c r="R18" s="104">
        <f>[1]Sheet1!$R$113</f>
        <v>37385</v>
      </c>
      <c r="S18" s="104">
        <f>[1]Sheet1!$R$118</f>
        <v>1813023</v>
      </c>
      <c r="T18" s="104">
        <f>[1]Sheet1!$R$119</f>
        <v>29690</v>
      </c>
      <c r="U18" s="104"/>
      <c r="V18" s="130">
        <f t="shared" si="1"/>
        <v>3509212</v>
      </c>
      <c r="W18" s="130">
        <f t="shared" si="2"/>
        <v>1301615</v>
      </c>
    </row>
    <row r="19" spans="1:24" x14ac:dyDescent="0.3">
      <c r="H19" s="145">
        <v>40238</v>
      </c>
      <c r="I19" s="146">
        <v>4186759</v>
      </c>
      <c r="J19" s="146">
        <v>1491259</v>
      </c>
      <c r="K19" s="147">
        <v>21302</v>
      </c>
      <c r="L19" s="148">
        <v>5699320</v>
      </c>
      <c r="N19">
        <f t="shared" si="3"/>
        <v>2009</v>
      </c>
      <c r="O19" s="104">
        <f>[1]Sheet1!$R$122</f>
        <v>1826938</v>
      </c>
      <c r="P19" s="104">
        <f>[1]Sheet1!$R$123</f>
        <v>1325941</v>
      </c>
      <c r="Q19" s="104">
        <f>[1]Sheet1!$R$125</f>
        <v>132405</v>
      </c>
      <c r="R19" s="104">
        <f>[1]Sheet1!$R$126</f>
        <v>36438</v>
      </c>
      <c r="S19" s="104">
        <f>[1]Sheet1!$R$128</f>
        <v>2025782</v>
      </c>
      <c r="T19" s="104">
        <f>[1]Sheet1!$R$129</f>
        <v>66718</v>
      </c>
      <c r="U19" s="104"/>
      <c r="V19" s="62">
        <f>AVERAGE(I5:I16)</f>
        <v>4052910.0833333335</v>
      </c>
      <c r="W19" s="62">
        <f>AVERAGE(J5:J16)</f>
        <v>1469144.5</v>
      </c>
    </row>
    <row r="20" spans="1:24" x14ac:dyDescent="0.3">
      <c r="H20" s="145">
        <v>40269</v>
      </c>
      <c r="I20" s="146">
        <v>4192824</v>
      </c>
      <c r="J20" s="146">
        <v>1493368</v>
      </c>
      <c r="K20" s="147">
        <v>21306</v>
      </c>
      <c r="L20" s="148">
        <v>5707498</v>
      </c>
      <c r="N20">
        <f t="shared" si="3"/>
        <v>2010</v>
      </c>
      <c r="O20" s="104">
        <f>[1]Sheet1!$R$132</f>
        <v>1733010</v>
      </c>
      <c r="P20" s="104">
        <f>[1]Sheet1!$R$133</f>
        <v>1314110</v>
      </c>
      <c r="Q20" s="104">
        <f>[1]Sheet1!$R$135</f>
        <v>128735.75</v>
      </c>
      <c r="R20" s="104">
        <f>[1]Sheet1!$R$136</f>
        <v>35492.75</v>
      </c>
      <c r="S20" s="104">
        <f>[1]Sheet1!$R$138</f>
        <v>2273926.75</v>
      </c>
      <c r="T20" s="104">
        <f>[1]Sheet1!$R$139</f>
        <v>106411.5</v>
      </c>
      <c r="U20" s="104"/>
      <c r="V20" s="62">
        <f>AVERAGE(I17:I28)</f>
        <v>4223283</v>
      </c>
      <c r="W20" s="62">
        <f>AVERAGE(J17:J28)</f>
        <v>1502894.4166666667</v>
      </c>
    </row>
    <row r="21" spans="1:24" x14ac:dyDescent="0.3">
      <c r="H21" s="145">
        <v>40299</v>
      </c>
      <c r="I21" s="146">
        <v>4203635</v>
      </c>
      <c r="J21" s="146">
        <v>1497025</v>
      </c>
      <c r="K21" s="147">
        <v>21331</v>
      </c>
      <c r="L21" s="148">
        <v>5721991</v>
      </c>
      <c r="N21">
        <f t="shared" si="3"/>
        <v>2011</v>
      </c>
      <c r="O21" s="104">
        <f>[1]Sheet1!$R$142</f>
        <v>1699636</v>
      </c>
      <c r="P21" s="104">
        <f>[1]Sheet1!$R$143</f>
        <v>1307517</v>
      </c>
      <c r="Q21" s="104">
        <f>[1]Sheet1!$R$145</f>
        <v>124508</v>
      </c>
      <c r="R21" s="104">
        <f>[1]Sheet1!$R$146</f>
        <v>34461</v>
      </c>
      <c r="S21" s="104">
        <f>[1]Sheet1!$R$148</f>
        <v>2381780</v>
      </c>
      <c r="T21" s="104">
        <f>[1]Sheet1!$R$149</f>
        <v>142528</v>
      </c>
      <c r="U21" s="104"/>
      <c r="V21" s="62">
        <f>AVERAGE(I29:I40)</f>
        <v>4280817</v>
      </c>
      <c r="W21" s="62">
        <f>AVERAGE(J29:J40)</f>
        <v>1524303.1666666667</v>
      </c>
    </row>
    <row r="22" spans="1:24" x14ac:dyDescent="0.3">
      <c r="H22" s="145">
        <v>40330</v>
      </c>
      <c r="I22" s="146">
        <v>4222518</v>
      </c>
      <c r="J22" s="146">
        <v>1501220</v>
      </c>
      <c r="K22" s="147">
        <v>21345</v>
      </c>
      <c r="L22" s="148">
        <v>5745083</v>
      </c>
      <c r="N22">
        <f t="shared" si="3"/>
        <v>2012</v>
      </c>
      <c r="O22" s="104">
        <f>[1]Sheet1!$R$152</f>
        <v>1741129</v>
      </c>
      <c r="P22" s="104">
        <f>[1]Sheet1!$R$153</f>
        <v>1317586</v>
      </c>
      <c r="Q22" s="104">
        <f>[1]Sheet1!$R$155</f>
        <v>120691</v>
      </c>
      <c r="R22" s="104">
        <f>[1]Sheet1!$R$156</f>
        <v>33478</v>
      </c>
      <c r="S22" s="104">
        <f>[1]Sheet1!$R$158</f>
        <v>2368263</v>
      </c>
      <c r="T22" s="104">
        <f>[1]Sheet1!$R$159</f>
        <v>159121</v>
      </c>
      <c r="U22" s="104"/>
      <c r="V22" s="62">
        <f>AVERAGE(I41:I52)</f>
        <v>4308211.583333333</v>
      </c>
      <c r="W22" s="62">
        <f>AVERAGE(J41:J52)</f>
        <v>1543227.1666666667</v>
      </c>
    </row>
    <row r="23" spans="1:24" x14ac:dyDescent="0.3">
      <c r="H23" s="145">
        <v>40360</v>
      </c>
      <c r="I23" s="146">
        <v>4231585</v>
      </c>
      <c r="J23" s="146">
        <v>1502810</v>
      </c>
      <c r="K23" s="147">
        <v>21375</v>
      </c>
      <c r="L23" s="148">
        <v>5755770</v>
      </c>
      <c r="N23">
        <f t="shared" si="3"/>
        <v>2013</v>
      </c>
      <c r="O23" s="104">
        <f>[1]Sheet1!$R$162</f>
        <v>1758132</v>
      </c>
      <c r="P23" s="104">
        <f>[1]Sheet1!$R$163</f>
        <v>1334094</v>
      </c>
      <c r="Q23" s="104">
        <f>[1]Sheet1!$R$165</f>
        <v>116798</v>
      </c>
      <c r="R23" s="104">
        <f>[1]Sheet1!$R$166</f>
        <v>32534</v>
      </c>
      <c r="S23" s="104">
        <f>[1]Sheet1!$R$168</f>
        <v>2386454</v>
      </c>
      <c r="T23" s="104">
        <f>[1]Sheet1!$R$169</f>
        <v>165764</v>
      </c>
      <c r="U23" s="104"/>
      <c r="V23" s="62">
        <f>AVERAGE(I91:I102)</f>
        <v>4333967.166666667</v>
      </c>
      <c r="W23" s="62">
        <f>AVERAGE(J91:J102)</f>
        <v>1566393.8333333333</v>
      </c>
    </row>
    <row r="24" spans="1:24" x14ac:dyDescent="0.3">
      <c r="H24" s="145">
        <v>40391</v>
      </c>
      <c r="I24" s="146">
        <v>4244639</v>
      </c>
      <c r="J24" s="146">
        <v>1506398</v>
      </c>
      <c r="K24" s="147">
        <v>21397</v>
      </c>
      <c r="L24" s="148">
        <v>5772434</v>
      </c>
      <c r="N24">
        <f t="shared" si="3"/>
        <v>2014</v>
      </c>
      <c r="O24" s="104">
        <f>[1]Sheet1!$R$172</f>
        <v>1756591</v>
      </c>
      <c r="P24" s="104">
        <f>[1]Sheet1!$R$173</f>
        <v>1345676</v>
      </c>
      <c r="Q24" s="104">
        <f>[1]Sheet1!$R$175</f>
        <v>113028</v>
      </c>
      <c r="R24" s="104">
        <f>[1]Sheet1!$R$176</f>
        <v>31621</v>
      </c>
      <c r="S24" s="104">
        <f>[1]Sheet1!$R$178</f>
        <v>2430300</v>
      </c>
      <c r="T24" s="104">
        <f>[1]Sheet1!$R$179</f>
        <v>170856</v>
      </c>
      <c r="U24" s="104"/>
      <c r="V24" s="62">
        <f>AVERAGE(I103:I114)</f>
        <v>4367908.666666667</v>
      </c>
      <c r="W24" s="62">
        <f>AVERAGE(J103:J114)</f>
        <v>1581224.5</v>
      </c>
    </row>
    <row r="25" spans="1:24" x14ac:dyDescent="0.3">
      <c r="H25" s="145">
        <v>40422</v>
      </c>
      <c r="I25" s="146">
        <v>4250631</v>
      </c>
      <c r="J25" s="146">
        <v>1509242</v>
      </c>
      <c r="K25" s="147">
        <v>21416</v>
      </c>
      <c r="L25" s="148">
        <v>5781289</v>
      </c>
      <c r="N25">
        <f t="shared" si="3"/>
        <v>2015</v>
      </c>
      <c r="O25" s="104">
        <f>[1]Sheet1!$R$182</f>
        <v>1759038</v>
      </c>
      <c r="P25" s="104">
        <f>[1]Sheet1!$R$183</f>
        <v>1355345</v>
      </c>
      <c r="Q25" s="104">
        <f>[1]Sheet1!$R$185</f>
        <v>109777</v>
      </c>
      <c r="R25" s="104">
        <f>[1]Sheet1!$R$186</f>
        <v>30694</v>
      </c>
      <c r="S25" s="104">
        <f>[1]Sheet1!$R$188</f>
        <v>2887586</v>
      </c>
      <c r="T25" s="104">
        <f>[1]Sheet1!$R$189</f>
        <v>172767</v>
      </c>
      <c r="U25" s="104"/>
      <c r="V25" s="62">
        <f>AVERAGE(I115:I126)</f>
        <v>4826700.25</v>
      </c>
      <c r="W25" s="62">
        <f>AVERAGE(J115:J126)</f>
        <v>1593946.6666666667</v>
      </c>
    </row>
    <row r="26" spans="1:24" x14ac:dyDescent="0.3">
      <c r="H26" s="145">
        <v>40452</v>
      </c>
      <c r="I26" s="146">
        <v>4258917</v>
      </c>
      <c r="J26" s="146">
        <v>1513346</v>
      </c>
      <c r="K26" s="147">
        <v>21422</v>
      </c>
      <c r="L26" s="148">
        <v>5793685</v>
      </c>
      <c r="N26">
        <f t="shared" si="3"/>
        <v>2016</v>
      </c>
      <c r="O26" s="104">
        <f>[1]Sheet1!$R$192</f>
        <v>1748351</v>
      </c>
      <c r="P26" s="104">
        <f>[1]Sheet1!$R$193</f>
        <v>1361062</v>
      </c>
      <c r="Q26" s="104">
        <f>[1]Sheet1!$R$195</f>
        <v>105918</v>
      </c>
      <c r="R26" s="104">
        <f>[1]Sheet1!$R$196</f>
        <v>29620</v>
      </c>
      <c r="S26" s="104">
        <f>[1]Sheet1!$R$198</f>
        <v>3174201</v>
      </c>
      <c r="T26" s="104">
        <f>[1]Sheet1!$R$199</f>
        <v>182753</v>
      </c>
      <c r="U26" s="104"/>
      <c r="V26" s="62">
        <f>AVERAGE(I127:I138)</f>
        <v>5110261</v>
      </c>
      <c r="W26" s="62">
        <f>AVERAGE(J127:J138)</f>
        <v>1614430.8333333333</v>
      </c>
    </row>
    <row r="27" spans="1:24" x14ac:dyDescent="0.3">
      <c r="H27" s="145">
        <v>40483</v>
      </c>
      <c r="I27" s="146">
        <v>4263630</v>
      </c>
      <c r="J27" s="146">
        <v>1515775</v>
      </c>
      <c r="K27" s="147">
        <v>21440</v>
      </c>
      <c r="L27" s="148">
        <v>5800845</v>
      </c>
      <c r="N27">
        <f t="shared" si="3"/>
        <v>2017</v>
      </c>
      <c r="O27" s="104">
        <f>[1]Sheet1!$O$1315</f>
        <v>1703751</v>
      </c>
      <c r="P27" s="104">
        <f>[1]Sheet1!$O$1316</f>
        <v>1380703</v>
      </c>
      <c r="Q27" s="104">
        <f>[1]Sheet1!$O$1358</f>
        <v>102642</v>
      </c>
      <c r="R27" s="104">
        <f>[1]Sheet1!$O$1359</f>
        <v>28726</v>
      </c>
      <c r="S27" s="104">
        <f>[1]Sheet1!$O$1319</f>
        <v>3367166</v>
      </c>
      <c r="T27" s="104">
        <f>[1]Sheet1!$O$1320</f>
        <v>197652</v>
      </c>
      <c r="U27" s="104"/>
      <c r="V27" s="62">
        <f>AVERAGE(I139:I150)</f>
        <v>5248962.083333333</v>
      </c>
      <c r="W27" s="62">
        <f>AVERAGE(J139:J150)</f>
        <v>1643589.9166666667</v>
      </c>
      <c r="X27" s="151">
        <v>68183</v>
      </c>
    </row>
    <row r="28" spans="1:24" x14ac:dyDescent="0.3">
      <c r="H28" s="145">
        <v>40513</v>
      </c>
      <c r="I28" s="146">
        <v>4269392</v>
      </c>
      <c r="J28" s="146">
        <v>1517451</v>
      </c>
      <c r="K28" s="147">
        <v>21466</v>
      </c>
      <c r="L28" s="148">
        <v>5808309</v>
      </c>
      <c r="N28">
        <f t="shared" si="3"/>
        <v>2018</v>
      </c>
      <c r="O28" s="104">
        <f>[1]Sheet1!$N$1375</f>
        <v>1715744</v>
      </c>
      <c r="P28" s="104">
        <f>[1]Sheet1!$N$1376</f>
        <v>1384780</v>
      </c>
      <c r="Q28" s="104">
        <f>[1]Sheet1!$N$1418</f>
        <v>99113</v>
      </c>
      <c r="R28" s="104">
        <f>[1]Sheet1!$N$1419</f>
        <v>27960</v>
      </c>
      <c r="S28" s="104">
        <f>[1]Sheet1!$N$1379</f>
        <v>3364152</v>
      </c>
      <c r="T28" s="104">
        <f>[1]Sheet1!$N$1380</f>
        <v>203319</v>
      </c>
      <c r="U28" s="104">
        <f>[1]Sheet1!$N$1429</f>
        <v>89390</v>
      </c>
      <c r="V28" s="62">
        <f>AVERAGE(I151:I162)</f>
        <v>5266548.222222222</v>
      </c>
      <c r="W28" s="62">
        <f>AVERAGE(J151:J162)</f>
        <v>1656685.5555555555</v>
      </c>
      <c r="X28" s="62">
        <f>AVERAGE(Q38:Q46)</f>
        <v>86108.444444444438</v>
      </c>
    </row>
    <row r="29" spans="1:24" x14ac:dyDescent="0.3">
      <c r="H29" s="149">
        <v>40544</v>
      </c>
      <c r="I29" s="146">
        <v>4271612</v>
      </c>
      <c r="J29" s="146">
        <v>1518083</v>
      </c>
      <c r="K29" s="147">
        <v>21465</v>
      </c>
      <c r="L29" s="148">
        <v>5811160</v>
      </c>
      <c r="O29" s="104"/>
      <c r="P29" s="104"/>
      <c r="Q29" s="104"/>
      <c r="R29" s="104"/>
      <c r="S29" s="104"/>
      <c r="T29" s="104"/>
      <c r="U29" s="104"/>
    </row>
    <row r="30" spans="1:24" x14ac:dyDescent="0.3">
      <c r="H30" s="149">
        <v>40575</v>
      </c>
      <c r="I30" s="146">
        <v>4273779</v>
      </c>
      <c r="J30" s="146">
        <v>1518648</v>
      </c>
      <c r="K30" s="147">
        <v>21475</v>
      </c>
      <c r="L30" s="148">
        <v>5813902</v>
      </c>
      <c r="O30" s="104"/>
      <c r="P30" s="104"/>
      <c r="Q30" s="104"/>
      <c r="R30" s="104"/>
      <c r="S30" s="104"/>
      <c r="T30" s="104"/>
      <c r="U30" s="104"/>
    </row>
    <row r="31" spans="1:24" x14ac:dyDescent="0.3">
      <c r="H31" s="149">
        <v>40603</v>
      </c>
      <c r="I31" s="146">
        <v>4271159</v>
      </c>
      <c r="J31" s="146">
        <v>1518480</v>
      </c>
      <c r="K31" s="147">
        <v>21501</v>
      </c>
      <c r="L31" s="148">
        <v>5811140</v>
      </c>
      <c r="O31" s="104"/>
      <c r="P31" s="104"/>
      <c r="Q31" s="104"/>
      <c r="R31" s="104"/>
      <c r="S31" s="104"/>
      <c r="T31" s="104"/>
      <c r="U31" s="104"/>
    </row>
    <row r="32" spans="1:24" x14ac:dyDescent="0.3">
      <c r="H32" s="149">
        <v>40634</v>
      </c>
      <c r="I32" s="146">
        <v>4273344</v>
      </c>
      <c r="J32" s="146">
        <v>1519967</v>
      </c>
      <c r="K32" s="147">
        <v>21540</v>
      </c>
      <c r="L32" s="148">
        <v>5814851</v>
      </c>
      <c r="O32" s="104"/>
      <c r="P32" s="104"/>
      <c r="Q32" s="104"/>
      <c r="R32" s="104"/>
      <c r="S32" s="104"/>
      <c r="T32" s="104"/>
      <c r="U32" s="104"/>
    </row>
    <row r="33" spans="8:21" x14ac:dyDescent="0.3">
      <c r="H33" s="149">
        <v>40664</v>
      </c>
      <c r="I33" s="146">
        <v>4276442</v>
      </c>
      <c r="J33" s="146">
        <v>1521626</v>
      </c>
      <c r="K33" s="147">
        <v>21590</v>
      </c>
      <c r="L33" s="148">
        <v>5819658</v>
      </c>
      <c r="N33" s="142" t="s">
        <v>678</v>
      </c>
      <c r="O33" s="225" t="s">
        <v>679</v>
      </c>
      <c r="P33" s="225"/>
      <c r="Q33" s="225"/>
      <c r="R33" s="225"/>
      <c r="S33" s="225"/>
    </row>
    <row r="34" spans="8:21" x14ac:dyDescent="0.3">
      <c r="H34" s="149">
        <v>40695</v>
      </c>
      <c r="I34" s="146">
        <v>4279942</v>
      </c>
      <c r="J34" s="146">
        <v>1523655</v>
      </c>
      <c r="K34" s="147">
        <v>21632</v>
      </c>
      <c r="L34" s="148">
        <v>5825229</v>
      </c>
      <c r="N34" s="142"/>
      <c r="O34" s="143"/>
      <c r="P34" s="143"/>
    </row>
    <row r="35" spans="8:21" x14ac:dyDescent="0.3">
      <c r="H35" s="149">
        <v>40725</v>
      </c>
      <c r="I35" s="146">
        <v>4282852</v>
      </c>
      <c r="J35" s="146">
        <v>1525491</v>
      </c>
      <c r="K35" s="147">
        <v>21646</v>
      </c>
      <c r="L35" s="148">
        <v>5829989</v>
      </c>
      <c r="N35" s="226" t="s">
        <v>664</v>
      </c>
      <c r="O35" s="223" t="s">
        <v>680</v>
      </c>
      <c r="P35" s="223" t="s">
        <v>681</v>
      </c>
      <c r="Q35" s="223" t="s">
        <v>676</v>
      </c>
      <c r="R35" s="229" t="s">
        <v>682</v>
      </c>
      <c r="S35" s="229"/>
      <c r="T35" s="229"/>
      <c r="U35" s="223" t="s">
        <v>470</v>
      </c>
    </row>
    <row r="36" spans="8:21" ht="28.8" x14ac:dyDescent="0.3">
      <c r="H36" s="149">
        <v>40756</v>
      </c>
      <c r="I36" s="146">
        <v>4283580</v>
      </c>
      <c r="J36" s="146">
        <v>1525899</v>
      </c>
      <c r="K36" s="147">
        <v>21641</v>
      </c>
      <c r="L36" s="148">
        <v>5831120</v>
      </c>
      <c r="N36" s="227"/>
      <c r="O36" s="228"/>
      <c r="P36" s="228"/>
      <c r="Q36" s="228"/>
      <c r="R36" s="160" t="s">
        <v>683</v>
      </c>
      <c r="S36" s="160" t="s">
        <v>684</v>
      </c>
      <c r="T36" s="160" t="s">
        <v>685</v>
      </c>
      <c r="U36" s="223"/>
    </row>
    <row r="37" spans="8:21" x14ac:dyDescent="0.3">
      <c r="H37" s="149">
        <v>40787</v>
      </c>
      <c r="I37" s="146">
        <v>4284852</v>
      </c>
      <c r="J37" s="146">
        <v>1527002</v>
      </c>
      <c r="K37" s="147">
        <v>21648</v>
      </c>
      <c r="L37" s="148">
        <v>5833502</v>
      </c>
      <c r="N37" s="150">
        <v>43070</v>
      </c>
      <c r="O37" s="151">
        <v>5105</v>
      </c>
      <c r="P37" s="151">
        <v>22692</v>
      </c>
      <c r="Q37" s="151">
        <v>68183</v>
      </c>
      <c r="R37" s="151">
        <v>311194</v>
      </c>
      <c r="S37" s="161">
        <v>2886</v>
      </c>
      <c r="T37" s="151">
        <v>69470</v>
      </c>
      <c r="U37" s="162">
        <v>479530</v>
      </c>
    </row>
    <row r="38" spans="8:21" x14ac:dyDescent="0.3">
      <c r="H38" s="149">
        <v>40817</v>
      </c>
      <c r="I38" s="146">
        <v>4287863</v>
      </c>
      <c r="J38" s="146">
        <v>1529015</v>
      </c>
      <c r="K38" s="147">
        <v>21656</v>
      </c>
      <c r="L38" s="148">
        <v>5838534</v>
      </c>
      <c r="N38" s="150">
        <v>43101</v>
      </c>
      <c r="O38" s="151">
        <v>5247</v>
      </c>
      <c r="P38" s="151">
        <v>22678</v>
      </c>
      <c r="Q38" s="151">
        <v>72303</v>
      </c>
      <c r="R38" s="151">
        <v>310823</v>
      </c>
      <c r="S38" s="161">
        <v>2857</v>
      </c>
      <c r="T38" s="151">
        <v>69345</v>
      </c>
      <c r="U38" s="162">
        <v>483253</v>
      </c>
    </row>
    <row r="39" spans="8:21" x14ac:dyDescent="0.3">
      <c r="H39" s="149">
        <v>40848</v>
      </c>
      <c r="I39" s="146">
        <v>4290093</v>
      </c>
      <c r="J39" s="146">
        <v>1530908</v>
      </c>
      <c r="K39" s="147">
        <v>21653</v>
      </c>
      <c r="L39" s="148">
        <v>5842654</v>
      </c>
      <c r="N39" s="150">
        <v>43132</v>
      </c>
      <c r="O39" s="151">
        <v>5296</v>
      </c>
      <c r="P39" s="151">
        <v>22684</v>
      </c>
      <c r="Q39" s="151">
        <v>75571</v>
      </c>
      <c r="R39" s="151">
        <v>310525</v>
      </c>
      <c r="S39" s="161">
        <v>2823</v>
      </c>
      <c r="T39" s="151">
        <v>69086</v>
      </c>
      <c r="U39" s="162">
        <v>485985</v>
      </c>
    </row>
    <row r="40" spans="8:21" x14ac:dyDescent="0.3">
      <c r="H40" s="149">
        <v>40878</v>
      </c>
      <c r="I40" s="146">
        <v>4294286</v>
      </c>
      <c r="J40" s="146">
        <v>1532864</v>
      </c>
      <c r="K40" s="147">
        <v>21701</v>
      </c>
      <c r="L40" s="148">
        <v>5848851</v>
      </c>
      <c r="N40" s="150">
        <v>43160</v>
      </c>
      <c r="O40" s="151">
        <v>5558</v>
      </c>
      <c r="P40" s="151">
        <v>22685</v>
      </c>
      <c r="Q40" s="151">
        <v>78121</v>
      </c>
      <c r="R40" s="151">
        <v>310302</v>
      </c>
      <c r="S40" s="161">
        <v>2800</v>
      </c>
      <c r="T40" s="151">
        <v>68860</v>
      </c>
      <c r="U40" s="162">
        <v>488326</v>
      </c>
    </row>
    <row r="41" spans="8:21" x14ac:dyDescent="0.3">
      <c r="H41" s="149">
        <v>40909</v>
      </c>
      <c r="I41" s="146">
        <v>4300326</v>
      </c>
      <c r="J41" s="146">
        <v>1536121</v>
      </c>
      <c r="K41" s="147">
        <v>21755</v>
      </c>
      <c r="L41" s="148">
        <v>5858202</v>
      </c>
      <c r="N41" s="150">
        <v>43191</v>
      </c>
      <c r="O41" s="151">
        <v>5585</v>
      </c>
      <c r="P41" s="151">
        <v>22702</v>
      </c>
      <c r="Q41" s="151">
        <v>80702</v>
      </c>
      <c r="R41" s="151">
        <v>310070</v>
      </c>
      <c r="S41" s="161">
        <v>2767</v>
      </c>
      <c r="T41" s="151">
        <v>68468</v>
      </c>
      <c r="U41" s="162">
        <v>490294</v>
      </c>
    </row>
    <row r="42" spans="8:21" x14ac:dyDescent="0.3">
      <c r="H42" s="149">
        <v>40940</v>
      </c>
      <c r="I42" s="146">
        <v>4301997</v>
      </c>
      <c r="J42" s="146">
        <v>1536442</v>
      </c>
      <c r="K42" s="147">
        <v>21785</v>
      </c>
      <c r="L42" s="148">
        <v>5860224</v>
      </c>
      <c r="N42" s="150">
        <v>43221</v>
      </c>
      <c r="O42" s="151">
        <v>5623</v>
      </c>
      <c r="P42" s="151">
        <v>22687</v>
      </c>
      <c r="Q42" s="151">
        <v>84710</v>
      </c>
      <c r="R42" s="151">
        <v>309702</v>
      </c>
      <c r="S42" s="161">
        <v>2736</v>
      </c>
      <c r="T42" s="151">
        <v>68234</v>
      </c>
      <c r="U42" s="162">
        <v>493692</v>
      </c>
    </row>
    <row r="43" spans="8:21" x14ac:dyDescent="0.3">
      <c r="H43" s="149">
        <v>40969</v>
      </c>
      <c r="I43" s="146">
        <v>4300898</v>
      </c>
      <c r="J43" s="146">
        <v>1536962</v>
      </c>
      <c r="K43" s="147">
        <v>21825</v>
      </c>
      <c r="L43" s="148">
        <v>5859685</v>
      </c>
      <c r="N43" s="150">
        <v>43252</v>
      </c>
      <c r="O43" s="151">
        <v>5678</v>
      </c>
      <c r="P43" s="151">
        <v>22679</v>
      </c>
      <c r="Q43" s="151">
        <v>88858</v>
      </c>
      <c r="R43" s="151">
        <v>309316</v>
      </c>
      <c r="S43" s="161">
        <v>2616</v>
      </c>
      <c r="T43" s="151">
        <v>68206</v>
      </c>
      <c r="U43" s="162">
        <v>497353</v>
      </c>
    </row>
    <row r="44" spans="8:21" x14ac:dyDescent="0.3">
      <c r="H44" s="149">
        <v>41000</v>
      </c>
      <c r="I44" s="146">
        <v>4299381</v>
      </c>
      <c r="J44" s="146">
        <v>1535895</v>
      </c>
      <c r="K44" s="147">
        <v>21834</v>
      </c>
      <c r="L44" s="148">
        <v>5857110</v>
      </c>
      <c r="N44" s="150">
        <v>43282</v>
      </c>
      <c r="O44" s="151">
        <v>5690</v>
      </c>
      <c r="P44" s="151">
        <v>22681</v>
      </c>
      <c r="Q44" s="151">
        <v>93665</v>
      </c>
      <c r="R44" s="151">
        <v>309009</v>
      </c>
      <c r="S44" s="161">
        <v>2590</v>
      </c>
      <c r="T44" s="151">
        <v>67970</v>
      </c>
      <c r="U44" s="162">
        <v>501605</v>
      </c>
    </row>
    <row r="45" spans="8:21" x14ac:dyDescent="0.3">
      <c r="H45" s="149">
        <v>41030</v>
      </c>
      <c r="I45" s="146">
        <v>4301899</v>
      </c>
      <c r="J45" s="146">
        <v>1538696</v>
      </c>
      <c r="K45" s="147">
        <v>21868</v>
      </c>
      <c r="L45" s="148">
        <v>5862463</v>
      </c>
      <c r="N45" s="150">
        <v>43313</v>
      </c>
      <c r="O45" s="151">
        <v>5756</v>
      </c>
      <c r="P45" s="151">
        <v>22684</v>
      </c>
      <c r="Q45" s="151">
        <v>98094</v>
      </c>
      <c r="R45" s="151">
        <v>308688</v>
      </c>
      <c r="S45" s="161">
        <v>2537</v>
      </c>
      <c r="T45" s="151">
        <v>67760</v>
      </c>
      <c r="U45" s="162">
        <v>505519</v>
      </c>
    </row>
    <row r="46" spans="8:21" x14ac:dyDescent="0.3">
      <c r="H46" s="149">
        <v>41061</v>
      </c>
      <c r="I46" s="146">
        <v>4304498</v>
      </c>
      <c r="J46" s="146">
        <v>1540679</v>
      </c>
      <c r="K46" s="147">
        <v>21885</v>
      </c>
      <c r="L46" s="148">
        <v>5867062</v>
      </c>
      <c r="N46" s="150">
        <v>43344</v>
      </c>
      <c r="O46" s="151">
        <v>5772</v>
      </c>
      <c r="P46" s="151">
        <v>22659</v>
      </c>
      <c r="Q46" s="151">
        <v>102952</v>
      </c>
      <c r="R46" s="153">
        <v>308336</v>
      </c>
      <c r="S46" s="163">
        <v>2437</v>
      </c>
      <c r="T46" s="153">
        <v>67502</v>
      </c>
      <c r="U46" s="163">
        <v>509658</v>
      </c>
    </row>
    <row r="47" spans="8:21" x14ac:dyDescent="0.3">
      <c r="H47" s="149">
        <v>41091</v>
      </c>
      <c r="I47" s="146">
        <v>4308371</v>
      </c>
      <c r="J47" s="146">
        <v>1542361</v>
      </c>
      <c r="K47" s="147">
        <v>21911</v>
      </c>
      <c r="L47" s="148">
        <v>5872643</v>
      </c>
      <c r="Q47" s="151"/>
    </row>
    <row r="48" spans="8:21" x14ac:dyDescent="0.3">
      <c r="H48" s="149">
        <v>41122</v>
      </c>
      <c r="I48" s="146">
        <v>4311353</v>
      </c>
      <c r="J48" s="146">
        <v>1545267</v>
      </c>
      <c r="K48" s="147">
        <v>21963</v>
      </c>
      <c r="L48" s="148">
        <v>5878583</v>
      </c>
      <c r="Q48" s="151"/>
    </row>
    <row r="49" spans="8:17" x14ac:dyDescent="0.3">
      <c r="H49" s="149">
        <v>41153</v>
      </c>
      <c r="I49" s="146">
        <v>4313635</v>
      </c>
      <c r="J49" s="146">
        <v>1548149</v>
      </c>
      <c r="K49" s="147">
        <v>21971</v>
      </c>
      <c r="L49" s="148">
        <v>5883755</v>
      </c>
      <c r="Q49" s="151"/>
    </row>
    <row r="50" spans="8:17" x14ac:dyDescent="0.3">
      <c r="H50" s="149">
        <v>41183</v>
      </c>
      <c r="I50" s="146">
        <v>4314965</v>
      </c>
      <c r="J50" s="146">
        <v>1549857</v>
      </c>
      <c r="K50" s="147">
        <v>22000</v>
      </c>
      <c r="L50" s="148">
        <v>5886822</v>
      </c>
      <c r="Q50" s="62"/>
    </row>
    <row r="51" spans="8:17" x14ac:dyDescent="0.3">
      <c r="H51" s="149">
        <v>41214</v>
      </c>
      <c r="I51" s="146">
        <v>4317990</v>
      </c>
      <c r="J51" s="146">
        <v>1552401</v>
      </c>
      <c r="K51" s="147">
        <v>22013</v>
      </c>
      <c r="L51" s="148">
        <v>5892404</v>
      </c>
    </row>
    <row r="52" spans="8:17" x14ac:dyDescent="0.3">
      <c r="H52" s="149">
        <v>41244</v>
      </c>
      <c r="I52" s="146">
        <v>4323226</v>
      </c>
      <c r="J52" s="146">
        <v>1555896</v>
      </c>
      <c r="K52" s="147">
        <v>22029</v>
      </c>
      <c r="L52" s="148">
        <v>5901151</v>
      </c>
    </row>
    <row r="53" spans="8:17" x14ac:dyDescent="0.3">
      <c r="H53" s="149">
        <v>41275</v>
      </c>
      <c r="I53" s="146">
        <v>4327694</v>
      </c>
      <c r="J53" s="146">
        <v>1558904</v>
      </c>
      <c r="K53" s="147">
        <v>22081</v>
      </c>
      <c r="L53" s="148">
        <v>5908679</v>
      </c>
    </row>
    <row r="54" spans="8:17" x14ac:dyDescent="0.3">
      <c r="H54" s="149">
        <v>41306</v>
      </c>
      <c r="I54" s="146">
        <v>4328594</v>
      </c>
      <c r="J54" s="146">
        <v>1559132</v>
      </c>
      <c r="K54" s="147">
        <v>22093</v>
      </c>
      <c r="L54" s="148">
        <v>5909819</v>
      </c>
    </row>
    <row r="55" spans="8:17" x14ac:dyDescent="0.3">
      <c r="H55" s="149">
        <v>41334</v>
      </c>
      <c r="I55" s="146">
        <v>4326837</v>
      </c>
      <c r="J55" s="146">
        <v>1558680</v>
      </c>
      <c r="K55" s="147">
        <v>22123</v>
      </c>
      <c r="L55" s="148">
        <v>5907640</v>
      </c>
    </row>
    <row r="56" spans="8:17" x14ac:dyDescent="0.3">
      <c r="H56" s="149">
        <v>41365</v>
      </c>
      <c r="I56" s="146">
        <v>4327090</v>
      </c>
      <c r="J56" s="146">
        <v>1559594</v>
      </c>
      <c r="K56" s="147">
        <v>22151</v>
      </c>
      <c r="L56" s="148">
        <v>5908835</v>
      </c>
    </row>
    <row r="57" spans="8:17" x14ac:dyDescent="0.3">
      <c r="H57" s="149">
        <v>41395</v>
      </c>
      <c r="I57" s="146">
        <v>4328250</v>
      </c>
      <c r="J57" s="146">
        <v>1561787</v>
      </c>
      <c r="K57" s="147">
        <v>22185</v>
      </c>
      <c r="L57" s="148">
        <v>5912222</v>
      </c>
    </row>
    <row r="58" spans="8:17" x14ac:dyDescent="0.3">
      <c r="H58" s="149">
        <v>41426</v>
      </c>
      <c r="I58" s="146">
        <v>4330913</v>
      </c>
      <c r="J58" s="146">
        <v>1564730</v>
      </c>
      <c r="K58" s="147">
        <v>22215</v>
      </c>
      <c r="L58" s="148">
        <v>5917858</v>
      </c>
    </row>
    <row r="59" spans="8:17" x14ac:dyDescent="0.3">
      <c r="H59" s="149">
        <v>41456</v>
      </c>
      <c r="I59" s="146">
        <v>4334004</v>
      </c>
      <c r="J59" s="146">
        <v>1567335</v>
      </c>
      <c r="K59" s="147">
        <v>22218</v>
      </c>
      <c r="L59" s="148">
        <v>5923557</v>
      </c>
    </row>
    <row r="60" spans="8:17" x14ac:dyDescent="0.3">
      <c r="H60" s="149">
        <v>41487</v>
      </c>
      <c r="I60" s="146">
        <v>4334955</v>
      </c>
      <c r="J60" s="146">
        <v>1568634</v>
      </c>
      <c r="K60" s="147">
        <v>22229</v>
      </c>
      <c r="L60" s="148">
        <v>5925818</v>
      </c>
    </row>
    <row r="61" spans="8:17" x14ac:dyDescent="0.3">
      <c r="H61" s="149">
        <v>41518</v>
      </c>
      <c r="I61" s="146">
        <v>4333967</v>
      </c>
      <c r="J61" s="146">
        <v>1568465</v>
      </c>
      <c r="K61" s="147">
        <v>22234</v>
      </c>
      <c r="L61" s="148">
        <v>5924666</v>
      </c>
    </row>
    <row r="62" spans="8:17" x14ac:dyDescent="0.3">
      <c r="H62" s="149">
        <v>41548</v>
      </c>
      <c r="I62" s="146">
        <v>4333159</v>
      </c>
      <c r="J62" s="146">
        <v>1569361</v>
      </c>
      <c r="K62" s="147">
        <v>22242</v>
      </c>
      <c r="L62" s="148">
        <v>5924762</v>
      </c>
    </row>
    <row r="63" spans="8:17" x14ac:dyDescent="0.3">
      <c r="H63" s="149">
        <v>41579</v>
      </c>
      <c r="I63" s="146">
        <v>4333359</v>
      </c>
      <c r="J63" s="146">
        <v>1570517</v>
      </c>
      <c r="K63" s="147">
        <v>22273</v>
      </c>
      <c r="L63" s="148">
        <v>5926149</v>
      </c>
    </row>
    <row r="64" spans="8:17" x14ac:dyDescent="0.3">
      <c r="H64" s="149">
        <v>41609</v>
      </c>
      <c r="I64" s="146">
        <v>4335772</v>
      </c>
      <c r="J64" s="146">
        <v>1572088</v>
      </c>
      <c r="K64" s="147">
        <v>22301</v>
      </c>
      <c r="L64" s="148">
        <v>5930161</v>
      </c>
    </row>
    <row r="65" spans="8:12" x14ac:dyDescent="0.3">
      <c r="H65" s="149">
        <v>41640</v>
      </c>
      <c r="I65" s="146">
        <v>4339544</v>
      </c>
      <c r="J65" s="146">
        <v>1574321</v>
      </c>
      <c r="K65" s="147">
        <v>22330</v>
      </c>
      <c r="L65" s="148">
        <v>5936195</v>
      </c>
    </row>
    <row r="66" spans="8:12" x14ac:dyDescent="0.3">
      <c r="H66" s="149">
        <v>41671</v>
      </c>
      <c r="I66" s="146">
        <v>4341706</v>
      </c>
      <c r="J66" s="146">
        <v>1574907</v>
      </c>
      <c r="K66" s="147">
        <v>22339</v>
      </c>
      <c r="L66" s="148">
        <v>5938952</v>
      </c>
    </row>
    <row r="67" spans="8:12" x14ac:dyDescent="0.3">
      <c r="H67" s="149">
        <v>41699</v>
      </c>
      <c r="I67" s="146">
        <v>4341493</v>
      </c>
      <c r="J67" s="146">
        <v>1575167</v>
      </c>
      <c r="K67" s="147">
        <v>22349</v>
      </c>
      <c r="L67" s="148">
        <v>5939009</v>
      </c>
    </row>
    <row r="68" spans="8:12" x14ac:dyDescent="0.3">
      <c r="H68" s="149">
        <v>41730</v>
      </c>
      <c r="I68" s="146">
        <v>4340858</v>
      </c>
      <c r="J68" s="146">
        <v>1575718</v>
      </c>
      <c r="K68" s="147">
        <v>22369</v>
      </c>
      <c r="L68" s="148">
        <v>5938945</v>
      </c>
    </row>
    <row r="69" spans="8:12" x14ac:dyDescent="0.3">
      <c r="H69" s="149">
        <v>41760</v>
      </c>
      <c r="I69" s="146">
        <v>4342764</v>
      </c>
      <c r="J69" s="146">
        <v>1576047</v>
      </c>
      <c r="K69" s="147">
        <v>22381</v>
      </c>
      <c r="L69" s="148">
        <v>5941192</v>
      </c>
    </row>
    <row r="70" spans="8:12" x14ac:dyDescent="0.3">
      <c r="H70" s="149">
        <v>41791</v>
      </c>
      <c r="I70" s="146">
        <v>4346900</v>
      </c>
      <c r="J70" s="146">
        <v>1577886</v>
      </c>
      <c r="K70" s="147">
        <v>22398</v>
      </c>
      <c r="L70" s="148">
        <v>5947184</v>
      </c>
    </row>
    <row r="71" spans="8:12" x14ac:dyDescent="0.3">
      <c r="H71" s="149">
        <v>41821</v>
      </c>
      <c r="I71" s="146">
        <v>4351524</v>
      </c>
      <c r="J71" s="146">
        <v>1580607</v>
      </c>
      <c r="K71" s="147">
        <v>22420</v>
      </c>
      <c r="L71" s="148">
        <v>5954551</v>
      </c>
    </row>
    <row r="72" spans="8:12" x14ac:dyDescent="0.3">
      <c r="H72" s="149">
        <v>41852</v>
      </c>
      <c r="I72" s="146">
        <v>4354500</v>
      </c>
      <c r="J72" s="146">
        <v>1581973</v>
      </c>
      <c r="K72" s="147">
        <v>22437</v>
      </c>
      <c r="L72" s="148">
        <v>5958910</v>
      </c>
    </row>
    <row r="73" spans="8:12" x14ac:dyDescent="0.3">
      <c r="H73" s="149">
        <v>41883</v>
      </c>
      <c r="I73" s="146">
        <v>4355683</v>
      </c>
      <c r="J73" s="146">
        <v>1583114</v>
      </c>
      <c r="K73" s="147">
        <v>22437</v>
      </c>
      <c r="L73" s="148">
        <v>5961234</v>
      </c>
    </row>
    <row r="74" spans="8:12" x14ac:dyDescent="0.3">
      <c r="H74" s="149">
        <v>41913</v>
      </c>
      <c r="I74" s="146">
        <v>4359107</v>
      </c>
      <c r="J74" s="146">
        <v>1584830</v>
      </c>
      <c r="K74" s="147">
        <v>22449</v>
      </c>
      <c r="L74" s="148">
        <v>5966386</v>
      </c>
    </row>
    <row r="75" spans="8:12" x14ac:dyDescent="0.3">
      <c r="H75" s="149">
        <v>41944</v>
      </c>
      <c r="I75" s="146">
        <v>4401011</v>
      </c>
      <c r="J75" s="146">
        <v>1586273</v>
      </c>
      <c r="K75" s="147">
        <v>22477</v>
      </c>
      <c r="L75" s="148">
        <v>6009761</v>
      </c>
    </row>
    <row r="76" spans="8:12" x14ac:dyDescent="0.3">
      <c r="H76" s="149">
        <v>41974</v>
      </c>
      <c r="I76" s="146">
        <v>4505820</v>
      </c>
      <c r="J76" s="146">
        <v>1586564</v>
      </c>
      <c r="K76" s="147">
        <v>22541</v>
      </c>
      <c r="L76" s="148">
        <v>6114925</v>
      </c>
    </row>
    <row r="77" spans="8:12" x14ac:dyDescent="0.3">
      <c r="H77" s="149">
        <v>42005</v>
      </c>
      <c r="I77" s="146">
        <v>4552763</v>
      </c>
      <c r="J77" s="146">
        <v>1585349</v>
      </c>
      <c r="K77" s="147">
        <v>22564</v>
      </c>
      <c r="L77" s="148">
        <v>6160676</v>
      </c>
    </row>
    <row r="78" spans="8:12" x14ac:dyDescent="0.3">
      <c r="H78" s="149">
        <v>42036</v>
      </c>
      <c r="I78" s="146">
        <v>4635749</v>
      </c>
      <c r="J78" s="146">
        <v>1584414</v>
      </c>
      <c r="K78" s="147">
        <v>22633</v>
      </c>
      <c r="L78" s="148">
        <v>6242796</v>
      </c>
    </row>
    <row r="79" spans="8:12" x14ac:dyDescent="0.3">
      <c r="H79" s="150">
        <v>42064</v>
      </c>
      <c r="I79" s="151">
        <v>4689262</v>
      </c>
      <c r="J79" s="151">
        <v>1585256</v>
      </c>
      <c r="K79" s="147">
        <v>22744</v>
      </c>
      <c r="L79" s="148">
        <v>6297262</v>
      </c>
    </row>
    <row r="80" spans="8:12" x14ac:dyDescent="0.3">
      <c r="H80" s="150">
        <v>42095</v>
      </c>
      <c r="I80" s="151">
        <v>4734466</v>
      </c>
      <c r="J80" s="151">
        <v>1586622</v>
      </c>
      <c r="K80" s="147">
        <v>22851</v>
      </c>
      <c r="L80" s="148">
        <v>6343939</v>
      </c>
    </row>
    <row r="81" spans="8:12" x14ac:dyDescent="0.3">
      <c r="H81" s="150">
        <v>42125</v>
      </c>
      <c r="I81" s="151">
        <v>4775209</v>
      </c>
      <c r="J81" s="151">
        <v>1587560</v>
      </c>
      <c r="K81" s="147">
        <v>23094</v>
      </c>
      <c r="L81" s="148">
        <v>6385863</v>
      </c>
    </row>
    <row r="82" spans="8:12" x14ac:dyDescent="0.3">
      <c r="H82" s="152">
        <v>42156</v>
      </c>
      <c r="I82" s="153">
        <v>4825972</v>
      </c>
      <c r="J82" s="153">
        <v>1591317</v>
      </c>
      <c r="K82" s="154">
        <v>23493</v>
      </c>
      <c r="L82" s="155">
        <v>6440782</v>
      </c>
    </row>
    <row r="83" spans="8:12" x14ac:dyDescent="0.3">
      <c r="H83" s="150"/>
      <c r="I83" s="156"/>
      <c r="J83" s="156"/>
      <c r="K83" s="156"/>
      <c r="L83" s="99"/>
    </row>
    <row r="84" spans="8:12" x14ac:dyDescent="0.3">
      <c r="H84" s="224" t="s">
        <v>669</v>
      </c>
      <c r="I84" s="224"/>
      <c r="J84" s="224"/>
      <c r="K84" s="224"/>
      <c r="L84" s="224"/>
    </row>
    <row r="85" spans="8:12" x14ac:dyDescent="0.3">
      <c r="H85" s="157"/>
      <c r="I85" s="157"/>
      <c r="J85" s="157"/>
      <c r="K85" s="157"/>
      <c r="L85" s="157"/>
    </row>
    <row r="86" spans="8:12" x14ac:dyDescent="0.3">
      <c r="H86" s="150" t="s">
        <v>670</v>
      </c>
      <c r="I86" s="156"/>
      <c r="J86" s="156"/>
      <c r="K86" s="156"/>
      <c r="L86" s="99"/>
    </row>
    <row r="87" spans="8:12" x14ac:dyDescent="0.3">
      <c r="H87" s="158" t="s">
        <v>662</v>
      </c>
      <c r="I87" s="235" t="s">
        <v>671</v>
      </c>
      <c r="J87" s="235"/>
      <c r="K87" s="235"/>
      <c r="L87" s="99"/>
    </row>
    <row r="88" spans="8:12" x14ac:dyDescent="0.3">
      <c r="H88" s="142"/>
      <c r="I88" s="159"/>
      <c r="J88" s="159"/>
      <c r="L88" s="99"/>
    </row>
    <row r="89" spans="8:12" x14ac:dyDescent="0.3">
      <c r="H89" s="226" t="s">
        <v>664</v>
      </c>
      <c r="I89" s="226" t="s">
        <v>667</v>
      </c>
      <c r="J89" s="226" t="s">
        <v>668</v>
      </c>
      <c r="K89" s="229" t="s">
        <v>470</v>
      </c>
      <c r="L89" s="99"/>
    </row>
    <row r="90" spans="8:12" x14ac:dyDescent="0.3">
      <c r="H90" s="227"/>
      <c r="I90" s="227"/>
      <c r="J90" s="227"/>
      <c r="K90" s="236"/>
      <c r="L90" s="99"/>
    </row>
    <row r="91" spans="8:12" x14ac:dyDescent="0.3">
      <c r="H91" s="149">
        <v>41275</v>
      </c>
      <c r="I91" s="146">
        <v>4330408</v>
      </c>
      <c r="J91" s="146">
        <v>1560357</v>
      </c>
      <c r="K91" s="148">
        <v>5890765</v>
      </c>
      <c r="L91" s="99"/>
    </row>
    <row r="92" spans="8:12" x14ac:dyDescent="0.3">
      <c r="H92" s="149">
        <v>41306</v>
      </c>
      <c r="I92" s="146">
        <v>4331311</v>
      </c>
      <c r="J92" s="146">
        <v>1560580</v>
      </c>
      <c r="K92" s="148">
        <v>5891891</v>
      </c>
      <c r="L92" s="99"/>
    </row>
    <row r="93" spans="8:12" x14ac:dyDescent="0.3">
      <c r="H93" s="149">
        <v>41334</v>
      </c>
      <c r="I93" s="146">
        <v>4329550</v>
      </c>
      <c r="J93" s="146">
        <v>1560148</v>
      </c>
      <c r="K93" s="148">
        <v>5889698</v>
      </c>
      <c r="L93" s="99"/>
    </row>
    <row r="94" spans="8:12" x14ac:dyDescent="0.3">
      <c r="H94" s="149">
        <v>41365</v>
      </c>
      <c r="I94" s="146">
        <v>4329811</v>
      </c>
      <c r="J94" s="146">
        <v>1561061</v>
      </c>
      <c r="K94" s="148">
        <v>5890872</v>
      </c>
      <c r="L94" s="99"/>
    </row>
    <row r="95" spans="8:12" x14ac:dyDescent="0.3">
      <c r="H95" s="149">
        <v>41395</v>
      </c>
      <c r="I95" s="146">
        <v>4330976</v>
      </c>
      <c r="J95" s="146">
        <v>1563251</v>
      </c>
      <c r="K95" s="148">
        <v>5894227</v>
      </c>
      <c r="L95" s="99"/>
    </row>
    <row r="96" spans="8:12" x14ac:dyDescent="0.3">
      <c r="H96" s="149">
        <v>41426</v>
      </c>
      <c r="I96" s="146">
        <v>4333649</v>
      </c>
      <c r="J96" s="146">
        <v>1566201</v>
      </c>
      <c r="K96" s="148">
        <v>5899850</v>
      </c>
      <c r="L96" s="99"/>
    </row>
    <row r="97" spans="8:12" x14ac:dyDescent="0.3">
      <c r="H97" s="149">
        <v>41456</v>
      </c>
      <c r="I97" s="146">
        <v>4336747</v>
      </c>
      <c r="J97" s="146">
        <v>1568802</v>
      </c>
      <c r="K97" s="148">
        <v>5905549</v>
      </c>
      <c r="L97" s="99"/>
    </row>
    <row r="98" spans="8:12" x14ac:dyDescent="0.3">
      <c r="H98" s="149">
        <v>41487</v>
      </c>
      <c r="I98" s="146">
        <v>4337708</v>
      </c>
      <c r="J98" s="146">
        <v>1570096</v>
      </c>
      <c r="K98" s="148">
        <v>5907804</v>
      </c>
      <c r="L98" s="99"/>
    </row>
    <row r="99" spans="8:12" x14ac:dyDescent="0.3">
      <c r="H99" s="149">
        <v>41518</v>
      </c>
      <c r="I99" s="146">
        <v>4336738</v>
      </c>
      <c r="J99" s="146">
        <v>1569920</v>
      </c>
      <c r="K99" s="148">
        <v>5906658</v>
      </c>
      <c r="L99" s="99"/>
    </row>
    <row r="100" spans="8:12" x14ac:dyDescent="0.3">
      <c r="H100" s="149">
        <v>41548</v>
      </c>
      <c r="I100" s="146">
        <v>4335948</v>
      </c>
      <c r="J100" s="146">
        <v>1570813</v>
      </c>
      <c r="K100" s="148">
        <v>5906761</v>
      </c>
      <c r="L100" s="99"/>
    </row>
    <row r="101" spans="8:12" x14ac:dyDescent="0.3">
      <c r="H101" s="149">
        <v>41579</v>
      </c>
      <c r="I101" s="146">
        <v>4336164</v>
      </c>
      <c r="J101" s="146">
        <v>1571964</v>
      </c>
      <c r="K101" s="148">
        <v>5908128</v>
      </c>
      <c r="L101" s="99"/>
    </row>
    <row r="102" spans="8:12" x14ac:dyDescent="0.3">
      <c r="H102" s="149">
        <v>41609</v>
      </c>
      <c r="I102" s="146">
        <v>4338596</v>
      </c>
      <c r="J102" s="146">
        <v>1573533</v>
      </c>
      <c r="K102" s="148">
        <v>5912129</v>
      </c>
      <c r="L102" s="99"/>
    </row>
    <row r="103" spans="8:12" x14ac:dyDescent="0.3">
      <c r="H103" s="149">
        <v>41640</v>
      </c>
      <c r="I103" s="146">
        <v>4342365</v>
      </c>
      <c r="J103" s="146">
        <v>1575761</v>
      </c>
      <c r="K103" s="148">
        <v>5918126</v>
      </c>
      <c r="L103" s="99"/>
    </row>
    <row r="104" spans="8:12" x14ac:dyDescent="0.3">
      <c r="H104" s="149">
        <v>41671</v>
      </c>
      <c r="I104" s="146">
        <v>4344522</v>
      </c>
      <c r="J104" s="146">
        <v>1576347</v>
      </c>
      <c r="K104" s="148">
        <v>5920869</v>
      </c>
      <c r="L104" s="99"/>
    </row>
    <row r="105" spans="8:12" x14ac:dyDescent="0.3">
      <c r="H105" s="149">
        <v>41699</v>
      </c>
      <c r="I105" s="146">
        <v>4344318</v>
      </c>
      <c r="J105" s="146">
        <v>1576600</v>
      </c>
      <c r="K105" s="148">
        <v>5920918</v>
      </c>
      <c r="L105" s="99"/>
    </row>
    <row r="106" spans="8:12" x14ac:dyDescent="0.3">
      <c r="H106" s="149">
        <v>41730</v>
      </c>
      <c r="I106" s="146">
        <v>4343679</v>
      </c>
      <c r="J106" s="146">
        <v>1577160</v>
      </c>
      <c r="K106" s="148">
        <v>5920839</v>
      </c>
      <c r="L106" s="99"/>
    </row>
    <row r="107" spans="8:12" x14ac:dyDescent="0.3">
      <c r="H107" s="149">
        <v>41760</v>
      </c>
      <c r="I107" s="146">
        <v>4345584</v>
      </c>
      <c r="J107" s="146">
        <v>1577488</v>
      </c>
      <c r="K107" s="148">
        <v>5923072</v>
      </c>
      <c r="L107" s="99"/>
    </row>
    <row r="108" spans="8:12" x14ac:dyDescent="0.3">
      <c r="H108" s="149">
        <v>41791</v>
      </c>
      <c r="I108" s="146">
        <v>4349723</v>
      </c>
      <c r="J108" s="146">
        <v>1579324</v>
      </c>
      <c r="K108" s="148">
        <v>5929047</v>
      </c>
      <c r="L108" s="99"/>
    </row>
    <row r="109" spans="8:12" x14ac:dyDescent="0.3">
      <c r="H109" s="149">
        <v>41821</v>
      </c>
      <c r="I109" s="146">
        <v>4354347</v>
      </c>
      <c r="J109" s="146">
        <v>1582040</v>
      </c>
      <c r="K109" s="148">
        <v>5936387</v>
      </c>
      <c r="L109" s="99"/>
    </row>
    <row r="110" spans="8:12" x14ac:dyDescent="0.3">
      <c r="H110" s="149">
        <v>41852</v>
      </c>
      <c r="I110" s="146">
        <v>4357337</v>
      </c>
      <c r="J110" s="146">
        <v>1583406</v>
      </c>
      <c r="K110" s="148">
        <v>5940743</v>
      </c>
      <c r="L110" s="99"/>
    </row>
    <row r="111" spans="8:12" x14ac:dyDescent="0.3">
      <c r="H111" s="149">
        <v>41883</v>
      </c>
      <c r="I111" s="146">
        <v>4358521</v>
      </c>
      <c r="J111" s="146">
        <v>1584560</v>
      </c>
      <c r="K111" s="148">
        <v>5943081</v>
      </c>
      <c r="L111" s="99"/>
    </row>
    <row r="112" spans="8:12" x14ac:dyDescent="0.3">
      <c r="H112" s="149">
        <v>41913</v>
      </c>
      <c r="I112" s="146">
        <v>4361950</v>
      </c>
      <c r="J112" s="146">
        <v>1586272</v>
      </c>
      <c r="K112" s="148">
        <v>5948222</v>
      </c>
      <c r="L112" s="99"/>
    </row>
    <row r="113" spans="8:12" x14ac:dyDescent="0.3">
      <c r="H113" s="149">
        <v>41944</v>
      </c>
      <c r="I113" s="146">
        <v>4403869</v>
      </c>
      <c r="J113" s="146">
        <v>1587717</v>
      </c>
      <c r="K113" s="148">
        <v>5991586</v>
      </c>
      <c r="L113" s="99"/>
    </row>
    <row r="114" spans="8:12" x14ac:dyDescent="0.3">
      <c r="H114" s="149">
        <v>41974</v>
      </c>
      <c r="I114" s="146">
        <v>4508689</v>
      </c>
      <c r="J114" s="146">
        <v>1588019</v>
      </c>
      <c r="K114" s="148">
        <v>6096708</v>
      </c>
      <c r="L114" s="99"/>
    </row>
    <row r="115" spans="8:12" x14ac:dyDescent="0.3">
      <c r="H115" s="149">
        <v>42005</v>
      </c>
      <c r="I115" s="146">
        <v>4555630</v>
      </c>
      <c r="J115" s="146">
        <v>1586805</v>
      </c>
      <c r="K115" s="148">
        <v>6142435</v>
      </c>
      <c r="L115" s="99"/>
    </row>
    <row r="116" spans="8:12" x14ac:dyDescent="0.3">
      <c r="H116" s="149">
        <v>42036</v>
      </c>
      <c r="I116" s="146">
        <v>4638626</v>
      </c>
      <c r="J116" s="146">
        <v>1585859</v>
      </c>
      <c r="K116" s="148">
        <v>6224485</v>
      </c>
      <c r="L116" s="99"/>
    </row>
    <row r="117" spans="8:12" x14ac:dyDescent="0.3">
      <c r="H117" s="150">
        <v>42064</v>
      </c>
      <c r="I117" s="151">
        <v>4692156</v>
      </c>
      <c r="J117" s="151">
        <v>1586701</v>
      </c>
      <c r="K117" s="148">
        <v>6278857</v>
      </c>
      <c r="L117" s="99"/>
    </row>
    <row r="118" spans="8:12" x14ac:dyDescent="0.3">
      <c r="H118" s="150">
        <v>42095</v>
      </c>
      <c r="I118" s="151">
        <v>4737361</v>
      </c>
      <c r="J118" s="151">
        <v>1588077</v>
      </c>
      <c r="K118" s="148">
        <v>6325438</v>
      </c>
      <c r="L118" s="99"/>
    </row>
    <row r="119" spans="8:12" x14ac:dyDescent="0.3">
      <c r="H119" s="150">
        <v>42125</v>
      </c>
      <c r="I119" s="151">
        <v>4778133</v>
      </c>
      <c r="J119" s="151">
        <v>1589015</v>
      </c>
      <c r="K119" s="148">
        <v>6367148</v>
      </c>
      <c r="L119" s="99"/>
    </row>
    <row r="120" spans="8:12" x14ac:dyDescent="0.3">
      <c r="H120" s="150">
        <v>42156</v>
      </c>
      <c r="I120" s="151">
        <v>4828901</v>
      </c>
      <c r="J120" s="151">
        <v>1592778</v>
      </c>
      <c r="K120" s="148">
        <v>6421679</v>
      </c>
      <c r="L120" s="99"/>
    </row>
    <row r="121" spans="8:12" x14ac:dyDescent="0.3">
      <c r="H121" s="150">
        <v>42186</v>
      </c>
      <c r="I121" s="151">
        <v>4859155</v>
      </c>
      <c r="J121" s="151">
        <v>1594717</v>
      </c>
      <c r="K121" s="148">
        <v>6453872</v>
      </c>
      <c r="L121" s="99"/>
    </row>
    <row r="122" spans="8:12" x14ac:dyDescent="0.3">
      <c r="H122" s="150">
        <v>42217</v>
      </c>
      <c r="I122" s="151">
        <v>4914358</v>
      </c>
      <c r="J122" s="151">
        <v>1597192</v>
      </c>
      <c r="K122" s="148">
        <v>6511550</v>
      </c>
      <c r="L122" s="99"/>
    </row>
    <row r="123" spans="8:12" x14ac:dyDescent="0.3">
      <c r="H123" s="150">
        <v>42248</v>
      </c>
      <c r="I123" s="151">
        <v>4950439</v>
      </c>
      <c r="J123" s="151">
        <v>1599667</v>
      </c>
      <c r="K123" s="148">
        <v>6550106</v>
      </c>
      <c r="L123" s="99"/>
    </row>
    <row r="124" spans="8:12" x14ac:dyDescent="0.3">
      <c r="H124" s="150">
        <v>42278</v>
      </c>
      <c r="I124" s="151">
        <v>4966274</v>
      </c>
      <c r="J124" s="151">
        <v>1599818</v>
      </c>
      <c r="K124" s="148">
        <v>6566092</v>
      </c>
      <c r="L124" s="99"/>
    </row>
    <row r="125" spans="8:12" x14ac:dyDescent="0.3">
      <c r="H125" s="150">
        <v>42309</v>
      </c>
      <c r="I125" s="151">
        <v>4982873</v>
      </c>
      <c r="J125" s="151">
        <v>1601117</v>
      </c>
      <c r="K125" s="148">
        <v>6583990</v>
      </c>
      <c r="L125" s="99"/>
    </row>
    <row r="126" spans="8:12" x14ac:dyDescent="0.3">
      <c r="H126" s="150">
        <v>42339</v>
      </c>
      <c r="I126" s="151">
        <v>5016497</v>
      </c>
      <c r="J126" s="151">
        <v>1605614</v>
      </c>
      <c r="K126" s="148">
        <v>6622111</v>
      </c>
      <c r="L126" s="99"/>
    </row>
    <row r="127" spans="8:12" x14ac:dyDescent="0.3">
      <c r="H127" s="150">
        <v>42370</v>
      </c>
      <c r="I127" s="151">
        <v>5027615</v>
      </c>
      <c r="J127" s="151">
        <v>1606449</v>
      </c>
      <c r="K127" s="148">
        <v>6634064</v>
      </c>
      <c r="L127" s="99"/>
    </row>
    <row r="128" spans="8:12" x14ac:dyDescent="0.3">
      <c r="H128" s="150">
        <v>42401</v>
      </c>
      <c r="I128" s="151">
        <v>5038654</v>
      </c>
      <c r="J128" s="151">
        <v>1606477</v>
      </c>
      <c r="K128" s="148">
        <v>6645131</v>
      </c>
      <c r="L128" s="99"/>
    </row>
    <row r="129" spans="8:12" x14ac:dyDescent="0.3">
      <c r="H129" s="150">
        <v>42430</v>
      </c>
      <c r="I129" s="151">
        <v>5052206</v>
      </c>
      <c r="J129" s="151">
        <v>1608274</v>
      </c>
      <c r="K129" s="148">
        <v>6660480</v>
      </c>
      <c r="L129" s="99"/>
    </row>
    <row r="130" spans="8:12" x14ac:dyDescent="0.3">
      <c r="H130" s="150">
        <v>42461</v>
      </c>
      <c r="I130" s="151">
        <v>5061017</v>
      </c>
      <c r="J130" s="151">
        <v>1607770</v>
      </c>
      <c r="K130" s="148">
        <v>6668787</v>
      </c>
      <c r="L130" s="99"/>
    </row>
    <row r="131" spans="8:12" x14ac:dyDescent="0.3">
      <c r="H131" s="150">
        <v>42491</v>
      </c>
      <c r="I131" s="151">
        <v>5080197</v>
      </c>
      <c r="J131" s="151">
        <v>1609407</v>
      </c>
      <c r="K131" s="148">
        <v>6689604</v>
      </c>
      <c r="L131" s="99"/>
    </row>
    <row r="132" spans="8:12" x14ac:dyDescent="0.3">
      <c r="H132" s="150">
        <v>42522</v>
      </c>
      <c r="I132" s="151">
        <v>5103213</v>
      </c>
      <c r="J132" s="151">
        <v>1612784</v>
      </c>
      <c r="K132" s="148">
        <v>6715997</v>
      </c>
      <c r="L132" s="99"/>
    </row>
    <row r="133" spans="8:12" x14ac:dyDescent="0.3">
      <c r="H133" s="150">
        <v>42552</v>
      </c>
      <c r="I133" s="151">
        <v>5121726</v>
      </c>
      <c r="J133" s="151">
        <v>1615180</v>
      </c>
      <c r="K133" s="148">
        <v>6736906</v>
      </c>
      <c r="L133" s="99"/>
    </row>
    <row r="134" spans="8:12" x14ac:dyDescent="0.3">
      <c r="H134" s="150">
        <v>42583</v>
      </c>
      <c r="I134" s="151">
        <v>5128650</v>
      </c>
      <c r="J134" s="151">
        <v>1614686</v>
      </c>
      <c r="K134" s="148">
        <v>6743336</v>
      </c>
      <c r="L134" s="99"/>
    </row>
    <row r="135" spans="8:12" x14ac:dyDescent="0.3">
      <c r="H135" s="150">
        <v>42614</v>
      </c>
      <c r="I135" s="151">
        <v>5149079</v>
      </c>
      <c r="J135" s="151">
        <v>1617578</v>
      </c>
      <c r="K135" s="148">
        <v>6766657</v>
      </c>
      <c r="L135" s="99"/>
    </row>
    <row r="136" spans="8:12" x14ac:dyDescent="0.3">
      <c r="H136" s="150">
        <v>42644</v>
      </c>
      <c r="I136" s="151">
        <v>5166624</v>
      </c>
      <c r="J136" s="151">
        <v>1620418</v>
      </c>
      <c r="K136" s="148">
        <v>6787042</v>
      </c>
      <c r="L136" s="99"/>
    </row>
    <row r="137" spans="8:12" x14ac:dyDescent="0.3">
      <c r="H137" s="150">
        <v>42675</v>
      </c>
      <c r="I137" s="151">
        <v>5189635</v>
      </c>
      <c r="J137" s="151">
        <v>1625245</v>
      </c>
      <c r="K137" s="148">
        <v>6814880</v>
      </c>
      <c r="L137" s="99"/>
    </row>
    <row r="138" spans="8:12" x14ac:dyDescent="0.3">
      <c r="H138" s="150">
        <v>42705</v>
      </c>
      <c r="I138" s="151">
        <v>5204516</v>
      </c>
      <c r="J138" s="151">
        <v>1628902</v>
      </c>
      <c r="K138" s="148">
        <v>6833418</v>
      </c>
      <c r="L138" s="99"/>
    </row>
    <row r="139" spans="8:12" x14ac:dyDescent="0.3">
      <c r="H139" s="150">
        <v>42736</v>
      </c>
      <c r="I139" s="151">
        <v>5222209</v>
      </c>
      <c r="J139" s="151">
        <v>1632563</v>
      </c>
      <c r="K139" s="148">
        <v>6854772</v>
      </c>
      <c r="L139" s="99"/>
    </row>
    <row r="140" spans="8:12" x14ac:dyDescent="0.3">
      <c r="H140" s="150">
        <v>42767</v>
      </c>
      <c r="I140" s="151">
        <v>5231782</v>
      </c>
      <c r="J140" s="151">
        <v>1634881</v>
      </c>
      <c r="K140" s="148">
        <v>6866663</v>
      </c>
      <c r="L140" s="99"/>
    </row>
    <row r="141" spans="8:12" x14ac:dyDescent="0.3">
      <c r="H141" s="150">
        <v>42795</v>
      </c>
      <c r="I141" s="151">
        <v>5236700</v>
      </c>
      <c r="J141" s="151">
        <v>1636799</v>
      </c>
      <c r="K141" s="148">
        <v>6873499</v>
      </c>
      <c r="L141" s="99"/>
    </row>
    <row r="142" spans="8:12" x14ac:dyDescent="0.3">
      <c r="H142" s="150">
        <v>42826</v>
      </c>
      <c r="I142" s="151">
        <v>5242040</v>
      </c>
      <c r="J142" s="151">
        <v>1639368</v>
      </c>
      <c r="K142" s="148">
        <v>6881408</v>
      </c>
      <c r="L142" s="99"/>
    </row>
    <row r="143" spans="8:12" x14ac:dyDescent="0.3">
      <c r="H143" s="150">
        <v>42856</v>
      </c>
      <c r="I143" s="151">
        <v>5247541</v>
      </c>
      <c r="J143" s="151">
        <v>1641608</v>
      </c>
      <c r="K143" s="148">
        <v>6889149</v>
      </c>
      <c r="L143" s="99"/>
    </row>
    <row r="144" spans="8:12" x14ac:dyDescent="0.3">
      <c r="H144" s="150">
        <v>42887</v>
      </c>
      <c r="I144" s="151">
        <v>5251452</v>
      </c>
      <c r="J144" s="151">
        <v>1642936</v>
      </c>
      <c r="K144" s="148">
        <v>6894388</v>
      </c>
      <c r="L144" s="99"/>
    </row>
    <row r="145" spans="8:12" x14ac:dyDescent="0.3">
      <c r="H145" s="150">
        <v>42917</v>
      </c>
      <c r="I145" s="151">
        <v>5255978</v>
      </c>
      <c r="J145" s="151">
        <v>1645215</v>
      </c>
      <c r="K145" s="148">
        <v>6901193</v>
      </c>
      <c r="L145" s="99"/>
    </row>
    <row r="146" spans="8:12" x14ac:dyDescent="0.3">
      <c r="H146" s="150">
        <v>42948</v>
      </c>
      <c r="I146" s="151">
        <v>5257709</v>
      </c>
      <c r="J146" s="151">
        <v>1646806</v>
      </c>
      <c r="K146" s="148">
        <v>6904515</v>
      </c>
      <c r="L146" s="99"/>
    </row>
    <row r="147" spans="8:12" x14ac:dyDescent="0.3">
      <c r="H147" s="150">
        <v>42979</v>
      </c>
      <c r="I147" s="151">
        <v>5257140</v>
      </c>
      <c r="J147" s="151">
        <v>1647914</v>
      </c>
      <c r="K147" s="148">
        <v>6905054</v>
      </c>
      <c r="L147" s="99"/>
    </row>
    <row r="148" spans="8:12" x14ac:dyDescent="0.3">
      <c r="H148" s="150">
        <v>43009</v>
      </c>
      <c r="I148" s="151">
        <v>5259296</v>
      </c>
      <c r="J148" s="151">
        <v>1650288</v>
      </c>
      <c r="K148" s="148">
        <v>6909584</v>
      </c>
      <c r="L148" s="99"/>
    </row>
    <row r="149" spans="8:12" x14ac:dyDescent="0.3">
      <c r="H149" s="150">
        <v>43040</v>
      </c>
      <c r="I149" s="151">
        <v>5260877</v>
      </c>
      <c r="J149" s="151">
        <v>1651631</v>
      </c>
      <c r="K149" s="148">
        <v>6912508</v>
      </c>
      <c r="L149" s="99"/>
    </row>
    <row r="150" spans="8:12" x14ac:dyDescent="0.3">
      <c r="H150" s="150">
        <v>43070</v>
      </c>
      <c r="I150" s="151">
        <v>5264821</v>
      </c>
      <c r="J150" s="151">
        <v>1653070</v>
      </c>
      <c r="K150" s="148">
        <v>6917891</v>
      </c>
      <c r="L150" s="99"/>
    </row>
    <row r="151" spans="8:12" x14ac:dyDescent="0.3">
      <c r="H151" s="150">
        <v>43101</v>
      </c>
      <c r="I151" s="151">
        <v>5265836</v>
      </c>
      <c r="J151" s="151">
        <v>1653842</v>
      </c>
      <c r="K151" s="148">
        <v>6919678</v>
      </c>
      <c r="L151" s="99"/>
    </row>
    <row r="152" spans="8:12" x14ac:dyDescent="0.3">
      <c r="H152" s="150">
        <v>43132</v>
      </c>
      <c r="I152" s="151">
        <v>5265929</v>
      </c>
      <c r="J152" s="151">
        <v>1654237</v>
      </c>
      <c r="K152" s="148">
        <v>6920166</v>
      </c>
      <c r="L152" s="99"/>
    </row>
    <row r="153" spans="8:12" x14ac:dyDescent="0.3">
      <c r="H153" s="150">
        <v>43160</v>
      </c>
      <c r="I153" s="151">
        <v>5265889</v>
      </c>
      <c r="J153" s="151">
        <v>1654637</v>
      </c>
      <c r="K153" s="148">
        <v>6920526</v>
      </c>
      <c r="L153" s="99"/>
    </row>
    <row r="154" spans="8:12" x14ac:dyDescent="0.3">
      <c r="H154" s="150">
        <v>43191</v>
      </c>
      <c r="I154" s="151">
        <v>5265048</v>
      </c>
      <c r="J154" s="151">
        <v>1655214</v>
      </c>
      <c r="K154" s="148">
        <v>6920262</v>
      </c>
      <c r="L154" s="99"/>
    </row>
    <row r="155" spans="8:12" x14ac:dyDescent="0.3">
      <c r="H155" s="150">
        <v>43221</v>
      </c>
      <c r="I155" s="151">
        <v>5266890</v>
      </c>
      <c r="J155" s="151">
        <v>1656193</v>
      </c>
      <c r="K155" s="148">
        <v>6923083</v>
      </c>
      <c r="L155" s="99"/>
    </row>
    <row r="156" spans="8:12" x14ac:dyDescent="0.3">
      <c r="H156" s="150">
        <v>43252</v>
      </c>
      <c r="I156" s="151">
        <v>5268016</v>
      </c>
      <c r="J156" s="151">
        <v>1657503</v>
      </c>
      <c r="K156" s="148">
        <v>6925519</v>
      </c>
      <c r="L156" s="99"/>
    </row>
    <row r="157" spans="8:12" x14ac:dyDescent="0.3">
      <c r="H157" s="150">
        <v>43282</v>
      </c>
      <c r="I157" s="151">
        <v>5271081</v>
      </c>
      <c r="J157" s="151">
        <v>1658714</v>
      </c>
      <c r="K157" s="148">
        <v>6929795</v>
      </c>
      <c r="L157" s="99"/>
    </row>
    <row r="158" spans="8:12" x14ac:dyDescent="0.3">
      <c r="H158" s="150">
        <v>43313</v>
      </c>
      <c r="I158" s="151">
        <v>5267468</v>
      </c>
      <c r="J158" s="151">
        <v>1659979</v>
      </c>
      <c r="K158" s="148">
        <v>6927447</v>
      </c>
      <c r="L158" s="99"/>
    </row>
    <row r="159" spans="8:12" x14ac:dyDescent="0.3">
      <c r="H159" s="150">
        <v>43344</v>
      </c>
      <c r="I159" s="151">
        <v>5262777</v>
      </c>
      <c r="J159" s="151">
        <v>1659851</v>
      </c>
      <c r="K159" s="148">
        <v>6922628</v>
      </c>
      <c r="L159" s="99"/>
    </row>
  </sheetData>
  <mergeCells count="18">
    <mergeCell ref="I87:K87"/>
    <mergeCell ref="H89:H90"/>
    <mergeCell ref="I89:I90"/>
    <mergeCell ref="J89:J90"/>
    <mergeCell ref="K89:K90"/>
    <mergeCell ref="I1:L1"/>
    <mergeCell ref="H3:H4"/>
    <mergeCell ref="I3:J3"/>
    <mergeCell ref="K3:K4"/>
    <mergeCell ref="L3:L4"/>
    <mergeCell ref="U35:U36"/>
    <mergeCell ref="H84:L84"/>
    <mergeCell ref="O33:S33"/>
    <mergeCell ref="N35:N36"/>
    <mergeCell ref="O35:O36"/>
    <mergeCell ref="P35:P36"/>
    <mergeCell ref="Q35:Q36"/>
    <mergeCell ref="R35:T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63"/>
  <sheetViews>
    <sheetView tabSelected="1" topLeftCell="J16" zoomScaleNormal="100" workbookViewId="0">
      <selection activeCell="Q60" sqref="Q60"/>
    </sheetView>
  </sheetViews>
  <sheetFormatPr baseColWidth="10" defaultRowHeight="14.4" x14ac:dyDescent="0.3"/>
  <sheetData>
    <row r="3" spans="3:14" x14ac:dyDescent="0.3">
      <c r="D3" t="s">
        <v>725</v>
      </c>
      <c r="E3" t="s">
        <v>724</v>
      </c>
      <c r="F3" t="s">
        <v>733</v>
      </c>
      <c r="G3" t="s">
        <v>734</v>
      </c>
      <c r="H3" t="s">
        <v>735</v>
      </c>
      <c r="K3" t="s">
        <v>736</v>
      </c>
      <c r="L3" t="s">
        <v>729</v>
      </c>
      <c r="M3" t="s">
        <v>737</v>
      </c>
      <c r="N3" t="s">
        <v>725</v>
      </c>
    </row>
    <row r="4" spans="3:14" x14ac:dyDescent="0.3">
      <c r="C4">
        <v>1994</v>
      </c>
      <c r="D4" s="204">
        <f>('Beneficiarios de jubilaciones'!O4+'Beneficiarios de jubilaciones'!Q4+'Beneficiarios de jubilaciones'!S4+'Beneficiarios de jubilaciones'!U4)/'Población 1950-2100'!AT80</f>
        <v>0.51491532131269679</v>
      </c>
      <c r="E4" s="204">
        <f>'Contribuyentes ANSES'!D56/'Población 1950-2100'!$AT$82</f>
        <v>0.27806862837525609</v>
      </c>
      <c r="F4">
        <f>'Contribuyentes ANSES'!C4*1000000/'Beneficiarios de jubilaciones'!V4</f>
        <v>1.1750651181919665</v>
      </c>
      <c r="G4">
        <f>'Contribuyentes ANSES'!D56/'Beneficiarios de jubilaciones'!V4</f>
        <v>2.5133355202600809</v>
      </c>
      <c r="H4">
        <f>'Contribuyentes ANSES'!D56/'Beneficiarios de jubilaciones'!V4</f>
        <v>2.5133355202600809</v>
      </c>
      <c r="J4">
        <v>1994</v>
      </c>
      <c r="K4" s="208"/>
      <c r="L4" s="208"/>
      <c r="M4" s="208"/>
      <c r="N4" s="204">
        <f>D4</f>
        <v>0.51491532131269679</v>
      </c>
    </row>
    <row r="5" spans="3:14" x14ac:dyDescent="0.3">
      <c r="C5">
        <f t="shared" ref="C5:C17" si="0">C4+1</f>
        <v>1995</v>
      </c>
      <c r="D5" s="204">
        <f>('Beneficiarios de jubilaciones'!O5+'Beneficiarios de jubilaciones'!Q5+'Beneficiarios de jubilaciones'!S5+'Beneficiarios de jubilaciones'!U5)/'Población 1950-2100'!AU80</f>
        <v>0.51032380122769527</v>
      </c>
      <c r="E5" s="204">
        <f>'Contribuyentes ANSES'!D57/'Población 1950-2100'!$AU$82</f>
        <v>0.25097596485396134</v>
      </c>
      <c r="F5">
        <f>'Contribuyentes ANSES'!C5*1000000/'Beneficiarios de jubilaciones'!V5</f>
        <v>0.92135953873831933</v>
      </c>
      <c r="G5">
        <f>'Contribuyentes ANSES'!D57/('Beneficiarios de jubilaciones'!B3+'Beneficiarios de jubilaciones'!V5)</f>
        <v>2.2819542711867364</v>
      </c>
      <c r="H5">
        <f>'Contribuyentes ANSES'!D57/('Beneficiarios de jubilaciones'!B3+'Beneficiarios de jubilaciones'!V5)</f>
        <v>2.2819542711867364</v>
      </c>
      <c r="J5">
        <f t="shared" ref="J5:J28" si="1">J4+1</f>
        <v>1995</v>
      </c>
      <c r="K5" s="208">
        <f>(SUM('Beneficiarios de AAFF y AUH'!C5:F5))/'Población 1950-2100'!$AU$81</f>
        <v>5.9132707766009962E-3</v>
      </c>
      <c r="L5" s="208"/>
      <c r="M5" s="208">
        <f t="shared" ref="M4:M28" si="2">K5+L5</f>
        <v>5.9132707766009962E-3</v>
      </c>
      <c r="N5" s="204">
        <f t="shared" ref="N5:N17" si="3">D5</f>
        <v>0.51032380122769527</v>
      </c>
    </row>
    <row r="6" spans="3:14" x14ac:dyDescent="0.3">
      <c r="C6">
        <f t="shared" si="0"/>
        <v>1996</v>
      </c>
      <c r="D6" s="204">
        <f>('Beneficiarios de jubilaciones'!O6+'Beneficiarios de jubilaciones'!Q6+'Beneficiarios de jubilaciones'!S6+'Beneficiarios de jubilaciones'!U6)/'Población 1950-2100'!AV80</f>
        <v>0.51407223739875196</v>
      </c>
      <c r="E6" s="204">
        <f>'Contribuyentes ANSES'!D58/'Población 1950-2100'!$AV$82</f>
        <v>0.25767080127791647</v>
      </c>
      <c r="F6">
        <f>'Contribuyentes ANSES'!C6*1000000/'Beneficiarios de jubilaciones'!V6</f>
        <v>0.75678206804889758</v>
      </c>
      <c r="G6">
        <f>'Contribuyentes ANSES'!D58/('Beneficiarios de jubilaciones'!B4+'Beneficiarios de jubilaciones'!V6)</f>
        <v>2.3192105817447146</v>
      </c>
      <c r="H6">
        <f>'Contribuyentes ANSES'!D58/('Beneficiarios de jubilaciones'!B4+'Beneficiarios de jubilaciones'!V6)</f>
        <v>2.3192105817447146</v>
      </c>
      <c r="J6">
        <f t="shared" si="1"/>
        <v>1996</v>
      </c>
      <c r="K6" s="208">
        <f>(SUM('Beneficiarios de AAFF y AUH'!C6:F6))/'Población 1950-2100'!$AV$81</f>
        <v>1.3031773828899548E-2</v>
      </c>
      <c r="L6" s="208"/>
      <c r="M6" s="208">
        <f t="shared" si="2"/>
        <v>1.3031773828899548E-2</v>
      </c>
      <c r="N6" s="204">
        <f t="shared" si="3"/>
        <v>0.51407223739875196</v>
      </c>
    </row>
    <row r="7" spans="3:14" x14ac:dyDescent="0.3">
      <c r="C7">
        <f t="shared" si="0"/>
        <v>1997</v>
      </c>
      <c r="D7" s="204">
        <f>('Beneficiarios de jubilaciones'!O7+'Beneficiarios de jubilaciones'!Q7+'Beneficiarios de jubilaciones'!S7+'Beneficiarios de jubilaciones'!U7)/'Población 1950-2100'!AW80</f>
        <v>0.47451007205915097</v>
      </c>
      <c r="E7" s="204">
        <f>'Contribuyentes ANSES'!D59/'Población 1950-2100'!$AW$82</f>
        <v>0.26443170233384772</v>
      </c>
      <c r="F7">
        <f>'Contribuyentes ANSES'!C7*1000000/'Beneficiarios de jubilaciones'!V7</f>
        <v>0.65507420479030576</v>
      </c>
      <c r="G7">
        <f>'Contribuyentes ANSES'!D59/('Beneficiarios de jubilaciones'!B5+'Beneficiarios de jubilaciones'!V7)</f>
        <v>2.5692440703533714</v>
      </c>
      <c r="H7">
        <f>'Contribuyentes ANSES'!D59/('Beneficiarios de jubilaciones'!B5+'Beneficiarios de jubilaciones'!V7)</f>
        <v>2.5692440703533714</v>
      </c>
      <c r="J7">
        <f t="shared" si="1"/>
        <v>1997</v>
      </c>
      <c r="K7" s="208">
        <f>(SUM('Beneficiarios de AAFF y AUH'!C7:F7))/'Población 1950-2100'!$AW$81</f>
        <v>3.7343572537091974E-2</v>
      </c>
      <c r="L7" s="208"/>
      <c r="M7" s="208">
        <f t="shared" si="2"/>
        <v>3.7343572537091974E-2</v>
      </c>
      <c r="N7" s="204">
        <f t="shared" si="3"/>
        <v>0.47451007205915097</v>
      </c>
    </row>
    <row r="8" spans="3:14" x14ac:dyDescent="0.3">
      <c r="C8">
        <f t="shared" si="0"/>
        <v>1998</v>
      </c>
      <c r="D8" s="204">
        <f>('Beneficiarios de jubilaciones'!O8+'Beneficiarios de jubilaciones'!Q8+'Beneficiarios de jubilaciones'!S8+'Beneficiarios de jubilaciones'!U8)/'Población 1950-2100'!AX80</f>
        <v>0.49159536685171445</v>
      </c>
      <c r="E8" s="204">
        <f>'Contribuyentes ANSES'!D60/'Población 1950-2100'!$AX$82</f>
        <v>0.27886447341483894</v>
      </c>
      <c r="F8">
        <f>'Contribuyentes ANSES'!C8*1000000/'Beneficiarios de jubilaciones'!V8</f>
        <v>0.57429326931877689</v>
      </c>
      <c r="G8">
        <f>'Contribuyentes ANSES'!D60/('Beneficiarios de jubilaciones'!B6+'Beneficiarios de jubilaciones'!V8)</f>
        <v>2.6073507890510892</v>
      </c>
      <c r="H8">
        <f>('Contribuyentes ANSES'!D60-'Contribuyentes ANSES'!F60-'Contribuyentes ANSES'!H60)/('Beneficiarios de jubilaciones'!B6+'Beneficiarios de jubilaciones'!V8)</f>
        <v>2.3604124705806675</v>
      </c>
      <c r="J8">
        <f t="shared" si="1"/>
        <v>1998</v>
      </c>
      <c r="K8" s="208">
        <f>(SUM('Beneficiarios de AAFF y AUH'!C8:F8))/'Población 1950-2100'!$AX$81</f>
        <v>3.609056886778917E-2</v>
      </c>
      <c r="L8" s="208"/>
      <c r="M8" s="208">
        <f t="shared" si="2"/>
        <v>3.609056886778917E-2</v>
      </c>
      <c r="N8" s="204">
        <f t="shared" si="3"/>
        <v>0.49159536685171445</v>
      </c>
    </row>
    <row r="9" spans="3:14" x14ac:dyDescent="0.3">
      <c r="C9">
        <f t="shared" si="0"/>
        <v>1999</v>
      </c>
      <c r="D9" s="204">
        <f>('Beneficiarios de jubilaciones'!O9+'Beneficiarios de jubilaciones'!Q9+'Beneficiarios de jubilaciones'!S9+'Beneficiarios de jubilaciones'!U9)/'Población 1950-2100'!AY80</f>
        <v>0.47109174141877697</v>
      </c>
      <c r="E9" s="204">
        <f>'Contribuyentes ANSES'!D61/'Población 1950-2100'!$AY$82</f>
        <v>0.27132187579228872</v>
      </c>
      <c r="F9">
        <f>'Contribuyentes ANSES'!C9*1000000/'Beneficiarios de jubilaciones'!V9</f>
        <v>0.5407029507020229</v>
      </c>
      <c r="G9">
        <f>'Contribuyentes ANSES'!D61/('Beneficiarios de jubilaciones'!B7+'Beneficiarios de jubilaciones'!V9)</f>
        <v>2.6311649164703534</v>
      </c>
      <c r="H9">
        <f>('Contribuyentes ANSES'!D61-'Contribuyentes ANSES'!F61-'Contribuyentes ANSES'!H61)/('Beneficiarios de jubilaciones'!B7+'Beneficiarios de jubilaciones'!V9)</f>
        <v>2.3683172739694651</v>
      </c>
      <c r="J9">
        <f t="shared" si="1"/>
        <v>1999</v>
      </c>
      <c r="K9" s="208">
        <f>(SUM('Beneficiarios de AAFF y AUH'!C9:F9))/'Población 1950-2100'!$AY$81</f>
        <v>3.64917974245971E-2</v>
      </c>
      <c r="L9" s="208"/>
      <c r="M9" s="208">
        <f t="shared" si="2"/>
        <v>3.64917974245971E-2</v>
      </c>
      <c r="N9" s="204">
        <f t="shared" si="3"/>
        <v>0.47109174141877697</v>
      </c>
    </row>
    <row r="10" spans="3:14" x14ac:dyDescent="0.3">
      <c r="C10">
        <f t="shared" si="0"/>
        <v>2000</v>
      </c>
      <c r="D10" s="204">
        <f>('Beneficiarios de jubilaciones'!O10+'Beneficiarios de jubilaciones'!Q10+'Beneficiarios de jubilaciones'!S10+'Beneficiarios de jubilaciones'!U10)/'Población 1950-2100'!AZ80</f>
        <v>0.45047200185819247</v>
      </c>
      <c r="E10" s="204">
        <f>'Contribuyentes ANSES'!D62/'Población 1950-2100'!$AZ$82</f>
        <v>0.27644846850988797</v>
      </c>
      <c r="F10">
        <f>'Contribuyentes ANSES'!C10*1000000/'Beneficiarios de jubilaciones'!V10</f>
        <v>0.50600955927958913</v>
      </c>
      <c r="G10">
        <f>'Contribuyentes ANSES'!D62/('Beneficiarios de jubilaciones'!B8+'Beneficiarios de jubilaciones'!V10)</f>
        <v>2.7794346376349441</v>
      </c>
      <c r="H10">
        <f>('Contribuyentes ANSES'!D62-'Contribuyentes ANSES'!F62-'Contribuyentes ANSES'!H62)/('Beneficiarios de jubilaciones'!B8+'Beneficiarios de jubilaciones'!V10)</f>
        <v>2.4243730557237502</v>
      </c>
      <c r="J10">
        <f t="shared" si="1"/>
        <v>2000</v>
      </c>
      <c r="K10" s="208">
        <f>(SUM('Beneficiarios de AAFF y AUH'!C10:F10))/'Población 1950-2100'!$AZ$81</f>
        <v>4.2482619331599192E-2</v>
      </c>
      <c r="L10" s="208"/>
      <c r="M10" s="208">
        <f t="shared" si="2"/>
        <v>4.2482619331599192E-2</v>
      </c>
      <c r="N10" s="204">
        <f t="shared" si="3"/>
        <v>0.45047200185819247</v>
      </c>
    </row>
    <row r="11" spans="3:14" x14ac:dyDescent="0.3">
      <c r="C11">
        <f t="shared" si="0"/>
        <v>2001</v>
      </c>
      <c r="D11" s="204">
        <f>('Beneficiarios de jubilaciones'!O11+'Beneficiarios de jubilaciones'!Q11+'Beneficiarios de jubilaciones'!S11+'Beneficiarios de jubilaciones'!U11)/'Población 1950-2100'!BA80</f>
        <v>0.43474501353499762</v>
      </c>
      <c r="E11" s="204">
        <f>'Contribuyentes ANSES'!D63/'Población 1950-2100'!$BA$82</f>
        <v>0.24978652032076107</v>
      </c>
      <c r="F11">
        <f>'Contribuyentes ANSES'!C11*1000000/'Beneficiarios de jubilaciones'!V11</f>
        <v>0.46468521449095024</v>
      </c>
      <c r="G11">
        <f>'Contribuyentes ANSES'!D63/('Beneficiarios de jubilaciones'!B9+'Beneficiarios de jubilaciones'!V11)</f>
        <v>2.573119506307215</v>
      </c>
      <c r="H11">
        <f>('Contribuyentes ANSES'!D63-'Contribuyentes ANSES'!F63-'Contribuyentes ANSES'!H63)/('Beneficiarios de jubilaciones'!B9+'Beneficiarios de jubilaciones'!V11)</f>
        <v>2.2582610410586836</v>
      </c>
      <c r="J11">
        <f t="shared" si="1"/>
        <v>2001</v>
      </c>
      <c r="K11" s="208">
        <f>(SUM('Beneficiarios de AAFF y AUH'!C11:F11))/'Población 1950-2100'!$BA$81</f>
        <v>4.0775323794718071E-2</v>
      </c>
      <c r="L11" s="208"/>
      <c r="M11" s="208">
        <f t="shared" si="2"/>
        <v>4.0775323794718071E-2</v>
      </c>
      <c r="N11" s="204">
        <f t="shared" si="3"/>
        <v>0.43474501353499762</v>
      </c>
    </row>
    <row r="12" spans="3:14" x14ac:dyDescent="0.3">
      <c r="C12">
        <f t="shared" si="0"/>
        <v>2002</v>
      </c>
      <c r="D12" s="204">
        <f>('Beneficiarios de jubilaciones'!O12+'Beneficiarios de jubilaciones'!Q12+'Beneficiarios de jubilaciones'!S12+'Beneficiarios de jubilaciones'!U12)/'Población 1950-2100'!BB80</f>
        <v>0.41872219667567312</v>
      </c>
      <c r="E12" s="204">
        <f>'Contribuyentes ANSES'!D64/'Población 1950-2100'!$BB$82</f>
        <v>0.23356307009601895</v>
      </c>
      <c r="F12">
        <f>'Contribuyentes ANSES'!C12*1000000/'Beneficiarios de jubilaciones'!V12</f>
        <v>0.42253640151099014</v>
      </c>
      <c r="G12">
        <f>'Contribuyentes ANSES'!D64/('Beneficiarios de jubilaciones'!B10+'Beneficiarios de jubilaciones'!V12)</f>
        <v>2.4584422454724564</v>
      </c>
      <c r="H12">
        <f>('Contribuyentes ANSES'!D64-'Contribuyentes ANSES'!F64-'Contribuyentes ANSES'!H64)/('Beneficiarios de jubilaciones'!B10+'Beneficiarios de jubilaciones'!V12)</f>
        <v>2.1789977501827913</v>
      </c>
      <c r="J12">
        <f t="shared" si="1"/>
        <v>2002</v>
      </c>
      <c r="K12" s="208">
        <f>(SUM('Beneficiarios de AAFF y AUH'!C12:F12))/'Población 1950-2100'!$BB$81</f>
        <v>5.2755095033639614E-2</v>
      </c>
      <c r="L12" s="208"/>
      <c r="M12" s="208">
        <f t="shared" si="2"/>
        <v>5.2755095033639614E-2</v>
      </c>
      <c r="N12" s="204">
        <f t="shared" si="3"/>
        <v>0.41872219667567312</v>
      </c>
    </row>
    <row r="13" spans="3:14" x14ac:dyDescent="0.3">
      <c r="C13">
        <f t="shared" si="0"/>
        <v>2003</v>
      </c>
      <c r="D13" s="204">
        <f>('Beneficiarios de jubilaciones'!O13+'Beneficiarios de jubilaciones'!Q13+'Beneficiarios de jubilaciones'!S13+'Beneficiarios de jubilaciones'!U13)/'Población 1950-2100'!BC80</f>
        <v>0.40567856506677485</v>
      </c>
      <c r="E13" s="204">
        <f>'Contribuyentes ANSES'!D65/'Población 1950-2100'!$BC$82</f>
        <v>0.25128280451086388</v>
      </c>
      <c r="F13">
        <f>'Contribuyentes ANSES'!C13*1000000/'Beneficiarios de jubilaciones'!V13</f>
        <v>0.48343977065617277</v>
      </c>
      <c r="G13">
        <f>'Contribuyentes ANSES'!D65/('Beneficiarios de jubilaciones'!B11+'Beneficiarios de jubilaciones'!V13)</f>
        <v>2.6657430015501582</v>
      </c>
      <c r="H13">
        <f>('Contribuyentes ANSES'!D65-'Contribuyentes ANSES'!F65-'Contribuyentes ANSES'!H65)/('Beneficiarios de jubilaciones'!B11+'Beneficiarios de jubilaciones'!V13)</f>
        <v>2.364907855034716</v>
      </c>
      <c r="J13">
        <f t="shared" si="1"/>
        <v>2003</v>
      </c>
      <c r="K13" s="208">
        <f>(SUM('Beneficiarios de AAFF y AUH'!C13:F13))/'Población 1950-2100'!$BC$81</f>
        <v>4.4711858462140534E-2</v>
      </c>
      <c r="L13" s="208"/>
      <c r="M13" s="208">
        <f t="shared" si="2"/>
        <v>4.4711858462140534E-2</v>
      </c>
      <c r="N13" s="204">
        <f t="shared" si="3"/>
        <v>0.40567856506677485</v>
      </c>
    </row>
    <row r="14" spans="3:14" x14ac:dyDescent="0.3">
      <c r="C14">
        <f t="shared" si="0"/>
        <v>2004</v>
      </c>
      <c r="D14" s="204">
        <f>('Beneficiarios de jubilaciones'!O14+'Beneficiarios de jubilaciones'!Q14+'Beneficiarios de jubilaciones'!S14+'Beneficiarios de jubilaciones'!U14)/'Población 1950-2100'!BD80</f>
        <v>0.39055201154844388</v>
      </c>
      <c r="E14" s="204">
        <f>'Contribuyentes ANSES'!D66/'Población 1950-2100'!$BD$82</f>
        <v>0.28387390484308772</v>
      </c>
      <c r="F14">
        <f>'Contribuyentes ANSES'!C14*1000000/'Beneficiarios de jubilaciones'!V14</f>
        <v>0.54958704029792016</v>
      </c>
      <c r="G14">
        <f>'Contribuyentes ANSES'!D66/('Beneficiarios de jubilaciones'!B12+'Beneficiarios de jubilaciones'!V14)</f>
        <v>3.0585278145274359</v>
      </c>
      <c r="H14">
        <f>('Contribuyentes ANSES'!D66-'Contribuyentes ANSES'!F66-'Contribuyentes ANSES'!H66)/('Beneficiarios de jubilaciones'!B12+'Beneficiarios de jubilaciones'!V14)</f>
        <v>2.6245903518506561</v>
      </c>
      <c r="J14">
        <f t="shared" si="1"/>
        <v>2004</v>
      </c>
      <c r="K14" s="208">
        <f>(SUM('Beneficiarios de AAFF y AUH'!C14:F14))/'Población 1950-2100'!$BD$81</f>
        <v>5.7053193195619883E-2</v>
      </c>
      <c r="L14" s="208"/>
      <c r="M14" s="208">
        <f t="shared" si="2"/>
        <v>5.7053193195619883E-2</v>
      </c>
      <c r="N14" s="204">
        <f t="shared" si="3"/>
        <v>0.39055201154844388</v>
      </c>
    </row>
    <row r="15" spans="3:14" x14ac:dyDescent="0.3">
      <c r="C15">
        <f t="shared" si="0"/>
        <v>2005</v>
      </c>
      <c r="D15" s="204">
        <f>('Beneficiarios de jubilaciones'!O15+'Beneficiarios de jubilaciones'!Q15+'Beneficiarios de jubilaciones'!S15+'Beneficiarios de jubilaciones'!U15)/'Población 1950-2100'!BE80</f>
        <v>0.37950052827156011</v>
      </c>
      <c r="E15" s="204">
        <f>'Contribuyentes ANSES'!D67/'Población 1950-2100'!$BE$82</f>
        <v>0.31000491094547267</v>
      </c>
      <c r="F15">
        <f>'Contribuyentes ANSES'!C15*1000000/'Beneficiarios de jubilaciones'!V15</f>
        <v>0.66803502507636481</v>
      </c>
      <c r="G15">
        <f>'Contribuyentes ANSES'!D67/('Beneficiarios de jubilaciones'!B13+'Beneficiarios de jubilaciones'!V15)</f>
        <v>3.3593135745572651</v>
      </c>
      <c r="H15">
        <f>('Contribuyentes ANSES'!D67-'Contribuyentes ANSES'!F67-'Contribuyentes ANSES'!H67)/('Beneficiarios de jubilaciones'!B13+'Beneficiarios de jubilaciones'!V15)</f>
        <v>2.8528913101776898</v>
      </c>
      <c r="J15">
        <f t="shared" si="1"/>
        <v>2005</v>
      </c>
      <c r="K15" s="208">
        <f>(SUM('Beneficiarios de AAFF y AUH'!C15:F15))/'Población 1950-2100'!$BE$81</f>
        <v>9.3323717114691104E-2</v>
      </c>
      <c r="L15" s="208"/>
      <c r="M15" s="208">
        <f t="shared" si="2"/>
        <v>9.3323717114691104E-2</v>
      </c>
      <c r="N15" s="204">
        <f t="shared" si="3"/>
        <v>0.37950052827156011</v>
      </c>
    </row>
    <row r="16" spans="3:14" x14ac:dyDescent="0.3">
      <c r="C16">
        <f t="shared" si="0"/>
        <v>2006</v>
      </c>
      <c r="D16" s="204">
        <f>('Beneficiarios de jubilaciones'!O16+'Beneficiarios de jubilaciones'!Q16+'Beneficiarios de jubilaciones'!S16+'Beneficiarios de jubilaciones'!U16)/'Población 1950-2100'!BF80</f>
        <v>0.40993227281865274</v>
      </c>
      <c r="E16" s="204">
        <f>'Contribuyentes ANSES'!D68/'Población 1950-2100'!$BF$82</f>
        <v>0.3356360173188121</v>
      </c>
      <c r="F16">
        <f>'Contribuyentes ANSES'!C16*1000000/'Beneficiarios de jubilaciones'!V16</f>
        <v>0.70976818464112346</v>
      </c>
      <c r="G16">
        <f>'Contribuyentes ANSES'!D68/('Beneficiarios de jubilaciones'!B14+'Beneficiarios de jubilaciones'!V16)</f>
        <v>3.3080192843198373</v>
      </c>
      <c r="H16">
        <f>('Contribuyentes ANSES'!D68-'Contribuyentes ANSES'!F68-'Contribuyentes ANSES'!H68)/('Beneficiarios de jubilaciones'!B14+'Beneficiarios de jubilaciones'!V16)</f>
        <v>2.7441877667825407</v>
      </c>
      <c r="J16">
        <f t="shared" si="1"/>
        <v>2006</v>
      </c>
      <c r="K16" s="208">
        <f>(SUM('Beneficiarios de AAFF y AUH'!C16:F16))/'Población 1950-2100'!$BF$81</f>
        <v>0.12701205890710263</v>
      </c>
      <c r="L16" s="208"/>
      <c r="M16" s="208">
        <f t="shared" si="2"/>
        <v>0.12701205890710263</v>
      </c>
      <c r="N16" s="204">
        <f t="shared" si="3"/>
        <v>0.40993227281865274</v>
      </c>
    </row>
    <row r="17" spans="3:16" x14ac:dyDescent="0.3">
      <c r="C17">
        <f t="shared" si="0"/>
        <v>2007</v>
      </c>
      <c r="D17" s="204">
        <f>('Beneficiarios de jubilaciones'!O17+'Beneficiarios de jubilaciones'!Q17+'Beneficiarios de jubilaciones'!S17+'Beneficiarios de jubilaciones'!U17)/'Población 1950-2100'!BG80</f>
        <v>0.6325495440994201</v>
      </c>
      <c r="E17" s="204">
        <f>'Contribuyentes ANSES'!D69/'Población 1950-2100'!$BG$82</f>
        <v>0.35655015322888101</v>
      </c>
      <c r="F17">
        <f>'Contribuyentes ANSES'!C17*1000000/'Beneficiarios de jubilaciones'!V17</f>
        <v>0.71085767239994924</v>
      </c>
      <c r="G17">
        <f>'Contribuyentes ANSES'!D69/('Beneficiarios de jubilaciones'!B15+'Beneficiarios de jubilaciones'!V17)</f>
        <v>2.2941639115381283</v>
      </c>
      <c r="H17">
        <f>('Contribuyentes ANSES'!D69-'Contribuyentes ANSES'!F69-'Contribuyentes ANSES'!H69)/('Beneficiarios de jubilaciones'!B15+'Beneficiarios de jubilaciones'!V17)</f>
        <v>1.8948836416264281</v>
      </c>
      <c r="J17">
        <f t="shared" si="1"/>
        <v>2007</v>
      </c>
      <c r="K17" s="208">
        <f>(SUM('Beneficiarios de AAFF y AUH'!C17:F17))/'Población 1950-2100'!$BG$81</f>
        <v>0.15402780144904726</v>
      </c>
      <c r="L17" s="208"/>
      <c r="M17" s="208">
        <f t="shared" si="2"/>
        <v>0.15402780144904726</v>
      </c>
      <c r="N17" s="204">
        <f t="shared" si="3"/>
        <v>0.6325495440994201</v>
      </c>
    </row>
    <row r="18" spans="3:16" x14ac:dyDescent="0.3">
      <c r="C18" t="s">
        <v>557</v>
      </c>
      <c r="F18">
        <f>'Contribuyentes ANSES'!C18*1000000/'Beneficiarios de jubilaciones'!V18</f>
        <v>0.96887848326062942</v>
      </c>
      <c r="G18">
        <f>'Contribuyentes ANSES'!D70/('Beneficiarios de jubilaciones'!B16+'Beneficiarios de jubilaciones'!V18)</f>
        <v>2.1258039899148811</v>
      </c>
      <c r="H18">
        <f>('Contribuyentes ANSES'!D70-'Contribuyentes ANSES'!F70-'Contribuyentes ANSES'!H70)/('Beneficiarios de jubilaciones'!B16+'Beneficiarios de jubilaciones'!V18)</f>
        <v>1.7306439683389385</v>
      </c>
      <c r="J18">
        <f t="shared" si="1"/>
        <v>2008</v>
      </c>
      <c r="K18" s="208">
        <f>(SUM('Beneficiarios de AAFF y AUH'!C18:F18))/'Población 1950-2100'!$BH$81</f>
        <v>0.18408596602722194</v>
      </c>
      <c r="L18" s="208"/>
      <c r="M18" s="208">
        <f t="shared" si="2"/>
        <v>0.18408596602722194</v>
      </c>
      <c r="N18" s="249">
        <f>D19</f>
        <v>0.70506061476915571</v>
      </c>
    </row>
    <row r="19" spans="3:16" x14ac:dyDescent="0.3">
      <c r="C19" t="s">
        <v>732</v>
      </c>
      <c r="D19" s="204">
        <f>('Beneficiarios de jubilaciones'!O18+'Beneficiarios de jubilaciones'!Q18+'Beneficiarios de jubilaciones'!S18+'Beneficiarios de jubilaciones'!U18)/'Población 1950-2100'!BH80</f>
        <v>0.70506061476915571</v>
      </c>
      <c r="E19" s="204">
        <f>'Contribuyentes ANSES'!D70/'Población 1950-2100'!$BH$82</f>
        <v>0.36646876300723846</v>
      </c>
      <c r="F19">
        <f>G19</f>
        <v>2.37190742537071</v>
      </c>
      <c r="G19">
        <f>'Contribuyentes ANSES'!D70/('Beneficiarios de jubilaciones'!B17+'Beneficiarios de jubilaciones'!V18)</f>
        <v>2.37190742537071</v>
      </c>
      <c r="H19">
        <f>('Contribuyentes ANSES'!D70-'Contribuyentes ANSES'!F70-'Contribuyentes ANSES'!H70)/('Beneficiarios de jubilaciones'!B17+'Beneficiarios de jubilaciones'!V18)</f>
        <v>1.9309998939932953</v>
      </c>
      <c r="J19">
        <f t="shared" si="1"/>
        <v>2009</v>
      </c>
      <c r="K19" s="208">
        <f>(SUM('Beneficiarios de AAFF y AUH'!C19:F19))/'Población 1950-2100'!$BI$81</f>
        <v>0.24231054564797361</v>
      </c>
      <c r="L19" s="208">
        <f>(SUM('Beneficiarios de AAFF y AUH'!G19:H19))/'Población 1950-2100'!$BI$81</f>
        <v>0.26590583457889094</v>
      </c>
      <c r="M19" s="208">
        <f t="shared" si="2"/>
        <v>0.50821638022686455</v>
      </c>
      <c r="N19" s="249">
        <f t="shared" ref="N19:N29" si="4">D20</f>
        <v>0.78661058918485138</v>
      </c>
    </row>
    <row r="20" spans="3:16" x14ac:dyDescent="0.3">
      <c r="C20">
        <v>2009</v>
      </c>
      <c r="D20" s="204">
        <f>('Beneficiarios de jubilaciones'!O19+'Beneficiarios de jubilaciones'!Q19+'Beneficiarios de jubilaciones'!S19+'Beneficiarios de jubilaciones'!U19)/'Población 1950-2100'!BI80</f>
        <v>0.78661058918485138</v>
      </c>
      <c r="E20" s="204">
        <f>'Contribuyentes ANSES'!D71/'Población 1950-2100'!$BI$82</f>
        <v>0.36903840566531032</v>
      </c>
      <c r="G20">
        <f>'Contribuyentes ANSES'!D71/(+'Beneficiarios de jubilaciones'!V19)</f>
        <v>2.0948399607763317</v>
      </c>
      <c r="H20">
        <f>('Contribuyentes ANSES'!D71-'Contribuyentes ANSES'!F71-'Contribuyentes ANSES'!H71)/('Beneficiarios de jubilaciones'!V19)</f>
        <v>1.6878783045622712</v>
      </c>
      <c r="J20">
        <f t="shared" si="1"/>
        <v>2010</v>
      </c>
      <c r="K20" s="208">
        <f>(SUM('Beneficiarios de AAFF y AUH'!C20:F20))/'Población 1950-2100'!$BJ$81</f>
        <v>0.2599204160158885</v>
      </c>
      <c r="L20" s="208">
        <f>(SUM('Beneficiarios de AAFF y AUH'!G20:H20))/'Población 1950-2100'!$BJ$81</f>
        <v>0.27491758019364371</v>
      </c>
      <c r="M20" s="208">
        <f t="shared" si="2"/>
        <v>0.53483799620953221</v>
      </c>
      <c r="N20" s="249">
        <f t="shared" si="4"/>
        <v>0.80138193135938007</v>
      </c>
    </row>
    <row r="21" spans="3:16" x14ac:dyDescent="0.3">
      <c r="C21">
        <f t="shared" ref="C21:C29" si="5">C20+1</f>
        <v>2010</v>
      </c>
      <c r="D21" s="204">
        <f>('Beneficiarios de jubilaciones'!O20+'Beneficiarios de jubilaciones'!Q20+'Beneficiarios de jubilaciones'!S20+'Beneficiarios de jubilaciones'!U20)/'Población 1950-2100'!BJ80</f>
        <v>0.80138193135938007</v>
      </c>
      <c r="E21" s="204">
        <f>'Contribuyentes ANSES'!D72/'Población 1950-2100'!$BJ$82</f>
        <v>0.38023768482231218</v>
      </c>
      <c r="G21">
        <f>'Contribuyentes ANSES'!D72/(+'Beneficiarios de jubilaciones'!V20)</f>
        <v>2.097289004786087</v>
      </c>
      <c r="H21">
        <f>('Contribuyentes ANSES'!D72-'Contribuyentes ANSES'!F72-'Contribuyentes ANSES'!H72)/('Beneficiarios de jubilaciones'!V20)</f>
        <v>1.6841118627380642</v>
      </c>
      <c r="J21">
        <f t="shared" si="1"/>
        <v>2011</v>
      </c>
      <c r="K21" s="208">
        <f>(SUM('Beneficiarios de AAFF y AUH'!C21:F21))/'Población 1950-2100'!$BK$81</f>
        <v>0.28353316403093726</v>
      </c>
      <c r="L21" s="208">
        <f>(SUM('Beneficiarios de AAFF y AUH'!G21:H21))/'Población 1950-2100'!$BK$81</f>
        <v>0.27743240319584489</v>
      </c>
      <c r="M21" s="208">
        <f t="shared" si="2"/>
        <v>0.56096556722678215</v>
      </c>
      <c r="N21" s="249">
        <f t="shared" si="4"/>
        <v>0.79936583805189798</v>
      </c>
    </row>
    <row r="22" spans="3:16" x14ac:dyDescent="0.3">
      <c r="C22">
        <f t="shared" si="5"/>
        <v>2011</v>
      </c>
      <c r="D22" s="204">
        <f>('Beneficiarios de jubilaciones'!O21+'Beneficiarios de jubilaciones'!Q21+'Beneficiarios de jubilaciones'!S21+'Beneficiarios de jubilaciones'!U21)/'Población 1950-2100'!BK80</f>
        <v>0.79936583805189798</v>
      </c>
      <c r="E22" s="204">
        <f>'Contribuyentes ANSES'!D73/'Población 1950-2100'!$BK$82</f>
        <v>0.39150767662946007</v>
      </c>
      <c r="G22">
        <f>'Contribuyentes ANSES'!D73/(+'Beneficiarios de jubilaciones'!V21)</f>
        <v>2.1563145539741595</v>
      </c>
      <c r="H22">
        <f>('Contribuyentes ANSES'!D73-'Contribuyentes ANSES'!F73-'Contribuyentes ANSES'!H73)/('Beneficiarios de jubilaciones'!V21)</f>
        <v>1.7235532376179594</v>
      </c>
      <c r="J22">
        <f t="shared" si="1"/>
        <v>2012</v>
      </c>
      <c r="K22" s="208">
        <f>(SUM('Beneficiarios de AAFF y AUH'!C22:F22))/'Población 1950-2100'!$BL$81</f>
        <v>0.25630356161894602</v>
      </c>
      <c r="L22" s="208">
        <f>(SUM('Beneficiarios de AAFF y AUH'!G22:H22))/'Población 1950-2100'!$BL$81</f>
        <v>0.26541984060735813</v>
      </c>
      <c r="M22" s="208">
        <f t="shared" si="2"/>
        <v>0.5217234022263042</v>
      </c>
      <c r="N22" s="249">
        <f t="shared" si="4"/>
        <v>0.78797967308356598</v>
      </c>
    </row>
    <row r="23" spans="3:16" x14ac:dyDescent="0.3">
      <c r="C23">
        <f t="shared" si="5"/>
        <v>2012</v>
      </c>
      <c r="D23" s="204">
        <f>('Beneficiarios de jubilaciones'!O22+'Beneficiarios de jubilaciones'!Q22+'Beneficiarios de jubilaciones'!S22+'Beneficiarios de jubilaciones'!U22)/'Población 1950-2100'!BL80</f>
        <v>0.78797967308356598</v>
      </c>
      <c r="E23" s="204">
        <f>'Contribuyentes ANSES'!D74/'Población 1950-2100'!$BL$82</f>
        <v>0.39199446132309329</v>
      </c>
      <c r="G23">
        <f>'Contribuyentes ANSES'!D74/(+'Beneficiarios de jubilaciones'!V22)</f>
        <v>2.1706679950858963</v>
      </c>
      <c r="H23">
        <f>('Contribuyentes ANSES'!D74-'Contribuyentes ANSES'!F74-'Contribuyentes ANSES'!H74)/('Beneficiarios de jubilaciones'!V22)</f>
        <v>1.7198823355530415</v>
      </c>
      <c r="J23">
        <f t="shared" si="1"/>
        <v>2013</v>
      </c>
      <c r="K23" s="208">
        <f>(SUM('Beneficiarios de AAFF y AUH'!C23:F23))/'Población 1950-2100'!$BM$81</f>
        <v>0.29828042688967388</v>
      </c>
      <c r="L23" s="208">
        <f>(SUM('Beneficiarios de AAFF y AUH'!G23:H23))/'Población 1950-2100'!$BM$81</f>
        <v>0.26031641384661847</v>
      </c>
      <c r="M23" s="208">
        <f t="shared" si="2"/>
        <v>0.55859684073629234</v>
      </c>
      <c r="N23" s="249">
        <f t="shared" si="4"/>
        <v>0.77772493853427704</v>
      </c>
    </row>
    <row r="24" spans="3:16" x14ac:dyDescent="0.3">
      <c r="C24">
        <f t="shared" si="5"/>
        <v>2013</v>
      </c>
      <c r="D24" s="204">
        <f>('Beneficiarios de jubilaciones'!O23+'Beneficiarios de jubilaciones'!Q23+'Beneficiarios de jubilaciones'!S23+'Beneficiarios de jubilaciones'!U23)/'Población 1950-2100'!BM80</f>
        <v>0.77772493853427704</v>
      </c>
      <c r="E24" s="204">
        <f>'Contribuyentes ANSES'!D75/'Población 1950-2100'!$BM$82</f>
        <v>0.40176490464965103</v>
      </c>
      <c r="G24">
        <f>'Contribuyentes ANSES'!D75/(+'Beneficiarios de jubilaciones'!V23)</f>
        <v>2.2370582487492308</v>
      </c>
      <c r="H24">
        <f>('Contribuyentes ANSES'!D75-'Contribuyentes ANSES'!F75-'Contribuyentes ANSES'!H75)/('Beneficiarios de jubilaciones'!V23)</f>
        <v>1.7286344616593194</v>
      </c>
      <c r="J24">
        <f t="shared" si="1"/>
        <v>2014</v>
      </c>
      <c r="K24" s="208">
        <f>(SUM('Beneficiarios de AAFF y AUH'!C24:F24))/'Población 1950-2100'!$BN$81</f>
        <v>0.32756951643436377</v>
      </c>
      <c r="L24" s="208">
        <f>(SUM('Beneficiarios de AAFF y AUH'!G24:H24))/'Población 1950-2100'!$BN$81</f>
        <v>0.26564882278912122</v>
      </c>
      <c r="M24" s="208">
        <f t="shared" si="2"/>
        <v>0.59321833922348499</v>
      </c>
      <c r="N24" s="249">
        <f t="shared" si="4"/>
        <v>0.76877332040919266</v>
      </c>
    </row>
    <row r="25" spans="3:16" x14ac:dyDescent="0.3">
      <c r="C25">
        <f t="shared" si="5"/>
        <v>2014</v>
      </c>
      <c r="D25" s="204">
        <f>('Beneficiarios de jubilaciones'!O24+'Beneficiarios de jubilaciones'!Q24+'Beneficiarios de jubilaciones'!S24+'Beneficiarios de jubilaciones'!U24)/'Población 1950-2100'!BN80</f>
        <v>0.76877332040919266</v>
      </c>
      <c r="E25" s="204">
        <f>'Contribuyentes ANSES'!D76/'Población 1950-2100'!$BN$82</f>
        <v>0.39810216289211542</v>
      </c>
      <c r="G25">
        <f>'Contribuyentes ANSES'!D76/(+'Beneficiarios de jubilaciones'!V24)</f>
        <v>2.22414059939898</v>
      </c>
      <c r="H25">
        <f>('Contribuyentes ANSES'!D76-'Contribuyentes ANSES'!F76-'Contribuyentes ANSES'!H76)/('Beneficiarios de jubilaciones'!V24)</f>
        <v>1.7194033971711555</v>
      </c>
      <c r="J25">
        <f t="shared" si="1"/>
        <v>2015</v>
      </c>
      <c r="K25" s="208">
        <f>(SUM('Beneficiarios de AAFF y AUH'!C25:F25))/'Población 1950-2100'!$BO$81</f>
        <v>0.29526736977493673</v>
      </c>
      <c r="L25" s="208">
        <f>(SUM('Beneficiarios de AAFF y AUH'!G25:H25))/'Población 1950-2100'!$BO$81</f>
        <v>0.27559584541219695</v>
      </c>
      <c r="M25" s="208">
        <f t="shared" si="2"/>
        <v>0.57086321518713368</v>
      </c>
      <c r="N25" s="249">
        <f t="shared" si="4"/>
        <v>0.8331996460776615</v>
      </c>
    </row>
    <row r="26" spans="3:16" x14ac:dyDescent="0.3">
      <c r="C26">
        <f t="shared" si="5"/>
        <v>2015</v>
      </c>
      <c r="D26" s="204">
        <f>('Beneficiarios de jubilaciones'!O25+'Beneficiarios de jubilaciones'!Q25+'Beneficiarios de jubilaciones'!S25+'Beneficiarios de jubilaciones'!U25)/'Población 1950-2100'!BO80</f>
        <v>0.8331996460776615</v>
      </c>
      <c r="E26" s="204">
        <f>'Contribuyentes ANSES'!D77/'Población 1950-2100'!$BO$82</f>
        <v>0.39957605553681552</v>
      </c>
      <c r="G26">
        <f>'Contribuyentes ANSES'!D77/(+'Beneficiarios de jubilaciones'!V25)</f>
        <v>2.0422647957059277</v>
      </c>
      <c r="H26">
        <f>('Contribuyentes ANSES'!D77-'Contribuyentes ANSES'!F77-'Contribuyentes ANSES'!H77)/('Beneficiarios de jubilaciones'!V25)</f>
        <v>1.5771969680528639</v>
      </c>
      <c r="J26">
        <f t="shared" si="1"/>
        <v>2016</v>
      </c>
      <c r="K26" s="208">
        <f>(SUM('Beneficiarios de AAFF y AUH'!C26:F26))/'Población 1950-2100'!$BP$81</f>
        <v>0.34754421200772206</v>
      </c>
      <c r="L26" s="208">
        <f>(SUM('Beneficiarios de AAFF y AUH'!G26:H26))/'Población 1950-2100'!$BP$81</f>
        <v>0.29809686416947367</v>
      </c>
      <c r="M26" s="208">
        <f t="shared" si="2"/>
        <v>0.64564107617719579</v>
      </c>
      <c r="N26" s="249">
        <f t="shared" si="4"/>
        <v>0.86310330831481741</v>
      </c>
    </row>
    <row r="27" spans="3:16" x14ac:dyDescent="0.3">
      <c r="C27">
        <f t="shared" si="5"/>
        <v>2016</v>
      </c>
      <c r="D27" s="204">
        <f>('Beneficiarios de jubilaciones'!O26+'Beneficiarios de jubilaciones'!Q26+'Beneficiarios de jubilaciones'!S26+'Beneficiarios de jubilaciones'!U26)/'Población 1950-2100'!BP80</f>
        <v>0.86310330831481741</v>
      </c>
      <c r="E27" s="204">
        <f>'Contribuyentes ANSES'!D78/'Población 1950-2100'!$BP$82</f>
        <v>0.39821361009298478</v>
      </c>
      <c r="G27">
        <f>'Contribuyentes ANSES'!D78/(+'Beneficiarios de jubilaciones'!V26)</f>
        <v>1.9427001869376144</v>
      </c>
      <c r="H27">
        <f>('Contribuyentes ANSES'!D78-'Contribuyentes ANSES'!F78-'Contribuyentes ANSES'!H78)/('Beneficiarios de jubilaciones'!V26)</f>
        <v>1.4853658159534318</v>
      </c>
      <c r="J27">
        <f t="shared" si="1"/>
        <v>2017</v>
      </c>
      <c r="K27" s="208">
        <f>(SUM('Beneficiarios de AAFF y AUH'!C27:F27))/'Población 1950-2100'!$BQ$81</f>
        <v>0.37774033997675532</v>
      </c>
      <c r="L27" s="208">
        <f>(SUM('Beneficiarios de AAFF y AUH'!G27:H27))/'Población 1950-2100'!$BQ$81</f>
        <v>0.29930350075142415</v>
      </c>
      <c r="M27" s="208">
        <f t="shared" si="2"/>
        <v>0.67704384072817947</v>
      </c>
      <c r="N27" s="249">
        <f t="shared" si="4"/>
        <v>0.87001767187119394</v>
      </c>
    </row>
    <row r="28" spans="3:16" x14ac:dyDescent="0.3">
      <c r="C28">
        <f t="shared" si="5"/>
        <v>2017</v>
      </c>
      <c r="D28" s="204">
        <f>('Beneficiarios de jubilaciones'!O27+'Beneficiarios de jubilaciones'!Q27+'Beneficiarios de jubilaciones'!S27+'Beneficiarios de jubilaciones'!U27)/'Población 1950-2100'!BQ80</f>
        <v>0.87001767187119394</v>
      </c>
      <c r="E28" s="204">
        <f>'Contribuyentes ANSES'!D79/'Población 1950-2100'!$BQ$82</f>
        <v>0.40067197223493345</v>
      </c>
      <c r="G28">
        <f>'Contribuyentes ANSES'!D79/(+'Beneficiarios de jubilaciones'!V27)</f>
        <v>1.9225250325282564</v>
      </c>
      <c r="H28">
        <f>('Contribuyentes ANSES'!D79-'Contribuyentes ANSES'!F79-'Contribuyentes ANSES'!H79)/('Beneficiarios de jubilaciones'!V27)</f>
        <v>1.4586799977678127</v>
      </c>
      <c r="J28">
        <f t="shared" si="1"/>
        <v>2018</v>
      </c>
      <c r="K28" s="208">
        <f>(SUM('Beneficiarios de AAFF y AUH'!C28:F28))/'Población 1950-2100'!$BR$81</f>
        <v>0.38653020837011348</v>
      </c>
      <c r="L28" s="208">
        <f>(SUM('Beneficiarios de AAFF y AUH'!G28:H28))/'Población 1950-2100'!$BR$81</f>
        <v>0.30119300212248284</v>
      </c>
      <c r="M28" s="208">
        <f t="shared" si="2"/>
        <v>0.68772321049259633</v>
      </c>
      <c r="N28" s="249">
        <f>D29</f>
        <v>0.86807346283748399</v>
      </c>
    </row>
    <row r="29" spans="3:16" x14ac:dyDescent="0.3">
      <c r="C29">
        <f t="shared" si="5"/>
        <v>2018</v>
      </c>
      <c r="D29" s="204">
        <f>('Beneficiarios de jubilaciones'!O28+'Beneficiarios de jubilaciones'!Q28+'Beneficiarios de jubilaciones'!S28+'Beneficiarios de jubilaciones'!U28)/'Población 1950-2100'!BR80</f>
        <v>0.86807346283748399</v>
      </c>
      <c r="E29" s="204">
        <f>AVERAGE('Contribuyentes ANSES'!D80:'Contribuyentes ANSES'!D85)/'Población 1950-2100'!$BR$82</f>
        <v>0.39116544460163744</v>
      </c>
      <c r="G29">
        <f>'Contribuyentes ANSES'!D80/(+'Beneficiarios de jubilaciones'!V28)</f>
        <v>1.9060573598553927</v>
      </c>
      <c r="H29">
        <f>('Contribuyentes ANSES'!D80-'Contribuyentes ANSES'!F80-'Contribuyentes ANSES'!H80)/('Beneficiarios de jubilaciones'!V28)</f>
        <v>1.4467303209814804</v>
      </c>
      <c r="N29" s="249"/>
    </row>
    <row r="30" spans="3:16" x14ac:dyDescent="0.3">
      <c r="E30" s="204"/>
    </row>
    <row r="31" spans="3:16" x14ac:dyDescent="0.3">
      <c r="K31" s="62" t="str">
        <f>'Contribuyentes ANSES'!D55</f>
        <v>Total de aportantes(1)</v>
      </c>
      <c r="L31" t="str">
        <f>'Contribuyentes ANSES'!E55</f>
        <v>Relación de
dependencia</v>
      </c>
      <c r="M31" t="str">
        <f>'Contribuyentes ANSES'!F55</f>
        <v>Casas Particulares</v>
      </c>
      <c r="N31" t="str">
        <f>'Contribuyentes ANSES'!G55</f>
        <v>Autónomos</v>
      </c>
      <c r="O31" t="str">
        <f>'Contribuyentes ANSES'!H55</f>
        <v>Monotributo(2)</v>
      </c>
      <c r="P31" t="s">
        <v>740</v>
      </c>
    </row>
    <row r="32" spans="3:16" x14ac:dyDescent="0.3">
      <c r="J32">
        <v>1994</v>
      </c>
      <c r="K32" s="62">
        <f>'Contribuyentes ANSES'!D56</f>
        <v>5133337</v>
      </c>
      <c r="L32" s="62">
        <f>'Contribuyentes ANSES'!E56</f>
        <v>3700589</v>
      </c>
      <c r="M32" s="62">
        <f>'Contribuyentes ANSES'!F56</f>
        <v>0</v>
      </c>
      <c r="N32" s="62">
        <f>'Contribuyentes ANSES'!G56</f>
        <v>1530834</v>
      </c>
      <c r="O32" s="62">
        <f>'Contribuyentes ANSES'!H56</f>
        <v>0</v>
      </c>
      <c r="P32">
        <f>'Contribuyentes ANSES'!D4*1000000</f>
        <v>2600000</v>
      </c>
    </row>
    <row r="33" spans="10:16" x14ac:dyDescent="0.3">
      <c r="J33">
        <f t="shared" ref="J33:J55" si="6">J32+1</f>
        <v>1995</v>
      </c>
      <c r="K33" s="62">
        <f>'Contribuyentes ANSES'!D57</f>
        <v>4706946</v>
      </c>
      <c r="L33" s="62">
        <f>'Contribuyentes ANSES'!E57</f>
        <v>3481583</v>
      </c>
      <c r="M33" s="62">
        <f>'Contribuyentes ANSES'!F57</f>
        <v>0</v>
      </c>
      <c r="N33" s="62">
        <f>'Contribuyentes ANSES'!G57</f>
        <v>1313960</v>
      </c>
      <c r="O33" s="62">
        <f>'Contribuyentes ANSES'!H57</f>
        <v>0</v>
      </c>
      <c r="P33">
        <f>'Contribuyentes ANSES'!D5*1000000</f>
        <v>2900000</v>
      </c>
    </row>
    <row r="34" spans="10:16" x14ac:dyDescent="0.3">
      <c r="J34">
        <f t="shared" si="6"/>
        <v>1996</v>
      </c>
      <c r="K34" s="62">
        <f>'Contribuyentes ANSES'!D58</f>
        <v>4910831</v>
      </c>
      <c r="L34" s="62">
        <f>'Contribuyentes ANSES'!E58</f>
        <v>3929008</v>
      </c>
      <c r="M34" s="62">
        <f>'Contribuyentes ANSES'!F58</f>
        <v>0</v>
      </c>
      <c r="N34" s="62">
        <f>'Contribuyentes ANSES'!G58</f>
        <v>1061710</v>
      </c>
      <c r="O34" s="62">
        <f>'Contribuyentes ANSES'!H58</f>
        <v>0</v>
      </c>
      <c r="P34">
        <f>'Contribuyentes ANSES'!D6*1000000</f>
        <v>3500000</v>
      </c>
    </row>
    <row r="35" spans="10:16" x14ac:dyDescent="0.3">
      <c r="J35">
        <f t="shared" si="6"/>
        <v>1997</v>
      </c>
      <c r="K35" s="62">
        <f>'Contribuyentes ANSES'!D59</f>
        <v>5123196</v>
      </c>
      <c r="L35" s="62">
        <f>'Contribuyentes ANSES'!E59</f>
        <v>4250090</v>
      </c>
      <c r="M35" s="62">
        <f>'Contribuyentes ANSES'!F59</f>
        <v>0</v>
      </c>
      <c r="N35" s="62">
        <f>'Contribuyentes ANSES'!G59</f>
        <v>947318</v>
      </c>
      <c r="O35" s="62">
        <f>'Contribuyentes ANSES'!H59</f>
        <v>0</v>
      </c>
      <c r="P35">
        <f>'Contribuyentes ANSES'!D7*1000000</f>
        <v>4099999.9999999995</v>
      </c>
    </row>
    <row r="36" spans="10:16" x14ac:dyDescent="0.3">
      <c r="J36">
        <f t="shared" si="6"/>
        <v>1998</v>
      </c>
      <c r="K36" s="62">
        <f>'Contribuyentes ANSES'!D60</f>
        <v>5492389</v>
      </c>
      <c r="L36" s="62">
        <f>'Contribuyentes ANSES'!E60</f>
        <v>4428527</v>
      </c>
      <c r="M36" s="62">
        <f>'Contribuyentes ANSES'!F60</f>
        <v>0</v>
      </c>
      <c r="N36" s="62">
        <f>'Contribuyentes ANSES'!G60</f>
        <v>640733</v>
      </c>
      <c r="O36" s="62">
        <f>'Contribuyentes ANSES'!H60</f>
        <v>520176</v>
      </c>
      <c r="P36">
        <f>'Contribuyentes ANSES'!D8*1000000</f>
        <v>4400000</v>
      </c>
    </row>
    <row r="37" spans="10:16" x14ac:dyDescent="0.3">
      <c r="J37">
        <f t="shared" si="6"/>
        <v>1999</v>
      </c>
      <c r="K37" s="62">
        <f>'Contribuyentes ANSES'!D61</f>
        <v>5430679</v>
      </c>
      <c r="L37" s="62">
        <f>'Contribuyentes ANSES'!E61</f>
        <v>4426683</v>
      </c>
      <c r="M37" s="62">
        <f>'Contribuyentes ANSES'!F61</f>
        <v>29408</v>
      </c>
      <c r="N37" s="62">
        <f>'Contribuyentes ANSES'!G61</f>
        <v>550873</v>
      </c>
      <c r="O37" s="62">
        <f>'Contribuyentes ANSES'!H61</f>
        <v>513105</v>
      </c>
      <c r="P37">
        <f>'Contribuyentes ANSES'!D9*1000000</f>
        <v>4500000</v>
      </c>
    </row>
    <row r="38" spans="10:16" x14ac:dyDescent="0.3">
      <c r="J38">
        <f t="shared" si="6"/>
        <v>2000</v>
      </c>
      <c r="K38" s="62">
        <f>'Contribuyentes ANSES'!D62</f>
        <v>5619684</v>
      </c>
      <c r="L38" s="62">
        <f>'Contribuyentes ANSES'!E62</f>
        <v>4500218</v>
      </c>
      <c r="M38" s="62">
        <f>'Contribuyentes ANSES'!F62</f>
        <v>228443</v>
      </c>
      <c r="N38" s="62">
        <f>'Contribuyentes ANSES'!G62</f>
        <v>483737</v>
      </c>
      <c r="O38" s="62">
        <f>'Contribuyentes ANSES'!H62</f>
        <v>489449</v>
      </c>
      <c r="P38">
        <f>'Contribuyentes ANSES'!D10*1000000</f>
        <v>4500000</v>
      </c>
    </row>
    <row r="39" spans="10:16" x14ac:dyDescent="0.3">
      <c r="J39">
        <f t="shared" si="6"/>
        <v>2001</v>
      </c>
      <c r="K39" s="62">
        <f>'Contribuyentes ANSES'!D63</f>
        <v>5153611</v>
      </c>
      <c r="L39" s="62">
        <f>'Contribuyentes ANSES'!E63</f>
        <v>4206056</v>
      </c>
      <c r="M39" s="62">
        <f>'Contribuyentes ANSES'!F63</f>
        <v>206202</v>
      </c>
      <c r="N39" s="62">
        <f>'Contribuyentes ANSES'!G63</f>
        <v>382867</v>
      </c>
      <c r="O39" s="62">
        <f>'Contribuyentes ANSES'!H63</f>
        <v>424417</v>
      </c>
      <c r="P39">
        <f>'Contribuyentes ANSES'!D11*1000000</f>
        <v>4200000</v>
      </c>
    </row>
    <row r="40" spans="10:16" x14ac:dyDescent="0.3">
      <c r="J40">
        <f t="shared" si="6"/>
        <v>2002</v>
      </c>
      <c r="K40" s="62">
        <f>'Contribuyentes ANSES'!D64</f>
        <v>4888873</v>
      </c>
      <c r="L40" s="62">
        <f>'Contribuyentes ANSES'!E64</f>
        <v>4028297</v>
      </c>
      <c r="M40" s="62">
        <f>'Contribuyentes ANSES'!F64</f>
        <v>154862</v>
      </c>
      <c r="N40" s="62">
        <f>'Contribuyentes ANSES'!G64</f>
        <v>365312</v>
      </c>
      <c r="O40" s="62">
        <f>'Contribuyentes ANSES'!H64</f>
        <v>400843</v>
      </c>
      <c r="P40">
        <f>'Contribuyentes ANSES'!D12*1000000</f>
        <v>4000000</v>
      </c>
    </row>
    <row r="41" spans="10:16" x14ac:dyDescent="0.3">
      <c r="J41">
        <f t="shared" si="6"/>
        <v>2003</v>
      </c>
      <c r="K41" s="62">
        <f>'Contribuyentes ANSES'!D65</f>
        <v>5334381</v>
      </c>
      <c r="L41" s="62">
        <f>'Contribuyentes ANSES'!E65</f>
        <v>4424825</v>
      </c>
      <c r="M41" s="62">
        <f>'Contribuyentes ANSES'!F65</f>
        <v>116073</v>
      </c>
      <c r="N41" s="62">
        <f>'Contribuyentes ANSES'!G65</f>
        <v>376555</v>
      </c>
      <c r="O41" s="62">
        <f>'Contribuyentes ANSES'!H65</f>
        <v>485924</v>
      </c>
      <c r="P41">
        <f>'Contribuyentes ANSES'!D13*1000000</f>
        <v>4500000</v>
      </c>
    </row>
    <row r="42" spans="10:16" x14ac:dyDescent="0.3">
      <c r="J42">
        <f t="shared" si="6"/>
        <v>2004</v>
      </c>
      <c r="K42" s="62">
        <f>'Contribuyentes ANSES'!D66</f>
        <v>6110177</v>
      </c>
      <c r="L42" s="62">
        <f>'Contribuyentes ANSES'!E66</f>
        <v>4879470</v>
      </c>
      <c r="M42" s="62">
        <f>'Contribuyentes ANSES'!F66</f>
        <v>87718</v>
      </c>
      <c r="N42" s="62">
        <f>'Contribuyentes ANSES'!G66</f>
        <v>439787</v>
      </c>
      <c r="O42" s="62">
        <f>'Contribuyentes ANSES'!H66</f>
        <v>779181</v>
      </c>
      <c r="P42">
        <f>'Contribuyentes ANSES'!D14*1000000</f>
        <v>5100000</v>
      </c>
    </row>
    <row r="43" spans="10:16" x14ac:dyDescent="0.3">
      <c r="J43">
        <f t="shared" si="6"/>
        <v>2005</v>
      </c>
      <c r="K43" s="62">
        <f>'Contribuyentes ANSES'!D67</f>
        <v>6764381</v>
      </c>
      <c r="L43" s="62">
        <f>'Contribuyentes ANSES'!E67</f>
        <v>5389343</v>
      </c>
      <c r="M43" s="62">
        <f>'Contribuyentes ANSES'!F67</f>
        <v>133458</v>
      </c>
      <c r="N43" s="62">
        <f>'Contribuyentes ANSES'!G67</f>
        <v>440819</v>
      </c>
      <c r="O43" s="62">
        <f>'Contribuyentes ANSES'!H67</f>
        <v>886284</v>
      </c>
      <c r="P43">
        <f>'Contribuyentes ANSES'!D15*1000000</f>
        <v>5500000</v>
      </c>
    </row>
    <row r="44" spans="10:16" x14ac:dyDescent="0.3">
      <c r="J44">
        <f t="shared" si="6"/>
        <v>2006</v>
      </c>
      <c r="K44" s="62">
        <f>'Contribuyentes ANSES'!D68</f>
        <v>7423536</v>
      </c>
      <c r="L44" s="62">
        <f>'Contribuyentes ANSES'!E68</f>
        <v>5801523</v>
      </c>
      <c r="M44" s="62">
        <f>'Contribuyentes ANSES'!F68</f>
        <v>239800</v>
      </c>
      <c r="N44" s="62">
        <f>'Contribuyentes ANSES'!G68</f>
        <v>454273</v>
      </c>
      <c r="O44" s="62">
        <f>'Contribuyentes ANSES'!H68</f>
        <v>1025496</v>
      </c>
      <c r="P44">
        <f>'Contribuyentes ANSES'!D16*1000000</f>
        <v>5900000</v>
      </c>
    </row>
    <row r="45" spans="10:16" x14ac:dyDescent="0.3">
      <c r="J45">
        <f t="shared" si="6"/>
        <v>2007</v>
      </c>
      <c r="K45" s="62">
        <f>'Contribuyentes ANSES'!D69</f>
        <v>7992422</v>
      </c>
      <c r="L45" s="62">
        <f>'Contribuyentes ANSES'!E69</f>
        <v>6246984</v>
      </c>
      <c r="M45" s="62">
        <f>'Contribuyentes ANSES'!F69</f>
        <v>295405</v>
      </c>
      <c r="N45" s="62">
        <f>'Contribuyentes ANSES'!G69</f>
        <v>454473</v>
      </c>
      <c r="O45" s="62">
        <f>'Contribuyentes ANSES'!H69</f>
        <v>1095610</v>
      </c>
      <c r="P45">
        <f>'Contribuyentes ANSES'!D17*1000000</f>
        <v>5600000</v>
      </c>
    </row>
    <row r="46" spans="10:16" x14ac:dyDescent="0.3">
      <c r="J46">
        <f t="shared" si="6"/>
        <v>2008</v>
      </c>
      <c r="K46" s="62">
        <f>'Contribuyentes ANSES'!D70</f>
        <v>8323526</v>
      </c>
      <c r="L46" s="62">
        <f>'Contribuyentes ANSES'!E70</f>
        <v>6414915</v>
      </c>
      <c r="M46" s="62">
        <f>'Contribuyentes ANSES'!F70</f>
        <v>337756</v>
      </c>
      <c r="N46" s="62">
        <f>'Contribuyentes ANSES'!G70</f>
        <v>470958</v>
      </c>
      <c r="O46" s="62">
        <f>'Contribuyentes ANSES'!H70</f>
        <v>1209482</v>
      </c>
      <c r="P46">
        <f>'Contribuyentes ANSES'!D18*1000000</f>
        <v>4800000</v>
      </c>
    </row>
    <row r="47" spans="10:16" x14ac:dyDescent="0.3">
      <c r="J47">
        <f t="shared" si="6"/>
        <v>2009</v>
      </c>
      <c r="K47" s="62">
        <f>'Contribuyentes ANSES'!D71</f>
        <v>8490198</v>
      </c>
      <c r="L47" s="62">
        <f>'Contribuyentes ANSES'!E71</f>
        <v>6474374</v>
      </c>
      <c r="M47" s="62">
        <f>'Contribuyentes ANSES'!F71</f>
        <v>367171</v>
      </c>
      <c r="N47" s="62">
        <f>'Contribuyentes ANSES'!G71</f>
        <v>475396</v>
      </c>
      <c r="O47" s="62">
        <f>'Contribuyentes ANSES'!H71</f>
        <v>1282208</v>
      </c>
    </row>
    <row r="48" spans="10:16" x14ac:dyDescent="0.3">
      <c r="J48">
        <f t="shared" si="6"/>
        <v>2010</v>
      </c>
      <c r="K48" s="62">
        <f>'Contribuyentes ANSES'!D72</f>
        <v>8857445</v>
      </c>
      <c r="L48" s="62">
        <f>'Contribuyentes ANSES'!E72</f>
        <v>6732665</v>
      </c>
      <c r="M48" s="62">
        <f>'Contribuyentes ANSES'!F72</f>
        <v>368967</v>
      </c>
      <c r="N48" s="62">
        <f>'Contribuyentes ANSES'!G72</f>
        <v>487435</v>
      </c>
      <c r="O48" s="62">
        <f>'Contribuyentes ANSES'!H72</f>
        <v>1375997</v>
      </c>
    </row>
    <row r="49" spans="10:15" x14ac:dyDescent="0.3">
      <c r="J49">
        <f t="shared" si="6"/>
        <v>2011</v>
      </c>
      <c r="K49" s="62">
        <f>'Contribuyentes ANSES'!D73</f>
        <v>9230788</v>
      </c>
      <c r="L49" s="62">
        <f>'Contribuyentes ANSES'!E73</f>
        <v>6986246</v>
      </c>
      <c r="M49" s="62">
        <f>'Contribuyentes ANSES'!F73</f>
        <v>359525</v>
      </c>
      <c r="N49" s="62">
        <f>'Contribuyentes ANSES'!G73</f>
        <v>508622</v>
      </c>
      <c r="O49" s="62">
        <f>'Contribuyentes ANSES'!H73</f>
        <v>1493047</v>
      </c>
    </row>
    <row r="50" spans="10:15" x14ac:dyDescent="0.3">
      <c r="J50">
        <f t="shared" si="6"/>
        <v>2012</v>
      </c>
      <c r="K50" s="62">
        <f>'Contribuyentes ANSES'!D74</f>
        <v>9351697</v>
      </c>
      <c r="L50" s="62">
        <f>'Contribuyentes ANSES'!E74</f>
        <v>7002490</v>
      </c>
      <c r="M50" s="62">
        <f>'Contribuyentes ANSES'!F74</f>
        <v>370095</v>
      </c>
      <c r="N50" s="62">
        <f>'Contribuyentes ANSES'!G74</f>
        <v>523613</v>
      </c>
      <c r="O50" s="62">
        <f>'Contribuyentes ANSES'!H74</f>
        <v>1571985</v>
      </c>
    </row>
    <row r="51" spans="10:15" x14ac:dyDescent="0.3">
      <c r="J51">
        <f t="shared" si="6"/>
        <v>2013</v>
      </c>
      <c r="K51" s="62">
        <f>'Contribuyentes ANSES'!D75</f>
        <v>9695337</v>
      </c>
      <c r="L51" s="62">
        <f>'Contribuyentes ANSES'!E75</f>
        <v>7070532</v>
      </c>
      <c r="M51" s="62">
        <f>'Contribuyentes ANSES'!F75</f>
        <v>435877</v>
      </c>
      <c r="N51" s="62">
        <f>'Contribuyentes ANSES'!G75</f>
        <v>545582</v>
      </c>
      <c r="O51" s="62">
        <f>'Contribuyentes ANSES'!H75</f>
        <v>1767615</v>
      </c>
    </row>
    <row r="52" spans="10:15" x14ac:dyDescent="0.3">
      <c r="J52">
        <f t="shared" si="6"/>
        <v>2014</v>
      </c>
      <c r="K52" s="62">
        <f>'Contribuyentes ANSES'!D76</f>
        <v>9714843</v>
      </c>
      <c r="L52" s="62">
        <f>'Contribuyentes ANSES'!E76</f>
        <v>7094528</v>
      </c>
      <c r="M52" s="62">
        <f>'Contribuyentes ANSES'!F76</f>
        <v>403386</v>
      </c>
      <c r="N52" s="62">
        <f>'Contribuyentes ANSES'!G76</f>
        <v>535911</v>
      </c>
      <c r="O52" s="62">
        <f>'Contribuyentes ANSES'!H76</f>
        <v>1801260</v>
      </c>
    </row>
    <row r="53" spans="10:15" x14ac:dyDescent="0.3">
      <c r="J53">
        <f t="shared" si="6"/>
        <v>2015</v>
      </c>
      <c r="K53" s="62">
        <f>'Contribuyentes ANSES'!D77</f>
        <v>9857400</v>
      </c>
      <c r="L53" s="62">
        <f>'Contribuyentes ANSES'!E77</f>
        <v>7201832</v>
      </c>
      <c r="M53" s="62">
        <f>'Contribuyentes ANSES'!F77</f>
        <v>415030</v>
      </c>
      <c r="N53" s="62">
        <f>'Contribuyentes ANSES'!G77</f>
        <v>541906</v>
      </c>
      <c r="O53" s="62">
        <f>'Contribuyentes ANSES'!H77</f>
        <v>1829713</v>
      </c>
    </row>
    <row r="54" spans="10:15" x14ac:dyDescent="0.3">
      <c r="J54">
        <f t="shared" si="6"/>
        <v>2016</v>
      </c>
      <c r="K54" s="62">
        <f>'Contribuyentes ANSES'!D78</f>
        <v>9927705</v>
      </c>
      <c r="L54" s="62">
        <f>'Contribuyentes ANSES'!E78</f>
        <v>7167657</v>
      </c>
      <c r="M54" s="62">
        <f>'Contribuyentes ANSES'!F78</f>
        <v>433905</v>
      </c>
      <c r="N54" s="62">
        <f>'Contribuyentes ANSES'!G78</f>
        <v>551932</v>
      </c>
      <c r="O54" s="62">
        <f>'Contribuyentes ANSES'!H78</f>
        <v>1903193</v>
      </c>
    </row>
    <row r="55" spans="10:15" x14ac:dyDescent="0.3">
      <c r="J55">
        <f t="shared" si="6"/>
        <v>2017</v>
      </c>
      <c r="K55" s="62">
        <f>'Contribuyentes ANSES'!D79</f>
        <v>10091261</v>
      </c>
      <c r="L55" s="62">
        <f>'Contribuyentes ANSES'!E79</f>
        <v>7246488</v>
      </c>
      <c r="M55" s="62">
        <f>'Contribuyentes ANSES'!F79</f>
        <v>440285</v>
      </c>
      <c r="N55" s="62">
        <f>'Contribuyentes ANSES'!G79</f>
        <v>531204</v>
      </c>
      <c r="O55" s="62">
        <f>'Contribuyentes ANSES'!H79</f>
        <v>1994420</v>
      </c>
    </row>
    <row r="56" spans="10:15" x14ac:dyDescent="0.3">
      <c r="J56">
        <v>2018</v>
      </c>
      <c r="K56" s="62">
        <f>AVERAGE(K57:K62)</f>
        <v>9950337.666666666</v>
      </c>
      <c r="L56" s="62">
        <f>AVERAGE(L57:L62)</f>
        <v>7195407.166666667</v>
      </c>
      <c r="M56" s="62">
        <f>AVERAGE(M57:M62)</f>
        <v>435632.5</v>
      </c>
      <c r="N56" s="62">
        <f>AVERAGE(N57:N62)</f>
        <v>507878.5</v>
      </c>
      <c r="O56" s="62">
        <f>AVERAGE(O57:O62)</f>
        <v>1925394</v>
      </c>
    </row>
    <row r="57" spans="10:15" x14ac:dyDescent="0.3">
      <c r="J57" s="62" t="str">
        <f>'Contribuyentes ANSES'!C80</f>
        <v>ene-18</v>
      </c>
      <c r="K57" s="62">
        <f>'Contribuyentes ANSES'!D80</f>
        <v>10038343</v>
      </c>
      <c r="L57" s="62">
        <f>'Contribuyentes ANSES'!E80</f>
        <v>7215590</v>
      </c>
      <c r="M57" s="62">
        <f>'Contribuyentes ANSES'!F80</f>
        <v>438700</v>
      </c>
      <c r="N57" s="62">
        <f>'Contribuyentes ANSES'!G80</f>
        <v>521741</v>
      </c>
      <c r="O57" s="62">
        <f>'Contribuyentes ANSES'!H80</f>
        <v>1980368</v>
      </c>
    </row>
    <row r="58" spans="10:15" x14ac:dyDescent="0.3">
      <c r="J58" s="62" t="str">
        <f>'Contribuyentes ANSES'!C81</f>
        <v>feb-18</v>
      </c>
      <c r="K58" s="62">
        <f>'Contribuyentes ANSES'!D81</f>
        <v>10021368</v>
      </c>
      <c r="L58" s="62">
        <f>'Contribuyentes ANSES'!E81</f>
        <v>7225474</v>
      </c>
      <c r="M58" s="62">
        <f>'Contribuyentes ANSES'!F81</f>
        <v>437882</v>
      </c>
      <c r="N58" s="62">
        <f>'Contribuyentes ANSES'!G81</f>
        <v>518010</v>
      </c>
      <c r="O58" s="62">
        <f>'Contribuyentes ANSES'!H81</f>
        <v>1956393</v>
      </c>
    </row>
    <row r="59" spans="10:15" x14ac:dyDescent="0.3">
      <c r="J59" s="62" t="str">
        <f>'Contribuyentes ANSES'!C82</f>
        <v>mar-18</v>
      </c>
      <c r="K59" s="62">
        <f>'Contribuyentes ANSES'!D82</f>
        <v>10022307</v>
      </c>
      <c r="L59" s="62">
        <f>'Contribuyentes ANSES'!E82</f>
        <v>7238154</v>
      </c>
      <c r="M59" s="62">
        <f>'Contribuyentes ANSES'!F82</f>
        <v>435924</v>
      </c>
      <c r="N59" s="62">
        <f>'Contribuyentes ANSES'!G82</f>
        <v>513556</v>
      </c>
      <c r="O59" s="62">
        <f>'Contribuyentes ANSES'!H82</f>
        <v>1952185</v>
      </c>
    </row>
    <row r="60" spans="10:15" x14ac:dyDescent="0.3">
      <c r="J60" s="62" t="str">
        <f>'Contribuyentes ANSES'!C83</f>
        <v>abr-18</v>
      </c>
      <c r="K60" s="62">
        <f>'Contribuyentes ANSES'!D83</f>
        <v>9960986</v>
      </c>
      <c r="L60" s="62">
        <f>'Contribuyentes ANSES'!E83</f>
        <v>7189145</v>
      </c>
      <c r="M60" s="62">
        <f>'Contribuyentes ANSES'!F83</f>
        <v>436013</v>
      </c>
      <c r="N60" s="62">
        <f>'Contribuyentes ANSES'!G83</f>
        <v>507462</v>
      </c>
      <c r="O60" s="62">
        <f>'Contribuyentes ANSES'!H83</f>
        <v>1942634</v>
      </c>
    </row>
    <row r="61" spans="10:15" x14ac:dyDescent="0.3">
      <c r="J61" s="62" t="str">
        <f>'Contribuyentes ANSES'!C84</f>
        <v>may-18</v>
      </c>
      <c r="K61" s="62">
        <f>'Contribuyentes ANSES'!D84</f>
        <v>9854133</v>
      </c>
      <c r="L61" s="62">
        <f>'Contribuyentes ANSES'!E84</f>
        <v>7155155</v>
      </c>
      <c r="M61" s="62">
        <f>'Contribuyentes ANSES'!F84</f>
        <v>434552</v>
      </c>
      <c r="N61" s="62">
        <f>'Contribuyentes ANSES'!G84</f>
        <v>498482</v>
      </c>
      <c r="O61" s="62">
        <f>'Contribuyentes ANSES'!H84</f>
        <v>1876179</v>
      </c>
    </row>
    <row r="62" spans="10:15" x14ac:dyDescent="0.3">
      <c r="J62" s="62" t="str">
        <f>'Contribuyentes ANSES'!C85</f>
        <v xml:space="preserve">jun-18 </v>
      </c>
      <c r="K62" s="62">
        <f>'Contribuyentes ANSES'!D85</f>
        <v>9804889</v>
      </c>
      <c r="L62" s="62">
        <f>'Contribuyentes ANSES'!E85</f>
        <v>7148925</v>
      </c>
      <c r="M62" s="62">
        <f>'Contribuyentes ANSES'!F85</f>
        <v>430724</v>
      </c>
      <c r="N62" s="62">
        <f>'Contribuyentes ANSES'!G85</f>
        <v>488020</v>
      </c>
      <c r="O62" s="62">
        <f>'Contribuyentes ANSES'!H85</f>
        <v>1844605</v>
      </c>
    </row>
    <row r="63" spans="10:15" x14ac:dyDescent="0.3">
      <c r="J63" s="62"/>
      <c r="L63" s="6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U157"/>
  <sheetViews>
    <sheetView topLeftCell="A64" zoomScale="85" zoomScaleNormal="85" workbookViewId="0">
      <selection activeCell="C22" sqref="C22"/>
    </sheetView>
  </sheetViews>
  <sheetFormatPr baseColWidth="10" defaultRowHeight="14.4" x14ac:dyDescent="0.3"/>
  <cols>
    <col min="3" max="4" width="12" bestFit="1" customWidth="1"/>
    <col min="5" max="5" width="13.109375" bestFit="1" customWidth="1"/>
    <col min="6" max="6" width="11.5546875" bestFit="1" customWidth="1"/>
    <col min="7" max="7" width="12" bestFit="1" customWidth="1"/>
    <col min="8" max="8" width="11.5546875" bestFit="1" customWidth="1"/>
    <col min="19" max="19" width="18.6640625" customWidth="1"/>
    <col min="47" max="47" width="56.33203125" customWidth="1"/>
  </cols>
  <sheetData>
    <row r="1" spans="2:47" x14ac:dyDescent="0.3">
      <c r="M1" s="158" t="s">
        <v>686</v>
      </c>
      <c r="N1" s="245" t="s">
        <v>698</v>
      </c>
      <c r="O1" s="245"/>
      <c r="P1" s="245"/>
      <c r="Q1" s="245"/>
      <c r="R1" s="245"/>
      <c r="S1" s="245"/>
      <c r="T1" s="245"/>
      <c r="U1" s="164"/>
      <c r="V1" s="164"/>
      <c r="AO1" s="199" t="s">
        <v>707</v>
      </c>
      <c r="AP1" s="239" t="s">
        <v>708</v>
      </c>
      <c r="AQ1" s="239"/>
      <c r="AR1" s="239"/>
    </row>
    <row r="2" spans="2:47" x14ac:dyDescent="0.3">
      <c r="C2" s="237" t="s">
        <v>717</v>
      </c>
      <c r="D2" s="237"/>
      <c r="E2" s="237"/>
      <c r="F2" s="237"/>
      <c r="G2" s="237" t="s">
        <v>722</v>
      </c>
      <c r="H2" s="237"/>
      <c r="M2" s="142"/>
      <c r="P2" s="165"/>
      <c r="S2" s="166"/>
      <c r="T2" s="166"/>
      <c r="U2" s="166"/>
      <c r="V2" s="166"/>
      <c r="W2" s="166"/>
      <c r="AO2" s="142"/>
      <c r="AP2" s="143"/>
    </row>
    <row r="3" spans="2:47" ht="38.25" customHeight="1" x14ac:dyDescent="0.3">
      <c r="C3" t="s">
        <v>718</v>
      </c>
      <c r="D3" t="s">
        <v>719</v>
      </c>
      <c r="E3" t="s">
        <v>720</v>
      </c>
      <c r="F3" t="s">
        <v>721</v>
      </c>
      <c r="G3" t="s">
        <v>689</v>
      </c>
      <c r="H3" t="s">
        <v>723</v>
      </c>
      <c r="M3" s="246" t="s">
        <v>664</v>
      </c>
      <c r="N3" s="247" t="s">
        <v>687</v>
      </c>
      <c r="O3" s="248"/>
      <c r="P3" s="247" t="s">
        <v>688</v>
      </c>
      <c r="Q3" s="248"/>
      <c r="R3" s="247" t="s">
        <v>689</v>
      </c>
      <c r="S3" s="248"/>
      <c r="T3" s="247" t="s">
        <v>690</v>
      </c>
      <c r="U3" s="248"/>
      <c r="V3" s="247" t="s">
        <v>691</v>
      </c>
      <c r="W3" s="248"/>
      <c r="X3" s="247" t="s">
        <v>692</v>
      </c>
      <c r="Y3" s="248"/>
      <c r="Z3" s="247" t="s">
        <v>693</v>
      </c>
      <c r="AA3" s="248"/>
      <c r="AB3" s="247" t="s">
        <v>694</v>
      </c>
      <c r="AC3" s="248"/>
      <c r="AE3" s="158" t="s">
        <v>699</v>
      </c>
      <c r="AF3" s="245" t="s">
        <v>700</v>
      </c>
      <c r="AG3" s="245"/>
      <c r="AH3" s="245"/>
      <c r="AI3" s="245"/>
      <c r="AJ3" s="245"/>
      <c r="AK3" s="245"/>
      <c r="AL3" s="245"/>
      <c r="AM3" s="245"/>
      <c r="AO3" s="226" t="s">
        <v>664</v>
      </c>
      <c r="AP3" s="240" t="s">
        <v>709</v>
      </c>
      <c r="AQ3" s="240"/>
      <c r="AR3" s="240"/>
      <c r="AT3" s="158" t="s">
        <v>713</v>
      </c>
      <c r="AU3" s="201" t="s">
        <v>714</v>
      </c>
    </row>
    <row r="4" spans="2:47" ht="28.8" x14ac:dyDescent="0.3">
      <c r="B4">
        <v>1994</v>
      </c>
      <c r="C4" s="104">
        <v>0</v>
      </c>
      <c r="D4" s="104">
        <v>0</v>
      </c>
      <c r="E4" s="104">
        <v>0</v>
      </c>
      <c r="F4" s="104">
        <v>0</v>
      </c>
      <c r="G4" s="104">
        <v>0</v>
      </c>
      <c r="H4" s="104">
        <v>0</v>
      </c>
      <c r="M4" s="227"/>
      <c r="N4" s="167" t="s">
        <v>695</v>
      </c>
      <c r="O4" s="168" t="s">
        <v>696</v>
      </c>
      <c r="P4" s="169" t="s">
        <v>695</v>
      </c>
      <c r="Q4" s="168" t="s">
        <v>696</v>
      </c>
      <c r="R4" s="167" t="s">
        <v>695</v>
      </c>
      <c r="S4" s="168" t="s">
        <v>696</v>
      </c>
      <c r="T4" s="167" t="s">
        <v>695</v>
      </c>
      <c r="U4" s="168" t="s">
        <v>696</v>
      </c>
      <c r="V4" s="167" t="s">
        <v>695</v>
      </c>
      <c r="W4" s="168" t="s">
        <v>696</v>
      </c>
      <c r="X4" s="167" t="s">
        <v>695</v>
      </c>
      <c r="Y4" s="168" t="s">
        <v>696</v>
      </c>
      <c r="Z4" s="167" t="s">
        <v>695</v>
      </c>
      <c r="AA4" s="168" t="s">
        <v>696</v>
      </c>
      <c r="AB4" s="167" t="s">
        <v>695</v>
      </c>
      <c r="AC4" s="168" t="s">
        <v>696</v>
      </c>
      <c r="AE4" s="142"/>
      <c r="AM4" s="166"/>
      <c r="AO4" s="227"/>
      <c r="AP4" s="200" t="s">
        <v>689</v>
      </c>
      <c r="AQ4" s="200" t="s">
        <v>710</v>
      </c>
      <c r="AR4" s="200" t="s">
        <v>470</v>
      </c>
      <c r="AT4" s="142"/>
      <c r="AU4" s="143"/>
    </row>
    <row r="5" spans="2:47" x14ac:dyDescent="0.3">
      <c r="B5">
        <f>B4+1</f>
        <v>1995</v>
      </c>
      <c r="C5" s="104">
        <f>[1]Sheet1!$AH$6+[1]Sheet1!$AH$7+[1]Sheet1!$AH$8</f>
        <v>44890</v>
      </c>
      <c r="D5" s="104">
        <f>[1]Sheet1!$AH$9</f>
        <v>26900</v>
      </c>
      <c r="E5" s="104">
        <v>0</v>
      </c>
      <c r="F5" s="104">
        <v>0</v>
      </c>
      <c r="G5" s="104">
        <v>0</v>
      </c>
      <c r="H5" s="104">
        <v>0</v>
      </c>
      <c r="M5" s="149">
        <v>39814</v>
      </c>
      <c r="N5" s="170">
        <v>47</v>
      </c>
      <c r="O5" s="171">
        <v>124800</v>
      </c>
      <c r="P5" s="172">
        <v>1791945</v>
      </c>
      <c r="Q5" s="173">
        <v>370078270</v>
      </c>
      <c r="R5" s="170">
        <v>2604838</v>
      </c>
      <c r="S5" s="171">
        <v>346486152</v>
      </c>
      <c r="T5" s="170">
        <v>38814</v>
      </c>
      <c r="U5" s="171">
        <v>19698525</v>
      </c>
      <c r="V5" s="174">
        <v>12527</v>
      </c>
      <c r="W5" s="173">
        <v>20223011.559999999</v>
      </c>
      <c r="X5" s="170">
        <v>6233</v>
      </c>
      <c r="Y5" s="171">
        <v>5309700</v>
      </c>
      <c r="Z5" s="174">
        <v>17253</v>
      </c>
      <c r="AA5" s="173">
        <v>9580200</v>
      </c>
      <c r="AB5" s="170">
        <v>52577</v>
      </c>
      <c r="AC5" s="171">
        <v>7085427</v>
      </c>
      <c r="AE5" s="246" t="s">
        <v>664</v>
      </c>
      <c r="AF5" s="247" t="s">
        <v>701</v>
      </c>
      <c r="AG5" s="248"/>
      <c r="AH5" s="247" t="s">
        <v>702</v>
      </c>
      <c r="AI5" s="248"/>
      <c r="AJ5" s="247" t="s">
        <v>689</v>
      </c>
      <c r="AK5" s="248"/>
      <c r="AL5" s="247" t="s">
        <v>690</v>
      </c>
      <c r="AM5" s="248"/>
      <c r="AO5" s="149">
        <v>40118</v>
      </c>
      <c r="AP5" s="170">
        <v>3301048</v>
      </c>
      <c r="AQ5" s="170">
        <v>10757</v>
      </c>
      <c r="AR5" s="170">
        <v>3311805</v>
      </c>
      <c r="AT5" s="226" t="s">
        <v>664</v>
      </c>
      <c r="AU5" s="223" t="s">
        <v>715</v>
      </c>
    </row>
    <row r="6" spans="2:47" ht="28.8" x14ac:dyDescent="0.3">
      <c r="B6">
        <f t="shared" ref="B6:B28" si="0">B5+1</f>
        <v>1996</v>
      </c>
      <c r="C6" s="104">
        <f>[1]Sheet1!$AH$11+[1]Sheet1!$AH$12+[1]Sheet1!$AH$13</f>
        <v>138704</v>
      </c>
      <c r="D6" s="104">
        <f>[1]Sheet1!$AH$14</f>
        <v>20100</v>
      </c>
      <c r="E6" s="104">
        <v>0</v>
      </c>
      <c r="F6" s="104">
        <v>0</v>
      </c>
      <c r="G6" s="104">
        <v>0</v>
      </c>
      <c r="H6" s="104">
        <v>0</v>
      </c>
      <c r="M6" s="149">
        <v>39845</v>
      </c>
      <c r="N6" s="170">
        <v>74</v>
      </c>
      <c r="O6" s="171">
        <v>211000</v>
      </c>
      <c r="P6" s="172">
        <v>141391</v>
      </c>
      <c r="Q6" s="173">
        <v>29816130</v>
      </c>
      <c r="R6" s="170">
        <v>2641118</v>
      </c>
      <c r="S6" s="171">
        <v>352099860</v>
      </c>
      <c r="T6" s="170">
        <v>39496</v>
      </c>
      <c r="U6" s="171">
        <v>20124045</v>
      </c>
      <c r="V6" s="174">
        <v>12910</v>
      </c>
      <c r="W6" s="173">
        <v>21078406.84</v>
      </c>
      <c r="X6" s="170">
        <v>7489</v>
      </c>
      <c r="Y6" s="171">
        <v>6489300</v>
      </c>
      <c r="Z6" s="174">
        <v>17806</v>
      </c>
      <c r="AA6" s="173">
        <v>10111600</v>
      </c>
      <c r="AB6" s="170">
        <v>51855</v>
      </c>
      <c r="AC6" s="171">
        <v>7004608</v>
      </c>
      <c r="AE6" s="227"/>
      <c r="AF6" s="167" t="s">
        <v>695</v>
      </c>
      <c r="AG6" s="168" t="s">
        <v>696</v>
      </c>
      <c r="AH6" s="167" t="s">
        <v>695</v>
      </c>
      <c r="AI6" s="168" t="s">
        <v>696</v>
      </c>
      <c r="AJ6" s="167" t="s">
        <v>695</v>
      </c>
      <c r="AK6" s="168" t="s">
        <v>696</v>
      </c>
      <c r="AL6" s="167" t="s">
        <v>695</v>
      </c>
      <c r="AM6" s="168" t="s">
        <v>696</v>
      </c>
      <c r="AO6" s="149">
        <v>40148</v>
      </c>
      <c r="AP6" s="170">
        <v>3401132</v>
      </c>
      <c r="AQ6" s="170">
        <v>7090</v>
      </c>
      <c r="AR6" s="170">
        <v>3408222</v>
      </c>
      <c r="AT6" s="227"/>
      <c r="AU6" s="228"/>
    </row>
    <row r="7" spans="2:47" x14ac:dyDescent="0.3">
      <c r="B7">
        <f t="shared" si="0"/>
        <v>1997</v>
      </c>
      <c r="C7" s="104">
        <f>[1]Sheet1!$AH$16+[1]Sheet1!$AH$17+[1]Sheet1!$AH$19</f>
        <v>412061</v>
      </c>
      <c r="D7" s="104">
        <f>[1]Sheet1!$AH$18</f>
        <v>43900</v>
      </c>
      <c r="E7" s="104">
        <v>0</v>
      </c>
      <c r="F7" s="104">
        <v>0</v>
      </c>
      <c r="G7" s="104">
        <v>0</v>
      </c>
      <c r="H7" s="104">
        <v>0</v>
      </c>
      <c r="M7" s="149">
        <v>39873</v>
      </c>
      <c r="N7" s="170">
        <v>51</v>
      </c>
      <c r="O7" s="171">
        <v>147600</v>
      </c>
      <c r="P7" s="172">
        <v>93131</v>
      </c>
      <c r="Q7" s="173">
        <v>20906260</v>
      </c>
      <c r="R7" s="170">
        <v>2662014</v>
      </c>
      <c r="S7" s="171">
        <v>351911997</v>
      </c>
      <c r="T7" s="170">
        <v>40351</v>
      </c>
      <c r="U7" s="171">
        <v>20330865</v>
      </c>
      <c r="V7" s="174">
        <v>13528</v>
      </c>
      <c r="W7" s="173">
        <v>21519877.199999999</v>
      </c>
      <c r="X7" s="170">
        <v>6871</v>
      </c>
      <c r="Y7" s="171">
        <v>5998800</v>
      </c>
      <c r="Z7" s="174">
        <v>18509</v>
      </c>
      <c r="AA7" s="173">
        <v>10649000</v>
      </c>
      <c r="AB7" s="170">
        <v>52773</v>
      </c>
      <c r="AC7" s="171">
        <v>7088059</v>
      </c>
      <c r="AE7" s="149">
        <v>40179</v>
      </c>
      <c r="AF7" s="170">
        <v>0</v>
      </c>
      <c r="AG7" s="170">
        <v>0</v>
      </c>
      <c r="AH7" s="174">
        <v>713765</v>
      </c>
      <c r="AI7" s="171">
        <v>30572265</v>
      </c>
      <c r="AJ7" s="174">
        <v>225973</v>
      </c>
      <c r="AK7" s="171">
        <v>39205198</v>
      </c>
      <c r="AL7" s="174">
        <v>72767</v>
      </c>
      <c r="AM7" s="171">
        <v>51159060</v>
      </c>
      <c r="AO7" s="149">
        <v>40179</v>
      </c>
      <c r="AP7" s="170">
        <v>3217273</v>
      </c>
      <c r="AQ7" s="170">
        <v>7378</v>
      </c>
      <c r="AR7" s="170">
        <v>3224651</v>
      </c>
      <c r="AT7" s="149">
        <v>40664</v>
      </c>
      <c r="AU7" s="170">
        <v>5170</v>
      </c>
    </row>
    <row r="8" spans="2:47" x14ac:dyDescent="0.3">
      <c r="B8">
        <f t="shared" si="0"/>
        <v>1998</v>
      </c>
      <c r="C8" s="104">
        <f>[1]Sheet1!$AH$22</f>
        <v>438128.25</v>
      </c>
      <c r="D8" s="104">
        <f>[1]Sheet1!$AH$23</f>
        <v>3021</v>
      </c>
      <c r="E8" s="104">
        <v>0</v>
      </c>
      <c r="F8" s="104">
        <v>0</v>
      </c>
      <c r="G8" s="104">
        <v>0</v>
      </c>
      <c r="H8" s="104">
        <v>0</v>
      </c>
      <c r="M8" s="149">
        <v>39904</v>
      </c>
      <c r="N8" s="170">
        <v>37</v>
      </c>
      <c r="O8" s="171">
        <v>109200</v>
      </c>
      <c r="P8" s="172">
        <v>74108</v>
      </c>
      <c r="Q8" s="173">
        <v>16126200</v>
      </c>
      <c r="R8" s="170">
        <v>2683171</v>
      </c>
      <c r="S8" s="171">
        <v>351763780</v>
      </c>
      <c r="T8" s="170">
        <v>41391</v>
      </c>
      <c r="U8" s="171">
        <v>20684700</v>
      </c>
      <c r="V8" s="174">
        <v>13754</v>
      </c>
      <c r="W8" s="173">
        <v>22109055.119999997</v>
      </c>
      <c r="X8" s="170">
        <v>6602</v>
      </c>
      <c r="Y8" s="171">
        <v>5804400</v>
      </c>
      <c r="Z8" s="174">
        <v>17059</v>
      </c>
      <c r="AA8" s="173">
        <v>9915200</v>
      </c>
      <c r="AB8" s="170">
        <v>53773</v>
      </c>
      <c r="AC8" s="171">
        <v>7175923</v>
      </c>
      <c r="AE8" s="149">
        <v>40210</v>
      </c>
      <c r="AF8" s="170">
        <v>135551</v>
      </c>
      <c r="AG8" s="170">
        <v>24059760</v>
      </c>
      <c r="AH8" s="174">
        <v>713816</v>
      </c>
      <c r="AI8" s="171">
        <v>30578497</v>
      </c>
      <c r="AJ8" s="174">
        <v>225784</v>
      </c>
      <c r="AK8" s="171">
        <v>39952963</v>
      </c>
      <c r="AL8" s="174">
        <v>73287</v>
      </c>
      <c r="AM8" s="171">
        <v>51511320</v>
      </c>
      <c r="AO8" s="149">
        <v>40210</v>
      </c>
      <c r="AP8" s="170">
        <v>3402558</v>
      </c>
      <c r="AQ8" s="170">
        <v>8972</v>
      </c>
      <c r="AR8" s="170">
        <v>3411530</v>
      </c>
      <c r="AT8" s="149">
        <v>40695</v>
      </c>
      <c r="AU8" s="170">
        <v>36191</v>
      </c>
    </row>
    <row r="9" spans="2:47" x14ac:dyDescent="0.3">
      <c r="B9">
        <f t="shared" si="0"/>
        <v>1999</v>
      </c>
      <c r="C9" s="104">
        <f>[1]Sheet1!$AH$32</f>
        <v>443417</v>
      </c>
      <c r="D9" s="104">
        <f>[1]Sheet1!$AH$33</f>
        <v>3146.5</v>
      </c>
      <c r="E9" s="104">
        <v>0</v>
      </c>
      <c r="F9" s="104">
        <v>0</v>
      </c>
      <c r="G9" s="104">
        <v>0</v>
      </c>
      <c r="H9" s="104">
        <v>0</v>
      </c>
      <c r="M9" s="149">
        <v>39934</v>
      </c>
      <c r="N9" s="170">
        <v>59</v>
      </c>
      <c r="O9" s="171">
        <v>169200</v>
      </c>
      <c r="P9" s="172">
        <v>62952</v>
      </c>
      <c r="Q9" s="173">
        <v>13276150</v>
      </c>
      <c r="R9" s="170">
        <v>2710534</v>
      </c>
      <c r="S9" s="171">
        <v>355985583</v>
      </c>
      <c r="T9" s="170">
        <v>42265</v>
      </c>
      <c r="U9" s="171">
        <v>21145185</v>
      </c>
      <c r="V9" s="174">
        <v>13990</v>
      </c>
      <c r="W9" s="173">
        <v>22232714.080000002</v>
      </c>
      <c r="X9" s="170">
        <v>6257</v>
      </c>
      <c r="Y9" s="171">
        <v>5522400</v>
      </c>
      <c r="Z9" s="174">
        <v>16702</v>
      </c>
      <c r="AA9" s="173">
        <v>9758000</v>
      </c>
      <c r="AB9" s="170">
        <v>55354</v>
      </c>
      <c r="AC9" s="171">
        <v>7393883</v>
      </c>
      <c r="AE9" s="149">
        <v>40238</v>
      </c>
      <c r="AF9" s="170">
        <v>0</v>
      </c>
      <c r="AG9" s="170">
        <v>0</v>
      </c>
      <c r="AH9" s="174">
        <v>713904</v>
      </c>
      <c r="AI9" s="171">
        <v>30586164</v>
      </c>
      <c r="AJ9" s="174">
        <v>241976</v>
      </c>
      <c r="AK9" s="171">
        <v>42873407</v>
      </c>
      <c r="AL9" s="174">
        <v>73523</v>
      </c>
      <c r="AM9" s="171">
        <v>51677100</v>
      </c>
      <c r="AO9" s="149">
        <v>40238</v>
      </c>
      <c r="AP9" s="170">
        <v>3507503</v>
      </c>
      <c r="AQ9" s="170">
        <v>10742</v>
      </c>
      <c r="AR9" s="170">
        <v>3518245</v>
      </c>
      <c r="AT9" s="149">
        <v>40725</v>
      </c>
      <c r="AU9" s="170">
        <v>48805</v>
      </c>
    </row>
    <row r="10" spans="2:47" x14ac:dyDescent="0.3">
      <c r="B10">
        <f t="shared" si="0"/>
        <v>2000</v>
      </c>
      <c r="C10" s="104">
        <f>[1]Sheet1!$AH$42</f>
        <v>516825.5</v>
      </c>
      <c r="D10" s="104">
        <f>[1]Sheet1!$AH$43</f>
        <v>4128.75</v>
      </c>
      <c r="E10" s="104">
        <v>0</v>
      </c>
      <c r="F10" s="104">
        <v>0</v>
      </c>
      <c r="G10" s="104">
        <v>0</v>
      </c>
      <c r="H10" s="104">
        <v>0</v>
      </c>
      <c r="M10" s="149">
        <v>39965</v>
      </c>
      <c r="N10" s="170">
        <v>41</v>
      </c>
      <c r="O10" s="171">
        <v>120000</v>
      </c>
      <c r="P10" s="172">
        <v>24426</v>
      </c>
      <c r="Q10" s="173">
        <v>5538940</v>
      </c>
      <c r="R10" s="170">
        <v>2754124</v>
      </c>
      <c r="S10" s="171">
        <v>359000012</v>
      </c>
      <c r="T10" s="170">
        <v>43276</v>
      </c>
      <c r="U10" s="171">
        <v>21447450</v>
      </c>
      <c r="V10" s="174">
        <v>14166</v>
      </c>
      <c r="W10" s="173">
        <v>23473579.810000002</v>
      </c>
      <c r="X10" s="170">
        <v>5394</v>
      </c>
      <c r="Y10" s="171">
        <v>4762500</v>
      </c>
      <c r="Z10" s="174">
        <v>15119</v>
      </c>
      <c r="AA10" s="173">
        <v>8886000</v>
      </c>
      <c r="AB10" s="170">
        <v>51870</v>
      </c>
      <c r="AC10" s="171">
        <v>6902194</v>
      </c>
      <c r="AE10" s="149">
        <v>40269</v>
      </c>
      <c r="AF10" s="170">
        <v>0</v>
      </c>
      <c r="AG10" s="170">
        <v>0</v>
      </c>
      <c r="AH10" s="174">
        <v>711598</v>
      </c>
      <c r="AI10" s="171">
        <v>30588911</v>
      </c>
      <c r="AJ10" s="174">
        <v>242140</v>
      </c>
      <c r="AK10" s="171">
        <v>42857187</v>
      </c>
      <c r="AL10" s="174">
        <v>74240</v>
      </c>
      <c r="AM10" s="171">
        <v>51895800</v>
      </c>
      <c r="AO10" s="149">
        <v>40269</v>
      </c>
      <c r="AP10" s="170">
        <v>3666220</v>
      </c>
      <c r="AQ10" s="170">
        <v>11189</v>
      </c>
      <c r="AR10" s="170">
        <v>3677409</v>
      </c>
      <c r="AT10" s="149">
        <v>40756</v>
      </c>
      <c r="AU10" s="170">
        <v>54743</v>
      </c>
    </row>
    <row r="11" spans="2:47" x14ac:dyDescent="0.3">
      <c r="B11">
        <f t="shared" si="0"/>
        <v>2001</v>
      </c>
      <c r="C11" s="104">
        <f>[1]Sheet1!$AH$53</f>
        <v>497081</v>
      </c>
      <c r="D11" s="104">
        <f>[1]Sheet1!$AH$54</f>
        <v>4529.5</v>
      </c>
      <c r="E11" s="104">
        <v>0</v>
      </c>
      <c r="F11" s="104">
        <v>0</v>
      </c>
      <c r="G11" s="104">
        <v>0</v>
      </c>
      <c r="H11" s="104">
        <v>0</v>
      </c>
      <c r="M11" s="149">
        <v>39995</v>
      </c>
      <c r="N11" s="170">
        <v>38</v>
      </c>
      <c r="O11" s="171">
        <v>124800</v>
      </c>
      <c r="P11" s="172">
        <v>5124</v>
      </c>
      <c r="Q11" s="173">
        <v>1109250</v>
      </c>
      <c r="R11" s="170">
        <v>2781466</v>
      </c>
      <c r="S11" s="171">
        <v>360979395</v>
      </c>
      <c r="T11" s="170">
        <v>43961</v>
      </c>
      <c r="U11" s="171">
        <v>21671550</v>
      </c>
      <c r="V11" s="174">
        <v>13681</v>
      </c>
      <c r="W11" s="173">
        <v>23698277.649999999</v>
      </c>
      <c r="X11" s="170">
        <v>4035</v>
      </c>
      <c r="Y11" s="171">
        <v>3576000</v>
      </c>
      <c r="Z11" s="174">
        <v>12647</v>
      </c>
      <c r="AA11" s="173">
        <v>7450400</v>
      </c>
      <c r="AB11" s="170">
        <v>53039</v>
      </c>
      <c r="AC11" s="171">
        <v>7026149</v>
      </c>
      <c r="AE11" s="149">
        <v>40299</v>
      </c>
      <c r="AF11" s="170">
        <v>13934</v>
      </c>
      <c r="AG11" s="170">
        <v>2495590</v>
      </c>
      <c r="AH11" s="174">
        <v>713291</v>
      </c>
      <c r="AI11" s="171">
        <v>30561318</v>
      </c>
      <c r="AJ11" s="174">
        <v>243649</v>
      </c>
      <c r="AK11" s="171">
        <v>43126245</v>
      </c>
      <c r="AL11" s="174">
        <v>75020</v>
      </c>
      <c r="AM11" s="171">
        <v>52443360</v>
      </c>
      <c r="AO11" s="149">
        <v>40299</v>
      </c>
      <c r="AP11" s="170">
        <v>3672317</v>
      </c>
      <c r="AQ11" s="170">
        <v>12124</v>
      </c>
      <c r="AR11" s="170">
        <v>3684441</v>
      </c>
      <c r="AT11" s="149">
        <v>40787</v>
      </c>
      <c r="AU11" s="170">
        <v>59282</v>
      </c>
    </row>
    <row r="12" spans="2:47" x14ac:dyDescent="0.3">
      <c r="B12">
        <f t="shared" si="0"/>
        <v>2002</v>
      </c>
      <c r="C12" s="104">
        <f>[1]Sheet1!$AH$64</f>
        <v>487612</v>
      </c>
      <c r="D12" s="104">
        <f>[1]Sheet1!$AH$65</f>
        <v>4950</v>
      </c>
      <c r="E12" s="104">
        <f>[1]Sheet1!$AH$72</f>
        <v>111595</v>
      </c>
      <c r="F12" s="104">
        <f>[1]Sheet1!$AH$73</f>
        <v>47222</v>
      </c>
      <c r="G12" s="104">
        <v>0</v>
      </c>
      <c r="H12" s="104">
        <v>0</v>
      </c>
      <c r="M12" s="149">
        <v>40026</v>
      </c>
      <c r="N12" s="170">
        <v>47</v>
      </c>
      <c r="O12" s="171">
        <v>140400</v>
      </c>
      <c r="P12" s="172">
        <v>2725</v>
      </c>
      <c r="Q12" s="173">
        <v>604690</v>
      </c>
      <c r="R12" s="170">
        <v>2790176</v>
      </c>
      <c r="S12" s="171">
        <v>362070289</v>
      </c>
      <c r="T12" s="170">
        <v>44929</v>
      </c>
      <c r="U12" s="171">
        <v>22082895</v>
      </c>
      <c r="V12" s="174">
        <v>14395</v>
      </c>
      <c r="W12" s="173">
        <v>24973433.780000001</v>
      </c>
      <c r="X12" s="170">
        <v>4501</v>
      </c>
      <c r="Y12" s="171">
        <v>3980100</v>
      </c>
      <c r="Z12" s="174">
        <v>16654</v>
      </c>
      <c r="AA12" s="173">
        <v>9837400</v>
      </c>
      <c r="AB12" s="170">
        <v>56127</v>
      </c>
      <c r="AC12" s="171">
        <v>7431147</v>
      </c>
      <c r="AE12" s="149">
        <v>40330</v>
      </c>
      <c r="AF12" s="170">
        <v>10169</v>
      </c>
      <c r="AG12" s="170">
        <v>1858120</v>
      </c>
      <c r="AH12" s="174">
        <v>715091</v>
      </c>
      <c r="AI12" s="171">
        <v>30641965</v>
      </c>
      <c r="AJ12" s="174">
        <v>250894</v>
      </c>
      <c r="AK12" s="171">
        <v>44423693</v>
      </c>
      <c r="AL12" s="174">
        <v>75884</v>
      </c>
      <c r="AM12" s="171">
        <v>53039700</v>
      </c>
      <c r="AO12" s="149">
        <v>40330</v>
      </c>
      <c r="AP12" s="170">
        <v>3496925</v>
      </c>
      <c r="AQ12" s="170">
        <v>12141</v>
      </c>
      <c r="AR12" s="170">
        <v>3509066</v>
      </c>
      <c r="AT12" s="149">
        <v>40817</v>
      </c>
      <c r="AU12" s="170">
        <v>63576</v>
      </c>
    </row>
    <row r="13" spans="2:47" x14ac:dyDescent="0.3">
      <c r="B13">
        <f t="shared" si="0"/>
        <v>2003</v>
      </c>
      <c r="C13" s="104">
        <f>[1]Sheet1!$AH$80</f>
        <v>396543</v>
      </c>
      <c r="D13" s="104">
        <f>[1]Sheet1!$AH$81</f>
        <v>4485</v>
      </c>
      <c r="E13" s="104">
        <f>[1]Sheet1!$AH$88</f>
        <v>104610</v>
      </c>
      <c r="F13" s="104">
        <f>[1]Sheet1!$AH$89</f>
        <v>48594</v>
      </c>
      <c r="G13" s="104">
        <v>0</v>
      </c>
      <c r="H13" s="104">
        <v>0</v>
      </c>
      <c r="M13" s="149">
        <v>40057</v>
      </c>
      <c r="N13" s="170">
        <v>57</v>
      </c>
      <c r="O13" s="171">
        <v>181000</v>
      </c>
      <c r="P13" s="172">
        <v>994</v>
      </c>
      <c r="Q13" s="173">
        <v>232390</v>
      </c>
      <c r="R13" s="170">
        <v>2777100</v>
      </c>
      <c r="S13" s="171">
        <v>359554462</v>
      </c>
      <c r="T13" s="170">
        <v>45751</v>
      </c>
      <c r="U13" s="171">
        <v>22411080</v>
      </c>
      <c r="V13" s="174">
        <v>14771</v>
      </c>
      <c r="W13" s="173">
        <v>26747238.889999997</v>
      </c>
      <c r="X13" s="170">
        <v>4615</v>
      </c>
      <c r="Y13" s="171">
        <v>4072500</v>
      </c>
      <c r="Z13" s="174">
        <v>19593</v>
      </c>
      <c r="AA13" s="173">
        <v>11588200</v>
      </c>
      <c r="AB13" s="170">
        <v>58037</v>
      </c>
      <c r="AC13" s="171">
        <v>7647151</v>
      </c>
      <c r="AE13" s="149">
        <v>40360</v>
      </c>
      <c r="AF13" s="170">
        <v>4786</v>
      </c>
      <c r="AG13" s="170">
        <v>860940</v>
      </c>
      <c r="AH13" s="174">
        <v>714777</v>
      </c>
      <c r="AI13" s="171">
        <v>30587025</v>
      </c>
      <c r="AJ13" s="174">
        <v>252117</v>
      </c>
      <c r="AK13" s="171">
        <v>44648760</v>
      </c>
      <c r="AL13" s="174">
        <v>76215</v>
      </c>
      <c r="AM13" s="171">
        <v>53250300</v>
      </c>
      <c r="AO13" s="149">
        <v>40360</v>
      </c>
      <c r="AP13" s="170">
        <v>3468579</v>
      </c>
      <c r="AQ13" s="170">
        <v>12503</v>
      </c>
      <c r="AR13" s="170">
        <v>3481082</v>
      </c>
      <c r="AT13" s="149">
        <v>40848</v>
      </c>
      <c r="AU13" s="170">
        <v>67527</v>
      </c>
    </row>
    <row r="14" spans="2:47" x14ac:dyDescent="0.3">
      <c r="B14">
        <f t="shared" si="0"/>
        <v>2004</v>
      </c>
      <c r="C14" s="104">
        <f>[1]Sheet1!$AH$96</f>
        <v>546344</v>
      </c>
      <c r="D14" s="104">
        <f>[1]Sheet1!$AH$97</f>
        <v>6662</v>
      </c>
      <c r="E14" s="104">
        <f>[1]Sheet1!$AH$104</f>
        <v>106988</v>
      </c>
      <c r="F14" s="104">
        <f>[1]Sheet1!$AH$105</f>
        <v>49959</v>
      </c>
      <c r="G14" s="104">
        <v>0</v>
      </c>
      <c r="H14" s="104">
        <v>0</v>
      </c>
      <c r="M14" s="149">
        <v>40087</v>
      </c>
      <c r="N14" s="170">
        <v>49</v>
      </c>
      <c r="O14" s="171">
        <v>159600</v>
      </c>
      <c r="P14" s="172">
        <v>616</v>
      </c>
      <c r="Q14" s="173">
        <v>153850</v>
      </c>
      <c r="R14" s="170">
        <v>2806227</v>
      </c>
      <c r="S14" s="171">
        <v>480803232</v>
      </c>
      <c r="T14" s="170">
        <v>46639</v>
      </c>
      <c r="U14" s="171">
        <v>30135060</v>
      </c>
      <c r="V14" s="174">
        <v>15294</v>
      </c>
      <c r="W14" s="173">
        <v>28548174.110000003</v>
      </c>
      <c r="X14" s="170">
        <v>3633</v>
      </c>
      <c r="Y14" s="171">
        <v>3210300</v>
      </c>
      <c r="Z14" s="174">
        <v>16686</v>
      </c>
      <c r="AA14" s="173">
        <v>9888800</v>
      </c>
      <c r="AB14" s="170">
        <v>60218</v>
      </c>
      <c r="AC14" s="171">
        <v>10475281</v>
      </c>
      <c r="AE14" s="149">
        <v>40391</v>
      </c>
      <c r="AF14" s="170">
        <v>7813</v>
      </c>
      <c r="AG14" s="170">
        <v>1855866</v>
      </c>
      <c r="AH14" s="174">
        <v>715916</v>
      </c>
      <c r="AI14" s="171">
        <v>30714535</v>
      </c>
      <c r="AJ14" s="174">
        <v>257555</v>
      </c>
      <c r="AK14" s="171">
        <v>45630695</v>
      </c>
      <c r="AL14" s="174">
        <v>76872</v>
      </c>
      <c r="AM14" s="171">
        <v>53705340</v>
      </c>
      <c r="AO14" s="149">
        <v>40391</v>
      </c>
      <c r="AP14" s="170">
        <v>3385989</v>
      </c>
      <c r="AQ14" s="170">
        <v>12648</v>
      </c>
      <c r="AR14" s="170">
        <v>3398637</v>
      </c>
      <c r="AT14" s="149">
        <v>40878</v>
      </c>
      <c r="AU14" s="170">
        <v>68580</v>
      </c>
    </row>
    <row r="15" spans="2:47" x14ac:dyDescent="0.3">
      <c r="B15">
        <f t="shared" si="0"/>
        <v>2005</v>
      </c>
      <c r="C15" s="104">
        <f>[1]Sheet1!$AH$111</f>
        <v>999731</v>
      </c>
      <c r="D15" s="104">
        <f>[1]Sheet1!$AH$112</f>
        <v>12464</v>
      </c>
      <c r="E15" s="104">
        <f>[1]Sheet1!$AH$119</f>
        <v>104379</v>
      </c>
      <c r="F15" s="104">
        <f>[1]Sheet1!$AH$120</f>
        <v>48859</v>
      </c>
      <c r="G15" s="104">
        <v>0</v>
      </c>
      <c r="H15" s="104">
        <v>0</v>
      </c>
      <c r="M15" s="149">
        <v>40118</v>
      </c>
      <c r="N15" s="170">
        <v>29</v>
      </c>
      <c r="O15" s="171">
        <v>98400</v>
      </c>
      <c r="P15" s="172">
        <v>233</v>
      </c>
      <c r="Q15" s="173">
        <v>62050</v>
      </c>
      <c r="R15" s="170">
        <v>2658452</v>
      </c>
      <c r="S15" s="171">
        <v>456648703</v>
      </c>
      <c r="T15" s="170">
        <v>45344</v>
      </c>
      <c r="U15" s="171">
        <v>29357460</v>
      </c>
      <c r="V15" s="174">
        <v>15732</v>
      </c>
      <c r="W15" s="173">
        <v>30106450.399999999</v>
      </c>
      <c r="X15" s="170">
        <v>3581</v>
      </c>
      <c r="Y15" s="171">
        <v>3181200</v>
      </c>
      <c r="Z15" s="174">
        <v>14263</v>
      </c>
      <c r="AA15" s="173">
        <v>8469200</v>
      </c>
      <c r="AB15" s="170">
        <v>59503</v>
      </c>
      <c r="AC15" s="171">
        <v>10363090</v>
      </c>
      <c r="AE15" s="149">
        <v>40422</v>
      </c>
      <c r="AF15" s="170">
        <v>7584</v>
      </c>
      <c r="AG15" s="170">
        <v>1324310</v>
      </c>
      <c r="AH15" s="174">
        <v>716143</v>
      </c>
      <c r="AI15" s="171">
        <v>30730074</v>
      </c>
      <c r="AJ15" s="174">
        <v>264779</v>
      </c>
      <c r="AK15" s="171">
        <v>57365981</v>
      </c>
      <c r="AL15" s="174">
        <v>77373</v>
      </c>
      <c r="AM15" s="171">
        <v>66068420</v>
      </c>
      <c r="AO15" s="149">
        <v>40422</v>
      </c>
      <c r="AP15" s="170">
        <v>3438076</v>
      </c>
      <c r="AQ15" s="170">
        <v>13443</v>
      </c>
      <c r="AR15" s="170">
        <v>3451519</v>
      </c>
      <c r="AT15" s="149">
        <v>40909</v>
      </c>
      <c r="AU15" s="170">
        <v>65540</v>
      </c>
    </row>
    <row r="16" spans="2:47" x14ac:dyDescent="0.3">
      <c r="B16">
        <f t="shared" si="0"/>
        <v>2006</v>
      </c>
      <c r="C16" s="104">
        <f>[1]Sheet1!$AH$126</f>
        <v>1409856</v>
      </c>
      <c r="D16" s="104">
        <f>[1]Sheet1!$AH$127</f>
        <v>20818</v>
      </c>
      <c r="E16" s="104">
        <f>[1]Sheet1!$AH$134</f>
        <v>107722</v>
      </c>
      <c r="F16" s="104">
        <f>[1]Sheet1!$AH$135</f>
        <v>52719</v>
      </c>
      <c r="G16" s="104">
        <v>0</v>
      </c>
      <c r="H16" s="104">
        <v>0</v>
      </c>
      <c r="M16" s="149">
        <v>40148</v>
      </c>
      <c r="N16" s="170">
        <v>41</v>
      </c>
      <c r="O16" s="171">
        <v>132000</v>
      </c>
      <c r="P16" s="172">
        <v>169</v>
      </c>
      <c r="Q16" s="173">
        <v>41820</v>
      </c>
      <c r="R16" s="170">
        <v>2595062</v>
      </c>
      <c r="S16" s="171">
        <v>442801071</v>
      </c>
      <c r="T16" s="170">
        <v>45631</v>
      </c>
      <c r="U16" s="171">
        <v>29262240</v>
      </c>
      <c r="V16" s="174">
        <v>15726</v>
      </c>
      <c r="W16" s="173">
        <v>29824631.669999998</v>
      </c>
      <c r="X16" s="170">
        <v>4228</v>
      </c>
      <c r="Y16" s="171">
        <v>3772200</v>
      </c>
      <c r="Z16" s="174">
        <v>13387</v>
      </c>
      <c r="AA16" s="173">
        <v>7961000</v>
      </c>
      <c r="AB16" s="170">
        <v>59848</v>
      </c>
      <c r="AC16" s="171">
        <v>10356613</v>
      </c>
      <c r="AE16" s="149">
        <v>40452</v>
      </c>
      <c r="AF16" s="170">
        <v>2518</v>
      </c>
      <c r="AG16" s="170">
        <v>447800</v>
      </c>
      <c r="AH16" s="174">
        <v>707894</v>
      </c>
      <c r="AI16" s="171">
        <v>30373415</v>
      </c>
      <c r="AJ16" s="174">
        <v>264578</v>
      </c>
      <c r="AK16" s="171">
        <v>57206291</v>
      </c>
      <c r="AL16" s="174">
        <v>78153</v>
      </c>
      <c r="AM16" s="171">
        <v>66085140</v>
      </c>
      <c r="AO16" s="149">
        <v>40452</v>
      </c>
      <c r="AP16" s="170">
        <v>3444472</v>
      </c>
      <c r="AQ16" s="170">
        <v>13964</v>
      </c>
      <c r="AR16" s="170">
        <v>3458436</v>
      </c>
      <c r="AT16" s="149">
        <v>40940</v>
      </c>
      <c r="AU16" s="170">
        <v>61132</v>
      </c>
    </row>
    <row r="17" spans="2:47" x14ac:dyDescent="0.3">
      <c r="B17">
        <f t="shared" si="0"/>
        <v>2007</v>
      </c>
      <c r="C17" s="104">
        <f>[1]Sheet1!$AH$141</f>
        <v>1749654</v>
      </c>
      <c r="D17" s="104">
        <f>[1]Sheet1!$AH$142</f>
        <v>24265</v>
      </c>
      <c r="E17" s="104">
        <f>[1]Sheet1!$AH$149</f>
        <v>106409</v>
      </c>
      <c r="F17" s="104">
        <f>[1]Sheet1!$AH$150</f>
        <v>54809</v>
      </c>
      <c r="G17" s="104">
        <v>0</v>
      </c>
      <c r="H17" s="104">
        <v>0</v>
      </c>
      <c r="M17" s="149">
        <v>40179</v>
      </c>
      <c r="N17" s="170">
        <v>26</v>
      </c>
      <c r="O17" s="171">
        <v>87600</v>
      </c>
      <c r="P17" s="172">
        <v>1791712</v>
      </c>
      <c r="Q17" s="173">
        <v>365908510</v>
      </c>
      <c r="R17" s="170">
        <v>2608141</v>
      </c>
      <c r="S17" s="171">
        <v>451075116</v>
      </c>
      <c r="T17" s="170">
        <v>46402</v>
      </c>
      <c r="U17" s="171">
        <v>30135060</v>
      </c>
      <c r="V17" s="170">
        <v>16042</v>
      </c>
      <c r="W17" s="171">
        <v>29843084.059999987</v>
      </c>
      <c r="X17" s="170">
        <v>3380</v>
      </c>
      <c r="Y17" s="171">
        <v>3022500</v>
      </c>
      <c r="Z17" s="170">
        <v>9648</v>
      </c>
      <c r="AA17" s="171">
        <v>5746000</v>
      </c>
      <c r="AB17" s="170">
        <v>58613</v>
      </c>
      <c r="AC17" s="171">
        <v>10230670</v>
      </c>
      <c r="AE17" s="149">
        <v>40483</v>
      </c>
      <c r="AF17" s="170">
        <v>5815</v>
      </c>
      <c r="AG17" s="170">
        <v>1011460</v>
      </c>
      <c r="AH17" s="174">
        <v>707958</v>
      </c>
      <c r="AI17" s="171">
        <v>30384403</v>
      </c>
      <c r="AJ17" s="174">
        <v>270172</v>
      </c>
      <c r="AK17" s="171">
        <v>58439905</v>
      </c>
      <c r="AL17" s="174">
        <v>78904</v>
      </c>
      <c r="AM17" s="171">
        <v>66707740</v>
      </c>
      <c r="AO17" s="149">
        <v>40483</v>
      </c>
      <c r="AP17" s="170">
        <v>3478022</v>
      </c>
      <c r="AQ17" s="170">
        <v>14624</v>
      </c>
      <c r="AR17" s="170">
        <v>3492646</v>
      </c>
      <c r="AT17" s="149">
        <v>40969</v>
      </c>
      <c r="AU17" s="170">
        <v>56328</v>
      </c>
    </row>
    <row r="18" spans="2:47" x14ac:dyDescent="0.3">
      <c r="B18">
        <f t="shared" si="0"/>
        <v>2008</v>
      </c>
      <c r="C18" s="104">
        <f>[1]Sheet1!$AH$156</f>
        <v>2123445</v>
      </c>
      <c r="D18" s="104">
        <f>[1]Sheet1!$AH$157</f>
        <v>31142</v>
      </c>
      <c r="E18" s="104">
        <f>[1]Sheet1!$AH$164</f>
        <v>105996</v>
      </c>
      <c r="F18" s="104">
        <f>[1]Sheet1!$AH$165</f>
        <v>58735</v>
      </c>
      <c r="G18" s="104">
        <v>0</v>
      </c>
      <c r="H18" s="104">
        <v>0</v>
      </c>
      <c r="M18" s="149">
        <v>40210</v>
      </c>
      <c r="N18" s="170">
        <v>22</v>
      </c>
      <c r="O18" s="171">
        <v>74400</v>
      </c>
      <c r="P18" s="172">
        <v>171762</v>
      </c>
      <c r="Q18" s="173">
        <v>36630410</v>
      </c>
      <c r="R18" s="170">
        <v>2684977</v>
      </c>
      <c r="S18" s="171">
        <v>464373105</v>
      </c>
      <c r="T18" s="170">
        <v>48176</v>
      </c>
      <c r="U18" s="171">
        <v>31323240</v>
      </c>
      <c r="V18" s="170">
        <v>16139</v>
      </c>
      <c r="W18" s="171">
        <v>30827570.409999996</v>
      </c>
      <c r="X18" s="170">
        <v>5349</v>
      </c>
      <c r="Y18" s="171">
        <v>4791600</v>
      </c>
      <c r="Z18" s="170">
        <v>14984</v>
      </c>
      <c r="AA18" s="171">
        <v>8934400</v>
      </c>
      <c r="AB18" s="170">
        <v>59396</v>
      </c>
      <c r="AC18" s="171">
        <v>10358518</v>
      </c>
      <c r="AE18" s="149">
        <v>40513</v>
      </c>
      <c r="AF18" s="170">
        <v>11079</v>
      </c>
      <c r="AG18" s="170">
        <v>1954580</v>
      </c>
      <c r="AH18" s="174">
        <v>707828</v>
      </c>
      <c r="AI18" s="171">
        <v>30381205</v>
      </c>
      <c r="AJ18" s="174">
        <v>276028</v>
      </c>
      <c r="AK18" s="171">
        <v>59719973</v>
      </c>
      <c r="AL18" s="174">
        <v>79424</v>
      </c>
      <c r="AM18" s="171">
        <v>67130140</v>
      </c>
      <c r="AO18" s="149">
        <v>40513</v>
      </c>
      <c r="AP18" s="170">
        <v>3497859</v>
      </c>
      <c r="AQ18" s="170">
        <v>15205</v>
      </c>
      <c r="AR18" s="170">
        <v>3513064</v>
      </c>
      <c r="AT18" s="149">
        <v>41000</v>
      </c>
      <c r="AU18" s="170">
        <v>53581</v>
      </c>
    </row>
    <row r="19" spans="2:47" x14ac:dyDescent="0.3">
      <c r="B19">
        <f t="shared" si="0"/>
        <v>2009</v>
      </c>
      <c r="C19" s="104">
        <f>[1]Sheet1!$AH$172</f>
        <v>2838577</v>
      </c>
      <c r="D19" s="104">
        <f>[1]Sheet1!$AH$173</f>
        <v>44063</v>
      </c>
      <c r="E19" s="104">
        <f>[1]Sheet1!$AH$180</f>
        <v>114648</v>
      </c>
      <c r="F19" s="104">
        <f>[1]Sheet1!$AH$181</f>
        <v>64573</v>
      </c>
      <c r="G19" s="104">
        <f>AVERAGE(AP5:AP6)</f>
        <v>3351090</v>
      </c>
      <c r="H19" s="104">
        <f>AVERAGE(AQ5:AQ6)</f>
        <v>8923.5</v>
      </c>
      <c r="M19" s="149">
        <v>40238</v>
      </c>
      <c r="N19" s="170">
        <v>41</v>
      </c>
      <c r="O19" s="171">
        <v>134400</v>
      </c>
      <c r="P19" s="172">
        <v>82232</v>
      </c>
      <c r="Q19" s="173">
        <v>18959590</v>
      </c>
      <c r="R19" s="170">
        <v>2742064</v>
      </c>
      <c r="S19" s="171">
        <v>466058293</v>
      </c>
      <c r="T19" s="170">
        <v>49938</v>
      </c>
      <c r="U19" s="171">
        <v>31745880</v>
      </c>
      <c r="V19" s="174">
        <v>16414</v>
      </c>
      <c r="W19" s="173">
        <v>31556085.489999995</v>
      </c>
      <c r="X19" s="170">
        <v>7247</v>
      </c>
      <c r="Y19" s="171">
        <v>6489300</v>
      </c>
      <c r="Z19" s="170">
        <v>20378</v>
      </c>
      <c r="AA19" s="171">
        <v>12156000</v>
      </c>
      <c r="AB19" s="170">
        <v>59129</v>
      </c>
      <c r="AC19" s="171">
        <v>10188880</v>
      </c>
      <c r="AE19" s="149">
        <v>40544</v>
      </c>
      <c r="AF19" s="170">
        <v>0</v>
      </c>
      <c r="AG19" s="170">
        <v>0</v>
      </c>
      <c r="AH19" s="174">
        <v>708315</v>
      </c>
      <c r="AI19" s="171">
        <v>30406092</v>
      </c>
      <c r="AJ19" s="174">
        <v>282902</v>
      </c>
      <c r="AK19" s="171">
        <v>61230445</v>
      </c>
      <c r="AL19" s="174">
        <v>80053</v>
      </c>
      <c r="AM19" s="171">
        <v>67665400</v>
      </c>
      <c r="AO19" s="149">
        <v>40544</v>
      </c>
      <c r="AP19" s="170">
        <v>3498814</v>
      </c>
      <c r="AQ19" s="170">
        <v>15786</v>
      </c>
      <c r="AR19" s="170">
        <v>3514600</v>
      </c>
      <c r="AT19" s="149">
        <v>41030</v>
      </c>
      <c r="AU19" s="170">
        <v>51342</v>
      </c>
    </row>
    <row r="20" spans="2:47" x14ac:dyDescent="0.3">
      <c r="B20">
        <f t="shared" si="0"/>
        <v>2010</v>
      </c>
      <c r="C20" s="104">
        <f>[1]Sheet1!$AH$188</f>
        <v>3052468</v>
      </c>
      <c r="D20" s="104">
        <f>[1]Sheet1!$AH$189</f>
        <v>55692</v>
      </c>
      <c r="E20" s="104">
        <f>[1]Sheet1!$AH$196</f>
        <v>117035.25</v>
      </c>
      <c r="F20" s="104">
        <f>[1]Sheet1!$AH$197</f>
        <v>69750</v>
      </c>
      <c r="G20" s="104">
        <f>AVERAGE(AP7:AP18)</f>
        <v>3472982.75</v>
      </c>
      <c r="H20" s="104">
        <f>AVERAGE(AQ7:AQ18)</f>
        <v>12077.75</v>
      </c>
      <c r="M20" s="149">
        <v>40269</v>
      </c>
      <c r="N20" s="170">
        <v>46</v>
      </c>
      <c r="O20" s="171">
        <v>157200</v>
      </c>
      <c r="P20" s="172">
        <v>74983</v>
      </c>
      <c r="Q20" s="173">
        <v>16379330</v>
      </c>
      <c r="R20" s="170">
        <v>2778407</v>
      </c>
      <c r="S20" s="171">
        <v>469609913</v>
      </c>
      <c r="T20" s="170">
        <v>50807</v>
      </c>
      <c r="U20" s="171">
        <v>32047920</v>
      </c>
      <c r="V20" s="174">
        <v>16960</v>
      </c>
      <c r="W20" s="173">
        <v>32749299.460000005</v>
      </c>
      <c r="X20" s="170">
        <v>5787</v>
      </c>
      <c r="Y20" s="171">
        <v>5190600</v>
      </c>
      <c r="Z20" s="170">
        <v>16022</v>
      </c>
      <c r="AA20" s="171">
        <v>9572000</v>
      </c>
      <c r="AB20" s="170">
        <v>60546</v>
      </c>
      <c r="AC20" s="171">
        <v>10381887</v>
      </c>
      <c r="AE20" s="149">
        <v>40575</v>
      </c>
      <c r="AF20" s="170">
        <v>163761</v>
      </c>
      <c r="AG20" s="170">
        <v>29239660</v>
      </c>
      <c r="AH20" s="174">
        <v>708337</v>
      </c>
      <c r="AI20" s="171">
        <v>30410315</v>
      </c>
      <c r="AJ20" s="174">
        <v>292093</v>
      </c>
      <c r="AK20" s="171">
        <v>63246143</v>
      </c>
      <c r="AL20" s="174">
        <v>80897</v>
      </c>
      <c r="AM20" s="171">
        <v>68384580</v>
      </c>
      <c r="AO20" s="149">
        <v>40575</v>
      </c>
      <c r="AP20" s="170">
        <v>3491700</v>
      </c>
      <c r="AQ20" s="170">
        <v>16287</v>
      </c>
      <c r="AR20" s="170">
        <v>3507987</v>
      </c>
      <c r="AT20" s="149">
        <v>41061</v>
      </c>
      <c r="AU20" s="170">
        <v>55794</v>
      </c>
    </row>
    <row r="21" spans="2:47" x14ac:dyDescent="0.3">
      <c r="B21">
        <f t="shared" si="0"/>
        <v>2011</v>
      </c>
      <c r="C21" s="104">
        <f>[1]Sheet1!$AH$205</f>
        <v>3254844</v>
      </c>
      <c r="D21" s="104">
        <f>[1]Sheet1!$AH$206</f>
        <v>72264</v>
      </c>
      <c r="E21" s="104">
        <f>[1]Sheet1!$AH$213</f>
        <v>197932</v>
      </c>
      <c r="F21" s="104">
        <f>[1]Sheet1!$AH$214</f>
        <v>82578</v>
      </c>
      <c r="G21" s="104">
        <f>AVERAGE(AP19:AP30)</f>
        <v>3512143.6666666665</v>
      </c>
      <c r="H21" s="104">
        <f>AVERAGE(AQ19:AQ30)</f>
        <v>17849.5</v>
      </c>
      <c r="M21" s="175">
        <v>40299</v>
      </c>
      <c r="N21" s="174">
        <v>30</v>
      </c>
      <c r="O21" s="173">
        <v>103200</v>
      </c>
      <c r="P21" s="172">
        <v>51231</v>
      </c>
      <c r="Q21" s="173">
        <v>11116470</v>
      </c>
      <c r="R21" s="174">
        <v>2857799</v>
      </c>
      <c r="S21" s="173">
        <v>478705205</v>
      </c>
      <c r="T21" s="174">
        <v>52706</v>
      </c>
      <c r="U21" s="173">
        <v>32841900</v>
      </c>
      <c r="V21" s="174">
        <v>16637</v>
      </c>
      <c r="W21" s="173">
        <v>32512432.639999997</v>
      </c>
      <c r="X21" s="170">
        <v>5349</v>
      </c>
      <c r="Y21" s="171">
        <v>4800300</v>
      </c>
      <c r="Z21" s="170">
        <v>15384</v>
      </c>
      <c r="AA21" s="171">
        <v>9196600</v>
      </c>
      <c r="AB21" s="170">
        <v>59590</v>
      </c>
      <c r="AC21" s="171">
        <v>10121157</v>
      </c>
      <c r="AE21" s="149">
        <v>40603</v>
      </c>
      <c r="AF21" s="170">
        <v>0</v>
      </c>
      <c r="AG21" s="170">
        <v>0</v>
      </c>
      <c r="AH21" s="174">
        <v>707015</v>
      </c>
      <c r="AI21" s="171">
        <v>30359393</v>
      </c>
      <c r="AJ21" s="174">
        <v>291081</v>
      </c>
      <c r="AK21" s="171">
        <v>63037801</v>
      </c>
      <c r="AL21" s="174">
        <v>81377</v>
      </c>
      <c r="AM21" s="171">
        <v>68788500</v>
      </c>
      <c r="AO21" s="149">
        <v>40603</v>
      </c>
      <c r="AP21" s="170">
        <v>3510905</v>
      </c>
      <c r="AQ21" s="170">
        <v>16622</v>
      </c>
      <c r="AR21" s="170">
        <v>3527527</v>
      </c>
      <c r="AT21" s="149">
        <v>41091</v>
      </c>
      <c r="AU21" s="170">
        <v>57125</v>
      </c>
    </row>
    <row r="22" spans="2:47" x14ac:dyDescent="0.3">
      <c r="B22">
        <f t="shared" si="0"/>
        <v>2012</v>
      </c>
      <c r="C22" s="104">
        <f>AVERAGE(R41:R52)</f>
        <v>2789749.6666666665</v>
      </c>
      <c r="D22" s="104">
        <f>AVERAGE(T41:T52)</f>
        <v>77066.916666666672</v>
      </c>
      <c r="E22" s="104">
        <f>AVERAGE(AJ31:AJ42)</f>
        <v>320218.5</v>
      </c>
      <c r="F22" s="104">
        <f>AVERAGE(AL31:AL42)</f>
        <v>87445.416666666672</v>
      </c>
      <c r="G22" s="104">
        <f>AVERAGE(AP31:AP42)</f>
        <v>3369728.3333333335</v>
      </c>
      <c r="H22" s="104">
        <f>AVERAGE(AQ31:AQ42)</f>
        <v>21219.833333333332</v>
      </c>
      <c r="I22" s="62"/>
      <c r="M22" s="149">
        <v>40330</v>
      </c>
      <c r="N22" s="170">
        <v>37</v>
      </c>
      <c r="O22" s="171">
        <v>130800</v>
      </c>
      <c r="P22" s="172">
        <v>34102</v>
      </c>
      <c r="Q22" s="173">
        <v>7317990</v>
      </c>
      <c r="R22" s="170">
        <v>3153471</v>
      </c>
      <c r="S22" s="171">
        <v>522835393</v>
      </c>
      <c r="T22" s="170">
        <v>56506</v>
      </c>
      <c r="U22" s="171">
        <v>34911180</v>
      </c>
      <c r="V22" s="174">
        <v>17287</v>
      </c>
      <c r="W22" s="173">
        <v>34958162.370000012</v>
      </c>
      <c r="X22" s="170">
        <v>4773</v>
      </c>
      <c r="Y22" s="171">
        <v>4289400</v>
      </c>
      <c r="Z22" s="170">
        <v>15451</v>
      </c>
      <c r="AA22" s="171">
        <v>9247600</v>
      </c>
      <c r="AB22" s="170">
        <v>60763</v>
      </c>
      <c r="AC22" s="171">
        <v>10285009</v>
      </c>
      <c r="AE22" s="149">
        <v>40634</v>
      </c>
      <c r="AF22" s="170">
        <v>0</v>
      </c>
      <c r="AG22" s="170">
        <v>0</v>
      </c>
      <c r="AH22" s="174">
        <v>696361</v>
      </c>
      <c r="AI22" s="171">
        <v>29869566</v>
      </c>
      <c r="AJ22" s="174">
        <v>301008</v>
      </c>
      <c r="AK22" s="171">
        <v>64290733</v>
      </c>
      <c r="AL22" s="174">
        <v>81958</v>
      </c>
      <c r="AM22" s="171">
        <v>65933780</v>
      </c>
      <c r="AO22" s="149">
        <v>40634</v>
      </c>
      <c r="AP22" s="170">
        <v>3532855</v>
      </c>
      <c r="AQ22" s="170">
        <v>16810</v>
      </c>
      <c r="AR22" s="170">
        <v>3549665</v>
      </c>
      <c r="AT22" s="149">
        <v>41122</v>
      </c>
      <c r="AU22" s="170">
        <v>57342</v>
      </c>
    </row>
    <row r="23" spans="2:47" x14ac:dyDescent="0.3">
      <c r="B23">
        <f t="shared" si="0"/>
        <v>2013</v>
      </c>
      <c r="C23" s="104">
        <f>AVERAGE(R53:R64)</f>
        <v>3288106.1666666665</v>
      </c>
      <c r="D23" s="104">
        <f>AVERAGE(T53:T64)</f>
        <v>84092.25</v>
      </c>
      <c r="E23" s="104">
        <f>AVERAGE(AJ53:AJ64)</f>
        <v>369330.08333333331</v>
      </c>
      <c r="F23" s="104">
        <f>AVERAGE(AL53:AL64)</f>
        <v>84988.083333333328</v>
      </c>
      <c r="G23" s="104">
        <f>AVERAGE(AP83:AP94)</f>
        <v>3317260.6666666665</v>
      </c>
      <c r="H23" s="104">
        <f>AVERAGE(AQ83:AQ94)</f>
        <v>22231.25</v>
      </c>
      <c r="M23" s="149">
        <v>40360</v>
      </c>
      <c r="N23" s="170">
        <v>49</v>
      </c>
      <c r="O23" s="171">
        <v>176400</v>
      </c>
      <c r="P23" s="172">
        <v>5687</v>
      </c>
      <c r="Q23" s="173">
        <v>1200540</v>
      </c>
      <c r="R23" s="170">
        <v>3283253</v>
      </c>
      <c r="S23" s="171">
        <v>540820899</v>
      </c>
      <c r="T23" s="170">
        <v>58852</v>
      </c>
      <c r="U23" s="171">
        <v>36055980</v>
      </c>
      <c r="V23" s="174">
        <v>17364</v>
      </c>
      <c r="W23" s="173">
        <v>35151630.269999996</v>
      </c>
      <c r="X23" s="170">
        <v>3961</v>
      </c>
      <c r="Y23" s="171">
        <v>3560400</v>
      </c>
      <c r="Z23" s="170">
        <v>14536</v>
      </c>
      <c r="AA23" s="171">
        <v>8705400</v>
      </c>
      <c r="AB23" s="170">
        <v>63509</v>
      </c>
      <c r="AC23" s="171">
        <v>10666670</v>
      </c>
      <c r="AE23" s="149">
        <v>40664</v>
      </c>
      <c r="AF23">
        <v>6349</v>
      </c>
      <c r="AG23">
        <v>1137940</v>
      </c>
      <c r="AH23" s="174">
        <v>696313</v>
      </c>
      <c r="AI23" s="171">
        <v>29852469</v>
      </c>
      <c r="AJ23" s="174">
        <v>300674</v>
      </c>
      <c r="AK23" s="171">
        <v>64213313</v>
      </c>
      <c r="AL23" s="174">
        <v>82561</v>
      </c>
      <c r="AM23" s="171">
        <v>66396220</v>
      </c>
      <c r="AO23" s="149">
        <v>40664</v>
      </c>
      <c r="AP23" s="170">
        <v>3563611</v>
      </c>
      <c r="AQ23" s="170">
        <v>17236</v>
      </c>
      <c r="AR23" s="170">
        <v>3580847</v>
      </c>
      <c r="AT23" s="149">
        <v>41153</v>
      </c>
      <c r="AU23" s="170">
        <v>61062</v>
      </c>
    </row>
    <row r="24" spans="2:47" x14ac:dyDescent="0.3">
      <c r="B24">
        <f t="shared" si="0"/>
        <v>2014</v>
      </c>
      <c r="C24" s="104">
        <f>AVERAGE(R65:R76)</f>
        <v>3613253</v>
      </c>
      <c r="D24" s="104">
        <f>AVERAGE(T65:T76)</f>
        <v>90784.083333333328</v>
      </c>
      <c r="E24" s="104">
        <f>AVERAGE(AJ65:AJ76)</f>
        <v>424570</v>
      </c>
      <c r="F24" s="104">
        <f>AVERAGE(AL65:AL76)</f>
        <v>89848</v>
      </c>
      <c r="G24" s="104">
        <f>AVERAGE(AP95:AP106)</f>
        <v>3398574.0833333335</v>
      </c>
      <c r="H24" s="104">
        <f>AVERAGE(AQ95:AQ106)</f>
        <v>22463.5</v>
      </c>
      <c r="M24" s="149">
        <v>40391</v>
      </c>
      <c r="N24" s="170">
        <v>52</v>
      </c>
      <c r="O24" s="171">
        <v>181200</v>
      </c>
      <c r="P24" s="172">
        <v>1509</v>
      </c>
      <c r="Q24" s="173">
        <v>317730</v>
      </c>
      <c r="R24" s="170">
        <v>3270133</v>
      </c>
      <c r="S24" s="171">
        <v>536639958</v>
      </c>
      <c r="T24" s="170">
        <v>60670</v>
      </c>
      <c r="U24" s="171">
        <v>36835560</v>
      </c>
      <c r="V24" s="174">
        <v>18079</v>
      </c>
      <c r="W24" s="173">
        <v>37707146.05999998</v>
      </c>
      <c r="X24" s="170">
        <v>4123</v>
      </c>
      <c r="Y24" s="171">
        <v>3703800</v>
      </c>
      <c r="Z24" s="170">
        <v>17067</v>
      </c>
      <c r="AA24" s="171">
        <v>10228200</v>
      </c>
      <c r="AB24" s="170">
        <v>64783</v>
      </c>
      <c r="AC24" s="171">
        <v>10806361</v>
      </c>
      <c r="AE24" s="149">
        <v>40695</v>
      </c>
      <c r="AF24">
        <v>7078</v>
      </c>
      <c r="AG24">
        <v>1296530</v>
      </c>
      <c r="AH24" s="174">
        <v>696268</v>
      </c>
      <c r="AI24" s="171">
        <v>29853125</v>
      </c>
      <c r="AJ24" s="174">
        <v>300146</v>
      </c>
      <c r="AK24" s="171">
        <v>64091798</v>
      </c>
      <c r="AL24" s="174">
        <v>83067</v>
      </c>
      <c r="AM24" s="171">
        <v>66790460</v>
      </c>
      <c r="AO24" s="149">
        <v>40695</v>
      </c>
      <c r="AP24" s="170">
        <v>3559405</v>
      </c>
      <c r="AQ24" s="170">
        <v>17506</v>
      </c>
      <c r="AR24" s="170">
        <v>3576911</v>
      </c>
      <c r="AT24" s="149">
        <v>41183</v>
      </c>
      <c r="AU24" s="170">
        <v>61835</v>
      </c>
    </row>
    <row r="25" spans="2:47" x14ac:dyDescent="0.3">
      <c r="B25">
        <f t="shared" si="0"/>
        <v>2015</v>
      </c>
      <c r="C25" s="104">
        <f>AVERAGE(R113:R124)</f>
        <v>3153458.6666666665</v>
      </c>
      <c r="D25" s="104">
        <f>AVERAGE(T113:T124)</f>
        <v>93008.083333333328</v>
      </c>
      <c r="E25" s="104">
        <f>AVERAGE(AJ104:AJ115)</f>
        <v>475357.25</v>
      </c>
      <c r="F25" s="104">
        <f>AVERAGE(AL104:AL115)</f>
        <v>93036.5</v>
      </c>
      <c r="G25" s="104">
        <f>AVERAGE(AP107:AP118)</f>
        <v>3537825.4166666665</v>
      </c>
      <c r="H25" s="104">
        <f>AVERAGE(AQ107:AQ118)</f>
        <v>22878.583333333332</v>
      </c>
      <c r="M25" s="149">
        <v>40422</v>
      </c>
      <c r="N25" s="170">
        <v>46</v>
      </c>
      <c r="O25" s="171">
        <v>165600</v>
      </c>
      <c r="P25" s="172">
        <v>1186</v>
      </c>
      <c r="Q25" s="173">
        <v>273530</v>
      </c>
      <c r="R25" s="170">
        <v>3257693</v>
      </c>
      <c r="S25" s="171">
        <v>650001651</v>
      </c>
      <c r="T25" s="170">
        <v>62302</v>
      </c>
      <c r="U25" s="171">
        <v>45912240</v>
      </c>
      <c r="V25" s="174">
        <v>18707</v>
      </c>
      <c r="W25" s="173">
        <v>40131848.099999964</v>
      </c>
      <c r="X25" s="170">
        <v>3828</v>
      </c>
      <c r="Y25" s="171">
        <v>3440700</v>
      </c>
      <c r="Z25" s="170">
        <v>17023</v>
      </c>
      <c r="AA25" s="171">
        <v>10207600</v>
      </c>
      <c r="AB25" s="170">
        <v>66906</v>
      </c>
      <c r="AC25" s="171">
        <v>13560664</v>
      </c>
      <c r="AE25" s="175">
        <v>40725</v>
      </c>
      <c r="AF25">
        <v>5192</v>
      </c>
      <c r="AG25">
        <v>944310</v>
      </c>
      <c r="AH25" s="174">
        <v>696263</v>
      </c>
      <c r="AI25" s="173">
        <v>29859972</v>
      </c>
      <c r="AJ25" s="174">
        <v>303860</v>
      </c>
      <c r="AK25" s="173">
        <v>64906832</v>
      </c>
      <c r="AL25" s="174">
        <v>83544</v>
      </c>
      <c r="AM25" s="171">
        <v>67172600</v>
      </c>
      <c r="AO25" s="149">
        <v>40725</v>
      </c>
      <c r="AP25" s="170">
        <v>3519980</v>
      </c>
      <c r="AQ25" s="170">
        <v>17628</v>
      </c>
      <c r="AR25" s="170">
        <v>3537608</v>
      </c>
      <c r="AT25" s="149">
        <v>41214</v>
      </c>
      <c r="AU25" s="170">
        <v>64439</v>
      </c>
    </row>
    <row r="26" spans="2:47" x14ac:dyDescent="0.3">
      <c r="B26">
        <f t="shared" si="0"/>
        <v>2016</v>
      </c>
      <c r="C26" s="104">
        <f>AVERAGE(R125:R136)</f>
        <v>3719510.3333333335</v>
      </c>
      <c r="D26" s="104">
        <f>AVERAGE(T125:T136)</f>
        <v>96634</v>
      </c>
      <c r="E26" s="104">
        <f>AVERAGE(AJ116:AJ127)</f>
        <v>585970.33333333337</v>
      </c>
      <c r="F26" s="104">
        <f>AVERAGE(AL116:AL127)</f>
        <v>100600.75</v>
      </c>
      <c r="G26" s="104">
        <f>AVERAGE(AP119:AP130)</f>
        <v>3837659.25</v>
      </c>
      <c r="H26" s="104">
        <f>AVERAGE(AQ119:AQ130)</f>
        <v>24425.916666666668</v>
      </c>
      <c r="M26" s="149">
        <v>40452</v>
      </c>
      <c r="N26" s="170">
        <v>48</v>
      </c>
      <c r="O26" s="171">
        <v>170400</v>
      </c>
      <c r="P26" s="172">
        <v>575</v>
      </c>
      <c r="Q26" s="173">
        <v>156230</v>
      </c>
      <c r="R26" s="170">
        <v>3295388</v>
      </c>
      <c r="S26" s="171">
        <v>655986605</v>
      </c>
      <c r="T26" s="170">
        <v>64038</v>
      </c>
      <c r="U26" s="171">
        <v>47052500</v>
      </c>
      <c r="V26" s="174">
        <v>19631</v>
      </c>
      <c r="W26" s="173">
        <v>43663302.459999971</v>
      </c>
      <c r="X26" s="170">
        <v>3116</v>
      </c>
      <c r="Y26" s="171">
        <v>2802600</v>
      </c>
      <c r="Z26" s="170">
        <v>14786</v>
      </c>
      <c r="AA26" s="171">
        <v>8869200</v>
      </c>
      <c r="AB26" s="170">
        <v>68447</v>
      </c>
      <c r="AC26" s="171">
        <v>13819847</v>
      </c>
      <c r="AE26" s="175">
        <v>40756</v>
      </c>
      <c r="AF26">
        <v>7392</v>
      </c>
      <c r="AG26">
        <v>1302030</v>
      </c>
      <c r="AH26" s="174">
        <v>695166</v>
      </c>
      <c r="AI26" s="173">
        <v>29818562</v>
      </c>
      <c r="AJ26" s="174">
        <v>309092</v>
      </c>
      <c r="AK26" s="173">
        <v>66060172</v>
      </c>
      <c r="AL26" s="174">
        <v>84020</v>
      </c>
      <c r="AM26" s="171">
        <v>67555620</v>
      </c>
      <c r="AO26" s="149">
        <v>40756</v>
      </c>
      <c r="AP26" s="170">
        <v>3518559</v>
      </c>
      <c r="AQ26" s="170">
        <v>18263</v>
      </c>
      <c r="AR26" s="170">
        <v>3536822</v>
      </c>
      <c r="AT26" s="149">
        <v>41244</v>
      </c>
      <c r="AU26" s="170">
        <v>69024</v>
      </c>
    </row>
    <row r="27" spans="2:47" x14ac:dyDescent="0.3">
      <c r="B27">
        <f t="shared" si="0"/>
        <v>2017</v>
      </c>
      <c r="C27" s="104">
        <f>AVERAGE(R137:R148)</f>
        <v>4063640.5</v>
      </c>
      <c r="D27" s="104">
        <f>AVERAGE(T137:T148)</f>
        <v>106936.16666666667</v>
      </c>
      <c r="E27" s="104">
        <f>AVERAGE(AJ128:AJ139)</f>
        <v>626559.75</v>
      </c>
      <c r="F27" s="104">
        <f>AVERAGE(AL128:AL139)</f>
        <v>109016.91666666667</v>
      </c>
      <c r="G27" s="104">
        <f>AVERAGE(AP131:AP142)</f>
        <v>3860344.5833333335</v>
      </c>
      <c r="H27" s="104">
        <f>AVERAGE(AQ131:AQ142)</f>
        <v>27058.25</v>
      </c>
      <c r="M27" s="149">
        <v>40483</v>
      </c>
      <c r="N27" s="170">
        <v>32</v>
      </c>
      <c r="O27" s="171">
        <v>109200</v>
      </c>
      <c r="P27" s="172">
        <v>453</v>
      </c>
      <c r="Q27" s="173">
        <v>111350</v>
      </c>
      <c r="R27" s="170">
        <v>3288017</v>
      </c>
      <c r="S27" s="171">
        <v>651971317</v>
      </c>
      <c r="T27" s="170">
        <v>65124</v>
      </c>
      <c r="U27" s="171">
        <v>47563560</v>
      </c>
      <c r="V27" s="174">
        <v>19705</v>
      </c>
      <c r="W27" s="173">
        <v>45486604.179999977</v>
      </c>
      <c r="X27" s="170">
        <v>4105</v>
      </c>
      <c r="Y27" s="171">
        <v>3693300</v>
      </c>
      <c r="Z27" s="170">
        <v>16911</v>
      </c>
      <c r="AA27" s="171">
        <v>10145000</v>
      </c>
      <c r="AB27" s="170">
        <v>68434</v>
      </c>
      <c r="AC27" s="171">
        <v>13741793</v>
      </c>
      <c r="AE27" s="175">
        <v>40787</v>
      </c>
      <c r="AF27">
        <v>8520</v>
      </c>
      <c r="AG27">
        <v>1491880</v>
      </c>
      <c r="AH27" s="174">
        <v>694451</v>
      </c>
      <c r="AI27" s="173">
        <v>29790190</v>
      </c>
      <c r="AJ27" s="174">
        <v>312652</v>
      </c>
      <c r="AK27" s="173">
        <v>66855629</v>
      </c>
      <c r="AL27" s="174">
        <v>84472</v>
      </c>
      <c r="AM27" s="171">
        <v>67915540</v>
      </c>
      <c r="AO27" s="149">
        <v>40787</v>
      </c>
      <c r="AP27" s="170">
        <v>3489510</v>
      </c>
      <c r="AQ27" s="170">
        <v>18550</v>
      </c>
      <c r="AR27" s="170">
        <v>3508060</v>
      </c>
      <c r="AT27" s="149">
        <v>41275</v>
      </c>
      <c r="AU27" s="170">
        <v>64268</v>
      </c>
    </row>
    <row r="28" spans="2:47" x14ac:dyDescent="0.3">
      <c r="B28">
        <f t="shared" si="0"/>
        <v>2018</v>
      </c>
      <c r="C28" s="104">
        <f>AVERAGE(R149:R160)</f>
        <v>4113536.777777778</v>
      </c>
      <c r="D28" s="104">
        <f>AVERAGE(T149:T160)</f>
        <v>113556.22222222222</v>
      </c>
      <c r="E28" s="104">
        <f>AVERAGE(AJ140:AJ151)</f>
        <v>683086.22222222225</v>
      </c>
      <c r="F28" s="104">
        <f>AVERAGE(AL140:AL151)</f>
        <v>120571</v>
      </c>
      <c r="G28" s="104">
        <f>AVERAGE(AP143:AP154)</f>
        <v>3889185.4444444445</v>
      </c>
      <c r="H28" s="104">
        <f>AVERAGE(AQ143:AQ154)</f>
        <v>30887.888888888891</v>
      </c>
      <c r="M28" s="149">
        <v>40513</v>
      </c>
      <c r="N28" s="174">
        <v>36</v>
      </c>
      <c r="O28" s="173">
        <v>129600</v>
      </c>
      <c r="P28" s="172">
        <v>282</v>
      </c>
      <c r="Q28" s="173">
        <v>57120</v>
      </c>
      <c r="R28" s="170">
        <v>3250700</v>
      </c>
      <c r="S28" s="171">
        <v>643185349</v>
      </c>
      <c r="T28" s="170">
        <v>66199</v>
      </c>
      <c r="U28" s="171">
        <v>47999380</v>
      </c>
      <c r="V28" s="174">
        <v>20216</v>
      </c>
      <c r="W28" s="173">
        <v>46412782.630000003</v>
      </c>
      <c r="X28" s="174">
        <v>3734</v>
      </c>
      <c r="Y28" s="173">
        <v>3360000</v>
      </c>
      <c r="Z28" s="174">
        <v>12681</v>
      </c>
      <c r="AA28" s="173">
        <v>7606200</v>
      </c>
      <c r="AB28" s="170">
        <v>67791</v>
      </c>
      <c r="AC28" s="171">
        <v>13531991</v>
      </c>
      <c r="AE28" s="175">
        <v>40817</v>
      </c>
      <c r="AF28">
        <v>1573</v>
      </c>
      <c r="AG28">
        <v>272130</v>
      </c>
      <c r="AH28" s="174">
        <v>688442</v>
      </c>
      <c r="AI28" s="173">
        <v>29512374</v>
      </c>
      <c r="AJ28" s="174">
        <v>312362</v>
      </c>
      <c r="AK28" s="173">
        <v>82029614</v>
      </c>
      <c r="AL28" s="174">
        <v>85041</v>
      </c>
      <c r="AM28" s="171">
        <v>83814210</v>
      </c>
      <c r="AO28" s="149">
        <v>40817</v>
      </c>
      <c r="AP28" s="170">
        <v>3465840</v>
      </c>
      <c r="AQ28" s="170">
        <v>18928</v>
      </c>
      <c r="AR28" s="170">
        <v>3484768</v>
      </c>
      <c r="AT28" s="149">
        <v>41306</v>
      </c>
      <c r="AU28" s="170">
        <v>60968</v>
      </c>
    </row>
    <row r="29" spans="2:47" x14ac:dyDescent="0.3">
      <c r="C29" s="104"/>
      <c r="D29" s="104"/>
      <c r="E29" s="104"/>
      <c r="F29" s="104"/>
      <c r="G29" s="104"/>
      <c r="H29" s="104"/>
      <c r="M29" s="149">
        <v>40544</v>
      </c>
      <c r="N29" s="170">
        <v>23</v>
      </c>
      <c r="O29" s="171">
        <v>82800</v>
      </c>
      <c r="P29" s="176">
        <v>2237715</v>
      </c>
      <c r="Q29" s="171">
        <v>449808780</v>
      </c>
      <c r="R29" s="170">
        <v>3266357</v>
      </c>
      <c r="S29" s="171">
        <v>657645227</v>
      </c>
      <c r="T29" s="170">
        <v>67017</v>
      </c>
      <c r="U29" s="171">
        <v>49492080</v>
      </c>
      <c r="V29" s="170">
        <v>20872</v>
      </c>
      <c r="W29" s="171">
        <v>48124483.57</v>
      </c>
      <c r="X29" s="170">
        <v>3902</v>
      </c>
      <c r="Y29" s="171">
        <v>3510600</v>
      </c>
      <c r="Z29" s="170">
        <v>11522</v>
      </c>
      <c r="AA29" s="171">
        <v>6912200</v>
      </c>
      <c r="AB29" s="170">
        <v>65423</v>
      </c>
      <c r="AC29" s="171">
        <v>13233828</v>
      </c>
      <c r="AE29" s="175">
        <v>40848</v>
      </c>
      <c r="AF29">
        <v>1097</v>
      </c>
      <c r="AG29">
        <v>198180</v>
      </c>
      <c r="AH29" s="174">
        <v>687267</v>
      </c>
      <c r="AI29" s="173">
        <v>29476089</v>
      </c>
      <c r="AJ29" s="174">
        <v>311995</v>
      </c>
      <c r="AK29" s="173">
        <v>81932408</v>
      </c>
      <c r="AL29" s="174">
        <v>85601</v>
      </c>
      <c r="AM29" s="171">
        <v>84339090</v>
      </c>
      <c r="AO29" s="149">
        <v>40848</v>
      </c>
      <c r="AP29" s="170">
        <v>3507779</v>
      </c>
      <c r="AQ29" s="170">
        <v>20121</v>
      </c>
      <c r="AR29" s="170">
        <v>3527900</v>
      </c>
      <c r="AT29" s="149">
        <v>41334</v>
      </c>
      <c r="AU29" s="170">
        <v>57372</v>
      </c>
    </row>
    <row r="30" spans="2:47" x14ac:dyDescent="0.3">
      <c r="C30" s="104"/>
      <c r="D30" s="104"/>
      <c r="E30" s="104"/>
      <c r="F30" s="104"/>
      <c r="G30" s="104"/>
      <c r="H30" s="104"/>
      <c r="M30" s="149">
        <v>40575</v>
      </c>
      <c r="N30" s="170">
        <v>29</v>
      </c>
      <c r="O30" s="171">
        <v>104400</v>
      </c>
      <c r="P30" s="176">
        <v>207984</v>
      </c>
      <c r="Q30" s="171">
        <v>42970560</v>
      </c>
      <c r="R30" s="170">
        <v>3306744</v>
      </c>
      <c r="S30" s="171">
        <v>664691669</v>
      </c>
      <c r="T30" s="170">
        <v>68120</v>
      </c>
      <c r="U30" s="171">
        <v>50355360</v>
      </c>
      <c r="V30" s="170">
        <v>21236</v>
      </c>
      <c r="W30" s="171">
        <v>50379298.130000003</v>
      </c>
      <c r="X30" s="170">
        <v>4538</v>
      </c>
      <c r="Y30" s="171">
        <v>4082700</v>
      </c>
      <c r="Z30" s="170">
        <v>12854</v>
      </c>
      <c r="AA30" s="171">
        <v>7711200</v>
      </c>
      <c r="AB30" s="170">
        <v>64147</v>
      </c>
      <c r="AC30" s="171">
        <v>12938575</v>
      </c>
      <c r="AE30" s="175">
        <v>40878</v>
      </c>
      <c r="AF30">
        <v>1212</v>
      </c>
      <c r="AG30">
        <v>210120</v>
      </c>
      <c r="AH30" s="174">
        <v>686329</v>
      </c>
      <c r="AI30" s="173">
        <v>29440378</v>
      </c>
      <c r="AJ30" s="174">
        <v>311572</v>
      </c>
      <c r="AK30" s="173">
        <v>81818910</v>
      </c>
      <c r="AL30" s="174">
        <v>85987</v>
      </c>
      <c r="AM30" s="171">
        <v>84710610</v>
      </c>
      <c r="AO30" s="149">
        <v>40878</v>
      </c>
      <c r="AP30" s="170">
        <v>3486766</v>
      </c>
      <c r="AQ30" s="170">
        <v>20457</v>
      </c>
      <c r="AR30" s="170">
        <v>3507223</v>
      </c>
      <c r="AT30" s="149">
        <v>41365</v>
      </c>
      <c r="AU30" s="170">
        <v>56656</v>
      </c>
    </row>
    <row r="31" spans="2:47" x14ac:dyDescent="0.3">
      <c r="C31" s="104"/>
      <c r="D31" s="104"/>
      <c r="E31" s="104"/>
      <c r="F31" s="104"/>
      <c r="G31" s="104"/>
      <c r="H31" s="104"/>
      <c r="M31" s="149">
        <v>40603</v>
      </c>
      <c r="N31" s="170">
        <v>27</v>
      </c>
      <c r="O31" s="171">
        <v>97200</v>
      </c>
      <c r="P31" s="176">
        <v>54791</v>
      </c>
      <c r="Q31" s="171">
        <v>12857949.999999888</v>
      </c>
      <c r="R31" s="170">
        <v>3202396</v>
      </c>
      <c r="S31" s="171">
        <v>626406453</v>
      </c>
      <c r="T31" s="170">
        <v>69052</v>
      </c>
      <c r="U31" s="171">
        <v>49204760</v>
      </c>
      <c r="V31" s="170">
        <v>21750</v>
      </c>
      <c r="W31" s="171">
        <v>51950909.430000342</v>
      </c>
      <c r="X31" s="170">
        <v>4006</v>
      </c>
      <c r="Y31" s="171">
        <v>3604800</v>
      </c>
      <c r="Z31" s="170">
        <v>12332</v>
      </c>
      <c r="AA31" s="171">
        <v>7398400</v>
      </c>
      <c r="AB31" s="170">
        <v>61771</v>
      </c>
      <c r="AC31" s="171">
        <v>12193253.999999987</v>
      </c>
      <c r="AE31" s="175">
        <v>40909</v>
      </c>
      <c r="AF31" s="170">
        <v>0</v>
      </c>
      <c r="AG31" s="170">
        <v>0</v>
      </c>
      <c r="AH31" s="174">
        <v>686316</v>
      </c>
      <c r="AI31" s="173">
        <v>29445134</v>
      </c>
      <c r="AJ31" s="174">
        <v>311777</v>
      </c>
      <c r="AK31" s="173">
        <v>81863658</v>
      </c>
      <c r="AL31" s="174">
        <v>86756</v>
      </c>
      <c r="AM31" s="171">
        <v>85402080</v>
      </c>
      <c r="AO31" s="149">
        <v>40909</v>
      </c>
      <c r="AP31" s="170">
        <v>3507394</v>
      </c>
      <c r="AQ31" s="170">
        <v>21355</v>
      </c>
      <c r="AR31" s="170">
        <v>3528749</v>
      </c>
      <c r="AT31" s="149">
        <v>41395</v>
      </c>
      <c r="AU31" s="170">
        <v>58075</v>
      </c>
    </row>
    <row r="32" spans="2:47" x14ac:dyDescent="0.3">
      <c r="C32" s="104"/>
      <c r="D32" s="104"/>
      <c r="E32" s="104"/>
      <c r="F32" s="104"/>
      <c r="G32" s="104"/>
      <c r="H32" s="104"/>
      <c r="M32" s="149">
        <v>40634</v>
      </c>
      <c r="N32" s="170">
        <v>40</v>
      </c>
      <c r="O32" s="171">
        <v>142800</v>
      </c>
      <c r="P32" s="176">
        <v>55521</v>
      </c>
      <c r="Q32" s="171">
        <v>12464910</v>
      </c>
      <c r="R32" s="170">
        <v>3180570</v>
      </c>
      <c r="S32" s="171">
        <v>617187389</v>
      </c>
      <c r="T32" s="170">
        <v>69949</v>
      </c>
      <c r="U32" s="171">
        <v>49303100</v>
      </c>
      <c r="V32" s="170">
        <v>22240</v>
      </c>
      <c r="W32" s="171">
        <v>53823014.449999996</v>
      </c>
      <c r="X32" s="170">
        <v>4375</v>
      </c>
      <c r="Y32" s="171">
        <v>3937500</v>
      </c>
      <c r="Z32" s="170">
        <v>12695</v>
      </c>
      <c r="AA32" s="171">
        <v>7616800</v>
      </c>
      <c r="AB32" s="170">
        <v>62238</v>
      </c>
      <c r="AC32" s="171">
        <v>12153809</v>
      </c>
      <c r="AE32" s="175">
        <v>40940</v>
      </c>
      <c r="AF32" s="174">
        <v>150747</v>
      </c>
      <c r="AG32" s="173">
        <v>26926130</v>
      </c>
      <c r="AH32" s="174">
        <v>684114</v>
      </c>
      <c r="AI32" s="173">
        <v>29354483</v>
      </c>
      <c r="AJ32" s="174">
        <v>310476</v>
      </c>
      <c r="AK32" s="173">
        <v>81518028</v>
      </c>
      <c r="AL32" s="174">
        <v>87114</v>
      </c>
      <c r="AM32" s="171">
        <v>85734450</v>
      </c>
      <c r="AO32" s="149">
        <v>40940</v>
      </c>
      <c r="AP32" s="170">
        <v>3495634</v>
      </c>
      <c r="AQ32" s="170">
        <v>21509</v>
      </c>
      <c r="AR32" s="170">
        <v>3517143</v>
      </c>
      <c r="AT32" s="149">
        <v>41426</v>
      </c>
      <c r="AU32" s="170">
        <v>65081</v>
      </c>
    </row>
    <row r="33" spans="3:47" x14ac:dyDescent="0.3">
      <c r="C33" s="104"/>
      <c r="D33" s="104"/>
      <c r="E33" s="104"/>
      <c r="F33" s="104"/>
      <c r="G33" s="104"/>
      <c r="H33" s="104"/>
      <c r="M33" s="149">
        <v>40664</v>
      </c>
      <c r="N33" s="170">
        <v>33</v>
      </c>
      <c r="O33" s="171">
        <v>118800</v>
      </c>
      <c r="P33" s="176">
        <v>34375</v>
      </c>
      <c r="Q33" s="171">
        <v>7729390</v>
      </c>
      <c r="R33" s="170">
        <v>3049068</v>
      </c>
      <c r="S33" s="171">
        <v>579669069</v>
      </c>
      <c r="T33" s="170">
        <v>70349</v>
      </c>
      <c r="U33" s="171">
        <v>48370960</v>
      </c>
      <c r="V33" s="170">
        <v>21303</v>
      </c>
      <c r="W33" s="171">
        <v>53351401.939999998</v>
      </c>
      <c r="X33" s="170">
        <v>5884</v>
      </c>
      <c r="Y33" s="171">
        <v>5295000</v>
      </c>
      <c r="Z33" s="170">
        <v>18814</v>
      </c>
      <c r="AA33" s="171">
        <v>11287400</v>
      </c>
      <c r="AB33" s="170">
        <v>58339</v>
      </c>
      <c r="AC33" s="171">
        <v>11124551</v>
      </c>
      <c r="AE33" s="175">
        <v>40969</v>
      </c>
      <c r="AF33" s="174">
        <v>20566</v>
      </c>
      <c r="AG33" s="173">
        <v>3595840</v>
      </c>
      <c r="AH33" s="174">
        <v>683539</v>
      </c>
      <c r="AI33" s="173">
        <v>29333983</v>
      </c>
      <c r="AJ33" s="174">
        <v>312741</v>
      </c>
      <c r="AK33" s="173">
        <v>82143406</v>
      </c>
      <c r="AL33" s="174">
        <v>87403</v>
      </c>
      <c r="AM33" s="171">
        <v>86002830</v>
      </c>
      <c r="AO33" s="149">
        <v>40969</v>
      </c>
      <c r="AP33" s="170">
        <v>3446332</v>
      </c>
      <c r="AQ33" s="170">
        <v>21069</v>
      </c>
      <c r="AR33" s="170">
        <v>3467401</v>
      </c>
      <c r="AT33" s="149">
        <v>41456</v>
      </c>
      <c r="AU33" s="170">
        <v>67502</v>
      </c>
    </row>
    <row r="34" spans="3:47" x14ac:dyDescent="0.3">
      <c r="C34" s="104"/>
      <c r="D34" s="104"/>
      <c r="E34" s="104"/>
      <c r="F34" s="104"/>
      <c r="G34" s="104"/>
      <c r="H34" s="104"/>
      <c r="M34" s="149">
        <v>40695</v>
      </c>
      <c r="N34" s="170">
        <v>26</v>
      </c>
      <c r="O34" s="171">
        <v>93600</v>
      </c>
      <c r="P34" s="176">
        <v>20972</v>
      </c>
      <c r="Q34" s="171">
        <v>4819499.9999999795</v>
      </c>
      <c r="R34" s="170">
        <v>3053241</v>
      </c>
      <c r="S34" s="171">
        <v>580769211</v>
      </c>
      <c r="T34" s="170">
        <v>71122</v>
      </c>
      <c r="U34" s="171">
        <v>48977720</v>
      </c>
      <c r="V34" s="170">
        <v>21486</v>
      </c>
      <c r="W34" s="171">
        <v>55677534.189999267</v>
      </c>
      <c r="X34" s="170">
        <v>4701</v>
      </c>
      <c r="Y34" s="171">
        <v>4230600</v>
      </c>
      <c r="Z34" s="170">
        <v>15779</v>
      </c>
      <c r="AA34" s="171">
        <v>9467000</v>
      </c>
      <c r="AB34" s="170">
        <v>57983</v>
      </c>
      <c r="AC34" s="171">
        <v>11043042.999999886</v>
      </c>
      <c r="AE34" s="175">
        <v>41000</v>
      </c>
      <c r="AF34" s="174">
        <v>0</v>
      </c>
      <c r="AG34" s="173">
        <v>0</v>
      </c>
      <c r="AH34" s="174">
        <v>664092</v>
      </c>
      <c r="AI34" s="173">
        <v>28436657</v>
      </c>
      <c r="AJ34" s="174">
        <v>312797</v>
      </c>
      <c r="AK34" s="173">
        <v>81798838</v>
      </c>
      <c r="AL34" s="174">
        <v>87390</v>
      </c>
      <c r="AM34" s="171">
        <v>83686230</v>
      </c>
      <c r="AO34" s="149">
        <v>41000</v>
      </c>
      <c r="AP34" s="170">
        <v>3434675</v>
      </c>
      <c r="AQ34" s="170">
        <v>21260</v>
      </c>
      <c r="AR34" s="170">
        <v>3455935</v>
      </c>
      <c r="AT34" s="149">
        <v>41487</v>
      </c>
      <c r="AU34" s="170">
        <v>69644</v>
      </c>
    </row>
    <row r="35" spans="3:47" x14ac:dyDescent="0.3">
      <c r="M35" s="149">
        <v>40725</v>
      </c>
      <c r="N35" s="170">
        <v>33</v>
      </c>
      <c r="O35" s="171">
        <v>118800</v>
      </c>
      <c r="P35" s="176">
        <v>3026</v>
      </c>
      <c r="Q35" s="171">
        <v>684929.99999999988</v>
      </c>
      <c r="R35" s="170">
        <v>3007755</v>
      </c>
      <c r="S35" s="171">
        <v>566062738</v>
      </c>
      <c r="T35" s="170">
        <v>72042</v>
      </c>
      <c r="U35" s="171">
        <v>48883120</v>
      </c>
      <c r="V35" s="170">
        <v>20407</v>
      </c>
      <c r="W35" s="171">
        <v>55190154.159999914</v>
      </c>
      <c r="X35" s="170">
        <v>3902</v>
      </c>
      <c r="Y35" s="171">
        <v>3511500</v>
      </c>
      <c r="Z35" s="170">
        <v>15751</v>
      </c>
      <c r="AA35" s="171">
        <v>9450600</v>
      </c>
      <c r="AB35" s="170">
        <v>57451</v>
      </c>
      <c r="AC35" s="171">
        <v>10825973.000000013</v>
      </c>
      <c r="AE35" s="175">
        <v>41030</v>
      </c>
      <c r="AF35" s="174">
        <v>3530</v>
      </c>
      <c r="AG35" s="173">
        <v>670140</v>
      </c>
      <c r="AH35" s="174">
        <v>664343</v>
      </c>
      <c r="AI35" s="173">
        <v>28452893</v>
      </c>
      <c r="AJ35" s="174">
        <v>324300</v>
      </c>
      <c r="AK35" s="173">
        <v>84912282</v>
      </c>
      <c r="AL35" s="174">
        <v>87710</v>
      </c>
      <c r="AM35" s="171">
        <v>83986470</v>
      </c>
      <c r="AO35" s="149">
        <v>41030</v>
      </c>
      <c r="AP35" s="170">
        <v>3406421</v>
      </c>
      <c r="AQ35" s="170">
        <v>21027</v>
      </c>
      <c r="AR35" s="170">
        <v>3427448</v>
      </c>
      <c r="AT35" s="149">
        <v>41518</v>
      </c>
      <c r="AU35" s="170">
        <v>72788</v>
      </c>
    </row>
    <row r="36" spans="3:47" x14ac:dyDescent="0.3">
      <c r="M36" s="149">
        <v>40756</v>
      </c>
      <c r="N36" s="170">
        <v>35</v>
      </c>
      <c r="O36" s="171">
        <v>123600</v>
      </c>
      <c r="P36" s="176">
        <v>958</v>
      </c>
      <c r="Q36" s="171">
        <v>216920.0000000002</v>
      </c>
      <c r="R36" s="170">
        <v>3083268</v>
      </c>
      <c r="S36" s="171">
        <v>727686414</v>
      </c>
      <c r="T36" s="170">
        <v>73060</v>
      </c>
      <c r="U36" s="171">
        <v>62341380</v>
      </c>
      <c r="V36" s="170">
        <v>20561</v>
      </c>
      <c r="W36" s="171">
        <v>57318360.579999901</v>
      </c>
      <c r="X36" s="170">
        <v>3425</v>
      </c>
      <c r="Y36" s="171">
        <v>3081600</v>
      </c>
      <c r="Z36" s="170">
        <v>15769</v>
      </c>
      <c r="AA36" s="171">
        <v>9460200</v>
      </c>
      <c r="AB36" s="170">
        <v>59350</v>
      </c>
      <c r="AC36" s="171">
        <v>14114058.000000078</v>
      </c>
      <c r="AE36" s="175">
        <v>41061</v>
      </c>
      <c r="AF36" s="174">
        <v>4276</v>
      </c>
      <c r="AG36" s="173">
        <v>783360</v>
      </c>
      <c r="AH36" s="174">
        <v>663093</v>
      </c>
      <c r="AI36" s="173">
        <v>28403488</v>
      </c>
      <c r="AJ36" s="174">
        <v>325319</v>
      </c>
      <c r="AK36" s="173">
        <v>85191414</v>
      </c>
      <c r="AL36" s="174">
        <v>87647</v>
      </c>
      <c r="AM36" s="171">
        <v>83904660</v>
      </c>
      <c r="AO36" s="149">
        <v>41061</v>
      </c>
      <c r="AP36" s="170">
        <v>3403265</v>
      </c>
      <c r="AQ36" s="170">
        <v>21193</v>
      </c>
      <c r="AR36" s="170">
        <v>3424458</v>
      </c>
      <c r="AT36" s="149">
        <v>41548</v>
      </c>
      <c r="AU36" s="170">
        <v>73395</v>
      </c>
    </row>
    <row r="37" spans="3:47" x14ac:dyDescent="0.3">
      <c r="M37" s="149">
        <v>40787</v>
      </c>
      <c r="N37" s="170">
        <v>35</v>
      </c>
      <c r="O37" s="171">
        <v>122400</v>
      </c>
      <c r="P37" s="176">
        <v>532</v>
      </c>
      <c r="Q37" s="171">
        <v>168640.00000000012</v>
      </c>
      <c r="R37" s="170">
        <v>3083074</v>
      </c>
      <c r="S37" s="171">
        <v>725601786</v>
      </c>
      <c r="T37" s="170">
        <v>73998</v>
      </c>
      <c r="U37" s="171">
        <v>62900280</v>
      </c>
      <c r="V37" s="170">
        <v>21001</v>
      </c>
      <c r="W37" s="171">
        <v>61318847.050000168</v>
      </c>
      <c r="X37" s="170">
        <v>3085</v>
      </c>
      <c r="Y37" s="171">
        <v>2775900</v>
      </c>
      <c r="Z37" s="170">
        <v>13289</v>
      </c>
      <c r="AA37" s="171">
        <v>7971400</v>
      </c>
      <c r="AB37" s="170">
        <v>59689</v>
      </c>
      <c r="AC37" s="171">
        <v>14103493.999999864</v>
      </c>
      <c r="AE37" s="149">
        <v>41091</v>
      </c>
      <c r="AF37" s="174">
        <v>5030</v>
      </c>
      <c r="AG37" s="171">
        <v>914770</v>
      </c>
      <c r="AH37" s="174">
        <v>663109</v>
      </c>
      <c r="AI37" s="171">
        <v>28408121</v>
      </c>
      <c r="AJ37" s="174">
        <v>332335</v>
      </c>
      <c r="AK37" s="171">
        <v>87085322</v>
      </c>
      <c r="AL37" s="174">
        <v>87904</v>
      </c>
      <c r="AM37" s="171">
        <v>84129300</v>
      </c>
      <c r="AO37" s="149">
        <v>41091</v>
      </c>
      <c r="AP37" s="170">
        <v>3329490</v>
      </c>
      <c r="AQ37" s="170">
        <v>20885</v>
      </c>
      <c r="AR37" s="170">
        <v>3350375</v>
      </c>
      <c r="AT37" s="149">
        <v>41579</v>
      </c>
      <c r="AU37" s="170">
        <v>76240</v>
      </c>
    </row>
    <row r="38" spans="3:47" x14ac:dyDescent="0.3">
      <c r="M38" s="149">
        <v>40817</v>
      </c>
      <c r="N38" s="170">
        <v>31</v>
      </c>
      <c r="O38" s="171">
        <v>111600</v>
      </c>
      <c r="P38" s="176">
        <v>362</v>
      </c>
      <c r="Q38" s="171">
        <v>111859.99999999994</v>
      </c>
      <c r="R38" s="170">
        <v>3059030</v>
      </c>
      <c r="S38" s="171">
        <v>718272852</v>
      </c>
      <c r="T38" s="170">
        <v>74733</v>
      </c>
      <c r="U38" s="171">
        <v>63308790</v>
      </c>
      <c r="V38" s="170">
        <v>21260</v>
      </c>
      <c r="W38" s="171">
        <v>65312444.660000056</v>
      </c>
      <c r="X38" s="170">
        <v>2639</v>
      </c>
      <c r="Y38" s="171">
        <v>2375100</v>
      </c>
      <c r="Z38" s="170">
        <v>12449</v>
      </c>
      <c r="AA38" s="171">
        <v>7469200</v>
      </c>
      <c r="AB38" s="170">
        <v>59369</v>
      </c>
      <c r="AC38" s="171">
        <v>13963235.999999974</v>
      </c>
      <c r="AE38" s="149">
        <v>41122</v>
      </c>
      <c r="AF38" s="174">
        <v>2535</v>
      </c>
      <c r="AG38" s="171">
        <v>463760</v>
      </c>
      <c r="AH38" s="174">
        <v>662075</v>
      </c>
      <c r="AI38" s="171">
        <v>28367900</v>
      </c>
      <c r="AJ38" s="174">
        <v>334371</v>
      </c>
      <c r="AK38" s="171">
        <v>87631690</v>
      </c>
      <c r="AL38" s="174">
        <v>88234</v>
      </c>
      <c r="AM38" s="171">
        <v>84431430</v>
      </c>
      <c r="AO38" s="149">
        <v>41122</v>
      </c>
      <c r="AP38" s="170">
        <v>3261160</v>
      </c>
      <c r="AQ38" s="170">
        <v>20665</v>
      </c>
      <c r="AR38" s="170">
        <v>3281825</v>
      </c>
      <c r="AT38" s="149">
        <v>41609</v>
      </c>
      <c r="AU38" s="170">
        <v>82531</v>
      </c>
    </row>
    <row r="39" spans="3:47" x14ac:dyDescent="0.3">
      <c r="M39" s="149">
        <v>40848</v>
      </c>
      <c r="N39" s="170">
        <v>29</v>
      </c>
      <c r="O39" s="171">
        <v>103200</v>
      </c>
      <c r="P39" s="176">
        <v>171</v>
      </c>
      <c r="Q39" s="171">
        <v>54740</v>
      </c>
      <c r="R39" s="170">
        <v>3009510</v>
      </c>
      <c r="S39" s="171">
        <v>691545746</v>
      </c>
      <c r="T39" s="170">
        <v>74932</v>
      </c>
      <c r="U39" s="171">
        <v>62231220</v>
      </c>
      <c r="V39" s="170">
        <v>21281</v>
      </c>
      <c r="W39" s="171">
        <v>68527776.009999886</v>
      </c>
      <c r="X39" s="170">
        <v>3138</v>
      </c>
      <c r="Y39" s="171">
        <v>2823900</v>
      </c>
      <c r="Z39" s="170">
        <v>12498</v>
      </c>
      <c r="AA39" s="171">
        <v>7498600</v>
      </c>
      <c r="AB39" s="170">
        <v>58302</v>
      </c>
      <c r="AC39" s="171">
        <v>13482838.000000075</v>
      </c>
      <c r="AE39" s="149">
        <v>41153</v>
      </c>
      <c r="AF39" s="174">
        <v>3243</v>
      </c>
      <c r="AG39" s="171">
        <v>589560</v>
      </c>
      <c r="AH39" s="174">
        <v>661198</v>
      </c>
      <c r="AI39" s="171">
        <v>28333583</v>
      </c>
      <c r="AJ39" s="174">
        <v>334366</v>
      </c>
      <c r="AK39" s="171">
        <v>87629326</v>
      </c>
      <c r="AL39" s="174">
        <v>88482</v>
      </c>
      <c r="AM39" s="171">
        <v>84639330</v>
      </c>
      <c r="AO39" s="149">
        <v>41153</v>
      </c>
      <c r="AP39" s="170">
        <v>3281488</v>
      </c>
      <c r="AQ39" s="170">
        <v>21029</v>
      </c>
      <c r="AR39" s="170">
        <v>3302517</v>
      </c>
      <c r="AT39" s="149">
        <v>41640</v>
      </c>
      <c r="AU39" s="170">
        <v>78178</v>
      </c>
    </row>
    <row r="40" spans="3:47" x14ac:dyDescent="0.3">
      <c r="M40" s="149">
        <v>40878</v>
      </c>
      <c r="N40" s="170">
        <v>23</v>
      </c>
      <c r="O40" s="171">
        <v>82800</v>
      </c>
      <c r="P40" s="176">
        <v>88</v>
      </c>
      <c r="Q40" s="171">
        <v>22780</v>
      </c>
      <c r="R40" s="170">
        <v>2941408</v>
      </c>
      <c r="S40" s="171">
        <v>678928724</v>
      </c>
      <c r="T40" s="170">
        <v>75229</v>
      </c>
      <c r="U40" s="171">
        <v>62248229.999999367</v>
      </c>
      <c r="V40" s="170">
        <v>21503</v>
      </c>
      <c r="W40" s="171">
        <v>68724052.329999596</v>
      </c>
      <c r="X40" s="170">
        <v>2725</v>
      </c>
      <c r="Y40" s="171">
        <v>2452200</v>
      </c>
      <c r="Z40" s="170">
        <v>9728</v>
      </c>
      <c r="AA40" s="171">
        <v>5836800</v>
      </c>
      <c r="AB40" s="170">
        <v>56359</v>
      </c>
      <c r="AC40" s="171">
        <v>13027697.999999996</v>
      </c>
      <c r="AE40" s="149">
        <v>41183</v>
      </c>
      <c r="AF40" s="174">
        <v>1776</v>
      </c>
      <c r="AG40" s="171">
        <v>320790</v>
      </c>
      <c r="AH40" s="174">
        <v>639348</v>
      </c>
      <c r="AI40" s="171">
        <v>27363974</v>
      </c>
      <c r="AJ40" s="174">
        <v>324286</v>
      </c>
      <c r="AK40" s="171">
        <v>85641880</v>
      </c>
      <c r="AL40" s="174">
        <v>88487</v>
      </c>
      <c r="AM40" s="171">
        <v>83314710</v>
      </c>
      <c r="AO40" s="149">
        <v>41183</v>
      </c>
      <c r="AP40" s="170">
        <v>3280592</v>
      </c>
      <c r="AQ40" s="170">
        <v>21167</v>
      </c>
      <c r="AR40" s="170">
        <v>3301759</v>
      </c>
      <c r="AT40" s="149">
        <v>41671</v>
      </c>
      <c r="AU40" s="170">
        <v>70640</v>
      </c>
    </row>
    <row r="41" spans="3:47" x14ac:dyDescent="0.3">
      <c r="M41" s="149">
        <v>40909</v>
      </c>
      <c r="N41" s="170">
        <v>23</v>
      </c>
      <c r="O41" s="171">
        <v>80400</v>
      </c>
      <c r="P41" s="176">
        <v>2033903</v>
      </c>
      <c r="Q41" s="171">
        <v>404577049.99999654</v>
      </c>
      <c r="R41" s="170">
        <v>2981162</v>
      </c>
      <c r="S41" s="171">
        <v>705303686</v>
      </c>
      <c r="T41" s="170">
        <v>75281</v>
      </c>
      <c r="U41" s="171">
        <v>64080449.999999583</v>
      </c>
      <c r="V41" s="170">
        <v>21439</v>
      </c>
      <c r="W41" s="171">
        <v>70473052.279999614</v>
      </c>
      <c r="X41" s="170">
        <v>3619</v>
      </c>
      <c r="Y41" s="171">
        <v>3256800</v>
      </c>
      <c r="Z41" s="170">
        <v>10436</v>
      </c>
      <c r="AA41" s="171">
        <v>6261600</v>
      </c>
      <c r="AB41" s="170">
        <v>53797</v>
      </c>
      <c r="AC41" s="171">
        <v>12694166.000000017</v>
      </c>
      <c r="AE41" s="149">
        <v>41214</v>
      </c>
      <c r="AF41" s="174">
        <v>1420</v>
      </c>
      <c r="AG41" s="171">
        <v>260610</v>
      </c>
      <c r="AH41" s="174">
        <v>631475</v>
      </c>
      <c r="AI41" s="171">
        <v>27056638</v>
      </c>
      <c r="AJ41" s="174">
        <v>303748</v>
      </c>
      <c r="AK41" s="171">
        <v>100491693</v>
      </c>
      <c r="AL41" s="174">
        <v>86000</v>
      </c>
      <c r="AM41" s="171">
        <v>92544600</v>
      </c>
      <c r="AO41" s="149">
        <v>41214</v>
      </c>
      <c r="AP41" s="170">
        <v>3298013</v>
      </c>
      <c r="AQ41" s="170">
        <v>21576</v>
      </c>
      <c r="AR41" s="170">
        <v>3319589</v>
      </c>
      <c r="AT41" s="149">
        <v>41699</v>
      </c>
      <c r="AU41" s="170">
        <v>69121</v>
      </c>
    </row>
    <row r="42" spans="3:47" x14ac:dyDescent="0.3">
      <c r="M42" s="149">
        <v>40940</v>
      </c>
      <c r="N42" s="170">
        <v>27</v>
      </c>
      <c r="O42" s="171">
        <v>97200</v>
      </c>
      <c r="P42" s="176">
        <v>217584</v>
      </c>
      <c r="Q42" s="171">
        <v>44228729.99999997</v>
      </c>
      <c r="R42" s="170">
        <v>2977926</v>
      </c>
      <c r="S42" s="171">
        <v>698354320</v>
      </c>
      <c r="T42" s="170">
        <v>75774</v>
      </c>
      <c r="U42" s="171">
        <v>64002960.000000067</v>
      </c>
      <c r="V42" s="170">
        <v>21209</v>
      </c>
      <c r="W42" s="171">
        <v>70611524.940000117</v>
      </c>
      <c r="X42" s="170">
        <v>3777</v>
      </c>
      <c r="Y42" s="171">
        <v>3399000</v>
      </c>
      <c r="Z42" s="170">
        <v>10338</v>
      </c>
      <c r="AA42" s="171">
        <v>6202800</v>
      </c>
      <c r="AB42" s="170">
        <v>52826</v>
      </c>
      <c r="AC42" s="171">
        <v>12338668</v>
      </c>
      <c r="AE42" s="149">
        <v>41244</v>
      </c>
      <c r="AF42" s="174">
        <v>4183</v>
      </c>
      <c r="AG42" s="171">
        <v>753780</v>
      </c>
      <c r="AH42" s="174">
        <v>620806</v>
      </c>
      <c r="AI42" s="171">
        <v>26598668</v>
      </c>
      <c r="AJ42" s="174">
        <v>316106</v>
      </c>
      <c r="AK42" s="171">
        <v>103419481</v>
      </c>
      <c r="AL42" s="174">
        <v>86218</v>
      </c>
      <c r="AM42" s="171">
        <v>90755100</v>
      </c>
      <c r="AO42" s="149">
        <v>41244</v>
      </c>
      <c r="AP42" s="170">
        <v>3292276</v>
      </c>
      <c r="AQ42" s="170">
        <v>21903</v>
      </c>
      <c r="AR42" s="170">
        <v>3314179</v>
      </c>
      <c r="AT42" s="149">
        <v>41730</v>
      </c>
      <c r="AU42" s="170">
        <v>68254</v>
      </c>
    </row>
    <row r="43" spans="3:47" x14ac:dyDescent="0.3">
      <c r="M43" s="149">
        <v>40969</v>
      </c>
      <c r="N43" s="170">
        <v>32</v>
      </c>
      <c r="O43" s="171">
        <v>112800</v>
      </c>
      <c r="P43" s="176">
        <v>62146</v>
      </c>
      <c r="Q43" s="171">
        <v>14441329.999999996</v>
      </c>
      <c r="R43" s="170">
        <v>2880259</v>
      </c>
      <c r="S43" s="171">
        <v>662851212</v>
      </c>
      <c r="T43" s="170">
        <v>76392</v>
      </c>
      <c r="U43" s="171">
        <v>62838450</v>
      </c>
      <c r="V43" s="170">
        <v>21710</v>
      </c>
      <c r="W43" s="171">
        <v>72756784.220000118</v>
      </c>
      <c r="X43" s="170">
        <v>4143</v>
      </c>
      <c r="Y43" s="171">
        <v>3728700</v>
      </c>
      <c r="Z43" s="170">
        <v>11251</v>
      </c>
      <c r="AA43" s="171">
        <v>6750400</v>
      </c>
      <c r="AB43" s="170">
        <v>51740</v>
      </c>
      <c r="AC43" s="171">
        <v>11919914</v>
      </c>
      <c r="AE43" s="149">
        <v>41275</v>
      </c>
      <c r="AF43" s="174">
        <v>3255</v>
      </c>
      <c r="AG43" s="171">
        <v>582250</v>
      </c>
      <c r="AH43" s="174">
        <v>622337</v>
      </c>
      <c r="AI43" s="171">
        <v>26665949</v>
      </c>
      <c r="AJ43" s="174">
        <v>328126</v>
      </c>
      <c r="AK43" s="171">
        <v>107052213</v>
      </c>
      <c r="AL43" s="174">
        <v>85471</v>
      </c>
      <c r="AM43" s="171">
        <v>89941500</v>
      </c>
      <c r="AO43" s="149">
        <v>41275</v>
      </c>
      <c r="AP43" s="170">
        <v>3290348</v>
      </c>
      <c r="AQ43" s="170">
        <v>22271</v>
      </c>
      <c r="AR43" s="170">
        <v>3312619</v>
      </c>
      <c r="AT43" s="149">
        <v>41760</v>
      </c>
      <c r="AU43" s="170">
        <v>63707</v>
      </c>
    </row>
    <row r="44" spans="3:47" x14ac:dyDescent="0.3">
      <c r="M44" s="149">
        <v>41000</v>
      </c>
      <c r="N44" s="170">
        <v>17</v>
      </c>
      <c r="O44" s="171">
        <v>61200</v>
      </c>
      <c r="P44" s="176">
        <v>38389</v>
      </c>
      <c r="Q44" s="171">
        <v>8869239.9999999944</v>
      </c>
      <c r="R44" s="170">
        <v>2696634</v>
      </c>
      <c r="S44" s="171">
        <v>605690724</v>
      </c>
      <c r="T44" s="170">
        <v>76332</v>
      </c>
      <c r="U44" s="171">
        <v>61079400</v>
      </c>
      <c r="V44" s="170">
        <v>22029</v>
      </c>
      <c r="W44" s="171">
        <v>75047707.220000044</v>
      </c>
      <c r="X44" s="170">
        <v>3548</v>
      </c>
      <c r="Y44" s="171">
        <v>3193200</v>
      </c>
      <c r="Z44" s="170">
        <v>9652</v>
      </c>
      <c r="AA44" s="171">
        <v>5791200</v>
      </c>
      <c r="AB44" s="170">
        <v>47550</v>
      </c>
      <c r="AC44" s="171">
        <v>10544250</v>
      </c>
      <c r="AE44" s="149">
        <v>41306</v>
      </c>
      <c r="AF44" s="174">
        <v>44432</v>
      </c>
      <c r="AG44" s="171">
        <v>7942060</v>
      </c>
      <c r="AH44" s="174">
        <v>642683</v>
      </c>
      <c r="AI44" s="171">
        <v>27576846</v>
      </c>
      <c r="AJ44" s="174">
        <v>330128</v>
      </c>
      <c r="AK44" s="171">
        <v>107726271</v>
      </c>
      <c r="AL44" s="174">
        <v>84460</v>
      </c>
      <c r="AM44" s="171">
        <v>89335500</v>
      </c>
      <c r="AO44" s="149">
        <v>41306</v>
      </c>
      <c r="AP44" s="170">
        <v>3251184</v>
      </c>
      <c r="AQ44" s="170">
        <v>22288</v>
      </c>
      <c r="AR44" s="170">
        <v>3273472</v>
      </c>
      <c r="AT44" s="149">
        <v>41791</v>
      </c>
      <c r="AU44" s="170">
        <v>68195</v>
      </c>
    </row>
    <row r="45" spans="3:47" x14ac:dyDescent="0.3">
      <c r="M45" s="149">
        <v>41030</v>
      </c>
      <c r="N45" s="170">
        <v>24</v>
      </c>
      <c r="O45" s="171">
        <v>86400</v>
      </c>
      <c r="P45" s="176">
        <v>35391</v>
      </c>
      <c r="Q45" s="171">
        <v>8073979.9999999898</v>
      </c>
      <c r="R45" s="170">
        <v>2541090</v>
      </c>
      <c r="S45" s="171">
        <v>566037816</v>
      </c>
      <c r="T45" s="170">
        <v>76401</v>
      </c>
      <c r="U45" s="171">
        <v>60011820</v>
      </c>
      <c r="V45" s="170">
        <v>21547</v>
      </c>
      <c r="W45" s="171">
        <v>75178185.479999572</v>
      </c>
      <c r="X45" s="170">
        <v>3812</v>
      </c>
      <c r="Y45" s="171">
        <v>3430800</v>
      </c>
      <c r="Z45" s="170">
        <v>11574</v>
      </c>
      <c r="AA45" s="171">
        <v>6944400</v>
      </c>
      <c r="AB45" s="170">
        <v>45241</v>
      </c>
      <c r="AC45" s="171">
        <v>9887996</v>
      </c>
      <c r="AE45" s="149">
        <v>41334</v>
      </c>
      <c r="AF45" s="174">
        <v>30244</v>
      </c>
      <c r="AG45" s="171">
        <v>5540640</v>
      </c>
      <c r="AH45" s="174">
        <v>622609</v>
      </c>
      <c r="AI45" s="171">
        <v>26690180</v>
      </c>
      <c r="AJ45" s="174">
        <v>327380</v>
      </c>
      <c r="AK45" s="171">
        <v>106491937</v>
      </c>
      <c r="AL45" s="174">
        <v>83310</v>
      </c>
      <c r="AM45" s="171">
        <v>87721200</v>
      </c>
      <c r="AO45" s="149">
        <v>41334</v>
      </c>
      <c r="AP45" s="170">
        <v>3266972</v>
      </c>
      <c r="AQ45" s="170">
        <v>22191</v>
      </c>
      <c r="AR45" s="170">
        <v>3289163</v>
      </c>
      <c r="AT45" s="149">
        <v>41821</v>
      </c>
      <c r="AU45" s="170">
        <v>69361</v>
      </c>
    </row>
    <row r="46" spans="3:47" x14ac:dyDescent="0.3">
      <c r="M46" s="149">
        <v>41061</v>
      </c>
      <c r="N46" s="170">
        <v>26</v>
      </c>
      <c r="O46" s="171">
        <v>93600</v>
      </c>
      <c r="P46" s="176">
        <v>26388</v>
      </c>
      <c r="Q46" s="171">
        <v>5973969.9999999991</v>
      </c>
      <c r="R46" s="170">
        <v>2557330</v>
      </c>
      <c r="S46" s="171">
        <v>567896992</v>
      </c>
      <c r="T46" s="170">
        <v>77166</v>
      </c>
      <c r="U46" s="171">
        <v>60575310</v>
      </c>
      <c r="V46" s="170">
        <v>22277</v>
      </c>
      <c r="W46" s="171">
        <v>80273292.460000142</v>
      </c>
      <c r="X46" s="170">
        <v>2992</v>
      </c>
      <c r="Y46" s="171">
        <v>2692800</v>
      </c>
      <c r="Z46" s="170">
        <v>10773</v>
      </c>
      <c r="AA46" s="171">
        <v>6463800</v>
      </c>
      <c r="AB46" s="170">
        <v>45761</v>
      </c>
      <c r="AC46" s="171">
        <v>9968402</v>
      </c>
      <c r="AE46" s="149">
        <v>41365</v>
      </c>
      <c r="AF46" s="174">
        <v>0</v>
      </c>
      <c r="AG46" s="171">
        <v>0</v>
      </c>
      <c r="AH46" s="174">
        <v>623640</v>
      </c>
      <c r="AI46" s="171">
        <v>26729663</v>
      </c>
      <c r="AJ46" s="174">
        <v>327662</v>
      </c>
      <c r="AK46" s="171">
        <v>106254189</v>
      </c>
      <c r="AL46" s="174">
        <v>82268</v>
      </c>
      <c r="AM46" s="171">
        <v>86390400</v>
      </c>
      <c r="AO46" s="149">
        <v>41365</v>
      </c>
      <c r="AP46" s="170">
        <v>3261676</v>
      </c>
      <c r="AQ46" s="170">
        <v>21980</v>
      </c>
      <c r="AR46" s="170">
        <v>3283656</v>
      </c>
      <c r="AT46" s="149">
        <v>41852</v>
      </c>
      <c r="AU46" s="170">
        <v>76148</v>
      </c>
    </row>
    <row r="47" spans="3:47" x14ac:dyDescent="0.3">
      <c r="M47" s="149">
        <v>41091</v>
      </c>
      <c r="N47" s="170">
        <v>40</v>
      </c>
      <c r="O47" s="171">
        <v>144000</v>
      </c>
      <c r="P47" s="176">
        <v>20183</v>
      </c>
      <c r="Q47" s="171">
        <v>4388889.9999999991</v>
      </c>
      <c r="R47" s="170">
        <v>2441397</v>
      </c>
      <c r="S47" s="171">
        <v>535101404</v>
      </c>
      <c r="T47" s="170">
        <v>77643</v>
      </c>
      <c r="U47" s="171">
        <v>60036930</v>
      </c>
      <c r="V47" s="170">
        <v>21613</v>
      </c>
      <c r="W47" s="171">
        <v>81628878.710000545</v>
      </c>
      <c r="X47" s="170">
        <v>2601</v>
      </c>
      <c r="Y47" s="171">
        <v>2340000</v>
      </c>
      <c r="Z47" s="170">
        <v>10363</v>
      </c>
      <c r="AA47" s="171">
        <v>6217400</v>
      </c>
      <c r="AB47" s="170">
        <v>44212</v>
      </c>
      <c r="AC47" s="171">
        <v>9510790</v>
      </c>
      <c r="AE47" s="149">
        <v>41395</v>
      </c>
      <c r="AF47" s="174">
        <v>8970</v>
      </c>
      <c r="AG47" s="171">
        <v>1651720</v>
      </c>
      <c r="AH47" s="174">
        <v>622545</v>
      </c>
      <c r="AI47" s="171">
        <v>26687515</v>
      </c>
      <c r="AJ47" s="174">
        <v>326955</v>
      </c>
      <c r="AK47" s="171">
        <v>105840791</v>
      </c>
      <c r="AL47" s="174">
        <v>81398</v>
      </c>
      <c r="AM47" s="171">
        <v>85310700</v>
      </c>
      <c r="AO47" s="149">
        <v>41395</v>
      </c>
      <c r="AP47" s="170">
        <v>3273060</v>
      </c>
      <c r="AQ47" s="170">
        <v>21856</v>
      </c>
      <c r="AR47" s="170">
        <v>3294916</v>
      </c>
      <c r="AT47" s="149">
        <v>41883</v>
      </c>
      <c r="AU47" s="170">
        <v>81060</v>
      </c>
    </row>
    <row r="48" spans="3:47" x14ac:dyDescent="0.3">
      <c r="M48" s="149">
        <v>41122</v>
      </c>
      <c r="N48" s="170">
        <v>26</v>
      </c>
      <c r="O48" s="171">
        <v>93600</v>
      </c>
      <c r="P48" s="176">
        <v>27321</v>
      </c>
      <c r="Q48" s="171">
        <v>5838140.0000000102</v>
      </c>
      <c r="R48" s="170">
        <v>3042588</v>
      </c>
      <c r="S48" s="171">
        <v>770351247</v>
      </c>
      <c r="T48" s="170">
        <v>77555</v>
      </c>
      <c r="U48" s="171">
        <v>68556900</v>
      </c>
      <c r="V48" s="170">
        <v>21815</v>
      </c>
      <c r="W48" s="171">
        <v>85680045.450000286</v>
      </c>
      <c r="X48" s="170">
        <v>2369</v>
      </c>
      <c r="Y48" s="171">
        <v>2132100</v>
      </c>
      <c r="Z48" s="170">
        <v>11222</v>
      </c>
      <c r="AA48" s="171">
        <v>6733200</v>
      </c>
      <c r="AB48" s="170">
        <v>52072</v>
      </c>
      <c r="AC48" s="171">
        <v>13396202</v>
      </c>
      <c r="AE48" s="149">
        <v>41426</v>
      </c>
      <c r="AF48" s="174">
        <v>9696</v>
      </c>
      <c r="AG48" s="171">
        <v>1753210</v>
      </c>
      <c r="AH48" s="174">
        <v>609813</v>
      </c>
      <c r="AI48" s="171">
        <v>26107570</v>
      </c>
      <c r="AJ48" s="174">
        <v>325556</v>
      </c>
      <c r="AK48" s="171">
        <v>103472428</v>
      </c>
      <c r="AL48" s="174">
        <v>81653</v>
      </c>
      <c r="AM48" s="171">
        <v>83174400</v>
      </c>
      <c r="AO48" s="149">
        <v>41426</v>
      </c>
      <c r="AP48" s="170">
        <v>3272876</v>
      </c>
      <c r="AQ48" s="170">
        <v>21884</v>
      </c>
      <c r="AR48" s="170">
        <v>3294760</v>
      </c>
      <c r="AT48" s="149">
        <v>41913</v>
      </c>
      <c r="AU48" s="170">
        <v>83597</v>
      </c>
    </row>
    <row r="49" spans="13:47" x14ac:dyDescent="0.3">
      <c r="M49" s="149">
        <v>41153</v>
      </c>
      <c r="N49" s="170">
        <v>23</v>
      </c>
      <c r="O49" s="171">
        <v>82800</v>
      </c>
      <c r="P49" s="176">
        <v>31509</v>
      </c>
      <c r="Q49" s="171">
        <v>6429229.999999946</v>
      </c>
      <c r="R49" s="170">
        <v>2937054</v>
      </c>
      <c r="S49" s="171">
        <v>739512816</v>
      </c>
      <c r="T49" s="170">
        <v>77664</v>
      </c>
      <c r="U49" s="171">
        <v>68521500</v>
      </c>
      <c r="V49" s="170">
        <v>22223</v>
      </c>
      <c r="W49" s="171">
        <v>92477997.849998951</v>
      </c>
      <c r="X49" s="170">
        <v>1925</v>
      </c>
      <c r="Y49" s="171">
        <v>1732200</v>
      </c>
      <c r="Z49" s="170">
        <v>9459</v>
      </c>
      <c r="AA49" s="171">
        <v>5675400</v>
      </c>
      <c r="AB49" s="170">
        <v>49652</v>
      </c>
      <c r="AC49" s="171">
        <v>12427292.999999939</v>
      </c>
      <c r="AE49" s="149">
        <v>41456</v>
      </c>
      <c r="AF49" s="174">
        <v>8454</v>
      </c>
      <c r="AG49" s="171">
        <v>1515040</v>
      </c>
      <c r="AH49" s="174">
        <v>627395</v>
      </c>
      <c r="AI49" s="171">
        <v>65641300</v>
      </c>
      <c r="AJ49" s="174">
        <v>331484</v>
      </c>
      <c r="AK49" s="171">
        <v>147594722</v>
      </c>
      <c r="AL49" s="174">
        <v>81806</v>
      </c>
      <c r="AM49" s="171">
        <v>114563240</v>
      </c>
      <c r="AO49" s="149">
        <v>41456</v>
      </c>
      <c r="AP49" s="170">
        <v>3309595</v>
      </c>
      <c r="AQ49" s="170">
        <v>21679</v>
      </c>
      <c r="AR49" s="170">
        <v>3331274</v>
      </c>
      <c r="AT49" s="149">
        <v>41944</v>
      </c>
      <c r="AU49" s="170">
        <v>93569</v>
      </c>
    </row>
    <row r="50" spans="13:47" x14ac:dyDescent="0.3">
      <c r="M50" s="149">
        <v>41183</v>
      </c>
      <c r="N50" s="170">
        <v>29</v>
      </c>
      <c r="O50" s="171">
        <v>104400</v>
      </c>
      <c r="P50" s="176">
        <v>41358</v>
      </c>
      <c r="Q50" s="171">
        <v>8270330</v>
      </c>
      <c r="R50" s="170">
        <v>2853377</v>
      </c>
      <c r="S50" s="171">
        <v>702814015</v>
      </c>
      <c r="T50" s="170">
        <v>78108</v>
      </c>
      <c r="U50" s="171">
        <v>67811100</v>
      </c>
      <c r="V50" s="170">
        <v>22342</v>
      </c>
      <c r="W50" s="171">
        <v>95435664.849999994</v>
      </c>
      <c r="X50" s="170">
        <v>1971</v>
      </c>
      <c r="Y50" s="171">
        <v>1773900</v>
      </c>
      <c r="Z50" s="170">
        <v>10072</v>
      </c>
      <c r="AA50" s="171">
        <v>6043000</v>
      </c>
      <c r="AB50" s="170">
        <v>48757</v>
      </c>
      <c r="AC50" s="171">
        <v>11681251</v>
      </c>
      <c r="AE50" s="149">
        <v>41487</v>
      </c>
      <c r="AF50" s="174">
        <v>6038</v>
      </c>
      <c r="AG50" s="171">
        <v>1073550</v>
      </c>
      <c r="AH50" s="174">
        <v>625566</v>
      </c>
      <c r="AI50" s="171">
        <v>65465300</v>
      </c>
      <c r="AJ50" s="174">
        <v>331614</v>
      </c>
      <c r="AK50" s="171">
        <v>147680921</v>
      </c>
      <c r="AL50" s="174">
        <v>81988</v>
      </c>
      <c r="AM50" s="171">
        <v>114649080</v>
      </c>
      <c r="AO50" s="149">
        <v>41487</v>
      </c>
      <c r="AP50" s="170">
        <v>3332641</v>
      </c>
      <c r="AQ50" s="170">
        <v>22378</v>
      </c>
      <c r="AR50" s="170">
        <v>3355019</v>
      </c>
      <c r="AT50" s="149">
        <v>41974</v>
      </c>
      <c r="AU50" s="170">
        <v>86994</v>
      </c>
    </row>
    <row r="51" spans="13:47" x14ac:dyDescent="0.3">
      <c r="M51" s="149">
        <v>41214</v>
      </c>
      <c r="N51" s="170">
        <v>22</v>
      </c>
      <c r="O51" s="171">
        <v>79200</v>
      </c>
      <c r="P51" s="176">
        <v>26424</v>
      </c>
      <c r="Q51" s="171">
        <v>5264560</v>
      </c>
      <c r="R51" s="170">
        <v>2821780</v>
      </c>
      <c r="S51" s="171">
        <v>681681548</v>
      </c>
      <c r="T51" s="170">
        <v>78371</v>
      </c>
      <c r="U51" s="171">
        <v>67418400</v>
      </c>
      <c r="V51" s="170">
        <v>22284</v>
      </c>
      <c r="W51" s="171">
        <v>101302532.08</v>
      </c>
      <c r="X51" s="170">
        <v>2115</v>
      </c>
      <c r="Y51" s="171">
        <v>1903500</v>
      </c>
      <c r="Z51" s="170">
        <v>9512</v>
      </c>
      <c r="AA51" s="171">
        <v>5707200</v>
      </c>
      <c r="AB51" s="170">
        <v>49941</v>
      </c>
      <c r="AC51" s="171">
        <v>12240076</v>
      </c>
      <c r="AE51" s="175">
        <v>41518</v>
      </c>
      <c r="AF51" s="174">
        <v>4417</v>
      </c>
      <c r="AG51" s="173">
        <v>787610</v>
      </c>
      <c r="AH51" s="174">
        <v>667291</v>
      </c>
      <c r="AI51" s="173">
        <v>70064500</v>
      </c>
      <c r="AJ51" s="174">
        <v>344794</v>
      </c>
      <c r="AK51" s="173">
        <v>149905206</v>
      </c>
      <c r="AL51" s="174">
        <v>82575</v>
      </c>
      <c r="AM51" s="171">
        <v>115064040</v>
      </c>
      <c r="AO51" s="149">
        <v>41518</v>
      </c>
      <c r="AP51" s="170">
        <v>3403442</v>
      </c>
      <c r="AQ51" s="170">
        <v>22683</v>
      </c>
      <c r="AR51" s="170">
        <v>3426125</v>
      </c>
      <c r="AT51" s="149">
        <v>42005</v>
      </c>
      <c r="AU51" s="170">
        <v>82430</v>
      </c>
    </row>
    <row r="52" spans="13:47" x14ac:dyDescent="0.3">
      <c r="M52" s="149">
        <v>41244</v>
      </c>
      <c r="N52" s="170">
        <v>26</v>
      </c>
      <c r="O52" s="171">
        <v>93600</v>
      </c>
      <c r="P52" s="176">
        <v>11487</v>
      </c>
      <c r="Q52" s="171">
        <v>2374220</v>
      </c>
      <c r="R52" s="170">
        <v>2746399</v>
      </c>
      <c r="S52" s="171">
        <v>668322435</v>
      </c>
      <c r="T52" s="170">
        <v>78116</v>
      </c>
      <c r="U52" s="171">
        <v>67310100</v>
      </c>
      <c r="V52" s="170">
        <v>22517</v>
      </c>
      <c r="W52" s="171">
        <v>102139587.09999999</v>
      </c>
      <c r="X52" s="170">
        <v>1657</v>
      </c>
      <c r="Y52" s="171">
        <v>1491300</v>
      </c>
      <c r="Z52" s="170">
        <v>7532</v>
      </c>
      <c r="AA52" s="171">
        <v>4519200</v>
      </c>
      <c r="AB52" s="170">
        <v>45918</v>
      </c>
      <c r="AC52" s="171">
        <v>10590667</v>
      </c>
      <c r="AE52" s="149">
        <v>41548</v>
      </c>
      <c r="AF52" s="174">
        <v>4592</v>
      </c>
      <c r="AG52" s="171">
        <v>817020</v>
      </c>
      <c r="AH52" s="174">
        <v>668630</v>
      </c>
      <c r="AI52" s="171">
        <v>70209300</v>
      </c>
      <c r="AJ52" s="174">
        <v>347456</v>
      </c>
      <c r="AK52" s="171">
        <v>150751652</v>
      </c>
      <c r="AL52" s="174">
        <v>82818</v>
      </c>
      <c r="AM52" s="171">
        <v>115279440</v>
      </c>
      <c r="AO52" s="149">
        <v>41548</v>
      </c>
      <c r="AP52" s="170">
        <v>3416318</v>
      </c>
      <c r="AQ52" s="170">
        <v>22828</v>
      </c>
      <c r="AR52" s="170">
        <v>3439146</v>
      </c>
      <c r="AT52" s="149">
        <v>42036</v>
      </c>
      <c r="AU52" s="170">
        <v>77352</v>
      </c>
    </row>
    <row r="53" spans="13:47" x14ac:dyDescent="0.3">
      <c r="M53" s="149">
        <v>41275</v>
      </c>
      <c r="N53" s="170">
        <v>16</v>
      </c>
      <c r="O53" s="171">
        <v>57600</v>
      </c>
      <c r="P53" s="176">
        <v>678338</v>
      </c>
      <c r="Q53" s="171">
        <v>141467880</v>
      </c>
      <c r="R53" s="170">
        <v>2764968</v>
      </c>
      <c r="S53" s="171">
        <v>685290840</v>
      </c>
      <c r="T53" s="170">
        <v>79344</v>
      </c>
      <c r="U53" s="171">
        <v>69480000</v>
      </c>
      <c r="V53" s="170">
        <v>22639</v>
      </c>
      <c r="W53" s="171">
        <v>102967795.25</v>
      </c>
      <c r="X53" s="170">
        <v>2616</v>
      </c>
      <c r="Y53" s="171">
        <v>2354400</v>
      </c>
      <c r="Z53" s="170">
        <v>8717</v>
      </c>
      <c r="AA53" s="171">
        <v>5230200</v>
      </c>
      <c r="AB53" s="170">
        <v>43277</v>
      </c>
      <c r="AC53" s="171">
        <v>10134633</v>
      </c>
      <c r="AE53" s="149">
        <v>41579</v>
      </c>
      <c r="AF53" s="174">
        <v>4240</v>
      </c>
      <c r="AG53" s="171">
        <v>746640</v>
      </c>
      <c r="AH53" s="174">
        <v>668228</v>
      </c>
      <c r="AI53" s="171">
        <v>70178100</v>
      </c>
      <c r="AJ53" s="174">
        <v>350840</v>
      </c>
      <c r="AK53" s="171">
        <v>151595586</v>
      </c>
      <c r="AL53" s="174">
        <v>83244</v>
      </c>
      <c r="AM53" s="171">
        <v>114376080</v>
      </c>
      <c r="AO53" s="149">
        <v>41579</v>
      </c>
      <c r="AP53" s="170">
        <v>3436740</v>
      </c>
      <c r="AQ53" s="170">
        <v>22834</v>
      </c>
      <c r="AR53" s="170">
        <v>3459574</v>
      </c>
      <c r="AT53" s="149">
        <v>42064</v>
      </c>
      <c r="AU53" s="170">
        <v>69085</v>
      </c>
    </row>
    <row r="54" spans="13:47" x14ac:dyDescent="0.3">
      <c r="M54" s="149">
        <v>41306</v>
      </c>
      <c r="N54" s="170">
        <v>11</v>
      </c>
      <c r="O54" s="171">
        <v>37200</v>
      </c>
      <c r="P54" s="176">
        <v>303121</v>
      </c>
      <c r="Q54" s="171">
        <v>63514890</v>
      </c>
      <c r="R54" s="170">
        <v>2795174</v>
      </c>
      <c r="S54" s="171">
        <v>685834950</v>
      </c>
      <c r="T54" s="170">
        <v>81025</v>
      </c>
      <c r="U54" s="171">
        <v>70550700</v>
      </c>
      <c r="V54" s="170">
        <v>20921</v>
      </c>
      <c r="W54" s="171">
        <v>98805822.980000004</v>
      </c>
      <c r="X54" s="170">
        <v>2044</v>
      </c>
      <c r="Y54" s="171">
        <v>1839600</v>
      </c>
      <c r="Z54" s="170">
        <v>5973</v>
      </c>
      <c r="AA54" s="171">
        <v>3583800</v>
      </c>
      <c r="AB54" s="170">
        <v>42816</v>
      </c>
      <c r="AC54" s="171">
        <v>9876757</v>
      </c>
      <c r="AE54" s="149">
        <v>41609</v>
      </c>
      <c r="AF54" s="174">
        <v>4721</v>
      </c>
      <c r="AG54" s="171">
        <v>834190</v>
      </c>
      <c r="AH54" s="174">
        <v>663466</v>
      </c>
      <c r="AI54" s="171">
        <v>69652400</v>
      </c>
      <c r="AJ54" s="174">
        <v>355230</v>
      </c>
      <c r="AK54" s="171">
        <v>149244876</v>
      </c>
      <c r="AL54" s="174">
        <v>83738</v>
      </c>
      <c r="AM54" s="171">
        <v>106850040</v>
      </c>
      <c r="AO54" s="149">
        <v>41609</v>
      </c>
      <c r="AP54" s="170">
        <v>3455646</v>
      </c>
      <c r="AQ54" s="170">
        <v>22621</v>
      </c>
      <c r="AR54" s="170">
        <v>3478267</v>
      </c>
      <c r="AT54" s="149">
        <v>42095</v>
      </c>
      <c r="AU54" s="170">
        <v>69022</v>
      </c>
    </row>
    <row r="55" spans="13:47" x14ac:dyDescent="0.3">
      <c r="M55" s="149">
        <v>41334</v>
      </c>
      <c r="N55" s="170">
        <v>28</v>
      </c>
      <c r="O55" s="171">
        <v>100800</v>
      </c>
      <c r="P55" s="176">
        <v>144896</v>
      </c>
      <c r="Q55" s="171">
        <v>31443880</v>
      </c>
      <c r="R55" s="170">
        <v>2730369</v>
      </c>
      <c r="S55" s="171">
        <v>647610314</v>
      </c>
      <c r="T55" s="170">
        <v>82140</v>
      </c>
      <c r="U55" s="171">
        <v>69649800</v>
      </c>
      <c r="V55" s="170">
        <v>23244</v>
      </c>
      <c r="W55" s="171">
        <v>109255537.18000001</v>
      </c>
      <c r="X55" s="170">
        <v>2344</v>
      </c>
      <c r="Y55" s="171">
        <v>2109600</v>
      </c>
      <c r="Z55" s="170">
        <v>7794</v>
      </c>
      <c r="AA55" s="171">
        <v>4676400</v>
      </c>
      <c r="AB55" s="170">
        <v>42944</v>
      </c>
      <c r="AC55" s="171">
        <v>9711450</v>
      </c>
      <c r="AE55" s="149">
        <v>41640</v>
      </c>
      <c r="AF55" s="174">
        <v>0</v>
      </c>
      <c r="AG55" s="171">
        <v>0</v>
      </c>
      <c r="AH55" s="174">
        <v>663887</v>
      </c>
      <c r="AI55" s="171">
        <v>69695900</v>
      </c>
      <c r="AJ55" s="174">
        <v>357407</v>
      </c>
      <c r="AK55" s="171">
        <v>151666251</v>
      </c>
      <c r="AL55" s="174">
        <v>83835</v>
      </c>
      <c r="AM55" s="171">
        <v>109144880</v>
      </c>
      <c r="AO55" s="149">
        <v>41640</v>
      </c>
      <c r="AP55" s="170">
        <v>3414759</v>
      </c>
      <c r="AQ55" s="170">
        <v>22616</v>
      </c>
      <c r="AR55" s="170">
        <v>3437375</v>
      </c>
      <c r="AT55" s="149">
        <v>42125</v>
      </c>
      <c r="AU55" s="170">
        <v>78203</v>
      </c>
    </row>
    <row r="56" spans="13:47" x14ac:dyDescent="0.3">
      <c r="M56" s="149">
        <v>41365</v>
      </c>
      <c r="N56" s="170">
        <v>13</v>
      </c>
      <c r="O56" s="171">
        <v>46800</v>
      </c>
      <c r="P56" s="176">
        <v>126396</v>
      </c>
      <c r="Q56" s="171">
        <v>26964550</v>
      </c>
      <c r="R56" s="170">
        <v>2642599</v>
      </c>
      <c r="S56" s="171">
        <v>616760591</v>
      </c>
      <c r="T56" s="170">
        <v>82890</v>
      </c>
      <c r="U56" s="171">
        <v>69202200</v>
      </c>
      <c r="V56" s="170">
        <v>23827</v>
      </c>
      <c r="W56" s="171">
        <v>116042009.88</v>
      </c>
      <c r="X56" s="170">
        <v>3411</v>
      </c>
      <c r="Y56" s="171">
        <v>3069900</v>
      </c>
      <c r="Z56" s="170">
        <v>10291</v>
      </c>
      <c r="AA56" s="171">
        <v>6174400</v>
      </c>
      <c r="AB56" s="170">
        <v>42952</v>
      </c>
      <c r="AC56" s="171">
        <v>9576520</v>
      </c>
      <c r="AE56" s="149">
        <v>41671</v>
      </c>
      <c r="AF56" s="174">
        <v>92377</v>
      </c>
      <c r="AG56" s="171">
        <v>16600840</v>
      </c>
      <c r="AH56" s="174">
        <v>663968</v>
      </c>
      <c r="AI56" s="171">
        <v>69713500</v>
      </c>
      <c r="AJ56" s="174">
        <v>358793</v>
      </c>
      <c r="AK56" s="171">
        <v>151989734</v>
      </c>
      <c r="AL56" s="174">
        <v>84535</v>
      </c>
      <c r="AM56" s="171">
        <v>109575780</v>
      </c>
      <c r="AO56" s="149">
        <v>41671</v>
      </c>
      <c r="AP56" s="170">
        <v>3387609</v>
      </c>
      <c r="AQ56" s="170">
        <v>22452</v>
      </c>
      <c r="AR56" s="170">
        <v>3410061</v>
      </c>
      <c r="AT56" s="152">
        <v>42156</v>
      </c>
      <c r="AU56" s="180">
        <v>74523</v>
      </c>
    </row>
    <row r="57" spans="13:47" x14ac:dyDescent="0.3">
      <c r="M57" s="149">
        <v>41395</v>
      </c>
      <c r="N57" s="170">
        <v>28</v>
      </c>
      <c r="O57" s="171">
        <v>100800</v>
      </c>
      <c r="P57" s="176">
        <v>121641</v>
      </c>
      <c r="Q57" s="171">
        <v>24791100</v>
      </c>
      <c r="R57" s="170">
        <v>2869412</v>
      </c>
      <c r="S57" s="171">
        <v>1036802113</v>
      </c>
      <c r="T57" s="170">
        <v>83402</v>
      </c>
      <c r="U57" s="171">
        <v>94351540</v>
      </c>
      <c r="V57" s="170">
        <v>23861</v>
      </c>
      <c r="W57" s="171">
        <v>121634342.5</v>
      </c>
      <c r="X57" s="170">
        <v>3365</v>
      </c>
      <c r="Y57" s="171">
        <v>3028500</v>
      </c>
      <c r="Z57" s="170">
        <v>10878</v>
      </c>
      <c r="AA57" s="171">
        <v>6526800</v>
      </c>
      <c r="AB57" s="170">
        <v>47619</v>
      </c>
      <c r="AC57" s="171">
        <v>16595209</v>
      </c>
      <c r="AE57" s="149">
        <v>41699</v>
      </c>
      <c r="AF57" s="174">
        <v>215825</v>
      </c>
      <c r="AG57" s="171">
        <v>111269760</v>
      </c>
      <c r="AH57" s="174">
        <v>664576</v>
      </c>
      <c r="AI57" s="171">
        <v>69782000</v>
      </c>
      <c r="AJ57" s="174">
        <v>362883</v>
      </c>
      <c r="AK57" s="171">
        <v>155385397</v>
      </c>
      <c r="AL57" s="174">
        <v>84994</v>
      </c>
      <c r="AM57" s="171">
        <v>110876280</v>
      </c>
      <c r="AO57" s="149">
        <v>41699</v>
      </c>
      <c r="AP57" s="170">
        <v>3393433</v>
      </c>
      <c r="AQ57" s="170">
        <v>22066</v>
      </c>
      <c r="AR57" s="170">
        <v>3415499</v>
      </c>
    </row>
    <row r="58" spans="13:47" ht="28.8" x14ac:dyDescent="0.3">
      <c r="M58" s="149">
        <v>41426</v>
      </c>
      <c r="N58" s="170">
        <v>21</v>
      </c>
      <c r="O58" s="171">
        <v>75600</v>
      </c>
      <c r="P58" s="176">
        <v>81928</v>
      </c>
      <c r="Q58" s="171">
        <v>16264920</v>
      </c>
      <c r="R58" s="170">
        <v>2861203</v>
      </c>
      <c r="S58" s="171">
        <v>1036033977</v>
      </c>
      <c r="T58" s="170">
        <v>83653</v>
      </c>
      <c r="U58" s="171">
        <v>94945000</v>
      </c>
      <c r="V58" s="170">
        <v>24290</v>
      </c>
      <c r="W58" s="171">
        <v>125998110.52</v>
      </c>
      <c r="X58" s="170">
        <v>2552</v>
      </c>
      <c r="Y58" s="171">
        <v>2296800</v>
      </c>
      <c r="Z58" s="170">
        <v>9331</v>
      </c>
      <c r="AA58" s="171">
        <v>5598600</v>
      </c>
      <c r="AB58" s="170">
        <v>46948</v>
      </c>
      <c r="AC58" s="171">
        <v>16374853</v>
      </c>
      <c r="AE58" s="149">
        <v>41730</v>
      </c>
      <c r="AF58" s="174">
        <v>5019</v>
      </c>
      <c r="AG58" s="171">
        <v>2597940</v>
      </c>
      <c r="AH58" s="174">
        <v>667300</v>
      </c>
      <c r="AI58" s="171">
        <v>70077700</v>
      </c>
      <c r="AJ58" s="174">
        <v>365711</v>
      </c>
      <c r="AK58" s="171">
        <v>156487822</v>
      </c>
      <c r="AL58" s="174">
        <v>85120</v>
      </c>
      <c r="AM58" s="171">
        <v>111129800</v>
      </c>
      <c r="AO58" s="149">
        <v>41730</v>
      </c>
      <c r="AP58" s="170">
        <v>3326171</v>
      </c>
      <c r="AQ58" s="170">
        <v>21861</v>
      </c>
      <c r="AR58" s="170">
        <v>3348032</v>
      </c>
      <c r="AT58" s="158" t="s">
        <v>713</v>
      </c>
      <c r="AU58" s="201" t="s">
        <v>716</v>
      </c>
    </row>
    <row r="59" spans="13:47" x14ac:dyDescent="0.3">
      <c r="M59" s="175">
        <v>41456</v>
      </c>
      <c r="N59" s="174">
        <v>32</v>
      </c>
      <c r="O59" s="173">
        <v>115200</v>
      </c>
      <c r="P59" s="172">
        <v>63500</v>
      </c>
      <c r="Q59" s="173">
        <v>12639500</v>
      </c>
      <c r="R59" s="174">
        <v>3620075</v>
      </c>
      <c r="S59" s="173">
        <v>1096646507</v>
      </c>
      <c r="T59" s="174">
        <v>84183</v>
      </c>
      <c r="U59" s="173">
        <v>93775850</v>
      </c>
      <c r="V59" s="174">
        <v>23284</v>
      </c>
      <c r="W59" s="173">
        <v>121822898.28</v>
      </c>
      <c r="X59" s="174">
        <v>3433</v>
      </c>
      <c r="Y59" s="173">
        <v>3184200</v>
      </c>
      <c r="Z59" s="174">
        <v>13504</v>
      </c>
      <c r="AA59" s="173">
        <v>8415000</v>
      </c>
      <c r="AB59" s="174">
        <v>46974</v>
      </c>
      <c r="AC59" s="173">
        <v>16005697</v>
      </c>
      <c r="AE59" s="149">
        <v>41760</v>
      </c>
      <c r="AF59" s="174">
        <v>2599</v>
      </c>
      <c r="AG59" s="171">
        <v>1359150</v>
      </c>
      <c r="AH59" s="174">
        <v>667159</v>
      </c>
      <c r="AI59" s="171">
        <v>70072300</v>
      </c>
      <c r="AJ59" s="174">
        <v>370027</v>
      </c>
      <c r="AK59" s="171">
        <v>158106957</v>
      </c>
      <c r="AL59" s="174">
        <v>85413</v>
      </c>
      <c r="AM59" s="171">
        <v>110881300</v>
      </c>
      <c r="AO59" s="149">
        <v>41760</v>
      </c>
      <c r="AP59" s="170">
        <v>3264979</v>
      </c>
      <c r="AQ59" s="170">
        <v>21331</v>
      </c>
      <c r="AR59" s="170">
        <v>3286310</v>
      </c>
      <c r="AT59" s="142"/>
      <c r="AU59" s="143"/>
    </row>
    <row r="60" spans="13:47" x14ac:dyDescent="0.3">
      <c r="M60" s="175">
        <v>41487</v>
      </c>
      <c r="N60" s="174">
        <v>15</v>
      </c>
      <c r="O60" s="173">
        <v>52800</v>
      </c>
      <c r="P60" s="172">
        <v>79284</v>
      </c>
      <c r="Q60" s="173">
        <v>16093220</v>
      </c>
      <c r="R60" s="174">
        <v>3898893</v>
      </c>
      <c r="S60" s="173">
        <v>1162029054</v>
      </c>
      <c r="T60" s="174">
        <v>85859</v>
      </c>
      <c r="U60" s="173">
        <v>94984830</v>
      </c>
      <c r="V60" s="174">
        <v>23695</v>
      </c>
      <c r="W60" s="173">
        <v>126702443.89</v>
      </c>
      <c r="X60" s="174">
        <v>2519</v>
      </c>
      <c r="Y60" s="173">
        <v>2472525</v>
      </c>
      <c r="Z60" s="174">
        <v>11532</v>
      </c>
      <c r="AA60" s="173">
        <v>7792050</v>
      </c>
      <c r="AB60" s="174">
        <v>56256</v>
      </c>
      <c r="AC60" s="173">
        <v>17296993</v>
      </c>
      <c r="AE60" s="149">
        <v>41791</v>
      </c>
      <c r="AF60" s="174">
        <v>4767</v>
      </c>
      <c r="AG60" s="171">
        <v>2478600</v>
      </c>
      <c r="AH60" s="174">
        <v>664185</v>
      </c>
      <c r="AI60" s="171">
        <v>69735300</v>
      </c>
      <c r="AJ60" s="174">
        <v>373970</v>
      </c>
      <c r="AK60" s="171">
        <v>223421286</v>
      </c>
      <c r="AL60" s="174">
        <v>85820</v>
      </c>
      <c r="AM60" s="171">
        <v>153779883</v>
      </c>
      <c r="AO60" s="149">
        <v>41791</v>
      </c>
      <c r="AP60" s="170">
        <v>3238256</v>
      </c>
      <c r="AQ60" s="170">
        <v>21535</v>
      </c>
      <c r="AR60" s="170">
        <v>3259791</v>
      </c>
      <c r="AT60" s="226" t="s">
        <v>664</v>
      </c>
      <c r="AU60" s="223" t="s">
        <v>715</v>
      </c>
    </row>
    <row r="61" spans="13:47" x14ac:dyDescent="0.3">
      <c r="M61" s="149">
        <v>41518</v>
      </c>
      <c r="N61" s="170">
        <v>17</v>
      </c>
      <c r="O61" s="171">
        <v>67500</v>
      </c>
      <c r="P61" s="176">
        <v>86855</v>
      </c>
      <c r="Q61" s="171">
        <v>17396950</v>
      </c>
      <c r="R61" s="170">
        <v>3843006</v>
      </c>
      <c r="S61" s="171">
        <v>1130401146</v>
      </c>
      <c r="T61" s="170">
        <v>86296</v>
      </c>
      <c r="U61" s="171">
        <v>94909910</v>
      </c>
      <c r="V61" s="170">
        <v>24198</v>
      </c>
      <c r="W61" s="171">
        <v>133662173.95</v>
      </c>
      <c r="X61" s="170">
        <v>2163</v>
      </c>
      <c r="Y61" s="171">
        <v>2250900</v>
      </c>
      <c r="Z61" s="170">
        <v>10220</v>
      </c>
      <c r="AA61" s="171">
        <v>7207500</v>
      </c>
      <c r="AB61" s="170">
        <v>57697</v>
      </c>
      <c r="AC61" s="171">
        <v>17115391</v>
      </c>
      <c r="AE61" s="149">
        <v>41821</v>
      </c>
      <c r="AF61" s="174">
        <v>5117</v>
      </c>
      <c r="AG61" s="171">
        <v>2649960</v>
      </c>
      <c r="AH61" s="174">
        <v>665734</v>
      </c>
      <c r="AI61" s="171">
        <v>69891800</v>
      </c>
      <c r="AJ61" s="174">
        <v>379363</v>
      </c>
      <c r="AK61" s="171">
        <v>226287151</v>
      </c>
      <c r="AL61" s="174">
        <v>86397</v>
      </c>
      <c r="AM61" s="171">
        <v>154033296</v>
      </c>
      <c r="AO61" s="149">
        <v>41821</v>
      </c>
      <c r="AP61" s="170">
        <v>3314788</v>
      </c>
      <c r="AQ61" s="170">
        <v>21900</v>
      </c>
      <c r="AR61" s="170">
        <v>3336688</v>
      </c>
      <c r="AT61" s="227"/>
      <c r="AU61" s="228"/>
    </row>
    <row r="62" spans="13:47" x14ac:dyDescent="0.3">
      <c r="M62" s="149">
        <v>41548</v>
      </c>
      <c r="N62" s="170">
        <v>30</v>
      </c>
      <c r="O62" s="171">
        <v>118800</v>
      </c>
      <c r="P62" s="176">
        <v>95841</v>
      </c>
      <c r="Q62" s="171">
        <v>19027250</v>
      </c>
      <c r="R62" s="170">
        <v>3834673</v>
      </c>
      <c r="S62" s="171">
        <v>1099486555</v>
      </c>
      <c r="T62" s="170">
        <v>86710</v>
      </c>
      <c r="U62" s="171">
        <v>93961010</v>
      </c>
      <c r="V62" s="170">
        <v>24849</v>
      </c>
      <c r="W62" s="171">
        <v>143087325.47999999</v>
      </c>
      <c r="X62" s="170">
        <v>2446</v>
      </c>
      <c r="Y62" s="171">
        <v>2598975</v>
      </c>
      <c r="Z62" s="170">
        <v>11710</v>
      </c>
      <c r="AA62" s="171">
        <v>8442600</v>
      </c>
      <c r="AB62" s="170">
        <v>60159</v>
      </c>
      <c r="AC62" s="171">
        <v>17280235</v>
      </c>
      <c r="AE62" s="149">
        <v>41852</v>
      </c>
      <c r="AF62" s="174">
        <v>4287</v>
      </c>
      <c r="AG62" s="171">
        <v>2212890</v>
      </c>
      <c r="AH62" s="174">
        <v>666306</v>
      </c>
      <c r="AI62" s="171">
        <v>69958800</v>
      </c>
      <c r="AJ62" s="174">
        <v>382395</v>
      </c>
      <c r="AK62" s="171">
        <v>227925387</v>
      </c>
      <c r="AL62" s="174">
        <v>85385</v>
      </c>
      <c r="AM62" s="171">
        <v>152446971</v>
      </c>
      <c r="AO62" s="149">
        <v>41852</v>
      </c>
      <c r="AP62" s="170">
        <v>3415456</v>
      </c>
      <c r="AQ62" s="170">
        <v>22602</v>
      </c>
      <c r="AR62" s="170">
        <v>3438058</v>
      </c>
      <c r="AT62" s="149">
        <v>41275</v>
      </c>
      <c r="AU62" s="170">
        <v>69024</v>
      </c>
    </row>
    <row r="63" spans="13:47" x14ac:dyDescent="0.3">
      <c r="M63" s="149">
        <v>41579</v>
      </c>
      <c r="N63" s="170">
        <v>24</v>
      </c>
      <c r="O63" s="171">
        <v>88500</v>
      </c>
      <c r="P63" s="176">
        <v>17589</v>
      </c>
      <c r="Q63" s="171">
        <v>3554870</v>
      </c>
      <c r="R63" s="170">
        <v>3842656</v>
      </c>
      <c r="S63" s="171">
        <v>1104649278</v>
      </c>
      <c r="T63" s="170">
        <v>86952</v>
      </c>
      <c r="U63" s="171">
        <v>94216100</v>
      </c>
      <c r="V63" s="170">
        <v>25165</v>
      </c>
      <c r="W63" s="171">
        <v>149133785.53</v>
      </c>
      <c r="X63" s="170">
        <v>2458</v>
      </c>
      <c r="Y63" s="171">
        <v>2661300</v>
      </c>
      <c r="Z63" s="170">
        <v>10620</v>
      </c>
      <c r="AA63" s="171">
        <v>7750650</v>
      </c>
      <c r="AB63" s="170">
        <v>60698</v>
      </c>
      <c r="AC63" s="171">
        <v>17330242</v>
      </c>
      <c r="AE63" s="149">
        <v>41883</v>
      </c>
      <c r="AF63" s="174">
        <v>4301</v>
      </c>
      <c r="AG63" s="171">
        <v>2214250</v>
      </c>
      <c r="AH63" s="174">
        <v>666627</v>
      </c>
      <c r="AI63" s="171">
        <v>69994400</v>
      </c>
      <c r="AJ63" s="174">
        <v>386168</v>
      </c>
      <c r="AK63" s="171">
        <v>230159113</v>
      </c>
      <c r="AL63" s="174">
        <v>85585</v>
      </c>
      <c r="AM63" s="171">
        <v>152612409</v>
      </c>
      <c r="AO63" s="149">
        <v>41883</v>
      </c>
      <c r="AP63" s="170">
        <v>3501697</v>
      </c>
      <c r="AQ63" s="170">
        <v>23227</v>
      </c>
      <c r="AR63" s="170">
        <v>3524924</v>
      </c>
      <c r="AT63" s="149">
        <v>41306</v>
      </c>
      <c r="AU63" s="170">
        <v>64268</v>
      </c>
    </row>
    <row r="64" spans="13:47" x14ac:dyDescent="0.3">
      <c r="M64" s="149">
        <v>41609</v>
      </c>
      <c r="N64" s="170">
        <v>20</v>
      </c>
      <c r="O64" s="171">
        <v>85500</v>
      </c>
      <c r="P64" s="176">
        <v>3733</v>
      </c>
      <c r="Q64" s="171">
        <v>831640</v>
      </c>
      <c r="R64" s="170">
        <v>3754246</v>
      </c>
      <c r="S64" s="171">
        <v>1086946523</v>
      </c>
      <c r="T64" s="170">
        <v>86653</v>
      </c>
      <c r="U64" s="171">
        <v>94119540</v>
      </c>
      <c r="V64" s="170">
        <v>25496</v>
      </c>
      <c r="W64" s="171">
        <v>150220361.72</v>
      </c>
      <c r="X64" s="170">
        <v>2421</v>
      </c>
      <c r="Y64" s="171">
        <v>2663775</v>
      </c>
      <c r="Z64" s="170">
        <v>9365</v>
      </c>
      <c r="AA64" s="171">
        <v>6891300</v>
      </c>
      <c r="AB64" s="170">
        <v>58173</v>
      </c>
      <c r="AC64" s="171">
        <v>16555982</v>
      </c>
      <c r="AE64" s="149">
        <v>41913</v>
      </c>
      <c r="AF64" s="174">
        <v>3547</v>
      </c>
      <c r="AG64" s="171">
        <v>1833960</v>
      </c>
      <c r="AH64" s="174">
        <v>667153</v>
      </c>
      <c r="AI64" s="171">
        <v>70071600</v>
      </c>
      <c r="AJ64" s="174">
        <v>389174</v>
      </c>
      <c r="AK64" s="171">
        <v>235667087</v>
      </c>
      <c r="AL64" s="174">
        <v>85791</v>
      </c>
      <c r="AM64" s="171">
        <v>162937956</v>
      </c>
      <c r="AO64" s="149">
        <v>41913</v>
      </c>
      <c r="AP64" s="170">
        <v>3519236</v>
      </c>
      <c r="AQ64" s="170">
        <v>23445</v>
      </c>
      <c r="AR64" s="170">
        <v>3542681</v>
      </c>
      <c r="AT64" s="149">
        <v>41334</v>
      </c>
      <c r="AU64" s="170">
        <v>60968</v>
      </c>
    </row>
    <row r="65" spans="13:47" x14ac:dyDescent="0.3">
      <c r="M65" s="149">
        <v>41640</v>
      </c>
      <c r="N65" s="170">
        <v>11</v>
      </c>
      <c r="O65" s="171">
        <v>46800</v>
      </c>
      <c r="P65" s="176">
        <v>2598207</v>
      </c>
      <c r="Q65" s="171">
        <v>1398355740</v>
      </c>
      <c r="R65" s="170">
        <v>3768547</v>
      </c>
      <c r="S65" s="171">
        <v>1125957435</v>
      </c>
      <c r="T65" s="170">
        <v>87219</v>
      </c>
      <c r="U65" s="171">
        <v>96310790</v>
      </c>
      <c r="V65" s="170">
        <v>25260</v>
      </c>
      <c r="W65" s="171">
        <v>150153430.61000001</v>
      </c>
      <c r="X65" s="170">
        <v>2794</v>
      </c>
      <c r="Y65" s="171">
        <v>3087900</v>
      </c>
      <c r="Z65" s="170">
        <v>10253</v>
      </c>
      <c r="AA65" s="171">
        <v>7590000</v>
      </c>
      <c r="AB65" s="170">
        <v>55363</v>
      </c>
      <c r="AC65" s="171">
        <v>16305272</v>
      </c>
      <c r="AE65" s="149">
        <v>41944</v>
      </c>
      <c r="AF65" s="174">
        <v>3995</v>
      </c>
      <c r="AG65" s="171">
        <v>2062270</v>
      </c>
      <c r="AH65" s="174">
        <v>668233</v>
      </c>
      <c r="AI65" s="171">
        <v>70192800</v>
      </c>
      <c r="AJ65" s="174">
        <v>397902</v>
      </c>
      <c r="AK65" s="171">
        <v>240663125</v>
      </c>
      <c r="AL65" s="174">
        <v>86836</v>
      </c>
      <c r="AM65" s="171">
        <v>164505378</v>
      </c>
      <c r="AO65" s="150">
        <v>41944</v>
      </c>
      <c r="AP65" s="177">
        <v>3550859</v>
      </c>
      <c r="AQ65" s="177">
        <v>23906</v>
      </c>
      <c r="AR65" s="177">
        <v>3574765</v>
      </c>
      <c r="AT65" s="149">
        <v>41365</v>
      </c>
      <c r="AU65" s="170">
        <v>57372</v>
      </c>
    </row>
    <row r="66" spans="13:47" x14ac:dyDescent="0.3">
      <c r="M66" s="149">
        <v>41671</v>
      </c>
      <c r="N66" s="170">
        <v>13</v>
      </c>
      <c r="O66" s="171">
        <v>53100</v>
      </c>
      <c r="P66" s="176">
        <v>159747</v>
      </c>
      <c r="Q66" s="171">
        <v>88190560</v>
      </c>
      <c r="R66" s="170">
        <v>3794536</v>
      </c>
      <c r="S66" s="171">
        <v>1110029506</v>
      </c>
      <c r="T66" s="170">
        <v>87594</v>
      </c>
      <c r="U66" s="171">
        <v>96181160</v>
      </c>
      <c r="V66" s="170">
        <v>25335</v>
      </c>
      <c r="W66" s="171">
        <v>153937603.03999999</v>
      </c>
      <c r="X66" s="170">
        <v>2955</v>
      </c>
      <c r="Y66" s="171">
        <v>3283650</v>
      </c>
      <c r="Z66" s="170">
        <v>9098</v>
      </c>
      <c r="AA66" s="171">
        <v>6738600</v>
      </c>
      <c r="AB66" s="170">
        <v>53924</v>
      </c>
      <c r="AC66" s="171">
        <v>15261030</v>
      </c>
      <c r="AE66" s="149">
        <v>41974</v>
      </c>
      <c r="AF66" s="174">
        <v>4265</v>
      </c>
      <c r="AG66" s="171">
        <v>2199290</v>
      </c>
      <c r="AH66" s="174">
        <v>663690</v>
      </c>
      <c r="AI66" s="171">
        <v>69665900</v>
      </c>
      <c r="AJ66" s="174">
        <v>406411</v>
      </c>
      <c r="AK66" s="171">
        <v>242295692</v>
      </c>
      <c r="AL66" s="174">
        <v>87968</v>
      </c>
      <c r="AM66" s="171">
        <v>154557087</v>
      </c>
      <c r="AO66" s="149">
        <v>41974</v>
      </c>
      <c r="AP66" s="170">
        <v>3573598</v>
      </c>
      <c r="AQ66" s="170">
        <v>23769</v>
      </c>
      <c r="AR66" s="170">
        <v>3597367</v>
      </c>
      <c r="AT66" s="149">
        <v>41395</v>
      </c>
      <c r="AU66" s="170">
        <v>56656</v>
      </c>
    </row>
    <row r="67" spans="13:47" x14ac:dyDescent="0.3">
      <c r="M67" s="149">
        <v>41699</v>
      </c>
      <c r="N67" s="170">
        <v>15</v>
      </c>
      <c r="O67" s="171">
        <v>64800</v>
      </c>
      <c r="P67" s="176">
        <v>53617</v>
      </c>
      <c r="Q67" s="171">
        <v>30016390</v>
      </c>
      <c r="R67" s="170">
        <v>3778703</v>
      </c>
      <c r="S67" s="171">
        <v>1050188390</v>
      </c>
      <c r="T67" s="170">
        <v>88222</v>
      </c>
      <c r="U67" s="171">
        <v>93981180</v>
      </c>
      <c r="V67" s="170">
        <v>25307</v>
      </c>
      <c r="W67" s="171">
        <v>153280441.39999998</v>
      </c>
      <c r="X67" s="170">
        <v>3408</v>
      </c>
      <c r="Y67" s="171">
        <v>3789336</v>
      </c>
      <c r="Z67" s="170">
        <v>10201</v>
      </c>
      <c r="AA67" s="171">
        <v>7565224</v>
      </c>
      <c r="AB67" s="170">
        <v>51834</v>
      </c>
      <c r="AC67" s="171">
        <v>14218084</v>
      </c>
      <c r="AE67" s="149">
        <v>42005</v>
      </c>
      <c r="AF67" s="174">
        <v>0</v>
      </c>
      <c r="AG67" s="171">
        <v>0</v>
      </c>
      <c r="AH67" s="174">
        <v>679440</v>
      </c>
      <c r="AI67" s="171">
        <v>71350600</v>
      </c>
      <c r="AJ67" s="174">
        <v>416901</v>
      </c>
      <c r="AK67" s="171">
        <v>247964479</v>
      </c>
      <c r="AL67" s="174">
        <v>89175</v>
      </c>
      <c r="AM67" s="171">
        <v>155354040</v>
      </c>
      <c r="AO67" s="149">
        <v>42005</v>
      </c>
      <c r="AP67" s="170">
        <v>3600408</v>
      </c>
      <c r="AQ67" s="170">
        <v>23822</v>
      </c>
      <c r="AR67" s="170">
        <v>3624230</v>
      </c>
      <c r="AT67" s="149">
        <v>41426</v>
      </c>
      <c r="AU67" s="170">
        <v>58075</v>
      </c>
    </row>
    <row r="68" spans="13:47" x14ac:dyDescent="0.3">
      <c r="M68" s="149">
        <v>41730</v>
      </c>
      <c r="N68" s="170">
        <v>19</v>
      </c>
      <c r="O68" s="171">
        <v>81000</v>
      </c>
      <c r="P68" s="176">
        <v>55989</v>
      </c>
      <c r="Q68" s="171">
        <v>31194150</v>
      </c>
      <c r="R68" s="170">
        <v>3757426</v>
      </c>
      <c r="S68" s="171">
        <v>1422033637</v>
      </c>
      <c r="T68" s="170">
        <v>89767</v>
      </c>
      <c r="U68" s="171">
        <v>128737758</v>
      </c>
      <c r="V68" s="170">
        <v>25534</v>
      </c>
      <c r="W68" s="171">
        <v>163777370.10999998</v>
      </c>
      <c r="X68" s="170">
        <v>3590</v>
      </c>
      <c r="Y68" s="171">
        <v>3998025</v>
      </c>
      <c r="Z68" s="170">
        <v>11055</v>
      </c>
      <c r="AA68" s="171">
        <v>8225250</v>
      </c>
      <c r="AB68" s="170">
        <v>52075</v>
      </c>
      <c r="AC68" s="171">
        <v>19441800</v>
      </c>
      <c r="AE68" s="149">
        <v>42036</v>
      </c>
      <c r="AF68" s="174">
        <v>360912</v>
      </c>
      <c r="AG68" s="171">
        <v>186395990</v>
      </c>
      <c r="AH68" s="174">
        <v>687519</v>
      </c>
      <c r="AI68" s="171">
        <v>72203500</v>
      </c>
      <c r="AJ68" s="174">
        <v>423160</v>
      </c>
      <c r="AK68" s="171">
        <v>251259981</v>
      </c>
      <c r="AL68" s="174">
        <v>89444</v>
      </c>
      <c r="AM68" s="171">
        <v>155132121</v>
      </c>
      <c r="AO68" s="150">
        <v>42036</v>
      </c>
      <c r="AP68" s="177">
        <v>3597630</v>
      </c>
      <c r="AQ68" s="177">
        <v>23499</v>
      </c>
      <c r="AR68" s="177">
        <v>3621129</v>
      </c>
      <c r="AT68" s="149">
        <v>41456</v>
      </c>
      <c r="AU68" s="170">
        <v>65081</v>
      </c>
    </row>
    <row r="69" spans="13:47" x14ac:dyDescent="0.3">
      <c r="M69" s="149">
        <v>41760</v>
      </c>
      <c r="N69" s="170">
        <v>10</v>
      </c>
      <c r="O69" s="171">
        <v>41400</v>
      </c>
      <c r="P69" s="176">
        <v>53034</v>
      </c>
      <c r="Q69" s="171">
        <v>29081560.000000201</v>
      </c>
      <c r="R69" s="170">
        <v>3725217</v>
      </c>
      <c r="S69" s="171">
        <v>1364434084.9998755</v>
      </c>
      <c r="T69" s="170">
        <v>90295</v>
      </c>
      <c r="U69" s="171">
        <v>127695028.00000075</v>
      </c>
      <c r="V69" s="170">
        <v>25023</v>
      </c>
      <c r="W69" s="171">
        <v>162541681.73999998</v>
      </c>
      <c r="X69" s="170">
        <v>3715</v>
      </c>
      <c r="Y69" s="171">
        <v>4147875</v>
      </c>
      <c r="Z69" s="170">
        <v>11933</v>
      </c>
      <c r="AA69" s="171">
        <v>8887050</v>
      </c>
      <c r="AB69" s="170">
        <v>52429</v>
      </c>
      <c r="AC69" s="171">
        <v>18896408.999999881</v>
      </c>
      <c r="AE69" s="149">
        <v>42064</v>
      </c>
      <c r="AF69" s="174">
        <v>0</v>
      </c>
      <c r="AG69" s="171">
        <v>0</v>
      </c>
      <c r="AH69" s="174">
        <v>698522</v>
      </c>
      <c r="AI69" s="171">
        <v>73363800</v>
      </c>
      <c r="AJ69" s="174">
        <v>430023</v>
      </c>
      <c r="AK69" s="171">
        <v>255259380</v>
      </c>
      <c r="AL69" s="174">
        <v>90445</v>
      </c>
      <c r="AM69" s="171">
        <v>156451119</v>
      </c>
      <c r="AO69" s="149">
        <v>42064</v>
      </c>
      <c r="AP69" s="170">
        <v>3618753</v>
      </c>
      <c r="AQ69" s="170">
        <v>23549</v>
      </c>
      <c r="AR69" s="170">
        <v>3642302</v>
      </c>
      <c r="AT69" s="149">
        <v>41487</v>
      </c>
      <c r="AU69" s="170">
        <v>67502</v>
      </c>
    </row>
    <row r="70" spans="13:47" x14ac:dyDescent="0.3">
      <c r="M70" s="149">
        <v>41791</v>
      </c>
      <c r="N70" s="170">
        <v>24</v>
      </c>
      <c r="O70" s="171">
        <v>103500</v>
      </c>
      <c r="P70" s="176">
        <v>41778</v>
      </c>
      <c r="Q70" s="171">
        <v>22953400</v>
      </c>
      <c r="R70" s="170">
        <v>3729790</v>
      </c>
      <c r="S70" s="171">
        <v>1379255625</v>
      </c>
      <c r="T70" s="170">
        <v>91409</v>
      </c>
      <c r="U70" s="171">
        <v>129590851</v>
      </c>
      <c r="V70" s="170">
        <v>25495</v>
      </c>
      <c r="W70" s="171">
        <v>171071237.41999999</v>
      </c>
      <c r="X70" s="170">
        <v>3199</v>
      </c>
      <c r="Y70" s="171">
        <v>3573900</v>
      </c>
      <c r="Z70" s="170">
        <v>11486</v>
      </c>
      <c r="AA70" s="171">
        <v>8560200</v>
      </c>
      <c r="AB70" s="170">
        <v>54335</v>
      </c>
      <c r="AC70" s="171">
        <v>19521706</v>
      </c>
      <c r="AE70" s="149">
        <v>42095</v>
      </c>
      <c r="AF70" s="174">
        <v>22448</v>
      </c>
      <c r="AG70" s="171">
        <v>15919460</v>
      </c>
      <c r="AH70" s="174">
        <v>705325</v>
      </c>
      <c r="AI70" s="171">
        <v>74089400</v>
      </c>
      <c r="AJ70" s="174">
        <v>433515</v>
      </c>
      <c r="AK70" s="171">
        <v>257121869</v>
      </c>
      <c r="AL70" s="174">
        <v>90825</v>
      </c>
      <c r="AM70" s="171">
        <v>156705147</v>
      </c>
      <c r="AO70" s="149">
        <v>42095</v>
      </c>
      <c r="AP70" s="170">
        <v>3593983</v>
      </c>
      <c r="AQ70" s="170">
        <v>23204</v>
      </c>
      <c r="AR70" s="170">
        <v>3617187</v>
      </c>
      <c r="AT70" s="149">
        <v>41518</v>
      </c>
      <c r="AU70" s="170">
        <v>69644</v>
      </c>
    </row>
    <row r="71" spans="13:47" x14ac:dyDescent="0.3">
      <c r="M71" s="149">
        <v>41821</v>
      </c>
      <c r="N71" s="170">
        <v>32</v>
      </c>
      <c r="O71" s="171">
        <v>137700</v>
      </c>
      <c r="P71" s="176">
        <v>26204</v>
      </c>
      <c r="Q71" s="171">
        <v>14365510</v>
      </c>
      <c r="R71" s="170">
        <v>3660896</v>
      </c>
      <c r="S71" s="171">
        <v>1279749231</v>
      </c>
      <c r="T71" s="170">
        <v>91981</v>
      </c>
      <c r="U71" s="171">
        <v>126616544</v>
      </c>
      <c r="V71" s="170">
        <v>24685</v>
      </c>
      <c r="W71" s="171">
        <v>173747361.48000002</v>
      </c>
      <c r="X71" s="170">
        <v>3528</v>
      </c>
      <c r="Y71" s="171">
        <v>3939075</v>
      </c>
      <c r="Z71" s="170">
        <v>13698</v>
      </c>
      <c r="AA71" s="171">
        <v>10220250</v>
      </c>
      <c r="AB71" s="170">
        <v>53702</v>
      </c>
      <c r="AC71" s="171">
        <v>18332985</v>
      </c>
      <c r="AE71" s="149">
        <v>42125</v>
      </c>
      <c r="AF71" s="174">
        <v>0</v>
      </c>
      <c r="AG71" s="171">
        <v>0</v>
      </c>
      <c r="AH71" s="174">
        <v>711076</v>
      </c>
      <c r="AI71" s="171">
        <v>74684600</v>
      </c>
      <c r="AJ71" s="174">
        <v>440291</v>
      </c>
      <c r="AK71" s="171">
        <v>260311772</v>
      </c>
      <c r="AL71" s="174">
        <v>91648</v>
      </c>
      <c r="AM71" s="171">
        <v>157119294</v>
      </c>
      <c r="AO71" s="150">
        <v>42125</v>
      </c>
      <c r="AP71" s="177">
        <v>3309094</v>
      </c>
      <c r="AQ71" s="177">
        <v>21589</v>
      </c>
      <c r="AR71" s="177">
        <v>3330683</v>
      </c>
      <c r="AT71" s="149">
        <v>41548</v>
      </c>
      <c r="AU71" s="170">
        <v>72788</v>
      </c>
    </row>
    <row r="72" spans="13:47" x14ac:dyDescent="0.3">
      <c r="M72" s="149">
        <v>41852</v>
      </c>
      <c r="N72" s="170">
        <v>30</v>
      </c>
      <c r="O72" s="171">
        <v>132300</v>
      </c>
      <c r="P72" s="176">
        <v>24366</v>
      </c>
      <c r="Q72" s="171">
        <v>13258470.000000022</v>
      </c>
      <c r="R72" s="170">
        <v>3616805</v>
      </c>
      <c r="S72" s="171">
        <v>1404741628.0000777</v>
      </c>
      <c r="T72" s="170">
        <v>92542</v>
      </c>
      <c r="U72" s="171">
        <v>132133126.0000004</v>
      </c>
      <c r="V72" s="170">
        <v>24874</v>
      </c>
      <c r="W72" s="171">
        <v>178630611.42000023</v>
      </c>
      <c r="X72" s="170">
        <v>3075</v>
      </c>
      <c r="Y72" s="171">
        <v>3435975</v>
      </c>
      <c r="Z72" s="170">
        <v>13564</v>
      </c>
      <c r="AA72" s="171">
        <v>10132200</v>
      </c>
      <c r="AB72" s="170">
        <v>55311</v>
      </c>
      <c r="AC72" s="171">
        <v>21252514</v>
      </c>
      <c r="AE72" s="152">
        <v>42156</v>
      </c>
      <c r="AF72" s="193">
        <v>5293</v>
      </c>
      <c r="AG72" s="181">
        <v>3792520</v>
      </c>
      <c r="AH72" s="193">
        <v>701431</v>
      </c>
      <c r="AI72" s="181">
        <v>73626200</v>
      </c>
      <c r="AJ72" s="193">
        <v>448357</v>
      </c>
      <c r="AK72" s="181">
        <v>256428326</v>
      </c>
      <c r="AL72" s="193">
        <v>92443</v>
      </c>
      <c r="AM72" s="181">
        <v>143020674</v>
      </c>
      <c r="AO72" s="152">
        <v>42156</v>
      </c>
      <c r="AP72" s="180">
        <v>3363602</v>
      </c>
      <c r="AQ72" s="180">
        <v>21888</v>
      </c>
      <c r="AR72" s="180">
        <v>3385490</v>
      </c>
      <c r="AT72" s="149">
        <v>41579</v>
      </c>
      <c r="AU72" s="170">
        <v>73395</v>
      </c>
    </row>
    <row r="73" spans="13:47" x14ac:dyDescent="0.3">
      <c r="M73" s="149">
        <v>41883</v>
      </c>
      <c r="N73" s="170">
        <v>28</v>
      </c>
      <c r="O73" s="171">
        <v>123300</v>
      </c>
      <c r="P73" s="176">
        <v>24930</v>
      </c>
      <c r="Q73" s="171">
        <v>13527750</v>
      </c>
      <c r="R73" s="170">
        <v>3428924</v>
      </c>
      <c r="S73" s="171">
        <v>1321819279</v>
      </c>
      <c r="T73" s="170">
        <v>92646</v>
      </c>
      <c r="U73" s="171">
        <v>131254903</v>
      </c>
      <c r="V73" s="170">
        <v>25024</v>
      </c>
      <c r="W73" s="171">
        <v>186699856.33000001</v>
      </c>
      <c r="X73" s="170">
        <v>2872</v>
      </c>
      <c r="Y73" s="171">
        <v>3206250</v>
      </c>
      <c r="Z73" s="170">
        <v>13693</v>
      </c>
      <c r="AA73" s="171">
        <v>10227600</v>
      </c>
      <c r="AB73" s="170">
        <v>57963</v>
      </c>
      <c r="AC73" s="171">
        <v>21746313</v>
      </c>
      <c r="AE73" s="142"/>
      <c r="AO73" s="149"/>
      <c r="AP73" s="170"/>
      <c r="AQ73" s="170"/>
      <c r="AR73" s="170"/>
      <c r="AT73" s="149">
        <v>41609</v>
      </c>
      <c r="AU73" s="170">
        <v>76240</v>
      </c>
    </row>
    <row r="74" spans="13:47" ht="15" x14ac:dyDescent="0.3">
      <c r="M74" s="149">
        <v>41913</v>
      </c>
      <c r="N74" s="170">
        <v>29</v>
      </c>
      <c r="O74" s="171">
        <v>127500</v>
      </c>
      <c r="P74" s="176">
        <v>17791</v>
      </c>
      <c r="Q74" s="171">
        <v>9719750</v>
      </c>
      <c r="R74" s="170">
        <v>3376982</v>
      </c>
      <c r="S74" s="171">
        <v>1257779521</v>
      </c>
      <c r="T74" s="170">
        <v>92555</v>
      </c>
      <c r="U74" s="171">
        <v>128849264</v>
      </c>
      <c r="V74" s="170">
        <v>25207</v>
      </c>
      <c r="W74" s="171">
        <v>194889709.87</v>
      </c>
      <c r="X74" s="170">
        <v>2864</v>
      </c>
      <c r="Y74" s="171">
        <v>3202200</v>
      </c>
      <c r="Z74" s="170">
        <v>13278</v>
      </c>
      <c r="AA74" s="171">
        <v>9925200</v>
      </c>
      <c r="AB74" s="170">
        <v>57361</v>
      </c>
      <c r="AC74" s="171">
        <v>20944813</v>
      </c>
      <c r="AE74" s="243" t="s">
        <v>703</v>
      </c>
      <c r="AF74" s="243"/>
      <c r="AG74" s="243"/>
      <c r="AH74" s="243"/>
      <c r="AI74" s="243"/>
      <c r="AJ74" s="243"/>
      <c r="AO74" s="194" t="s">
        <v>704</v>
      </c>
      <c r="AP74" s="241" t="s">
        <v>711</v>
      </c>
      <c r="AQ74" s="241"/>
      <c r="AR74" s="241"/>
      <c r="AT74" s="149">
        <v>41640</v>
      </c>
      <c r="AU74" s="170">
        <v>82531</v>
      </c>
    </row>
    <row r="75" spans="13:47" x14ac:dyDescent="0.3">
      <c r="M75" s="149">
        <v>41944</v>
      </c>
      <c r="N75" s="170">
        <v>16</v>
      </c>
      <c r="O75" s="171">
        <v>68400</v>
      </c>
      <c r="P75" s="176">
        <v>13475</v>
      </c>
      <c r="Q75" s="171">
        <v>7446170</v>
      </c>
      <c r="R75" s="170">
        <v>3394370</v>
      </c>
      <c r="S75" s="171">
        <v>1272568858</v>
      </c>
      <c r="T75" s="170">
        <v>92687</v>
      </c>
      <c r="U75" s="171">
        <v>129214581</v>
      </c>
      <c r="V75" s="170">
        <v>25502</v>
      </c>
      <c r="W75" s="171">
        <v>203752273.65000001</v>
      </c>
      <c r="X75" s="170">
        <v>2127</v>
      </c>
      <c r="Y75" s="171">
        <v>2380050</v>
      </c>
      <c r="Z75" s="170">
        <v>10214</v>
      </c>
      <c r="AA75" s="171">
        <v>7640700</v>
      </c>
      <c r="AB75" s="170">
        <v>55895</v>
      </c>
      <c r="AC75" s="171">
        <v>20464969</v>
      </c>
      <c r="AE75" s="149"/>
      <c r="AF75" s="171"/>
      <c r="AG75" s="171"/>
      <c r="AO75" s="149"/>
      <c r="AP75" s="170"/>
      <c r="AQ75" s="170"/>
      <c r="AR75" s="170"/>
      <c r="AT75" s="149">
        <v>41671</v>
      </c>
      <c r="AU75" s="170">
        <v>78178</v>
      </c>
    </row>
    <row r="76" spans="13:47" ht="15" customHeight="1" x14ac:dyDescent="0.3">
      <c r="M76" s="149">
        <v>41974</v>
      </c>
      <c r="N76" s="170">
        <v>22</v>
      </c>
      <c r="O76" s="171">
        <v>93600</v>
      </c>
      <c r="P76" s="176">
        <v>7070</v>
      </c>
      <c r="Q76" s="171">
        <v>3899800</v>
      </c>
      <c r="R76" s="170">
        <v>3326840</v>
      </c>
      <c r="S76" s="171">
        <v>1249232572</v>
      </c>
      <c r="T76" s="170">
        <v>92492</v>
      </c>
      <c r="U76" s="171">
        <v>128822350</v>
      </c>
      <c r="V76" s="170">
        <v>25784</v>
      </c>
      <c r="W76" s="171">
        <v>204856081.57000002</v>
      </c>
      <c r="X76" s="170">
        <v>2317</v>
      </c>
      <c r="Y76" s="171">
        <v>2598300</v>
      </c>
      <c r="Z76" s="170">
        <v>9322</v>
      </c>
      <c r="AA76" s="171">
        <v>6978600</v>
      </c>
      <c r="AB76" s="170">
        <v>52406</v>
      </c>
      <c r="AC76" s="171">
        <v>19166594</v>
      </c>
      <c r="AE76" s="158" t="s">
        <v>699</v>
      </c>
      <c r="AF76" s="244" t="s">
        <v>705</v>
      </c>
      <c r="AG76" s="244"/>
      <c r="AH76" s="244"/>
      <c r="AI76" s="244"/>
      <c r="AJ76" s="244"/>
      <c r="AK76" s="244"/>
      <c r="AL76" s="244"/>
      <c r="AM76" s="244"/>
      <c r="AO76" s="149" t="s">
        <v>670</v>
      </c>
      <c r="AT76" s="149">
        <v>41699</v>
      </c>
      <c r="AU76" s="170">
        <v>70640</v>
      </c>
    </row>
    <row r="77" spans="13:47" x14ac:dyDescent="0.3">
      <c r="M77" s="149">
        <v>42005</v>
      </c>
      <c r="N77" s="170">
        <v>10</v>
      </c>
      <c r="O77" s="171">
        <v>45000</v>
      </c>
      <c r="P77" s="176">
        <v>2467262</v>
      </c>
      <c r="Q77" s="171">
        <v>1822361825</v>
      </c>
      <c r="R77" s="170">
        <v>3302778</v>
      </c>
      <c r="S77" s="171">
        <v>1290020541</v>
      </c>
      <c r="T77" s="170">
        <v>92221</v>
      </c>
      <c r="U77" s="171">
        <v>131464840</v>
      </c>
      <c r="V77" s="170">
        <v>26320</v>
      </c>
      <c r="W77" s="171">
        <v>208095423.44999999</v>
      </c>
      <c r="X77" s="170">
        <v>2312</v>
      </c>
      <c r="Y77" s="171">
        <v>2592675</v>
      </c>
      <c r="Z77" s="170">
        <v>8610</v>
      </c>
      <c r="AA77" s="171">
        <v>6447750</v>
      </c>
      <c r="AB77" s="170">
        <v>50110</v>
      </c>
      <c r="AC77" s="171">
        <v>18785487</v>
      </c>
      <c r="AE77" s="142"/>
      <c r="AM77" s="166"/>
      <c r="AT77" s="149">
        <v>41730</v>
      </c>
      <c r="AU77" s="170">
        <v>69121</v>
      </c>
    </row>
    <row r="78" spans="13:47" x14ac:dyDescent="0.3">
      <c r="M78" s="149">
        <v>42036</v>
      </c>
      <c r="N78" s="170">
        <v>19</v>
      </c>
      <c r="O78" s="171">
        <v>84600</v>
      </c>
      <c r="P78" s="176">
        <v>192507</v>
      </c>
      <c r="Q78" s="171">
        <v>144797115</v>
      </c>
      <c r="R78" s="170">
        <v>3342582</v>
      </c>
      <c r="S78" s="171">
        <v>1289259044</v>
      </c>
      <c r="T78" s="170">
        <v>92571</v>
      </c>
      <c r="U78" s="171">
        <v>130971012</v>
      </c>
      <c r="V78" s="170">
        <v>26084</v>
      </c>
      <c r="W78" s="171">
        <v>209622892.44</v>
      </c>
      <c r="X78" s="170">
        <v>2308</v>
      </c>
      <c r="Y78" s="171">
        <v>2591775</v>
      </c>
      <c r="Z78" s="170">
        <v>7676</v>
      </c>
      <c r="AA78" s="171">
        <v>5750700</v>
      </c>
      <c r="AB78" s="170">
        <v>47699</v>
      </c>
      <c r="AC78" s="171">
        <v>17613944</v>
      </c>
      <c r="AE78" s="226" t="s">
        <v>664</v>
      </c>
      <c r="AF78" s="228" t="s">
        <v>701</v>
      </c>
      <c r="AG78" s="228"/>
      <c r="AH78" s="228" t="s">
        <v>702</v>
      </c>
      <c r="AI78" s="228"/>
      <c r="AJ78" s="228" t="s">
        <v>689</v>
      </c>
      <c r="AK78" s="228"/>
      <c r="AL78" s="228" t="s">
        <v>690</v>
      </c>
      <c r="AM78" s="228"/>
      <c r="AT78" s="149">
        <v>41760</v>
      </c>
      <c r="AU78" s="170">
        <v>68254</v>
      </c>
    </row>
    <row r="79" spans="13:47" ht="28.8" x14ac:dyDescent="0.3">
      <c r="M79" s="149">
        <v>42064</v>
      </c>
      <c r="N79" s="170">
        <v>16</v>
      </c>
      <c r="O79" s="171">
        <v>71100</v>
      </c>
      <c r="P79" s="176">
        <v>39376</v>
      </c>
      <c r="Q79" s="171">
        <v>30052445</v>
      </c>
      <c r="R79" s="170">
        <v>3273546</v>
      </c>
      <c r="S79" s="171">
        <v>1197902520</v>
      </c>
      <c r="T79" s="170">
        <v>92836</v>
      </c>
      <c r="U79" s="171">
        <v>127864692</v>
      </c>
      <c r="V79" s="170">
        <v>25627</v>
      </c>
      <c r="W79" s="171">
        <v>207501270.08000001</v>
      </c>
      <c r="X79" s="170">
        <v>3107</v>
      </c>
      <c r="Y79" s="171">
        <v>3491325</v>
      </c>
      <c r="Z79" s="170">
        <v>10590</v>
      </c>
      <c r="AA79" s="171">
        <v>7934400</v>
      </c>
      <c r="AB79" s="170">
        <v>45499</v>
      </c>
      <c r="AC79" s="171">
        <v>16305402</v>
      </c>
      <c r="AE79" s="227"/>
      <c r="AF79" s="186" t="s">
        <v>695</v>
      </c>
      <c r="AG79" s="186" t="s">
        <v>696</v>
      </c>
      <c r="AH79" s="186" t="s">
        <v>695</v>
      </c>
      <c r="AI79" s="186" t="s">
        <v>696</v>
      </c>
      <c r="AJ79" s="186" t="s">
        <v>695</v>
      </c>
      <c r="AK79" s="186" t="s">
        <v>696</v>
      </c>
      <c r="AL79" s="186" t="s">
        <v>695</v>
      </c>
      <c r="AM79" s="186" t="s">
        <v>696</v>
      </c>
      <c r="AO79" s="199" t="s">
        <v>707</v>
      </c>
      <c r="AP79" s="242" t="s">
        <v>712</v>
      </c>
      <c r="AQ79" s="242"/>
      <c r="AR79" s="242"/>
      <c r="AT79" s="149">
        <v>41791</v>
      </c>
      <c r="AU79" s="170">
        <v>63707</v>
      </c>
    </row>
    <row r="80" spans="13:47" x14ac:dyDescent="0.3">
      <c r="M80" s="149">
        <v>42095</v>
      </c>
      <c r="N80" s="177">
        <v>18</v>
      </c>
      <c r="O80" s="178">
        <v>81000</v>
      </c>
      <c r="P80" s="179">
        <v>31466</v>
      </c>
      <c r="Q80" s="178">
        <v>23826464.999999918</v>
      </c>
      <c r="R80" s="177">
        <v>3239751</v>
      </c>
      <c r="S80" s="178">
        <v>1163914125.0000038</v>
      </c>
      <c r="T80" s="177">
        <v>92745</v>
      </c>
      <c r="U80" s="178">
        <v>125916273.99999931</v>
      </c>
      <c r="V80" s="177">
        <v>25789</v>
      </c>
      <c r="W80" s="178">
        <v>210691805.48999995</v>
      </c>
      <c r="X80" s="177">
        <v>2863</v>
      </c>
      <c r="Y80" s="178">
        <v>3218400</v>
      </c>
      <c r="Z80" s="177">
        <v>10062</v>
      </c>
      <c r="AA80" s="178">
        <v>7544250</v>
      </c>
      <c r="AB80" s="177">
        <v>44902</v>
      </c>
      <c r="AC80" s="178">
        <v>15679162.999999985</v>
      </c>
      <c r="AE80" s="149">
        <v>41275</v>
      </c>
      <c r="AF80" s="174">
        <v>3255</v>
      </c>
      <c r="AG80" s="170">
        <v>582250</v>
      </c>
      <c r="AH80" s="174">
        <v>622337</v>
      </c>
      <c r="AI80" s="170">
        <v>26665949</v>
      </c>
      <c r="AJ80" s="174">
        <v>328126</v>
      </c>
      <c r="AK80" s="170">
        <v>107052213</v>
      </c>
      <c r="AL80" s="174">
        <v>85471</v>
      </c>
      <c r="AM80" s="170">
        <v>89941500</v>
      </c>
      <c r="AO80" s="142"/>
      <c r="AP80" s="143"/>
      <c r="AT80" s="149">
        <v>41821</v>
      </c>
      <c r="AU80" s="170">
        <v>68195</v>
      </c>
    </row>
    <row r="81" spans="13:47" x14ac:dyDescent="0.3">
      <c r="M81" s="149">
        <v>42125</v>
      </c>
      <c r="N81" s="177">
        <v>23</v>
      </c>
      <c r="O81" s="178">
        <v>103500</v>
      </c>
      <c r="P81" s="179">
        <v>24351</v>
      </c>
      <c r="Q81" s="178">
        <v>18163899.999999948</v>
      </c>
      <c r="R81" s="177">
        <v>3163378</v>
      </c>
      <c r="S81" s="178">
        <v>1802353242.0001166</v>
      </c>
      <c r="T81" s="177">
        <v>93046</v>
      </c>
      <c r="U81" s="178">
        <v>176599535.00000173</v>
      </c>
      <c r="V81" s="177">
        <v>25082</v>
      </c>
      <c r="W81" s="178">
        <v>211796908.95999831</v>
      </c>
      <c r="X81" s="177">
        <v>2800</v>
      </c>
      <c r="Y81" s="178">
        <v>3149100</v>
      </c>
      <c r="Z81" s="177">
        <v>10009</v>
      </c>
      <c r="AA81" s="178">
        <v>7506000</v>
      </c>
      <c r="AB81" s="177">
        <v>43784</v>
      </c>
      <c r="AC81" s="178">
        <v>24323235.00000013</v>
      </c>
      <c r="AE81" s="149">
        <v>41306</v>
      </c>
      <c r="AF81" s="174">
        <v>44432</v>
      </c>
      <c r="AG81" s="170">
        <v>7942060</v>
      </c>
      <c r="AH81" s="174">
        <v>642683</v>
      </c>
      <c r="AI81" s="170">
        <v>27576846</v>
      </c>
      <c r="AJ81" s="174">
        <v>330128</v>
      </c>
      <c r="AK81" s="170">
        <v>107726271</v>
      </c>
      <c r="AL81" s="174">
        <v>84460</v>
      </c>
      <c r="AM81" s="170">
        <v>89335500</v>
      </c>
      <c r="AO81" s="226" t="s">
        <v>664</v>
      </c>
      <c r="AP81" s="240" t="s">
        <v>709</v>
      </c>
      <c r="AQ81" s="240"/>
      <c r="AR81" s="240"/>
      <c r="AT81" s="149">
        <v>41852</v>
      </c>
      <c r="AU81" s="170">
        <v>69361</v>
      </c>
    </row>
    <row r="82" spans="13:47" x14ac:dyDescent="0.3">
      <c r="M82" s="152">
        <v>42156</v>
      </c>
      <c r="N82" s="180">
        <v>35</v>
      </c>
      <c r="O82" s="181">
        <v>156600</v>
      </c>
      <c r="P82" s="182">
        <v>18048</v>
      </c>
      <c r="Q82" s="181">
        <v>13534485.000000043</v>
      </c>
      <c r="R82" s="180">
        <v>3059939</v>
      </c>
      <c r="S82" s="181">
        <v>1720240027.0001328</v>
      </c>
      <c r="T82" s="180">
        <v>93222</v>
      </c>
      <c r="U82" s="181">
        <v>173696427.99999821</v>
      </c>
      <c r="V82" s="180">
        <v>25405</v>
      </c>
      <c r="W82" s="181">
        <v>228204364.87000099</v>
      </c>
      <c r="X82" s="180">
        <v>3198</v>
      </c>
      <c r="Y82" s="181">
        <v>3597525</v>
      </c>
      <c r="Z82" s="180">
        <v>11696</v>
      </c>
      <c r="AA82" s="181">
        <v>8771400</v>
      </c>
      <c r="AB82" s="180">
        <v>42449</v>
      </c>
      <c r="AC82" s="181">
        <v>23307300.000000056</v>
      </c>
      <c r="AE82" s="149">
        <v>41334</v>
      </c>
      <c r="AF82" s="174">
        <v>30244</v>
      </c>
      <c r="AG82" s="170">
        <v>5540640</v>
      </c>
      <c r="AH82" s="174">
        <v>622609</v>
      </c>
      <c r="AI82" s="170">
        <v>26690180</v>
      </c>
      <c r="AJ82" s="174">
        <v>327380</v>
      </c>
      <c r="AK82" s="170">
        <v>106491937</v>
      </c>
      <c r="AL82" s="174">
        <v>83310</v>
      </c>
      <c r="AM82" s="170">
        <v>87721200</v>
      </c>
      <c r="AO82" s="227"/>
      <c r="AP82" s="200" t="s">
        <v>689</v>
      </c>
      <c r="AQ82" s="200" t="s">
        <v>710</v>
      </c>
      <c r="AR82" s="200" t="s">
        <v>470</v>
      </c>
      <c r="AT82" s="149">
        <v>41883</v>
      </c>
      <c r="AU82" s="170">
        <v>76148</v>
      </c>
    </row>
    <row r="83" spans="13:47" x14ac:dyDescent="0.3">
      <c r="AE83" s="149">
        <v>41365</v>
      </c>
      <c r="AF83" s="174">
        <v>0</v>
      </c>
      <c r="AG83" s="170">
        <v>0</v>
      </c>
      <c r="AH83" s="174">
        <v>623640</v>
      </c>
      <c r="AI83" s="170">
        <v>26729663</v>
      </c>
      <c r="AJ83" s="174">
        <v>327662</v>
      </c>
      <c r="AK83" s="170">
        <v>106254189</v>
      </c>
      <c r="AL83" s="174">
        <v>82268</v>
      </c>
      <c r="AM83" s="170">
        <v>86390400</v>
      </c>
      <c r="AO83" s="149">
        <v>41275</v>
      </c>
      <c r="AP83" s="170">
        <v>3292276</v>
      </c>
      <c r="AQ83" s="170">
        <v>21903</v>
      </c>
      <c r="AR83" s="170">
        <v>3314179</v>
      </c>
      <c r="AT83" s="149">
        <v>41913</v>
      </c>
      <c r="AU83" s="170">
        <v>81060</v>
      </c>
    </row>
    <row r="84" spans="13:47" x14ac:dyDescent="0.3">
      <c r="AE84" s="149">
        <v>41395</v>
      </c>
      <c r="AF84" s="174">
        <v>8970</v>
      </c>
      <c r="AG84" s="170">
        <v>1651720</v>
      </c>
      <c r="AH84" s="174">
        <v>622545</v>
      </c>
      <c r="AI84" s="170">
        <v>26687515</v>
      </c>
      <c r="AJ84" s="174">
        <v>326955</v>
      </c>
      <c r="AK84" s="170">
        <v>105840791</v>
      </c>
      <c r="AL84" s="174">
        <v>81398</v>
      </c>
      <c r="AM84" s="170">
        <v>85310700</v>
      </c>
      <c r="AO84" s="149">
        <v>41306</v>
      </c>
      <c r="AP84" s="170">
        <v>3290348</v>
      </c>
      <c r="AQ84" s="170">
        <v>22271</v>
      </c>
      <c r="AR84" s="170">
        <v>3312619</v>
      </c>
      <c r="AT84" s="149">
        <v>41944</v>
      </c>
      <c r="AU84" s="170">
        <v>83597</v>
      </c>
    </row>
    <row r="85" spans="13:47" x14ac:dyDescent="0.3">
      <c r="M85" s="158" t="s">
        <v>686</v>
      </c>
      <c r="N85" s="245" t="s">
        <v>697</v>
      </c>
      <c r="O85" s="245"/>
      <c r="P85" s="245"/>
      <c r="Q85" s="245"/>
      <c r="R85" s="245"/>
      <c r="S85" s="245"/>
      <c r="T85" s="245"/>
      <c r="U85" s="183"/>
      <c r="V85" s="164"/>
      <c r="W85" s="184"/>
      <c r="Y85" s="184"/>
      <c r="AA85" s="184"/>
      <c r="AC85" s="184"/>
      <c r="AE85" s="149">
        <v>41426</v>
      </c>
      <c r="AF85" s="174">
        <v>9696</v>
      </c>
      <c r="AG85" s="170">
        <v>1753210</v>
      </c>
      <c r="AH85" s="174">
        <v>609813</v>
      </c>
      <c r="AI85" s="170">
        <v>26107570</v>
      </c>
      <c r="AJ85" s="174">
        <v>325556</v>
      </c>
      <c r="AK85" s="170">
        <v>103472428</v>
      </c>
      <c r="AL85" s="174">
        <v>81653</v>
      </c>
      <c r="AM85" s="170">
        <v>83174400</v>
      </c>
      <c r="AO85" s="149">
        <v>41334</v>
      </c>
      <c r="AP85" s="170">
        <v>3251184</v>
      </c>
      <c r="AQ85" s="170">
        <v>22288</v>
      </c>
      <c r="AR85" s="170">
        <v>3273472</v>
      </c>
      <c r="AT85" s="149">
        <v>41974</v>
      </c>
      <c r="AU85" s="170">
        <v>93569</v>
      </c>
    </row>
    <row r="86" spans="13:47" x14ac:dyDescent="0.3">
      <c r="M86" s="142"/>
      <c r="O86" s="184"/>
      <c r="Q86" s="184"/>
      <c r="S86" s="185"/>
      <c r="T86" s="166"/>
      <c r="U86" s="185"/>
      <c r="V86" s="166"/>
      <c r="W86" s="185"/>
      <c r="Y86" s="184"/>
      <c r="AA86" s="184"/>
      <c r="AC86" s="184"/>
      <c r="AE86" s="149">
        <v>41456</v>
      </c>
      <c r="AF86" s="174">
        <v>8454</v>
      </c>
      <c r="AG86" s="170">
        <v>1515040</v>
      </c>
      <c r="AH86" s="174">
        <v>627395</v>
      </c>
      <c r="AI86" s="170">
        <v>65641300</v>
      </c>
      <c r="AJ86" s="174">
        <v>331484</v>
      </c>
      <c r="AK86" s="170">
        <v>147594722</v>
      </c>
      <c r="AL86" s="174">
        <v>81806</v>
      </c>
      <c r="AM86" s="170">
        <v>114563240</v>
      </c>
      <c r="AO86" s="149">
        <v>41365</v>
      </c>
      <c r="AP86" s="170">
        <v>3266972</v>
      </c>
      <c r="AQ86" s="170">
        <v>22191</v>
      </c>
      <c r="AR86" s="170">
        <v>3289163</v>
      </c>
      <c r="AT86" s="149">
        <v>42005</v>
      </c>
      <c r="AU86" s="170">
        <v>86994</v>
      </c>
    </row>
    <row r="87" spans="13:47" x14ac:dyDescent="0.3">
      <c r="M87" s="226" t="s">
        <v>664</v>
      </c>
      <c r="N87" s="228" t="s">
        <v>687</v>
      </c>
      <c r="O87" s="228"/>
      <c r="P87" s="228" t="s">
        <v>688</v>
      </c>
      <c r="Q87" s="228"/>
      <c r="R87" s="228" t="s">
        <v>689</v>
      </c>
      <c r="S87" s="228"/>
      <c r="T87" s="228" t="s">
        <v>690</v>
      </c>
      <c r="U87" s="228"/>
      <c r="V87" s="228" t="s">
        <v>691</v>
      </c>
      <c r="W87" s="228"/>
      <c r="X87" s="228" t="s">
        <v>692</v>
      </c>
      <c r="Y87" s="228"/>
      <c r="Z87" s="228" t="s">
        <v>693</v>
      </c>
      <c r="AA87" s="228"/>
      <c r="AB87" s="228" t="s">
        <v>694</v>
      </c>
      <c r="AC87" s="228"/>
      <c r="AE87" s="149">
        <v>41487</v>
      </c>
      <c r="AF87" s="174">
        <v>6038</v>
      </c>
      <c r="AG87" s="170">
        <v>1073550</v>
      </c>
      <c r="AH87" s="174">
        <v>625566</v>
      </c>
      <c r="AI87" s="170">
        <v>65465300</v>
      </c>
      <c r="AJ87" s="174">
        <v>331614</v>
      </c>
      <c r="AK87" s="170">
        <v>147680921</v>
      </c>
      <c r="AL87" s="174">
        <v>81988</v>
      </c>
      <c r="AM87" s="170">
        <v>114649080</v>
      </c>
      <c r="AO87" s="149">
        <v>41395</v>
      </c>
      <c r="AP87" s="170">
        <v>3261676</v>
      </c>
      <c r="AQ87" s="170">
        <v>21980</v>
      </c>
      <c r="AR87" s="170">
        <v>3283656</v>
      </c>
      <c r="AT87" s="149">
        <v>42036</v>
      </c>
      <c r="AU87" s="170">
        <v>82430</v>
      </c>
    </row>
    <row r="88" spans="13:47" ht="28.8" x14ac:dyDescent="0.3">
      <c r="M88" s="227"/>
      <c r="N88" s="186" t="s">
        <v>695</v>
      </c>
      <c r="O88" s="187" t="s">
        <v>696</v>
      </c>
      <c r="P88" s="186" t="s">
        <v>695</v>
      </c>
      <c r="Q88" s="187" t="s">
        <v>696</v>
      </c>
      <c r="R88" s="186" t="s">
        <v>695</v>
      </c>
      <c r="S88" s="187" t="s">
        <v>696</v>
      </c>
      <c r="T88" s="186" t="s">
        <v>695</v>
      </c>
      <c r="U88" s="187" t="s">
        <v>696</v>
      </c>
      <c r="V88" s="186" t="s">
        <v>695</v>
      </c>
      <c r="W88" s="187" t="s">
        <v>696</v>
      </c>
      <c r="X88" s="186" t="s">
        <v>695</v>
      </c>
      <c r="Y88" s="187" t="s">
        <v>696</v>
      </c>
      <c r="Z88" s="186" t="s">
        <v>695</v>
      </c>
      <c r="AA88" s="187" t="s">
        <v>696</v>
      </c>
      <c r="AB88" s="186" t="s">
        <v>695</v>
      </c>
      <c r="AC88" s="187" t="s">
        <v>696</v>
      </c>
      <c r="AE88" s="175">
        <v>41518</v>
      </c>
      <c r="AF88" s="174">
        <v>4417</v>
      </c>
      <c r="AG88" s="174">
        <v>787610</v>
      </c>
      <c r="AH88" s="174">
        <v>667291</v>
      </c>
      <c r="AI88" s="174">
        <v>70064500</v>
      </c>
      <c r="AJ88" s="174">
        <v>344794</v>
      </c>
      <c r="AK88" s="174">
        <v>149905206</v>
      </c>
      <c r="AL88" s="174">
        <v>82575</v>
      </c>
      <c r="AM88" s="170">
        <v>115064040</v>
      </c>
      <c r="AO88" s="149">
        <v>41426</v>
      </c>
      <c r="AP88" s="170">
        <v>3273060</v>
      </c>
      <c r="AQ88" s="170">
        <v>21856</v>
      </c>
      <c r="AR88" s="170">
        <v>3294916</v>
      </c>
      <c r="AT88" s="149">
        <v>42064</v>
      </c>
      <c r="AU88" s="170">
        <v>77352</v>
      </c>
    </row>
    <row r="89" spans="13:47" x14ac:dyDescent="0.3">
      <c r="M89" s="149">
        <v>41275</v>
      </c>
      <c r="N89" s="170">
        <v>26</v>
      </c>
      <c r="O89" s="188">
        <v>93600</v>
      </c>
      <c r="P89" s="170">
        <v>26424</v>
      </c>
      <c r="Q89" s="188">
        <v>5264560</v>
      </c>
      <c r="R89" s="170">
        <v>2821780</v>
      </c>
      <c r="S89" s="188">
        <v>681681548</v>
      </c>
      <c r="T89" s="170">
        <v>78371</v>
      </c>
      <c r="U89" s="188">
        <v>67418400</v>
      </c>
      <c r="V89" s="170">
        <v>22284</v>
      </c>
      <c r="W89" s="188">
        <v>101302532.08</v>
      </c>
      <c r="X89" s="170">
        <v>1657</v>
      </c>
      <c r="Y89" s="188">
        <v>1491300</v>
      </c>
      <c r="Z89" s="170">
        <v>7532</v>
      </c>
      <c r="AA89" s="188">
        <v>4519200</v>
      </c>
      <c r="AB89" s="170">
        <v>49941</v>
      </c>
      <c r="AC89" s="188">
        <v>12240076</v>
      </c>
      <c r="AE89" s="149">
        <v>41548</v>
      </c>
      <c r="AF89" s="174">
        <v>4592</v>
      </c>
      <c r="AG89" s="170">
        <v>817020</v>
      </c>
      <c r="AH89" s="174">
        <v>668630</v>
      </c>
      <c r="AI89" s="170">
        <v>70209300</v>
      </c>
      <c r="AJ89" s="174">
        <v>347456</v>
      </c>
      <c r="AK89" s="170">
        <v>150751652</v>
      </c>
      <c r="AL89" s="174">
        <v>82818</v>
      </c>
      <c r="AM89" s="170">
        <v>115279440</v>
      </c>
      <c r="AO89" s="149">
        <v>41456</v>
      </c>
      <c r="AP89" s="170">
        <v>3272876</v>
      </c>
      <c r="AQ89" s="170">
        <v>21884</v>
      </c>
      <c r="AR89" s="170">
        <v>3294760</v>
      </c>
      <c r="AT89" s="149">
        <v>42095</v>
      </c>
      <c r="AU89" s="170">
        <v>69085</v>
      </c>
    </row>
    <row r="90" spans="13:47" x14ac:dyDescent="0.3">
      <c r="M90" s="149">
        <v>41306</v>
      </c>
      <c r="N90" s="170">
        <v>16</v>
      </c>
      <c r="O90" s="188">
        <v>57600</v>
      </c>
      <c r="P90" s="170">
        <v>11487</v>
      </c>
      <c r="Q90" s="188">
        <v>2374220</v>
      </c>
      <c r="R90" s="170">
        <v>2746399</v>
      </c>
      <c r="S90" s="188">
        <v>668322435</v>
      </c>
      <c r="T90" s="170">
        <v>78116</v>
      </c>
      <c r="U90" s="188">
        <v>67310100</v>
      </c>
      <c r="V90" s="170">
        <v>22517</v>
      </c>
      <c r="W90" s="188">
        <v>102139587.09999999</v>
      </c>
      <c r="X90" s="170">
        <v>2616</v>
      </c>
      <c r="Y90" s="188">
        <v>2354400</v>
      </c>
      <c r="Z90" s="170">
        <v>8717</v>
      </c>
      <c r="AA90" s="188">
        <v>5230200</v>
      </c>
      <c r="AB90" s="170">
        <v>45918</v>
      </c>
      <c r="AC90" s="188">
        <v>10590667</v>
      </c>
      <c r="AE90" s="149">
        <v>41579</v>
      </c>
      <c r="AF90" s="174">
        <v>4240</v>
      </c>
      <c r="AG90" s="170">
        <v>746640</v>
      </c>
      <c r="AH90" s="174">
        <v>668228</v>
      </c>
      <c r="AI90" s="170">
        <v>70178100</v>
      </c>
      <c r="AJ90" s="174">
        <v>350840</v>
      </c>
      <c r="AK90" s="170">
        <v>151595586</v>
      </c>
      <c r="AL90" s="174">
        <v>83244</v>
      </c>
      <c r="AM90" s="170">
        <v>114376080</v>
      </c>
      <c r="AO90" s="149">
        <v>41487</v>
      </c>
      <c r="AP90" s="170">
        <v>3309595</v>
      </c>
      <c r="AQ90" s="170">
        <v>21679</v>
      </c>
      <c r="AR90" s="170">
        <v>3331274</v>
      </c>
      <c r="AT90" s="149">
        <v>42125</v>
      </c>
      <c r="AU90" s="170">
        <v>69022</v>
      </c>
    </row>
    <row r="91" spans="13:47" x14ac:dyDescent="0.3">
      <c r="M91" s="149">
        <v>41334</v>
      </c>
      <c r="N91" s="170">
        <v>11</v>
      </c>
      <c r="O91" s="188">
        <v>37200</v>
      </c>
      <c r="P91" s="170">
        <v>678338</v>
      </c>
      <c r="Q91" s="188">
        <v>141467880</v>
      </c>
      <c r="R91" s="170">
        <v>2764968</v>
      </c>
      <c r="S91" s="188">
        <v>685290840</v>
      </c>
      <c r="T91" s="170">
        <v>79344</v>
      </c>
      <c r="U91" s="188">
        <v>69480000</v>
      </c>
      <c r="V91" s="170">
        <v>22639</v>
      </c>
      <c r="W91" s="188">
        <v>102967795.25</v>
      </c>
      <c r="X91" s="170">
        <v>2044</v>
      </c>
      <c r="Y91" s="188">
        <v>1839600</v>
      </c>
      <c r="Z91" s="170">
        <v>5973</v>
      </c>
      <c r="AA91" s="188">
        <v>3583800</v>
      </c>
      <c r="AB91" s="170">
        <v>43277</v>
      </c>
      <c r="AC91" s="188">
        <v>10134633</v>
      </c>
      <c r="AE91" s="149">
        <v>41609</v>
      </c>
      <c r="AF91" s="174">
        <v>4721</v>
      </c>
      <c r="AG91" s="170">
        <v>834190</v>
      </c>
      <c r="AH91" s="174">
        <v>663466</v>
      </c>
      <c r="AI91" s="170">
        <v>69652400</v>
      </c>
      <c r="AJ91" s="174">
        <v>355230</v>
      </c>
      <c r="AK91" s="170">
        <v>149244876</v>
      </c>
      <c r="AL91" s="174">
        <v>83738</v>
      </c>
      <c r="AM91" s="170">
        <v>106850040</v>
      </c>
      <c r="AO91" s="149">
        <v>41518</v>
      </c>
      <c r="AP91" s="170">
        <v>3332641</v>
      </c>
      <c r="AQ91" s="170">
        <v>22378</v>
      </c>
      <c r="AR91" s="170">
        <v>3355019</v>
      </c>
      <c r="AT91" s="150">
        <v>42156</v>
      </c>
      <c r="AU91" s="170">
        <v>78203</v>
      </c>
    </row>
    <row r="92" spans="13:47" x14ac:dyDescent="0.3">
      <c r="M92" s="149">
        <v>41365</v>
      </c>
      <c r="N92" s="170">
        <v>28</v>
      </c>
      <c r="O92" s="188">
        <v>100800</v>
      </c>
      <c r="P92" s="170">
        <v>303121</v>
      </c>
      <c r="Q92" s="188">
        <v>63514890</v>
      </c>
      <c r="R92" s="170">
        <v>2795174</v>
      </c>
      <c r="S92" s="188">
        <v>685834950</v>
      </c>
      <c r="T92" s="170">
        <v>81025</v>
      </c>
      <c r="U92" s="188">
        <v>70550700</v>
      </c>
      <c r="V92" s="170">
        <v>20921</v>
      </c>
      <c r="W92" s="188">
        <v>98805822.980000004</v>
      </c>
      <c r="X92" s="170">
        <v>2344</v>
      </c>
      <c r="Y92" s="188">
        <v>2109600</v>
      </c>
      <c r="Z92" s="170">
        <v>7794</v>
      </c>
      <c r="AA92" s="188">
        <v>4676400</v>
      </c>
      <c r="AB92" s="170">
        <v>42816</v>
      </c>
      <c r="AC92" s="188">
        <v>9876757</v>
      </c>
      <c r="AE92" s="149">
        <v>41640</v>
      </c>
      <c r="AF92" s="174">
        <v>0</v>
      </c>
      <c r="AG92" s="170">
        <v>0</v>
      </c>
      <c r="AH92" s="174">
        <v>663887</v>
      </c>
      <c r="AI92" s="170">
        <v>69695900</v>
      </c>
      <c r="AJ92" s="174">
        <v>357407</v>
      </c>
      <c r="AK92" s="170">
        <v>151666251</v>
      </c>
      <c r="AL92" s="174">
        <v>83835</v>
      </c>
      <c r="AM92" s="170">
        <v>109144880</v>
      </c>
      <c r="AO92" s="149">
        <v>41548</v>
      </c>
      <c r="AP92" s="170">
        <v>3403442</v>
      </c>
      <c r="AQ92" s="170">
        <v>22683</v>
      </c>
      <c r="AR92" s="170">
        <v>3426125</v>
      </c>
      <c r="AT92" s="149">
        <v>42186</v>
      </c>
      <c r="AU92" s="177">
        <v>74523</v>
      </c>
    </row>
    <row r="93" spans="13:47" x14ac:dyDescent="0.3">
      <c r="M93" s="149">
        <v>41395</v>
      </c>
      <c r="N93" s="170">
        <v>13</v>
      </c>
      <c r="O93" s="188">
        <v>46800</v>
      </c>
      <c r="P93" s="170">
        <v>144896</v>
      </c>
      <c r="Q93" s="188">
        <v>31443880</v>
      </c>
      <c r="R93" s="170">
        <v>2730369</v>
      </c>
      <c r="S93" s="188">
        <v>647610314</v>
      </c>
      <c r="T93" s="170">
        <v>82140</v>
      </c>
      <c r="U93" s="188">
        <v>69649800</v>
      </c>
      <c r="V93" s="170">
        <v>23244</v>
      </c>
      <c r="W93" s="188">
        <v>109255537.18000001</v>
      </c>
      <c r="X93" s="170">
        <v>3411</v>
      </c>
      <c r="Y93" s="188">
        <v>3069900</v>
      </c>
      <c r="Z93" s="170">
        <v>10291</v>
      </c>
      <c r="AA93" s="188">
        <v>6174400</v>
      </c>
      <c r="AB93" s="170">
        <v>42944</v>
      </c>
      <c r="AC93" s="188">
        <v>9711450</v>
      </c>
      <c r="AE93" s="149">
        <v>41671</v>
      </c>
      <c r="AF93" s="174">
        <v>92377</v>
      </c>
      <c r="AG93" s="170">
        <v>16600840</v>
      </c>
      <c r="AH93" s="174">
        <v>663968</v>
      </c>
      <c r="AI93" s="170">
        <v>69713500</v>
      </c>
      <c r="AJ93" s="174">
        <v>358793</v>
      </c>
      <c r="AK93" s="170">
        <v>151989734</v>
      </c>
      <c r="AL93" s="174">
        <v>84535</v>
      </c>
      <c r="AM93" s="170">
        <v>109575780</v>
      </c>
      <c r="AO93" s="149">
        <v>41579</v>
      </c>
      <c r="AP93" s="170">
        <v>3416318</v>
      </c>
      <c r="AQ93" s="170">
        <v>22828</v>
      </c>
      <c r="AR93" s="170">
        <v>3439146</v>
      </c>
      <c r="AT93" s="149">
        <v>42217</v>
      </c>
      <c r="AU93" s="170">
        <v>77025</v>
      </c>
    </row>
    <row r="94" spans="13:47" x14ac:dyDescent="0.3">
      <c r="M94" s="149">
        <v>41426</v>
      </c>
      <c r="N94" s="170">
        <v>28</v>
      </c>
      <c r="O94" s="188">
        <v>100800</v>
      </c>
      <c r="P94" s="170">
        <v>126396</v>
      </c>
      <c r="Q94" s="188">
        <v>26964550</v>
      </c>
      <c r="R94" s="170">
        <v>2642599</v>
      </c>
      <c r="S94" s="188">
        <v>616760591</v>
      </c>
      <c r="T94" s="170">
        <v>82890</v>
      </c>
      <c r="U94" s="188">
        <v>69202200</v>
      </c>
      <c r="V94" s="170">
        <v>23827</v>
      </c>
      <c r="W94" s="188">
        <v>116042009.88</v>
      </c>
      <c r="X94" s="170">
        <v>3365</v>
      </c>
      <c r="Y94" s="188">
        <v>3028500</v>
      </c>
      <c r="Z94" s="170">
        <v>10878</v>
      </c>
      <c r="AA94" s="188">
        <v>6526800</v>
      </c>
      <c r="AB94" s="170">
        <v>42952</v>
      </c>
      <c r="AC94" s="188">
        <v>9576520</v>
      </c>
      <c r="AE94" s="149">
        <v>41699</v>
      </c>
      <c r="AF94" s="174">
        <v>215825</v>
      </c>
      <c r="AG94" s="170">
        <v>111269760</v>
      </c>
      <c r="AH94" s="174">
        <v>664576</v>
      </c>
      <c r="AI94" s="170">
        <v>69782000</v>
      </c>
      <c r="AJ94" s="174">
        <v>362883</v>
      </c>
      <c r="AK94" s="170">
        <v>155385397</v>
      </c>
      <c r="AL94" s="174">
        <v>84994</v>
      </c>
      <c r="AM94" s="170">
        <v>110876280</v>
      </c>
      <c r="AO94" s="149">
        <v>41609</v>
      </c>
      <c r="AP94" s="170">
        <v>3436740</v>
      </c>
      <c r="AQ94" s="170">
        <v>22834</v>
      </c>
      <c r="AR94" s="170">
        <v>3459574</v>
      </c>
      <c r="AT94" s="149">
        <v>42248</v>
      </c>
      <c r="AU94" s="170">
        <v>80053</v>
      </c>
    </row>
    <row r="95" spans="13:47" x14ac:dyDescent="0.3">
      <c r="M95" s="175">
        <v>41456</v>
      </c>
      <c r="N95" s="170">
        <v>21</v>
      </c>
      <c r="O95" s="188">
        <v>75600</v>
      </c>
      <c r="P95" s="174">
        <v>121641</v>
      </c>
      <c r="Q95" s="188">
        <v>24791100</v>
      </c>
      <c r="R95" s="174">
        <v>2869412</v>
      </c>
      <c r="S95" s="188">
        <v>1036802113</v>
      </c>
      <c r="T95" s="174">
        <v>83402</v>
      </c>
      <c r="U95" s="188">
        <v>94351540</v>
      </c>
      <c r="V95" s="174">
        <v>23861</v>
      </c>
      <c r="W95" s="188">
        <v>121634342.5</v>
      </c>
      <c r="X95" s="174">
        <v>2552</v>
      </c>
      <c r="Y95" s="188">
        <v>2296800</v>
      </c>
      <c r="Z95" s="174">
        <v>9331</v>
      </c>
      <c r="AA95" s="188">
        <v>5598600</v>
      </c>
      <c r="AB95" s="170">
        <v>47619</v>
      </c>
      <c r="AC95" s="188">
        <v>16595209</v>
      </c>
      <c r="AE95" s="149">
        <v>41730</v>
      </c>
      <c r="AF95" s="174">
        <v>5019</v>
      </c>
      <c r="AG95" s="170">
        <v>2597940</v>
      </c>
      <c r="AH95" s="174">
        <v>667300</v>
      </c>
      <c r="AI95" s="170">
        <v>70077700</v>
      </c>
      <c r="AJ95" s="174">
        <v>365711</v>
      </c>
      <c r="AK95" s="170">
        <v>156487822</v>
      </c>
      <c r="AL95" s="174">
        <v>85120</v>
      </c>
      <c r="AM95" s="170">
        <v>111129800</v>
      </c>
      <c r="AO95" s="149">
        <v>41640</v>
      </c>
      <c r="AP95" s="170">
        <v>3455646</v>
      </c>
      <c r="AQ95" s="170">
        <v>22621</v>
      </c>
      <c r="AR95" s="170">
        <v>3478267</v>
      </c>
      <c r="AT95" s="149">
        <v>42278</v>
      </c>
      <c r="AU95" s="170">
        <v>79277</v>
      </c>
    </row>
    <row r="96" spans="13:47" x14ac:dyDescent="0.3">
      <c r="M96" s="175">
        <v>41487</v>
      </c>
      <c r="N96" s="170">
        <v>32</v>
      </c>
      <c r="O96" s="188">
        <v>115200</v>
      </c>
      <c r="P96" s="174">
        <v>81928</v>
      </c>
      <c r="Q96" s="188">
        <v>16264920</v>
      </c>
      <c r="R96" s="174">
        <v>2861203</v>
      </c>
      <c r="S96" s="188">
        <v>1036033977</v>
      </c>
      <c r="T96" s="174">
        <v>83653</v>
      </c>
      <c r="U96" s="188">
        <v>94945000</v>
      </c>
      <c r="V96" s="174">
        <v>24290</v>
      </c>
      <c r="W96" s="188">
        <v>125998110.52</v>
      </c>
      <c r="X96" s="174">
        <v>3433</v>
      </c>
      <c r="Y96" s="188">
        <v>3184200</v>
      </c>
      <c r="Z96" s="174">
        <v>13504</v>
      </c>
      <c r="AA96" s="188">
        <v>8415000</v>
      </c>
      <c r="AB96" s="170">
        <v>46948</v>
      </c>
      <c r="AC96" s="188">
        <v>16374853</v>
      </c>
      <c r="AE96" s="149">
        <v>41760</v>
      </c>
      <c r="AF96" s="174">
        <v>2599</v>
      </c>
      <c r="AG96" s="170">
        <v>1359150</v>
      </c>
      <c r="AH96" s="174">
        <v>667159</v>
      </c>
      <c r="AI96" s="170">
        <v>70072300</v>
      </c>
      <c r="AJ96" s="174">
        <v>370027</v>
      </c>
      <c r="AK96" s="170">
        <v>158106957</v>
      </c>
      <c r="AL96" s="174">
        <v>85413</v>
      </c>
      <c r="AM96" s="170">
        <v>110881300</v>
      </c>
      <c r="AO96" s="149">
        <v>41671</v>
      </c>
      <c r="AP96" s="170">
        <v>3414759</v>
      </c>
      <c r="AQ96" s="170">
        <v>22616</v>
      </c>
      <c r="AR96" s="170">
        <v>3437375</v>
      </c>
      <c r="AT96" s="149">
        <v>42309</v>
      </c>
      <c r="AU96" s="170">
        <v>85447</v>
      </c>
    </row>
    <row r="97" spans="13:47" x14ac:dyDescent="0.3">
      <c r="M97" s="149">
        <v>41518</v>
      </c>
      <c r="N97" s="170">
        <v>15</v>
      </c>
      <c r="O97" s="188">
        <v>52800</v>
      </c>
      <c r="P97" s="170">
        <v>63500</v>
      </c>
      <c r="Q97" s="188">
        <v>12639500</v>
      </c>
      <c r="R97" s="170">
        <v>3620075</v>
      </c>
      <c r="S97" s="188">
        <v>1096646507</v>
      </c>
      <c r="T97" s="170">
        <v>84183</v>
      </c>
      <c r="U97" s="188">
        <v>93775850</v>
      </c>
      <c r="V97" s="170">
        <v>23284</v>
      </c>
      <c r="W97" s="188">
        <v>121822898.28</v>
      </c>
      <c r="X97" s="170">
        <v>2519</v>
      </c>
      <c r="Y97" s="188">
        <v>2472525</v>
      </c>
      <c r="Z97" s="170">
        <v>11532</v>
      </c>
      <c r="AA97" s="188">
        <v>7792050</v>
      </c>
      <c r="AB97" s="170">
        <v>46974</v>
      </c>
      <c r="AC97" s="188">
        <v>16005697</v>
      </c>
      <c r="AE97" s="149">
        <v>41791</v>
      </c>
      <c r="AF97" s="174">
        <v>4767</v>
      </c>
      <c r="AG97" s="170">
        <v>2478600</v>
      </c>
      <c r="AH97" s="174">
        <v>664185</v>
      </c>
      <c r="AI97" s="170">
        <v>69735300</v>
      </c>
      <c r="AJ97" s="174">
        <v>373970</v>
      </c>
      <c r="AK97" s="170">
        <v>223421286</v>
      </c>
      <c r="AL97" s="174">
        <v>85820</v>
      </c>
      <c r="AM97" s="170">
        <v>153779883</v>
      </c>
      <c r="AO97" s="149">
        <v>41699</v>
      </c>
      <c r="AP97" s="170">
        <v>3387609</v>
      </c>
      <c r="AQ97" s="170">
        <v>22452</v>
      </c>
      <c r="AR97" s="170">
        <v>3410061</v>
      </c>
      <c r="AT97" s="149">
        <v>42339</v>
      </c>
      <c r="AU97" s="170">
        <v>86974</v>
      </c>
    </row>
    <row r="98" spans="13:47" x14ac:dyDescent="0.3">
      <c r="M98" s="149">
        <v>41548</v>
      </c>
      <c r="N98" s="170">
        <v>17</v>
      </c>
      <c r="O98" s="188">
        <v>67500</v>
      </c>
      <c r="P98" s="170">
        <v>79284</v>
      </c>
      <c r="Q98" s="188">
        <v>16093220</v>
      </c>
      <c r="R98" s="170">
        <v>3898893</v>
      </c>
      <c r="S98" s="188">
        <v>1162029054</v>
      </c>
      <c r="T98" s="170">
        <v>85859</v>
      </c>
      <c r="U98" s="188">
        <v>94984830</v>
      </c>
      <c r="V98" s="170">
        <v>23695</v>
      </c>
      <c r="W98" s="188">
        <v>126702443.89</v>
      </c>
      <c r="X98" s="170">
        <v>2163</v>
      </c>
      <c r="Y98" s="188">
        <v>2250900</v>
      </c>
      <c r="Z98" s="170">
        <v>10220</v>
      </c>
      <c r="AA98" s="188">
        <v>7207500</v>
      </c>
      <c r="AB98" s="170">
        <v>56256</v>
      </c>
      <c r="AC98" s="188">
        <v>17296993</v>
      </c>
      <c r="AE98" s="149">
        <v>41821</v>
      </c>
      <c r="AF98" s="174">
        <v>5117</v>
      </c>
      <c r="AG98" s="170">
        <v>2649960</v>
      </c>
      <c r="AH98" s="174">
        <v>665734</v>
      </c>
      <c r="AI98" s="170">
        <v>69891800</v>
      </c>
      <c r="AJ98" s="174">
        <v>379363</v>
      </c>
      <c r="AK98" s="170">
        <v>226287151</v>
      </c>
      <c r="AL98" s="174">
        <v>86397</v>
      </c>
      <c r="AM98" s="170">
        <v>154033296</v>
      </c>
      <c r="AO98" s="149">
        <v>41730</v>
      </c>
      <c r="AP98" s="170">
        <v>3393433</v>
      </c>
      <c r="AQ98" s="170">
        <v>22066</v>
      </c>
      <c r="AR98" s="170">
        <v>3415499</v>
      </c>
      <c r="AT98" s="149">
        <v>42370</v>
      </c>
      <c r="AU98" s="170">
        <v>86633</v>
      </c>
    </row>
    <row r="99" spans="13:47" x14ac:dyDescent="0.3">
      <c r="M99" s="149">
        <v>41579</v>
      </c>
      <c r="N99" s="170">
        <v>30</v>
      </c>
      <c r="O99" s="188">
        <v>118800</v>
      </c>
      <c r="P99" s="170">
        <v>86855</v>
      </c>
      <c r="Q99" s="188">
        <v>17396950</v>
      </c>
      <c r="R99" s="170">
        <v>3843006</v>
      </c>
      <c r="S99" s="188">
        <v>1130401146</v>
      </c>
      <c r="T99" s="170">
        <v>86296</v>
      </c>
      <c r="U99" s="188">
        <v>94909910</v>
      </c>
      <c r="V99" s="170">
        <v>24198</v>
      </c>
      <c r="W99" s="188">
        <v>133662173.95</v>
      </c>
      <c r="X99" s="170">
        <v>2446</v>
      </c>
      <c r="Y99" s="188">
        <v>2598975</v>
      </c>
      <c r="Z99" s="170">
        <v>11710</v>
      </c>
      <c r="AA99" s="188">
        <v>8442600</v>
      </c>
      <c r="AB99" s="170">
        <v>57697</v>
      </c>
      <c r="AC99" s="188">
        <v>17115391</v>
      </c>
      <c r="AE99" s="149">
        <v>41852</v>
      </c>
      <c r="AF99" s="174">
        <v>4287</v>
      </c>
      <c r="AG99" s="170">
        <v>2212890</v>
      </c>
      <c r="AH99" s="174">
        <v>666306</v>
      </c>
      <c r="AI99" s="170">
        <v>69958800</v>
      </c>
      <c r="AJ99" s="174">
        <v>382395</v>
      </c>
      <c r="AK99" s="170">
        <v>227925387</v>
      </c>
      <c r="AL99" s="174">
        <v>85385</v>
      </c>
      <c r="AM99" s="170">
        <v>152446971</v>
      </c>
      <c r="AO99" s="149">
        <v>41760</v>
      </c>
      <c r="AP99" s="170">
        <v>3326171</v>
      </c>
      <c r="AQ99" s="170">
        <v>21861</v>
      </c>
      <c r="AR99" s="170">
        <v>3348032</v>
      </c>
      <c r="AT99" s="149">
        <v>42401</v>
      </c>
      <c r="AU99" s="170">
        <v>83880</v>
      </c>
    </row>
    <row r="100" spans="13:47" x14ac:dyDescent="0.3">
      <c r="M100" s="149">
        <v>41609</v>
      </c>
      <c r="N100" s="170">
        <v>24</v>
      </c>
      <c r="O100" s="188">
        <v>88500</v>
      </c>
      <c r="P100" s="170">
        <v>95841</v>
      </c>
      <c r="Q100" s="188">
        <v>19027250</v>
      </c>
      <c r="R100" s="170">
        <v>3834673</v>
      </c>
      <c r="S100" s="188">
        <v>1099486555</v>
      </c>
      <c r="T100" s="170">
        <v>86710</v>
      </c>
      <c r="U100" s="188">
        <v>93961010</v>
      </c>
      <c r="V100" s="170">
        <v>24849</v>
      </c>
      <c r="W100" s="188">
        <v>143087325.47999999</v>
      </c>
      <c r="X100" s="170">
        <v>2458</v>
      </c>
      <c r="Y100" s="188">
        <v>2661300</v>
      </c>
      <c r="Z100" s="170">
        <v>10620</v>
      </c>
      <c r="AA100" s="188">
        <v>7750650</v>
      </c>
      <c r="AB100" s="170">
        <v>60159</v>
      </c>
      <c r="AC100" s="188">
        <v>17280235</v>
      </c>
      <c r="AE100" s="149">
        <v>41883</v>
      </c>
      <c r="AF100" s="174">
        <v>4301</v>
      </c>
      <c r="AG100" s="170">
        <v>2214250</v>
      </c>
      <c r="AH100" s="174">
        <v>666627</v>
      </c>
      <c r="AI100" s="170">
        <v>69994400</v>
      </c>
      <c r="AJ100" s="174">
        <v>386168</v>
      </c>
      <c r="AK100" s="170">
        <v>230159113</v>
      </c>
      <c r="AL100" s="174">
        <v>85585</v>
      </c>
      <c r="AM100" s="170">
        <v>152612409</v>
      </c>
      <c r="AO100" s="149">
        <v>41791</v>
      </c>
      <c r="AP100" s="170">
        <v>3264979</v>
      </c>
      <c r="AQ100" s="170">
        <v>21331</v>
      </c>
      <c r="AR100" s="170">
        <v>3286310</v>
      </c>
      <c r="AT100" s="149">
        <v>42430</v>
      </c>
      <c r="AU100" s="170">
        <v>78640</v>
      </c>
    </row>
    <row r="101" spans="13:47" x14ac:dyDescent="0.3">
      <c r="M101" s="149">
        <v>41640</v>
      </c>
      <c r="N101" s="170">
        <v>20</v>
      </c>
      <c r="O101" s="188">
        <v>85500</v>
      </c>
      <c r="P101" s="170">
        <v>17589</v>
      </c>
      <c r="Q101" s="188">
        <v>3554870</v>
      </c>
      <c r="R101" s="170">
        <v>3842656</v>
      </c>
      <c r="S101" s="188">
        <v>1104649278</v>
      </c>
      <c r="T101" s="170">
        <v>86952</v>
      </c>
      <c r="U101" s="188">
        <v>94216100</v>
      </c>
      <c r="V101" s="170">
        <v>25165</v>
      </c>
      <c r="W101" s="188">
        <v>149133785.53</v>
      </c>
      <c r="X101" s="170">
        <v>2421</v>
      </c>
      <c r="Y101" s="188">
        <v>2663775</v>
      </c>
      <c r="Z101" s="170">
        <v>9365</v>
      </c>
      <c r="AA101" s="188">
        <v>6891300</v>
      </c>
      <c r="AB101" s="170">
        <v>60698</v>
      </c>
      <c r="AC101" s="188">
        <v>17330242</v>
      </c>
      <c r="AE101" s="149">
        <v>41913</v>
      </c>
      <c r="AF101" s="174">
        <v>3547</v>
      </c>
      <c r="AG101" s="170">
        <v>1833960</v>
      </c>
      <c r="AH101" s="174">
        <v>667153</v>
      </c>
      <c r="AI101" s="170">
        <v>70071600</v>
      </c>
      <c r="AJ101" s="174">
        <v>389174</v>
      </c>
      <c r="AK101" s="170">
        <v>235667087</v>
      </c>
      <c r="AL101" s="174">
        <v>85791</v>
      </c>
      <c r="AM101" s="170">
        <v>162937956</v>
      </c>
      <c r="AO101" s="149">
        <v>41821</v>
      </c>
      <c r="AP101" s="170">
        <v>3238256</v>
      </c>
      <c r="AQ101" s="170">
        <v>21535</v>
      </c>
      <c r="AR101" s="170">
        <v>3259791</v>
      </c>
      <c r="AT101" s="149">
        <v>42461</v>
      </c>
      <c r="AU101" s="170">
        <v>73604</v>
      </c>
    </row>
    <row r="102" spans="13:47" x14ac:dyDescent="0.3">
      <c r="M102" s="149">
        <v>41671</v>
      </c>
      <c r="N102" s="170">
        <v>11</v>
      </c>
      <c r="O102" s="188">
        <v>46800</v>
      </c>
      <c r="P102" s="170">
        <v>3733</v>
      </c>
      <c r="Q102" s="188">
        <v>831640</v>
      </c>
      <c r="R102" s="170">
        <v>3754246</v>
      </c>
      <c r="S102" s="188">
        <v>1086946523</v>
      </c>
      <c r="T102" s="170">
        <v>86653</v>
      </c>
      <c r="U102" s="188">
        <v>94119540</v>
      </c>
      <c r="V102" s="170">
        <v>25496</v>
      </c>
      <c r="W102" s="188">
        <v>150220361.72</v>
      </c>
      <c r="X102" s="170">
        <v>2794</v>
      </c>
      <c r="Y102" s="188">
        <v>3087900</v>
      </c>
      <c r="Z102" s="170">
        <v>10253</v>
      </c>
      <c r="AA102" s="188">
        <v>7590000</v>
      </c>
      <c r="AB102" s="170">
        <v>58173</v>
      </c>
      <c r="AC102" s="188">
        <v>16555982</v>
      </c>
      <c r="AE102" s="149">
        <v>41944</v>
      </c>
      <c r="AF102" s="174">
        <v>3995</v>
      </c>
      <c r="AG102" s="170">
        <v>2062270</v>
      </c>
      <c r="AH102" s="174">
        <v>668233</v>
      </c>
      <c r="AI102" s="170">
        <v>70192800</v>
      </c>
      <c r="AJ102" s="174">
        <v>397902</v>
      </c>
      <c r="AK102" s="170">
        <v>240663125</v>
      </c>
      <c r="AL102" s="174">
        <v>86836</v>
      </c>
      <c r="AM102" s="170">
        <v>164505378</v>
      </c>
      <c r="AO102" s="149">
        <v>41852</v>
      </c>
      <c r="AP102" s="170">
        <v>3314788</v>
      </c>
      <c r="AQ102" s="170">
        <v>21900</v>
      </c>
      <c r="AR102" s="170">
        <v>3336688</v>
      </c>
      <c r="AT102" s="149">
        <v>42491</v>
      </c>
      <c r="AU102" s="170">
        <v>74777</v>
      </c>
    </row>
    <row r="103" spans="13:47" x14ac:dyDescent="0.3">
      <c r="M103" s="149">
        <v>41699</v>
      </c>
      <c r="N103" s="170">
        <v>13</v>
      </c>
      <c r="O103" s="188">
        <v>53100</v>
      </c>
      <c r="P103" s="170">
        <v>2598207</v>
      </c>
      <c r="Q103" s="188">
        <v>1398355740</v>
      </c>
      <c r="R103" s="170">
        <v>3768547</v>
      </c>
      <c r="S103" s="188">
        <v>1125957435</v>
      </c>
      <c r="T103" s="170">
        <v>87219</v>
      </c>
      <c r="U103" s="188">
        <v>96310790</v>
      </c>
      <c r="V103" s="170">
        <v>25260</v>
      </c>
      <c r="W103" s="188">
        <v>150153430.61000001</v>
      </c>
      <c r="X103" s="170">
        <v>2955</v>
      </c>
      <c r="Y103" s="188">
        <v>3283650</v>
      </c>
      <c r="Z103" s="170">
        <v>9098</v>
      </c>
      <c r="AA103" s="188">
        <v>6738600</v>
      </c>
      <c r="AB103" s="170">
        <v>55363</v>
      </c>
      <c r="AC103" s="188">
        <v>16305272</v>
      </c>
      <c r="AE103" s="149">
        <v>41974</v>
      </c>
      <c r="AF103" s="174">
        <v>4265</v>
      </c>
      <c r="AG103" s="170">
        <v>2199290</v>
      </c>
      <c r="AH103" s="174">
        <v>663690</v>
      </c>
      <c r="AI103" s="170">
        <v>69665900</v>
      </c>
      <c r="AJ103" s="174">
        <v>406411</v>
      </c>
      <c r="AK103" s="170">
        <v>242295692</v>
      </c>
      <c r="AL103" s="174">
        <v>87968</v>
      </c>
      <c r="AM103" s="170">
        <v>154557087</v>
      </c>
      <c r="AO103" s="149">
        <v>41883</v>
      </c>
      <c r="AP103" s="170">
        <v>3415456</v>
      </c>
      <c r="AQ103" s="170">
        <v>22602</v>
      </c>
      <c r="AR103" s="170">
        <v>3438058</v>
      </c>
      <c r="AT103" s="149">
        <v>42522</v>
      </c>
      <c r="AU103" s="170">
        <v>75660</v>
      </c>
    </row>
    <row r="104" spans="13:47" x14ac:dyDescent="0.3">
      <c r="M104" s="149">
        <v>41730</v>
      </c>
      <c r="N104" s="170">
        <v>15</v>
      </c>
      <c r="O104" s="188">
        <v>64800</v>
      </c>
      <c r="P104" s="170">
        <v>159747</v>
      </c>
      <c r="Q104" s="188">
        <v>88190560</v>
      </c>
      <c r="R104" s="170">
        <v>3794536</v>
      </c>
      <c r="S104" s="188">
        <v>1110029506</v>
      </c>
      <c r="T104" s="170">
        <v>87594</v>
      </c>
      <c r="U104" s="188">
        <v>96181160</v>
      </c>
      <c r="V104" s="170">
        <v>25335</v>
      </c>
      <c r="W104" s="188">
        <v>153937603.03999999</v>
      </c>
      <c r="X104" s="170">
        <v>3408</v>
      </c>
      <c r="Y104" s="188">
        <v>3789336</v>
      </c>
      <c r="Z104" s="170">
        <v>10201</v>
      </c>
      <c r="AA104" s="188">
        <v>7565224</v>
      </c>
      <c r="AB104" s="170">
        <v>53924</v>
      </c>
      <c r="AC104" s="188">
        <v>15261030</v>
      </c>
      <c r="AE104" s="149">
        <v>42005</v>
      </c>
      <c r="AF104" s="174">
        <v>0</v>
      </c>
      <c r="AG104" s="170">
        <v>0</v>
      </c>
      <c r="AH104" s="174">
        <v>679440</v>
      </c>
      <c r="AI104" s="170">
        <v>71350600</v>
      </c>
      <c r="AJ104" s="174">
        <v>416901</v>
      </c>
      <c r="AK104" s="170">
        <v>247964479</v>
      </c>
      <c r="AL104" s="174">
        <v>89175</v>
      </c>
      <c r="AM104" s="170">
        <v>155354040</v>
      </c>
      <c r="AO104" s="149">
        <v>41913</v>
      </c>
      <c r="AP104" s="170">
        <v>3501697</v>
      </c>
      <c r="AQ104" s="170">
        <v>23227</v>
      </c>
      <c r="AR104" s="170">
        <v>3524924</v>
      </c>
      <c r="AT104" s="149">
        <v>42552</v>
      </c>
      <c r="AU104" s="170">
        <v>77203</v>
      </c>
    </row>
    <row r="105" spans="13:47" x14ac:dyDescent="0.3">
      <c r="M105" s="149">
        <v>41760</v>
      </c>
      <c r="N105" s="170">
        <v>19</v>
      </c>
      <c r="O105" s="188">
        <v>81000</v>
      </c>
      <c r="P105" s="170">
        <v>53617</v>
      </c>
      <c r="Q105" s="188">
        <v>30016390</v>
      </c>
      <c r="R105" s="170">
        <v>3778703</v>
      </c>
      <c r="S105" s="188">
        <v>1050188390</v>
      </c>
      <c r="T105" s="170">
        <v>88222</v>
      </c>
      <c r="U105" s="188">
        <v>93981180</v>
      </c>
      <c r="V105" s="170">
        <v>25307</v>
      </c>
      <c r="W105" s="188">
        <v>153280441.39999998</v>
      </c>
      <c r="X105" s="170">
        <v>3590</v>
      </c>
      <c r="Y105" s="188">
        <v>3998025</v>
      </c>
      <c r="Z105" s="170">
        <v>11055</v>
      </c>
      <c r="AA105" s="188">
        <v>8225250</v>
      </c>
      <c r="AB105" s="170">
        <v>51834</v>
      </c>
      <c r="AC105" s="188">
        <v>14218084</v>
      </c>
      <c r="AE105" s="149">
        <v>42036</v>
      </c>
      <c r="AF105" s="174">
        <v>360912</v>
      </c>
      <c r="AG105" s="170">
        <v>186395990</v>
      </c>
      <c r="AH105" s="174">
        <v>687519</v>
      </c>
      <c r="AI105" s="170">
        <v>72203500</v>
      </c>
      <c r="AJ105" s="174">
        <v>423160</v>
      </c>
      <c r="AK105" s="170">
        <v>251259981</v>
      </c>
      <c r="AL105" s="174">
        <v>89444</v>
      </c>
      <c r="AM105" s="170">
        <v>155132121</v>
      </c>
      <c r="AO105" s="150">
        <v>41944</v>
      </c>
      <c r="AP105" s="170">
        <v>3519236</v>
      </c>
      <c r="AQ105" s="170">
        <v>23445</v>
      </c>
      <c r="AR105" s="170">
        <v>3542681</v>
      </c>
      <c r="AT105" s="149">
        <v>42583</v>
      </c>
      <c r="AU105" s="170">
        <v>78111</v>
      </c>
    </row>
    <row r="106" spans="13:47" x14ac:dyDescent="0.3">
      <c r="M106" s="149">
        <v>41791</v>
      </c>
      <c r="N106" s="170">
        <v>10</v>
      </c>
      <c r="O106" s="188">
        <v>41400</v>
      </c>
      <c r="P106" s="170">
        <v>55989</v>
      </c>
      <c r="Q106" s="188">
        <v>31194150</v>
      </c>
      <c r="R106" s="170">
        <v>3757426</v>
      </c>
      <c r="S106" s="188">
        <v>1422033637</v>
      </c>
      <c r="T106" s="170">
        <v>89767</v>
      </c>
      <c r="U106" s="188">
        <v>128737758</v>
      </c>
      <c r="V106" s="170">
        <v>25534</v>
      </c>
      <c r="W106" s="188">
        <v>163777370.10999998</v>
      </c>
      <c r="X106" s="170">
        <v>3715</v>
      </c>
      <c r="Y106" s="188">
        <v>4147875</v>
      </c>
      <c r="Z106" s="170">
        <v>11933</v>
      </c>
      <c r="AA106" s="188">
        <v>8887050</v>
      </c>
      <c r="AB106" s="170">
        <v>52075</v>
      </c>
      <c r="AC106" s="188">
        <v>19441800</v>
      </c>
      <c r="AE106" s="149">
        <v>42064</v>
      </c>
      <c r="AF106" s="174">
        <v>0</v>
      </c>
      <c r="AG106" s="170">
        <v>0</v>
      </c>
      <c r="AH106" s="174">
        <v>698522</v>
      </c>
      <c r="AI106" s="170">
        <v>73363800</v>
      </c>
      <c r="AJ106" s="174">
        <v>430023</v>
      </c>
      <c r="AK106" s="170">
        <v>255259380</v>
      </c>
      <c r="AL106" s="174">
        <v>90445</v>
      </c>
      <c r="AM106" s="170">
        <v>156451119</v>
      </c>
      <c r="AO106" s="150">
        <v>41974</v>
      </c>
      <c r="AP106" s="177">
        <v>3550859</v>
      </c>
      <c r="AQ106" s="177">
        <v>23906</v>
      </c>
      <c r="AR106" s="177">
        <v>3574765</v>
      </c>
      <c r="AT106" s="149">
        <v>42614</v>
      </c>
      <c r="AU106" s="170">
        <v>76511</v>
      </c>
    </row>
    <row r="107" spans="13:47" x14ac:dyDescent="0.3">
      <c r="M107" s="149">
        <v>41821</v>
      </c>
      <c r="N107" s="170">
        <v>24</v>
      </c>
      <c r="O107" s="188">
        <v>103500</v>
      </c>
      <c r="P107" s="170">
        <v>53034</v>
      </c>
      <c r="Q107" s="188">
        <v>29081560.000000201</v>
      </c>
      <c r="R107" s="170">
        <v>3725217</v>
      </c>
      <c r="S107" s="188">
        <v>1364434084.9998755</v>
      </c>
      <c r="T107" s="170">
        <v>90295</v>
      </c>
      <c r="U107" s="188">
        <v>127695028.00000075</v>
      </c>
      <c r="V107" s="170">
        <v>25023</v>
      </c>
      <c r="W107" s="188">
        <v>162541681.73999998</v>
      </c>
      <c r="X107" s="170">
        <v>3199</v>
      </c>
      <c r="Y107" s="188">
        <v>3573900</v>
      </c>
      <c r="Z107" s="170">
        <v>11486</v>
      </c>
      <c r="AA107" s="188">
        <v>8560200</v>
      </c>
      <c r="AB107" s="170">
        <v>52429</v>
      </c>
      <c r="AC107" s="188">
        <v>18896408.999999881</v>
      </c>
      <c r="AE107" s="149">
        <v>42095</v>
      </c>
      <c r="AF107" s="174">
        <v>22448</v>
      </c>
      <c r="AG107" s="170">
        <v>15919460</v>
      </c>
      <c r="AH107" s="174">
        <v>705325</v>
      </c>
      <c r="AI107" s="170">
        <v>74089400</v>
      </c>
      <c r="AJ107" s="174">
        <v>433515</v>
      </c>
      <c r="AK107" s="170">
        <v>257121869</v>
      </c>
      <c r="AL107" s="174">
        <v>90825</v>
      </c>
      <c r="AM107" s="170">
        <v>156705147</v>
      </c>
      <c r="AO107" s="150">
        <v>42005</v>
      </c>
      <c r="AP107" s="177">
        <v>3573598</v>
      </c>
      <c r="AQ107" s="177">
        <v>23769</v>
      </c>
      <c r="AR107" s="177">
        <v>3597367</v>
      </c>
      <c r="AT107" s="149">
        <v>42644</v>
      </c>
      <c r="AU107" s="170">
        <v>77253</v>
      </c>
    </row>
    <row r="108" spans="13:47" x14ac:dyDescent="0.3">
      <c r="M108" s="149">
        <v>41852</v>
      </c>
      <c r="N108" s="170">
        <v>32</v>
      </c>
      <c r="O108" s="188">
        <v>137700</v>
      </c>
      <c r="P108" s="170">
        <v>41778</v>
      </c>
      <c r="Q108" s="188">
        <v>22953400</v>
      </c>
      <c r="R108" s="170">
        <v>3729790</v>
      </c>
      <c r="S108" s="188">
        <v>1379255625</v>
      </c>
      <c r="T108" s="170">
        <v>91409</v>
      </c>
      <c r="U108" s="188">
        <v>129590851</v>
      </c>
      <c r="V108" s="170">
        <v>25495</v>
      </c>
      <c r="W108" s="188">
        <v>171071237.41999999</v>
      </c>
      <c r="X108" s="170">
        <v>3528</v>
      </c>
      <c r="Y108" s="188">
        <v>3939075</v>
      </c>
      <c r="Z108" s="170">
        <v>13698</v>
      </c>
      <c r="AA108" s="188">
        <v>10220250</v>
      </c>
      <c r="AB108" s="170">
        <v>54335</v>
      </c>
      <c r="AC108" s="188">
        <v>19521706</v>
      </c>
      <c r="AE108" s="149">
        <v>42125</v>
      </c>
      <c r="AF108" s="174">
        <v>0</v>
      </c>
      <c r="AG108" s="170">
        <v>0</v>
      </c>
      <c r="AH108" s="174">
        <v>711076</v>
      </c>
      <c r="AI108" s="170">
        <v>74684600</v>
      </c>
      <c r="AJ108" s="174">
        <v>440291</v>
      </c>
      <c r="AK108" s="170">
        <v>260311772</v>
      </c>
      <c r="AL108" s="174">
        <v>91648</v>
      </c>
      <c r="AM108" s="170">
        <v>157119294</v>
      </c>
      <c r="AO108" s="150">
        <v>42036</v>
      </c>
      <c r="AP108" s="177">
        <v>3600408</v>
      </c>
      <c r="AQ108" s="177">
        <v>23822</v>
      </c>
      <c r="AR108" s="177">
        <v>3624230</v>
      </c>
      <c r="AT108" s="149">
        <v>42675</v>
      </c>
      <c r="AU108" s="170">
        <v>80183</v>
      </c>
    </row>
    <row r="109" spans="13:47" x14ac:dyDescent="0.3">
      <c r="M109" s="149">
        <v>41883</v>
      </c>
      <c r="N109" s="170">
        <v>30</v>
      </c>
      <c r="O109" s="188">
        <v>132300</v>
      </c>
      <c r="P109" s="170">
        <v>26204</v>
      </c>
      <c r="Q109" s="188">
        <v>14365510</v>
      </c>
      <c r="R109" s="170">
        <v>3660896</v>
      </c>
      <c r="S109" s="188">
        <v>1279749231</v>
      </c>
      <c r="T109" s="170">
        <v>91981</v>
      </c>
      <c r="U109" s="188">
        <v>126616544</v>
      </c>
      <c r="V109" s="170">
        <v>24685</v>
      </c>
      <c r="W109" s="188">
        <v>173747361.48000002</v>
      </c>
      <c r="X109" s="170">
        <v>3075</v>
      </c>
      <c r="Y109" s="188">
        <v>3435975</v>
      </c>
      <c r="Z109" s="170">
        <v>13564</v>
      </c>
      <c r="AA109" s="188">
        <v>10132200</v>
      </c>
      <c r="AB109" s="170">
        <v>53702</v>
      </c>
      <c r="AC109" s="188">
        <v>18332985</v>
      </c>
      <c r="AE109" s="149">
        <v>42156</v>
      </c>
      <c r="AF109" s="174">
        <v>5293</v>
      </c>
      <c r="AG109" s="170">
        <v>3792520</v>
      </c>
      <c r="AH109" s="174">
        <v>701431</v>
      </c>
      <c r="AI109" s="170">
        <v>73626200</v>
      </c>
      <c r="AJ109" s="174">
        <v>448357</v>
      </c>
      <c r="AK109" s="170">
        <v>256428326</v>
      </c>
      <c r="AL109" s="174">
        <v>92443</v>
      </c>
      <c r="AM109" s="170">
        <v>143020674</v>
      </c>
      <c r="AO109" s="150">
        <v>42064</v>
      </c>
      <c r="AP109" s="177">
        <v>3597630</v>
      </c>
      <c r="AQ109" s="177">
        <v>23499</v>
      </c>
      <c r="AR109" s="177">
        <v>3621129</v>
      </c>
      <c r="AT109" s="149">
        <v>42705</v>
      </c>
      <c r="AU109" s="170">
        <v>84020</v>
      </c>
    </row>
    <row r="110" spans="13:47" x14ac:dyDescent="0.3">
      <c r="M110" s="149">
        <v>41913</v>
      </c>
      <c r="N110" s="170">
        <v>28</v>
      </c>
      <c r="O110" s="188">
        <v>123300</v>
      </c>
      <c r="P110" s="170">
        <v>24366</v>
      </c>
      <c r="Q110" s="188">
        <v>13258470.000000022</v>
      </c>
      <c r="R110" s="170">
        <v>3616805</v>
      </c>
      <c r="S110" s="188">
        <v>1404741628.0000777</v>
      </c>
      <c r="T110" s="170">
        <v>92542</v>
      </c>
      <c r="U110" s="188">
        <v>132133126.0000004</v>
      </c>
      <c r="V110" s="170">
        <v>24874</v>
      </c>
      <c r="W110" s="188">
        <v>178630611.42000023</v>
      </c>
      <c r="X110" s="170">
        <v>2872</v>
      </c>
      <c r="Y110" s="188">
        <v>3206250</v>
      </c>
      <c r="Z110" s="170">
        <v>13693</v>
      </c>
      <c r="AA110" s="188">
        <v>10227600</v>
      </c>
      <c r="AB110" s="170">
        <v>55311</v>
      </c>
      <c r="AC110" s="188">
        <v>21252514</v>
      </c>
      <c r="AE110" s="149">
        <v>42186</v>
      </c>
      <c r="AF110" s="174">
        <v>3570</v>
      </c>
      <c r="AG110" s="170">
        <v>2548115</v>
      </c>
      <c r="AH110" s="174">
        <v>705467</v>
      </c>
      <c r="AI110" s="170">
        <v>74041100</v>
      </c>
      <c r="AJ110" s="174">
        <v>458885</v>
      </c>
      <c r="AK110" s="170">
        <v>262364592</v>
      </c>
      <c r="AL110" s="174">
        <v>92982</v>
      </c>
      <c r="AM110" s="170">
        <v>143386173</v>
      </c>
      <c r="AO110" s="150">
        <v>42095</v>
      </c>
      <c r="AP110" s="177">
        <v>3618753</v>
      </c>
      <c r="AQ110" s="177">
        <v>23549</v>
      </c>
      <c r="AR110" s="177">
        <v>3642302</v>
      </c>
      <c r="AT110" s="149">
        <v>42736</v>
      </c>
      <c r="AU110" s="170">
        <v>88632</v>
      </c>
    </row>
    <row r="111" spans="13:47" x14ac:dyDescent="0.3">
      <c r="M111" s="149">
        <v>41944</v>
      </c>
      <c r="N111" s="170">
        <v>29</v>
      </c>
      <c r="O111" s="188">
        <v>127500</v>
      </c>
      <c r="P111" s="170">
        <v>24930</v>
      </c>
      <c r="Q111" s="188">
        <v>13527750</v>
      </c>
      <c r="R111" s="170">
        <v>3428924</v>
      </c>
      <c r="S111" s="188">
        <v>1321819279</v>
      </c>
      <c r="T111" s="170">
        <v>92646</v>
      </c>
      <c r="U111" s="188">
        <v>131254903</v>
      </c>
      <c r="V111" s="170">
        <v>25024</v>
      </c>
      <c r="W111" s="188">
        <v>186699856.33000001</v>
      </c>
      <c r="X111" s="170">
        <v>2864</v>
      </c>
      <c r="Y111" s="188">
        <v>3202200</v>
      </c>
      <c r="Z111" s="170">
        <v>13278</v>
      </c>
      <c r="AA111" s="188">
        <v>9925200</v>
      </c>
      <c r="AB111" s="170">
        <v>57963</v>
      </c>
      <c r="AC111" s="188">
        <v>21746313</v>
      </c>
      <c r="AE111" s="149">
        <v>42217</v>
      </c>
      <c r="AF111" s="174">
        <v>4400</v>
      </c>
      <c r="AG111" s="170">
        <v>3127470</v>
      </c>
      <c r="AH111" s="174">
        <v>707578</v>
      </c>
      <c r="AI111" s="170">
        <v>148520000</v>
      </c>
      <c r="AJ111" s="174">
        <v>473242</v>
      </c>
      <c r="AK111" s="170">
        <v>370568238</v>
      </c>
      <c r="AL111" s="174">
        <v>93875</v>
      </c>
      <c r="AM111" s="170">
        <v>211523243</v>
      </c>
      <c r="AO111" s="150">
        <v>42125</v>
      </c>
      <c r="AP111" s="177">
        <v>3593983</v>
      </c>
      <c r="AQ111" s="177">
        <v>23204</v>
      </c>
      <c r="AR111" s="177">
        <v>3617187</v>
      </c>
      <c r="AT111" s="149">
        <v>42767</v>
      </c>
      <c r="AU111" s="170">
        <v>87651</v>
      </c>
    </row>
    <row r="112" spans="13:47" x14ac:dyDescent="0.3">
      <c r="M112" s="149">
        <v>41974</v>
      </c>
      <c r="N112" s="170">
        <v>16</v>
      </c>
      <c r="O112" s="188">
        <v>68400</v>
      </c>
      <c r="P112" s="170">
        <v>17791</v>
      </c>
      <c r="Q112" s="188">
        <v>9719750</v>
      </c>
      <c r="R112" s="170">
        <v>3376982</v>
      </c>
      <c r="S112" s="188">
        <v>1257779521</v>
      </c>
      <c r="T112" s="170">
        <v>92555</v>
      </c>
      <c r="U112" s="188">
        <v>128849264</v>
      </c>
      <c r="V112" s="170">
        <v>25207</v>
      </c>
      <c r="W112" s="188">
        <v>194889709.87</v>
      </c>
      <c r="X112" s="170">
        <v>2127</v>
      </c>
      <c r="Y112" s="188">
        <v>2380050</v>
      </c>
      <c r="Z112" s="170">
        <v>10214</v>
      </c>
      <c r="AA112" s="188">
        <v>7640700</v>
      </c>
      <c r="AB112" s="170">
        <v>57361</v>
      </c>
      <c r="AC112" s="188">
        <v>20944813</v>
      </c>
      <c r="AE112" s="149">
        <v>42248</v>
      </c>
      <c r="AF112" s="174">
        <v>4453</v>
      </c>
      <c r="AG112" s="170">
        <v>3163865</v>
      </c>
      <c r="AH112" s="174">
        <v>711306</v>
      </c>
      <c r="AI112" s="170">
        <v>149365600</v>
      </c>
      <c r="AJ112" s="174">
        <v>500128</v>
      </c>
      <c r="AK112" s="170">
        <v>391701422</v>
      </c>
      <c r="AL112" s="174">
        <v>94807</v>
      </c>
      <c r="AM112" s="170">
        <v>212853115</v>
      </c>
      <c r="AO112" s="150">
        <v>42156</v>
      </c>
      <c r="AP112" s="177">
        <v>3309094</v>
      </c>
      <c r="AQ112" s="177">
        <v>21589</v>
      </c>
      <c r="AR112" s="177">
        <v>3330683</v>
      </c>
      <c r="AT112" s="149">
        <v>42795</v>
      </c>
      <c r="AU112" s="170">
        <v>83677</v>
      </c>
    </row>
    <row r="113" spans="13:47" x14ac:dyDescent="0.3">
      <c r="M113" s="149">
        <v>42005</v>
      </c>
      <c r="N113" s="170">
        <v>22</v>
      </c>
      <c r="O113" s="188">
        <v>93600</v>
      </c>
      <c r="P113" s="170">
        <v>13475</v>
      </c>
      <c r="Q113" s="188">
        <v>7446170</v>
      </c>
      <c r="R113" s="170">
        <v>3394370</v>
      </c>
      <c r="S113" s="188">
        <v>1272568858</v>
      </c>
      <c r="T113" s="170">
        <v>92687</v>
      </c>
      <c r="U113" s="188">
        <v>129214581</v>
      </c>
      <c r="V113" s="170">
        <v>25502</v>
      </c>
      <c r="W113" s="188">
        <v>203752273.65000001</v>
      </c>
      <c r="X113" s="170">
        <v>2317</v>
      </c>
      <c r="Y113" s="188">
        <v>2598300</v>
      </c>
      <c r="Z113" s="170">
        <v>9322</v>
      </c>
      <c r="AA113" s="188">
        <v>6978600</v>
      </c>
      <c r="AB113" s="170">
        <v>55895</v>
      </c>
      <c r="AC113" s="188">
        <v>20464969</v>
      </c>
      <c r="AE113" s="149">
        <v>42278</v>
      </c>
      <c r="AF113" s="174">
        <v>5102</v>
      </c>
      <c r="AG113" s="170">
        <v>3610410</v>
      </c>
      <c r="AH113" s="174">
        <v>706912</v>
      </c>
      <c r="AI113" s="170">
        <v>148596000</v>
      </c>
      <c r="AJ113" s="174">
        <v>556495</v>
      </c>
      <c r="AK113" s="170">
        <v>432361068</v>
      </c>
      <c r="AL113" s="174">
        <v>96440</v>
      </c>
      <c r="AM113" s="170">
        <v>216123827</v>
      </c>
      <c r="AO113" s="150">
        <v>42186</v>
      </c>
      <c r="AP113" s="177">
        <v>3363602</v>
      </c>
      <c r="AQ113" s="177">
        <v>21888</v>
      </c>
      <c r="AR113" s="177">
        <v>3385490</v>
      </c>
      <c r="AT113" s="150">
        <v>42826</v>
      </c>
      <c r="AU113" s="177">
        <v>78646</v>
      </c>
    </row>
    <row r="114" spans="13:47" x14ac:dyDescent="0.3">
      <c r="M114" s="149">
        <v>42036</v>
      </c>
      <c r="N114" s="170">
        <v>10</v>
      </c>
      <c r="O114" s="188">
        <v>45000</v>
      </c>
      <c r="P114" s="170">
        <v>7070</v>
      </c>
      <c r="Q114" s="188">
        <v>3899800</v>
      </c>
      <c r="R114" s="170">
        <v>3326840</v>
      </c>
      <c r="S114" s="188">
        <v>1249232572</v>
      </c>
      <c r="T114" s="170">
        <v>92492</v>
      </c>
      <c r="U114" s="188">
        <v>128822350</v>
      </c>
      <c r="V114" s="170">
        <v>25784</v>
      </c>
      <c r="W114" s="188">
        <v>204856081.57000002</v>
      </c>
      <c r="X114" s="170">
        <v>2312</v>
      </c>
      <c r="Y114" s="188">
        <v>2592675</v>
      </c>
      <c r="Z114" s="170">
        <v>8610</v>
      </c>
      <c r="AA114" s="188">
        <v>6447750</v>
      </c>
      <c r="AB114" s="170">
        <v>52406</v>
      </c>
      <c r="AC114" s="188">
        <v>19166594</v>
      </c>
      <c r="AE114" s="149">
        <v>42309</v>
      </c>
      <c r="AF114" s="174">
        <v>3800</v>
      </c>
      <c r="AG114" s="170">
        <v>2692195</v>
      </c>
      <c r="AH114" s="174">
        <v>705166</v>
      </c>
      <c r="AI114" s="170">
        <v>148234600</v>
      </c>
      <c r="AJ114" s="174">
        <v>559793</v>
      </c>
      <c r="AK114" s="170">
        <v>434957947</v>
      </c>
      <c r="AL114" s="174">
        <v>96996</v>
      </c>
      <c r="AM114" s="170">
        <v>217062160</v>
      </c>
      <c r="AO114" s="150">
        <v>42217</v>
      </c>
      <c r="AP114" s="177">
        <v>3424650</v>
      </c>
      <c r="AQ114" s="177">
        <v>22267</v>
      </c>
      <c r="AR114" s="177">
        <v>3446917</v>
      </c>
      <c r="AT114" s="149">
        <v>42856</v>
      </c>
      <c r="AU114" s="177">
        <v>81161</v>
      </c>
    </row>
    <row r="115" spans="13:47" x14ac:dyDescent="0.3">
      <c r="M115" s="149">
        <v>42064</v>
      </c>
      <c r="N115" s="170">
        <v>19</v>
      </c>
      <c r="O115" s="188">
        <v>84600</v>
      </c>
      <c r="P115" s="170">
        <v>2467262</v>
      </c>
      <c r="Q115" s="188">
        <v>1822361825</v>
      </c>
      <c r="R115" s="170">
        <v>3302778</v>
      </c>
      <c r="S115" s="188">
        <v>1290020541</v>
      </c>
      <c r="T115" s="170">
        <v>92221</v>
      </c>
      <c r="U115" s="188">
        <v>131464840</v>
      </c>
      <c r="V115" s="170">
        <v>26320</v>
      </c>
      <c r="W115" s="188">
        <v>208095423.44999999</v>
      </c>
      <c r="X115" s="170">
        <v>2308</v>
      </c>
      <c r="Y115" s="188">
        <v>2591775</v>
      </c>
      <c r="Z115" s="170">
        <v>7676</v>
      </c>
      <c r="AA115" s="188">
        <v>5750700</v>
      </c>
      <c r="AB115" s="170">
        <v>50110</v>
      </c>
      <c r="AC115" s="188">
        <v>18785487</v>
      </c>
      <c r="AE115" s="149">
        <v>42339</v>
      </c>
      <c r="AF115" s="174">
        <v>3733</v>
      </c>
      <c r="AG115" s="170">
        <v>2637305</v>
      </c>
      <c r="AH115" s="174">
        <v>693987</v>
      </c>
      <c r="AI115" s="170">
        <v>145814000</v>
      </c>
      <c r="AJ115" s="174">
        <v>563497</v>
      </c>
      <c r="AK115" s="170">
        <v>434559899</v>
      </c>
      <c r="AL115" s="174">
        <v>97358</v>
      </c>
      <c r="AM115" s="170">
        <v>213672680</v>
      </c>
      <c r="AO115" s="150">
        <v>42248</v>
      </c>
      <c r="AP115" s="177">
        <v>3509557</v>
      </c>
      <c r="AQ115" s="177">
        <v>22564</v>
      </c>
      <c r="AR115" s="177">
        <v>3532121</v>
      </c>
      <c r="AT115" s="149">
        <v>42887</v>
      </c>
      <c r="AU115" s="177">
        <v>78282</v>
      </c>
    </row>
    <row r="116" spans="13:47" x14ac:dyDescent="0.3">
      <c r="M116" s="149">
        <v>42095</v>
      </c>
      <c r="N116" s="170">
        <v>16</v>
      </c>
      <c r="O116" s="188">
        <v>71100</v>
      </c>
      <c r="P116" s="177">
        <v>192507</v>
      </c>
      <c r="Q116" s="188">
        <v>144797115</v>
      </c>
      <c r="R116" s="177">
        <v>3342582</v>
      </c>
      <c r="S116" s="188">
        <v>1289259044</v>
      </c>
      <c r="T116" s="177">
        <v>92571</v>
      </c>
      <c r="U116" s="188">
        <v>130971012</v>
      </c>
      <c r="V116" s="177">
        <v>26084</v>
      </c>
      <c r="W116" s="188">
        <v>209622892.44</v>
      </c>
      <c r="X116" s="177">
        <v>3107</v>
      </c>
      <c r="Y116" s="188">
        <v>3491325</v>
      </c>
      <c r="Z116" s="177">
        <v>10590</v>
      </c>
      <c r="AA116" s="188">
        <v>7934400</v>
      </c>
      <c r="AB116" s="170">
        <v>47699</v>
      </c>
      <c r="AC116" s="188">
        <v>17613944</v>
      </c>
      <c r="AE116" s="149">
        <v>42370</v>
      </c>
      <c r="AF116" s="174">
        <v>0</v>
      </c>
      <c r="AG116" s="170">
        <v>0</v>
      </c>
      <c r="AH116" s="174">
        <v>696498</v>
      </c>
      <c r="AI116" s="170">
        <v>146358200</v>
      </c>
      <c r="AJ116" s="174">
        <v>567466</v>
      </c>
      <c r="AK116" s="170">
        <v>437140299</v>
      </c>
      <c r="AL116" s="174">
        <v>97988</v>
      </c>
      <c r="AM116" s="170">
        <v>214612743</v>
      </c>
      <c r="AO116" s="150">
        <v>42278</v>
      </c>
      <c r="AP116" s="177">
        <v>3575302</v>
      </c>
      <c r="AQ116" s="177">
        <v>22652</v>
      </c>
      <c r="AR116" s="177">
        <v>3597954</v>
      </c>
      <c r="AT116" s="149">
        <v>42917</v>
      </c>
      <c r="AU116" s="177">
        <v>81111</v>
      </c>
    </row>
    <row r="117" spans="13:47" x14ac:dyDescent="0.3">
      <c r="M117" s="149">
        <v>42125</v>
      </c>
      <c r="N117" s="170">
        <v>18</v>
      </c>
      <c r="O117" s="188">
        <v>81000</v>
      </c>
      <c r="P117" s="177">
        <v>39376</v>
      </c>
      <c r="Q117" s="188">
        <v>30052445</v>
      </c>
      <c r="R117" s="177">
        <v>3273546</v>
      </c>
      <c r="S117" s="188">
        <v>1197902520</v>
      </c>
      <c r="T117" s="177">
        <v>92836</v>
      </c>
      <c r="U117" s="188">
        <v>127864692</v>
      </c>
      <c r="V117" s="177">
        <v>25627</v>
      </c>
      <c r="W117" s="188">
        <v>207501270.08000001</v>
      </c>
      <c r="X117" s="177">
        <v>2863</v>
      </c>
      <c r="Y117" s="188">
        <v>3218400</v>
      </c>
      <c r="Z117" s="177">
        <v>10062</v>
      </c>
      <c r="AA117" s="188">
        <v>7544250</v>
      </c>
      <c r="AB117" s="170">
        <v>45499</v>
      </c>
      <c r="AC117" s="188">
        <v>16305402</v>
      </c>
      <c r="AE117" s="149">
        <v>42401</v>
      </c>
      <c r="AF117" s="174">
        <v>0</v>
      </c>
      <c r="AG117" s="170">
        <v>0</v>
      </c>
      <c r="AH117" s="174">
        <v>696871</v>
      </c>
      <c r="AI117" s="170">
        <v>146441200</v>
      </c>
      <c r="AJ117" s="174">
        <v>569869</v>
      </c>
      <c r="AK117" s="170">
        <v>438580496</v>
      </c>
      <c r="AL117" s="174">
        <v>98734</v>
      </c>
      <c r="AM117" s="170">
        <v>215906897</v>
      </c>
      <c r="AO117" s="150">
        <v>42309</v>
      </c>
      <c r="AP117" s="177">
        <v>3626064</v>
      </c>
      <c r="AQ117" s="177">
        <v>22866</v>
      </c>
      <c r="AR117" s="177">
        <v>3648930</v>
      </c>
      <c r="AT117" s="149">
        <v>42948</v>
      </c>
      <c r="AU117" s="177">
        <v>81530</v>
      </c>
    </row>
    <row r="118" spans="13:47" x14ac:dyDescent="0.3">
      <c r="M118" s="150">
        <v>42156</v>
      </c>
      <c r="N118" s="170">
        <v>23</v>
      </c>
      <c r="O118" s="188">
        <v>103500</v>
      </c>
      <c r="P118" s="177">
        <v>31466</v>
      </c>
      <c r="Q118" s="188">
        <v>23826464.999999918</v>
      </c>
      <c r="R118" s="177">
        <v>3239751</v>
      </c>
      <c r="S118" s="188">
        <v>1163914125.0000038</v>
      </c>
      <c r="T118" s="177">
        <v>92745</v>
      </c>
      <c r="U118" s="188">
        <v>125916273.99999931</v>
      </c>
      <c r="V118" s="177">
        <v>25789</v>
      </c>
      <c r="W118" s="188">
        <v>210691805.48999995</v>
      </c>
      <c r="X118" s="177">
        <v>2800</v>
      </c>
      <c r="Y118" s="188">
        <v>3149100</v>
      </c>
      <c r="Z118" s="177">
        <v>10009</v>
      </c>
      <c r="AA118" s="188">
        <v>7506000</v>
      </c>
      <c r="AB118" s="170">
        <v>44902</v>
      </c>
      <c r="AC118" s="188">
        <v>15679162.999999985</v>
      </c>
      <c r="AE118" s="149">
        <v>42430</v>
      </c>
      <c r="AF118" s="174">
        <v>536982</v>
      </c>
      <c r="AG118" s="170">
        <v>439288719</v>
      </c>
      <c r="AH118" s="174">
        <v>696827</v>
      </c>
      <c r="AI118" s="170">
        <v>169160145</v>
      </c>
      <c r="AJ118" s="174">
        <v>569006</v>
      </c>
      <c r="AK118" s="170">
        <v>519952373</v>
      </c>
      <c r="AL118" s="174">
        <v>99258</v>
      </c>
      <c r="AM118" s="170">
        <v>273387796</v>
      </c>
      <c r="AO118" s="150">
        <v>42339</v>
      </c>
      <c r="AP118" s="177">
        <v>3661264</v>
      </c>
      <c r="AQ118" s="177">
        <v>22874</v>
      </c>
      <c r="AR118" s="177">
        <v>3684138</v>
      </c>
      <c r="AT118" s="149">
        <v>42979</v>
      </c>
      <c r="AU118" s="177">
        <v>79670</v>
      </c>
    </row>
    <row r="119" spans="13:47" x14ac:dyDescent="0.3">
      <c r="M119" s="150">
        <v>42186</v>
      </c>
      <c r="N119" s="170">
        <v>35</v>
      </c>
      <c r="O119" s="188">
        <v>156600</v>
      </c>
      <c r="P119" s="177">
        <v>24351</v>
      </c>
      <c r="Q119" s="188">
        <v>18163899.999999948</v>
      </c>
      <c r="R119" s="177">
        <v>3163378</v>
      </c>
      <c r="S119" s="188">
        <v>1802353242.0001166</v>
      </c>
      <c r="T119" s="177">
        <v>93046</v>
      </c>
      <c r="U119" s="188">
        <v>176599535.00000173</v>
      </c>
      <c r="V119" s="177">
        <v>25082</v>
      </c>
      <c r="W119" s="188">
        <v>211796908.95999831</v>
      </c>
      <c r="X119" s="177">
        <v>3198</v>
      </c>
      <c r="Y119" s="188">
        <v>3597525</v>
      </c>
      <c r="Z119" s="177">
        <v>11696</v>
      </c>
      <c r="AA119" s="188">
        <v>8771400</v>
      </c>
      <c r="AB119" s="170">
        <v>43784</v>
      </c>
      <c r="AC119" s="188">
        <v>24323235.00000013</v>
      </c>
      <c r="AE119" s="149">
        <v>42461</v>
      </c>
      <c r="AF119" s="174">
        <v>18466</v>
      </c>
      <c r="AG119" s="170">
        <v>15432447</v>
      </c>
      <c r="AH119" s="174">
        <v>786310</v>
      </c>
      <c r="AI119" s="170">
        <v>191665320</v>
      </c>
      <c r="AJ119" s="174">
        <v>589477</v>
      </c>
      <c r="AK119" s="170">
        <v>556173018</v>
      </c>
      <c r="AL119" s="174">
        <v>99335</v>
      </c>
      <c r="AM119" s="170">
        <v>298486029</v>
      </c>
      <c r="AO119" s="150">
        <v>42370</v>
      </c>
      <c r="AP119" s="177">
        <v>3700855</v>
      </c>
      <c r="AQ119" s="177">
        <v>22908</v>
      </c>
      <c r="AR119" s="177">
        <v>3723763</v>
      </c>
      <c r="AT119" s="149">
        <v>43009</v>
      </c>
      <c r="AU119" s="177">
        <v>81613</v>
      </c>
    </row>
    <row r="120" spans="13:47" x14ac:dyDescent="0.3">
      <c r="M120" s="150">
        <v>42217</v>
      </c>
      <c r="N120" s="170">
        <v>24</v>
      </c>
      <c r="O120" s="188">
        <v>108000</v>
      </c>
      <c r="P120" s="177">
        <v>18048</v>
      </c>
      <c r="Q120" s="188">
        <v>13534485.000000043</v>
      </c>
      <c r="R120" s="177">
        <v>3059939</v>
      </c>
      <c r="S120" s="188">
        <v>1720240027.0001328</v>
      </c>
      <c r="T120" s="177">
        <v>93222</v>
      </c>
      <c r="U120" s="188">
        <v>173696427.99999821</v>
      </c>
      <c r="V120" s="177">
        <v>25405</v>
      </c>
      <c r="W120" s="188">
        <v>228204364.87000099</v>
      </c>
      <c r="X120" s="177">
        <v>2629</v>
      </c>
      <c r="Y120" s="188">
        <v>2957625</v>
      </c>
      <c r="Z120" s="177">
        <v>11031</v>
      </c>
      <c r="AA120" s="188">
        <v>8272950</v>
      </c>
      <c r="AB120" s="170">
        <v>42449</v>
      </c>
      <c r="AC120" s="188">
        <v>23307300.000000056</v>
      </c>
      <c r="AE120" s="149">
        <v>42491</v>
      </c>
      <c r="AF120" s="174">
        <v>2443</v>
      </c>
      <c r="AG120" s="170">
        <v>2019743</v>
      </c>
      <c r="AH120" s="174">
        <v>776212</v>
      </c>
      <c r="AI120" s="170">
        <v>189196161</v>
      </c>
      <c r="AJ120" s="174">
        <v>588184</v>
      </c>
      <c r="AK120" s="170">
        <v>554468892</v>
      </c>
      <c r="AL120" s="174">
        <v>99830</v>
      </c>
      <c r="AM120" s="170">
        <v>299230022</v>
      </c>
      <c r="AO120" s="150">
        <v>42401</v>
      </c>
      <c r="AP120" s="177">
        <v>3725699</v>
      </c>
      <c r="AQ120" s="177">
        <v>22940</v>
      </c>
      <c r="AR120" s="177">
        <v>3748639</v>
      </c>
      <c r="AT120" s="149">
        <v>43040</v>
      </c>
      <c r="AU120" s="177">
        <v>82445</v>
      </c>
    </row>
    <row r="121" spans="13:47" x14ac:dyDescent="0.3">
      <c r="M121" s="150">
        <v>42248</v>
      </c>
      <c r="N121" s="170">
        <v>20</v>
      </c>
      <c r="O121" s="188">
        <v>90000</v>
      </c>
      <c r="P121" s="177">
        <v>11969</v>
      </c>
      <c r="Q121" s="188">
        <v>9004999.9999999907</v>
      </c>
      <c r="R121" s="177">
        <v>2966807</v>
      </c>
      <c r="S121" s="188">
        <v>1651630215.999948</v>
      </c>
      <c r="T121" s="177">
        <v>93412</v>
      </c>
      <c r="U121" s="188">
        <v>171648210.00000006</v>
      </c>
      <c r="V121" s="177">
        <v>24734</v>
      </c>
      <c r="W121" s="188">
        <v>228227621.59999943</v>
      </c>
      <c r="X121" s="177">
        <v>1725</v>
      </c>
      <c r="Y121" s="188">
        <v>1998701</v>
      </c>
      <c r="Z121" s="177">
        <v>7993</v>
      </c>
      <c r="AA121" s="188">
        <v>6309975</v>
      </c>
      <c r="AB121" s="170">
        <v>41884</v>
      </c>
      <c r="AC121" s="188">
        <v>22856449.999999873</v>
      </c>
      <c r="AE121" s="149">
        <v>42522</v>
      </c>
      <c r="AF121" s="174">
        <v>2571</v>
      </c>
      <c r="AG121" s="170">
        <v>2081162</v>
      </c>
      <c r="AH121" s="174">
        <v>771756</v>
      </c>
      <c r="AI121" s="170">
        <v>187994037</v>
      </c>
      <c r="AJ121" s="174">
        <v>587953</v>
      </c>
      <c r="AK121" s="170">
        <v>551073950</v>
      </c>
      <c r="AL121" s="174">
        <v>100041</v>
      </c>
      <c r="AM121" s="170">
        <v>295968001</v>
      </c>
      <c r="AO121" s="150">
        <v>42430</v>
      </c>
      <c r="AP121" s="177">
        <v>3743295</v>
      </c>
      <c r="AQ121" s="177">
        <v>23305</v>
      </c>
      <c r="AR121" s="177">
        <v>3766600</v>
      </c>
      <c r="AT121" s="149">
        <v>43070</v>
      </c>
      <c r="AU121" s="177">
        <v>84727</v>
      </c>
    </row>
    <row r="122" spans="13:47" x14ac:dyDescent="0.3">
      <c r="M122" s="150">
        <v>42278</v>
      </c>
      <c r="N122" s="170">
        <v>22</v>
      </c>
      <c r="O122" s="188">
        <v>100150</v>
      </c>
      <c r="P122" s="177">
        <v>11220</v>
      </c>
      <c r="Q122" s="188">
        <v>8375305.000000013</v>
      </c>
      <c r="R122" s="177">
        <v>2950385</v>
      </c>
      <c r="S122" s="188">
        <v>1628694950.0001502</v>
      </c>
      <c r="T122" s="177">
        <v>93420</v>
      </c>
      <c r="U122" s="188">
        <v>171146565.00000054</v>
      </c>
      <c r="V122" s="177">
        <v>24888</v>
      </c>
      <c r="W122" s="188">
        <v>236769845.27000052</v>
      </c>
      <c r="X122" s="177">
        <v>1999</v>
      </c>
      <c r="Y122" s="188">
        <v>2466240</v>
      </c>
      <c r="Z122" s="177">
        <v>9980</v>
      </c>
      <c r="AA122" s="188">
        <v>8524275</v>
      </c>
      <c r="AB122" s="170">
        <v>40957</v>
      </c>
      <c r="AC122" s="188">
        <v>21999010.999999855</v>
      </c>
      <c r="AE122" s="149">
        <v>42552</v>
      </c>
      <c r="AF122" s="174">
        <v>2139</v>
      </c>
      <c r="AG122" s="170">
        <v>1755141</v>
      </c>
      <c r="AH122" s="174">
        <v>773307</v>
      </c>
      <c r="AI122" s="170">
        <v>188336841</v>
      </c>
      <c r="AJ122" s="174">
        <v>588703</v>
      </c>
      <c r="AK122" s="170">
        <v>551025400</v>
      </c>
      <c r="AL122" s="174">
        <v>100511</v>
      </c>
      <c r="AM122" s="170">
        <v>296964487</v>
      </c>
      <c r="AO122" s="150">
        <v>42461</v>
      </c>
      <c r="AP122" s="177">
        <v>3774899</v>
      </c>
      <c r="AQ122" s="177">
        <v>23595</v>
      </c>
      <c r="AR122" s="177">
        <v>3798494</v>
      </c>
      <c r="AT122" s="149">
        <v>43101</v>
      </c>
      <c r="AU122" s="177">
        <v>86491</v>
      </c>
    </row>
    <row r="123" spans="13:47" x14ac:dyDescent="0.3">
      <c r="M123" s="150">
        <v>42309</v>
      </c>
      <c r="N123" s="170">
        <v>18</v>
      </c>
      <c r="O123" s="188">
        <v>82350</v>
      </c>
      <c r="P123" s="177">
        <v>8703</v>
      </c>
      <c r="Q123" s="188">
        <v>6472065</v>
      </c>
      <c r="R123" s="177">
        <v>2932922</v>
      </c>
      <c r="S123" s="188">
        <v>1588266502</v>
      </c>
      <c r="T123" s="177">
        <v>93937</v>
      </c>
      <c r="U123" s="188">
        <v>170072449</v>
      </c>
      <c r="V123" s="177">
        <v>25024</v>
      </c>
      <c r="W123" s="188">
        <v>244705377.16</v>
      </c>
      <c r="X123" s="177">
        <v>1698</v>
      </c>
      <c r="Y123" s="188">
        <v>2181085</v>
      </c>
      <c r="Z123" s="177">
        <v>8157</v>
      </c>
      <c r="AA123" s="188">
        <v>7265550</v>
      </c>
      <c r="AB123" s="170">
        <v>40319</v>
      </c>
      <c r="AC123" s="188">
        <v>21392632</v>
      </c>
      <c r="AE123" s="149">
        <v>42583</v>
      </c>
      <c r="AF123" s="174">
        <v>1938</v>
      </c>
      <c r="AG123" s="170">
        <v>1586239</v>
      </c>
      <c r="AH123" s="174">
        <v>774300</v>
      </c>
      <c r="AI123" s="170">
        <v>188637372</v>
      </c>
      <c r="AJ123" s="174">
        <v>589153</v>
      </c>
      <c r="AK123" s="170">
        <v>550591817</v>
      </c>
      <c r="AL123" s="174">
        <v>100986</v>
      </c>
      <c r="AM123" s="170">
        <v>298049608</v>
      </c>
      <c r="AO123" s="150">
        <v>42491</v>
      </c>
      <c r="AP123" s="177">
        <v>3805351</v>
      </c>
      <c r="AQ123" s="177">
        <v>24071</v>
      </c>
      <c r="AR123" s="177">
        <v>3829422</v>
      </c>
      <c r="AT123" s="149">
        <v>43132</v>
      </c>
      <c r="AU123" s="177">
        <v>83438</v>
      </c>
    </row>
    <row r="124" spans="13:47" x14ac:dyDescent="0.3">
      <c r="M124" s="150">
        <v>42339</v>
      </c>
      <c r="N124" s="177">
        <v>28</v>
      </c>
      <c r="O124" s="189">
        <v>136800</v>
      </c>
      <c r="P124" s="177">
        <v>8475</v>
      </c>
      <c r="Q124" s="189">
        <v>6335350</v>
      </c>
      <c r="R124" s="177">
        <v>2888206</v>
      </c>
      <c r="S124" s="189">
        <v>1551016644</v>
      </c>
      <c r="T124" s="177">
        <v>93508</v>
      </c>
      <c r="U124" s="189">
        <v>168599271</v>
      </c>
      <c r="V124" s="177">
        <v>25018</v>
      </c>
      <c r="W124" s="189">
        <v>251553054.76000002</v>
      </c>
      <c r="X124" s="177">
        <v>1895</v>
      </c>
      <c r="Y124" s="189">
        <v>2507630</v>
      </c>
      <c r="Z124" s="177">
        <v>8748</v>
      </c>
      <c r="AA124" s="189">
        <v>7970475</v>
      </c>
      <c r="AB124" s="177">
        <v>40034</v>
      </c>
      <c r="AC124" s="189">
        <v>20998507</v>
      </c>
      <c r="AE124" s="149">
        <v>42614</v>
      </c>
      <c r="AF124" s="174">
        <v>1493</v>
      </c>
      <c r="AG124" s="170">
        <v>1404613</v>
      </c>
      <c r="AH124" s="174">
        <v>771174</v>
      </c>
      <c r="AI124" s="170">
        <v>214765584</v>
      </c>
      <c r="AJ124" s="174">
        <v>588386</v>
      </c>
      <c r="AK124" s="170">
        <v>633773978</v>
      </c>
      <c r="AL124" s="174">
        <v>101368</v>
      </c>
      <c r="AM124" s="170">
        <v>345528296</v>
      </c>
      <c r="AO124" s="150">
        <v>42522</v>
      </c>
      <c r="AP124" s="170">
        <v>3843026</v>
      </c>
      <c r="AQ124" s="170">
        <v>24264</v>
      </c>
      <c r="AR124" s="177">
        <v>3867290</v>
      </c>
      <c r="AT124" s="149">
        <v>43160</v>
      </c>
      <c r="AU124" s="177">
        <v>79381</v>
      </c>
    </row>
    <row r="125" spans="13:47" x14ac:dyDescent="0.3">
      <c r="M125" s="150">
        <v>42370</v>
      </c>
      <c r="N125" s="177">
        <v>21</v>
      </c>
      <c r="O125" s="189">
        <v>108000</v>
      </c>
      <c r="P125" s="177">
        <v>7952</v>
      </c>
      <c r="Q125" s="189">
        <v>6030045</v>
      </c>
      <c r="R125" s="177">
        <v>2835878</v>
      </c>
      <c r="S125" s="189">
        <v>1495214875</v>
      </c>
      <c r="T125" s="177">
        <v>93451</v>
      </c>
      <c r="U125" s="189">
        <v>167111449</v>
      </c>
      <c r="V125" s="177">
        <v>24689</v>
      </c>
      <c r="W125" s="189">
        <v>259163192.47</v>
      </c>
      <c r="X125" s="177">
        <v>1818</v>
      </c>
      <c r="Y125" s="189">
        <v>2482339</v>
      </c>
      <c r="Z125" s="177">
        <v>7890</v>
      </c>
      <c r="AA125" s="189">
        <v>7332525</v>
      </c>
      <c r="AB125" s="177">
        <v>38440</v>
      </c>
      <c r="AC125" s="189">
        <v>19776100</v>
      </c>
      <c r="AE125" s="149">
        <v>42644</v>
      </c>
      <c r="AF125" s="174">
        <v>1353</v>
      </c>
      <c r="AG125" s="170">
        <v>1271376</v>
      </c>
      <c r="AH125" s="174">
        <v>774892</v>
      </c>
      <c r="AI125" s="170">
        <v>215778816</v>
      </c>
      <c r="AJ125" s="174">
        <v>593860</v>
      </c>
      <c r="AK125" s="170">
        <v>639343391</v>
      </c>
      <c r="AL125" s="174">
        <v>102002</v>
      </c>
      <c r="AM125" s="170">
        <v>347383440</v>
      </c>
      <c r="AO125" s="150">
        <v>42552</v>
      </c>
      <c r="AP125" s="177">
        <v>3897334</v>
      </c>
      <c r="AQ125" s="177">
        <v>24822</v>
      </c>
      <c r="AR125" s="177">
        <v>3922156</v>
      </c>
      <c r="AT125" s="149">
        <v>43191</v>
      </c>
      <c r="AU125" s="177">
        <v>76068</v>
      </c>
    </row>
    <row r="126" spans="13:47" x14ac:dyDescent="0.3">
      <c r="M126" s="150">
        <v>42401</v>
      </c>
      <c r="N126" s="177">
        <v>14</v>
      </c>
      <c r="O126" s="189">
        <v>72450</v>
      </c>
      <c r="P126" s="177">
        <v>8098</v>
      </c>
      <c r="Q126" s="189">
        <v>6029259.9999999953</v>
      </c>
      <c r="R126" s="177">
        <v>2710023</v>
      </c>
      <c r="S126" s="189">
        <v>1445375958.0000079</v>
      </c>
      <c r="T126" s="177">
        <v>92971</v>
      </c>
      <c r="U126" s="189">
        <v>166444652.99999908</v>
      </c>
      <c r="V126" s="177">
        <v>24658</v>
      </c>
      <c r="W126" s="189">
        <v>259070199.11999866</v>
      </c>
      <c r="X126" s="177">
        <v>1788</v>
      </c>
      <c r="Y126" s="189">
        <v>2481952</v>
      </c>
      <c r="Z126" s="177">
        <v>6671</v>
      </c>
      <c r="AA126" s="189">
        <v>6254700</v>
      </c>
      <c r="AB126" s="177">
        <v>36032</v>
      </c>
      <c r="AC126" s="189">
        <v>18639121.999999881</v>
      </c>
      <c r="AE126" s="149">
        <v>42675</v>
      </c>
      <c r="AF126" s="174">
        <v>1398</v>
      </c>
      <c r="AG126" s="170">
        <v>1309512</v>
      </c>
      <c r="AH126" s="174">
        <v>780524</v>
      </c>
      <c r="AI126" s="170">
        <v>217307904</v>
      </c>
      <c r="AJ126" s="174">
        <v>598662</v>
      </c>
      <c r="AK126" s="170">
        <v>643713193</v>
      </c>
      <c r="AL126" s="174">
        <v>103158</v>
      </c>
      <c r="AM126" s="170">
        <v>350503403</v>
      </c>
      <c r="AO126" s="150">
        <v>42583</v>
      </c>
      <c r="AP126" s="177">
        <v>3890290</v>
      </c>
      <c r="AQ126" s="177">
        <v>25032</v>
      </c>
      <c r="AR126" s="177">
        <v>3915322</v>
      </c>
      <c r="AT126" s="149">
        <v>43221</v>
      </c>
      <c r="AU126" s="177">
        <v>77644</v>
      </c>
    </row>
    <row r="127" spans="13:47" x14ac:dyDescent="0.3">
      <c r="M127" s="150">
        <v>42430</v>
      </c>
      <c r="N127" s="177">
        <v>15</v>
      </c>
      <c r="O127" s="189">
        <v>75600</v>
      </c>
      <c r="P127" s="177">
        <v>2766335</v>
      </c>
      <c r="Q127" s="189">
        <v>2359679875</v>
      </c>
      <c r="R127" s="177">
        <v>3755519</v>
      </c>
      <c r="S127" s="189">
        <v>3184700847</v>
      </c>
      <c r="T127" s="177">
        <v>92016</v>
      </c>
      <c r="U127" s="189">
        <v>254339611</v>
      </c>
      <c r="V127" s="177">
        <v>24733</v>
      </c>
      <c r="W127" s="189">
        <v>262541279.67000002</v>
      </c>
      <c r="X127" s="177">
        <v>1903</v>
      </c>
      <c r="Y127" s="189">
        <v>2659518</v>
      </c>
      <c r="Z127" s="177">
        <v>6610</v>
      </c>
      <c r="AA127" s="189">
        <v>6242700</v>
      </c>
      <c r="AB127" s="177">
        <v>43210</v>
      </c>
      <c r="AC127" s="189">
        <v>38133539</v>
      </c>
      <c r="AE127" s="149">
        <v>42705</v>
      </c>
      <c r="AF127" s="174">
        <v>1264</v>
      </c>
      <c r="AG127" s="170">
        <v>1177796</v>
      </c>
      <c r="AH127" s="174">
        <v>776553</v>
      </c>
      <c r="AI127" s="170">
        <v>216141552</v>
      </c>
      <c r="AJ127" s="174">
        <v>600925</v>
      </c>
      <c r="AK127" s="170">
        <v>643943311</v>
      </c>
      <c r="AL127" s="174">
        <v>103998</v>
      </c>
      <c r="AM127" s="170">
        <v>349145477</v>
      </c>
      <c r="AO127" s="150">
        <v>42614</v>
      </c>
      <c r="AP127" s="177">
        <v>3901340</v>
      </c>
      <c r="AQ127" s="177">
        <v>25347</v>
      </c>
      <c r="AR127" s="177">
        <v>3926687</v>
      </c>
      <c r="AT127" s="149">
        <v>43252</v>
      </c>
      <c r="AU127" s="177">
        <v>77039</v>
      </c>
    </row>
    <row r="128" spans="13:47" x14ac:dyDescent="0.3">
      <c r="M128" s="150">
        <v>42461</v>
      </c>
      <c r="N128" s="177">
        <v>16</v>
      </c>
      <c r="O128" s="189">
        <v>81450</v>
      </c>
      <c r="P128" s="177">
        <v>172823</v>
      </c>
      <c r="Q128" s="189">
        <v>149805352</v>
      </c>
      <c r="R128" s="177">
        <v>3795677</v>
      </c>
      <c r="S128" s="189">
        <v>3171642273</v>
      </c>
      <c r="T128" s="177">
        <v>92896</v>
      </c>
      <c r="U128" s="189">
        <v>254808711</v>
      </c>
      <c r="V128" s="177">
        <v>24499</v>
      </c>
      <c r="W128" s="189">
        <v>263165406.57000002</v>
      </c>
      <c r="X128" s="177">
        <v>2807</v>
      </c>
      <c r="Y128" s="189">
        <v>3936345</v>
      </c>
      <c r="Z128" s="177">
        <v>10143</v>
      </c>
      <c r="AA128" s="189">
        <v>9552075</v>
      </c>
      <c r="AB128" s="177">
        <v>43806</v>
      </c>
      <c r="AC128" s="189">
        <v>38244244</v>
      </c>
      <c r="AE128" s="149">
        <v>42736</v>
      </c>
      <c r="AF128" s="174">
        <v>0</v>
      </c>
      <c r="AG128" s="170">
        <v>0</v>
      </c>
      <c r="AH128" s="174">
        <v>785260</v>
      </c>
      <c r="AI128" s="170">
        <v>218575896</v>
      </c>
      <c r="AJ128" s="174">
        <v>608315</v>
      </c>
      <c r="AK128" s="170">
        <v>650876428</v>
      </c>
      <c r="AL128" s="174">
        <v>105330</v>
      </c>
      <c r="AM128" s="170">
        <v>352941015</v>
      </c>
      <c r="AO128" s="150">
        <v>42644</v>
      </c>
      <c r="AP128" s="177">
        <v>3911221</v>
      </c>
      <c r="AQ128" s="177">
        <v>25337</v>
      </c>
      <c r="AR128" s="177">
        <v>3936558</v>
      </c>
      <c r="AT128" s="149">
        <v>43282</v>
      </c>
      <c r="AU128" s="177">
        <v>80152</v>
      </c>
    </row>
    <row r="129" spans="13:47" x14ac:dyDescent="0.3">
      <c r="M129" s="150">
        <v>42491</v>
      </c>
      <c r="N129" s="177">
        <v>14</v>
      </c>
      <c r="O129" s="189">
        <v>69750</v>
      </c>
      <c r="P129" s="177">
        <v>34894</v>
      </c>
      <c r="Q129" s="189">
        <v>30467830</v>
      </c>
      <c r="R129" s="177">
        <v>4002857</v>
      </c>
      <c r="S129" s="189">
        <v>3303515195</v>
      </c>
      <c r="T129" s="177">
        <v>95732</v>
      </c>
      <c r="U129" s="189">
        <v>259300657</v>
      </c>
      <c r="V129" s="177">
        <v>24856</v>
      </c>
      <c r="W129" s="189">
        <v>266028340.71000001</v>
      </c>
      <c r="X129" s="177">
        <v>2355</v>
      </c>
      <c r="Y129" s="189">
        <v>3315287</v>
      </c>
      <c r="Z129" s="177">
        <v>8581</v>
      </c>
      <c r="AA129" s="189">
        <v>8101375</v>
      </c>
      <c r="AB129" s="177">
        <v>46274</v>
      </c>
      <c r="AC129" s="189">
        <v>39839447</v>
      </c>
      <c r="AE129" s="149">
        <v>42767</v>
      </c>
      <c r="AF129" s="174">
        <v>0</v>
      </c>
      <c r="AG129" s="170">
        <v>0</v>
      </c>
      <c r="AH129" s="174">
        <v>787846</v>
      </c>
      <c r="AI129" s="170">
        <v>219307968</v>
      </c>
      <c r="AJ129" s="174">
        <v>615246</v>
      </c>
      <c r="AK129" s="170">
        <v>657738834</v>
      </c>
      <c r="AL129" s="174">
        <v>106423</v>
      </c>
      <c r="AM129" s="170">
        <v>356093403</v>
      </c>
      <c r="AO129" s="150">
        <v>42675</v>
      </c>
      <c r="AP129" s="177">
        <v>3926588</v>
      </c>
      <c r="AQ129" s="177">
        <v>25677</v>
      </c>
      <c r="AR129" s="177">
        <v>3952265</v>
      </c>
      <c r="AT129" s="149">
        <v>43313</v>
      </c>
      <c r="AU129" s="177">
        <v>78260</v>
      </c>
    </row>
    <row r="130" spans="13:47" x14ac:dyDescent="0.3">
      <c r="M130" s="150">
        <v>42522</v>
      </c>
      <c r="N130" s="177">
        <v>13</v>
      </c>
      <c r="O130" s="189">
        <v>66598</v>
      </c>
      <c r="P130" s="177">
        <v>44869</v>
      </c>
      <c r="Q130" s="189">
        <v>38429171</v>
      </c>
      <c r="R130" s="177">
        <v>4001543</v>
      </c>
      <c r="S130" s="189">
        <v>3219922398</v>
      </c>
      <c r="T130" s="177">
        <v>96160</v>
      </c>
      <c r="U130" s="189">
        <v>255190239</v>
      </c>
      <c r="V130" s="177">
        <v>24925</v>
      </c>
      <c r="W130" s="189">
        <v>279973730.50999999</v>
      </c>
      <c r="X130" s="177">
        <v>2562</v>
      </c>
      <c r="Y130" s="189">
        <v>3721872</v>
      </c>
      <c r="Z130" s="177">
        <v>8977</v>
      </c>
      <c r="AA130" s="189">
        <v>8850750</v>
      </c>
      <c r="AB130" s="177">
        <v>48045</v>
      </c>
      <c r="AC130" s="189">
        <v>39695948</v>
      </c>
      <c r="AE130" s="150">
        <v>42795</v>
      </c>
      <c r="AF130" s="195">
        <v>563166</v>
      </c>
      <c r="AG130" s="195">
        <v>595114233</v>
      </c>
      <c r="AH130" s="195">
        <v>770415</v>
      </c>
      <c r="AI130" s="195">
        <v>243500653</v>
      </c>
      <c r="AJ130" s="195">
        <v>621784</v>
      </c>
      <c r="AK130" s="195">
        <v>753385839</v>
      </c>
      <c r="AL130" s="195">
        <v>106995</v>
      </c>
      <c r="AM130" s="195">
        <v>409763523</v>
      </c>
      <c r="AO130" s="150">
        <v>42705</v>
      </c>
      <c r="AP130" s="177">
        <v>3932013</v>
      </c>
      <c r="AQ130" s="177">
        <v>25813</v>
      </c>
      <c r="AR130" s="177">
        <v>3957826</v>
      </c>
      <c r="AT130" s="149">
        <v>43344</v>
      </c>
      <c r="AU130" s="177">
        <v>77939</v>
      </c>
    </row>
    <row r="131" spans="13:47" x14ac:dyDescent="0.3">
      <c r="M131" s="150">
        <v>42552</v>
      </c>
      <c r="N131" s="177">
        <v>17</v>
      </c>
      <c r="O131" s="189">
        <v>97196</v>
      </c>
      <c r="P131" s="177">
        <v>42742</v>
      </c>
      <c r="Q131" s="189">
        <v>36029699</v>
      </c>
      <c r="R131" s="177">
        <v>3928426</v>
      </c>
      <c r="S131" s="189">
        <v>3135753895</v>
      </c>
      <c r="T131" s="177">
        <v>97613</v>
      </c>
      <c r="U131" s="189">
        <v>255353379</v>
      </c>
      <c r="V131" s="177">
        <v>24414</v>
      </c>
      <c r="W131" s="189">
        <v>280313088.87</v>
      </c>
      <c r="X131" s="177">
        <v>2407</v>
      </c>
      <c r="Y131" s="189">
        <v>3638561</v>
      </c>
      <c r="Z131" s="177">
        <v>9371</v>
      </c>
      <c r="AA131" s="189">
        <v>9720825</v>
      </c>
      <c r="AB131" s="177">
        <v>50311</v>
      </c>
      <c r="AC131" s="189">
        <v>40908159</v>
      </c>
      <c r="AE131" s="150">
        <v>42826</v>
      </c>
      <c r="AF131" s="195">
        <v>0</v>
      </c>
      <c r="AG131" s="195">
        <v>0</v>
      </c>
      <c r="AH131" s="195">
        <v>773540</v>
      </c>
      <c r="AI131" s="195">
        <v>244452312</v>
      </c>
      <c r="AJ131" s="195">
        <v>620960</v>
      </c>
      <c r="AK131" s="195">
        <v>753144883</v>
      </c>
      <c r="AL131" s="195">
        <v>107175</v>
      </c>
      <c r="AM131" s="195">
        <v>409822345</v>
      </c>
      <c r="AO131" s="150">
        <v>42736</v>
      </c>
      <c r="AP131" s="177">
        <v>3941618</v>
      </c>
      <c r="AQ131" s="177">
        <v>26007</v>
      </c>
      <c r="AR131" s="177">
        <v>3967625</v>
      </c>
      <c r="AT131" s="202"/>
      <c r="AU131" s="203"/>
    </row>
    <row r="132" spans="13:47" x14ac:dyDescent="0.3">
      <c r="M132" s="150">
        <v>42583</v>
      </c>
      <c r="N132" s="177">
        <v>25</v>
      </c>
      <c r="O132" s="189">
        <v>152976</v>
      </c>
      <c r="P132" s="177">
        <v>30875</v>
      </c>
      <c r="Q132" s="189">
        <v>25924148</v>
      </c>
      <c r="R132" s="177">
        <v>3906473</v>
      </c>
      <c r="S132" s="189">
        <v>3109659976</v>
      </c>
      <c r="T132" s="177">
        <v>98491</v>
      </c>
      <c r="U132" s="189">
        <v>255822785</v>
      </c>
      <c r="V132" s="177">
        <v>24538</v>
      </c>
      <c r="W132" s="189">
        <v>288376629.02999997</v>
      </c>
      <c r="X132" s="177">
        <v>2454</v>
      </c>
      <c r="Y132" s="189">
        <v>3813330</v>
      </c>
      <c r="Z132" s="177">
        <v>10087</v>
      </c>
      <c r="AA132" s="189">
        <v>10759950</v>
      </c>
      <c r="AB132" s="177">
        <v>52907</v>
      </c>
      <c r="AC132" s="189">
        <v>42545137</v>
      </c>
      <c r="AE132" s="150">
        <v>42856</v>
      </c>
      <c r="AF132" s="195">
        <v>2805</v>
      </c>
      <c r="AG132" s="195">
        <v>2981804</v>
      </c>
      <c r="AH132" s="195">
        <v>777673</v>
      </c>
      <c r="AI132" s="195">
        <v>245797147</v>
      </c>
      <c r="AJ132" s="195">
        <v>621355</v>
      </c>
      <c r="AK132" s="195">
        <v>752516845</v>
      </c>
      <c r="AL132" s="195">
        <v>107835</v>
      </c>
      <c r="AM132" s="195">
        <v>411791310</v>
      </c>
      <c r="AO132" s="150">
        <v>42767</v>
      </c>
      <c r="AP132" s="177">
        <v>3954643</v>
      </c>
      <c r="AQ132" s="177">
        <v>26112</v>
      </c>
      <c r="AR132" s="177">
        <v>3980755</v>
      </c>
      <c r="AT132" s="149" t="s">
        <v>670</v>
      </c>
      <c r="AU132" s="170"/>
    </row>
    <row r="133" spans="13:47" x14ac:dyDescent="0.3">
      <c r="M133" s="150">
        <v>42614</v>
      </c>
      <c r="N133" s="177">
        <v>20</v>
      </c>
      <c r="O133" s="189">
        <v>110238</v>
      </c>
      <c r="P133" s="177">
        <v>23866</v>
      </c>
      <c r="Q133" s="189">
        <v>22369502</v>
      </c>
      <c r="R133" s="177">
        <v>3893502</v>
      </c>
      <c r="S133" s="189">
        <v>3749127129</v>
      </c>
      <c r="T133" s="177">
        <v>99710</v>
      </c>
      <c r="U133" s="189">
        <v>306328996</v>
      </c>
      <c r="V133" s="177">
        <v>23765</v>
      </c>
      <c r="W133" s="189">
        <v>288861674.74000001</v>
      </c>
      <c r="X133" s="177">
        <v>2827</v>
      </c>
      <c r="Y133" s="189">
        <v>4464393</v>
      </c>
      <c r="Z133" s="177">
        <v>12422</v>
      </c>
      <c r="AA133" s="189">
        <v>13387800</v>
      </c>
      <c r="AB133" s="177">
        <v>53704</v>
      </c>
      <c r="AC133" s="189">
        <v>52471057</v>
      </c>
      <c r="AE133" s="150">
        <v>42887</v>
      </c>
      <c r="AF133" s="195">
        <v>3770</v>
      </c>
      <c r="AG133" s="195">
        <v>4003306</v>
      </c>
      <c r="AH133" s="195">
        <v>778836</v>
      </c>
      <c r="AI133" s="195">
        <v>245937178</v>
      </c>
      <c r="AJ133" s="195">
        <v>623833</v>
      </c>
      <c r="AK133" s="195">
        <v>751293858</v>
      </c>
      <c r="AL133" s="195">
        <v>108692</v>
      </c>
      <c r="AM133" s="195">
        <v>409868131</v>
      </c>
      <c r="AO133" s="150">
        <v>42795</v>
      </c>
      <c r="AP133" s="177">
        <v>3707643</v>
      </c>
      <c r="AQ133" s="177">
        <v>25148</v>
      </c>
      <c r="AR133" s="177">
        <v>3732791</v>
      </c>
    </row>
    <row r="134" spans="13:47" x14ac:dyDescent="0.3">
      <c r="M134" s="150">
        <v>42644</v>
      </c>
      <c r="N134" s="177">
        <v>16</v>
      </c>
      <c r="O134" s="189">
        <v>90888</v>
      </c>
      <c r="P134" s="177">
        <v>21425</v>
      </c>
      <c r="Q134" s="189">
        <v>20126611</v>
      </c>
      <c r="R134" s="177">
        <v>3925448</v>
      </c>
      <c r="S134" s="189">
        <v>3741009390</v>
      </c>
      <c r="T134" s="177">
        <v>101035</v>
      </c>
      <c r="U134" s="189">
        <v>307421685</v>
      </c>
      <c r="V134" s="177">
        <v>24439</v>
      </c>
      <c r="W134" s="189">
        <v>303143840.09000003</v>
      </c>
      <c r="X134" s="177">
        <v>2409</v>
      </c>
      <c r="Y134" s="189">
        <v>3789167</v>
      </c>
      <c r="Z134" s="177">
        <v>11647</v>
      </c>
      <c r="AA134" s="189">
        <v>12666825</v>
      </c>
      <c r="AB134" s="177">
        <v>55338</v>
      </c>
      <c r="AC134" s="189">
        <v>53845624</v>
      </c>
      <c r="AE134" s="150">
        <v>42917</v>
      </c>
      <c r="AF134" s="195">
        <v>3443</v>
      </c>
      <c r="AG134" s="195">
        <v>3655614</v>
      </c>
      <c r="AH134" s="195">
        <v>780875</v>
      </c>
      <c r="AI134" s="195">
        <v>246536409</v>
      </c>
      <c r="AJ134" s="195">
        <v>624308</v>
      </c>
      <c r="AK134" s="195">
        <v>751619818</v>
      </c>
      <c r="AL134" s="195">
        <v>109382</v>
      </c>
      <c r="AM134" s="195">
        <v>411440699</v>
      </c>
      <c r="AO134" s="150">
        <v>42826</v>
      </c>
      <c r="AP134" s="177">
        <v>3723847</v>
      </c>
      <c r="AQ134" s="177">
        <v>25366</v>
      </c>
      <c r="AR134" s="177">
        <v>3749213</v>
      </c>
    </row>
    <row r="135" spans="13:47" x14ac:dyDescent="0.3">
      <c r="M135" s="150">
        <v>42675</v>
      </c>
      <c r="N135" s="177">
        <v>25</v>
      </c>
      <c r="O135" s="189">
        <v>164210</v>
      </c>
      <c r="P135" s="177">
        <v>75291</v>
      </c>
      <c r="Q135" s="189">
        <v>71099651</v>
      </c>
      <c r="R135" s="177">
        <v>3942902</v>
      </c>
      <c r="S135" s="189">
        <v>3753471360.9997783</v>
      </c>
      <c r="T135" s="177">
        <v>96683</v>
      </c>
      <c r="U135" s="189">
        <v>290910728.99999928</v>
      </c>
      <c r="V135" s="177">
        <v>24626</v>
      </c>
      <c r="W135" s="189">
        <v>314610401.17000002</v>
      </c>
      <c r="X135" s="177">
        <v>2263</v>
      </c>
      <c r="Y135" s="189">
        <v>3623602</v>
      </c>
      <c r="Z135" s="177">
        <v>10285</v>
      </c>
      <c r="AA135" s="189">
        <v>11236950</v>
      </c>
      <c r="AB135" s="177">
        <v>55971</v>
      </c>
      <c r="AC135" s="189">
        <v>54615153</v>
      </c>
      <c r="AE135" s="150">
        <v>42948</v>
      </c>
      <c r="AF135" s="195">
        <v>2587</v>
      </c>
      <c r="AG135" s="195">
        <v>2737329</v>
      </c>
      <c r="AH135" s="195">
        <v>786098</v>
      </c>
      <c r="AI135" s="195">
        <v>248143978</v>
      </c>
      <c r="AJ135" s="195">
        <v>627039</v>
      </c>
      <c r="AK135" s="195">
        <v>753155109</v>
      </c>
      <c r="AL135" s="195">
        <v>110345</v>
      </c>
      <c r="AM135" s="195">
        <v>413243655</v>
      </c>
      <c r="AO135" s="150">
        <v>42856</v>
      </c>
      <c r="AP135" s="177">
        <v>3776146</v>
      </c>
      <c r="AQ135" s="177">
        <v>26083</v>
      </c>
      <c r="AR135" s="177">
        <v>3802229</v>
      </c>
    </row>
    <row r="136" spans="13:47" x14ac:dyDescent="0.3">
      <c r="M136" s="150">
        <v>42705</v>
      </c>
      <c r="N136" s="177">
        <v>21</v>
      </c>
      <c r="O136" s="189">
        <v>134964</v>
      </c>
      <c r="P136" s="177">
        <v>15208</v>
      </c>
      <c r="Q136" s="189">
        <v>14409256</v>
      </c>
      <c r="R136" s="177">
        <v>3935876</v>
      </c>
      <c r="S136" s="189">
        <v>3725115210</v>
      </c>
      <c r="T136" s="177">
        <v>102850</v>
      </c>
      <c r="U136" s="189">
        <v>309728107</v>
      </c>
      <c r="V136" s="177">
        <v>24483</v>
      </c>
      <c r="W136" s="189">
        <v>328201533.96999997</v>
      </c>
      <c r="X136" s="177">
        <v>2446</v>
      </c>
      <c r="Y136" s="189">
        <v>4077858</v>
      </c>
      <c r="Z136" s="177">
        <v>11247</v>
      </c>
      <c r="AA136" s="189">
        <v>12722000</v>
      </c>
      <c r="AB136" s="177">
        <v>56102</v>
      </c>
      <c r="AC136" s="189">
        <v>54439552</v>
      </c>
      <c r="AE136" s="150">
        <v>42979</v>
      </c>
      <c r="AF136" s="195">
        <v>2612</v>
      </c>
      <c r="AG136" s="195">
        <v>3133320</v>
      </c>
      <c r="AH136" s="195">
        <v>793442</v>
      </c>
      <c r="AI136" s="195">
        <v>283956660</v>
      </c>
      <c r="AJ136" s="195">
        <v>636743</v>
      </c>
      <c r="AK136" s="195">
        <v>875362527</v>
      </c>
      <c r="AL136" s="195">
        <v>111244</v>
      </c>
      <c r="AM136" s="195">
        <v>479511980</v>
      </c>
      <c r="AO136" s="150">
        <v>42887</v>
      </c>
      <c r="AP136" s="177">
        <v>3820230</v>
      </c>
      <c r="AQ136" s="177">
        <v>26618</v>
      </c>
      <c r="AR136" s="177">
        <v>3846848</v>
      </c>
    </row>
    <row r="137" spans="13:47" x14ac:dyDescent="0.3">
      <c r="M137" s="150">
        <v>42736</v>
      </c>
      <c r="N137" s="177">
        <v>30</v>
      </c>
      <c r="O137" s="189">
        <v>200592</v>
      </c>
      <c r="P137" s="177">
        <v>16052</v>
      </c>
      <c r="Q137" s="189">
        <v>15250291</v>
      </c>
      <c r="R137" s="177">
        <v>3939104</v>
      </c>
      <c r="S137" s="189">
        <v>3713328570</v>
      </c>
      <c r="T137" s="177">
        <v>103602</v>
      </c>
      <c r="U137" s="189">
        <v>309708527</v>
      </c>
      <c r="V137" s="177">
        <v>24306</v>
      </c>
      <c r="W137" s="189">
        <v>333701139.06</v>
      </c>
      <c r="X137" s="177">
        <v>2556</v>
      </c>
      <c r="Y137" s="189">
        <v>4481497</v>
      </c>
      <c r="Z137" s="177">
        <v>10239</v>
      </c>
      <c r="AA137" s="189">
        <v>12132870</v>
      </c>
      <c r="AB137" s="177">
        <v>56679</v>
      </c>
      <c r="AC137" s="189">
        <v>54811640</v>
      </c>
      <c r="AE137" s="150">
        <v>43009</v>
      </c>
      <c r="AF137" s="195">
        <v>1471</v>
      </c>
      <c r="AG137" s="195">
        <v>1758126</v>
      </c>
      <c r="AH137" s="195">
        <v>794627</v>
      </c>
      <c r="AI137" s="195">
        <v>284396907</v>
      </c>
      <c r="AJ137" s="195">
        <v>630218</v>
      </c>
      <c r="AK137" s="195">
        <v>865106373</v>
      </c>
      <c r="AL137" s="195">
        <v>109713</v>
      </c>
      <c r="AM137" s="195">
        <v>472237729</v>
      </c>
      <c r="AO137" s="150">
        <v>42917</v>
      </c>
      <c r="AP137" s="177">
        <v>3859662</v>
      </c>
      <c r="AQ137" s="177">
        <v>27359</v>
      </c>
      <c r="AR137" s="177">
        <v>3887021</v>
      </c>
    </row>
    <row r="138" spans="13:47" x14ac:dyDescent="0.3">
      <c r="M138" s="150">
        <v>42767</v>
      </c>
      <c r="N138" s="177">
        <v>17</v>
      </c>
      <c r="O138" s="189">
        <v>109890</v>
      </c>
      <c r="P138" s="177">
        <v>12971</v>
      </c>
      <c r="Q138" s="189">
        <v>12289698</v>
      </c>
      <c r="R138" s="177">
        <v>3815793</v>
      </c>
      <c r="S138" s="189">
        <v>3577072906</v>
      </c>
      <c r="T138" s="177">
        <v>101927</v>
      </c>
      <c r="U138" s="189">
        <v>300733846</v>
      </c>
      <c r="V138" s="177">
        <v>24154</v>
      </c>
      <c r="W138" s="189">
        <v>332166521.94999999</v>
      </c>
      <c r="X138" s="177">
        <v>2568</v>
      </c>
      <c r="Y138" s="189">
        <v>4646873</v>
      </c>
      <c r="Z138" s="177">
        <v>8533</v>
      </c>
      <c r="AA138" s="189">
        <v>10388705</v>
      </c>
      <c r="AB138" s="177">
        <v>54778</v>
      </c>
      <c r="AC138" s="189">
        <v>52344678</v>
      </c>
      <c r="AE138" s="150">
        <v>43040</v>
      </c>
      <c r="AF138" s="195">
        <v>1621</v>
      </c>
      <c r="AG138" s="195">
        <v>1936218</v>
      </c>
      <c r="AH138" s="195">
        <v>803088</v>
      </c>
      <c r="AI138" s="195">
        <v>287405456</v>
      </c>
      <c r="AJ138" s="195">
        <v>645742</v>
      </c>
      <c r="AK138" s="195">
        <v>884836406</v>
      </c>
      <c r="AL138" s="195">
        <v>112372</v>
      </c>
      <c r="AM138" s="195">
        <v>484173592</v>
      </c>
      <c r="AO138" s="150">
        <v>42948</v>
      </c>
      <c r="AP138" s="177">
        <v>3879327</v>
      </c>
      <c r="AQ138" s="177">
        <v>27781</v>
      </c>
      <c r="AR138" s="177">
        <v>3907108</v>
      </c>
    </row>
    <row r="139" spans="13:47" x14ac:dyDescent="0.3">
      <c r="M139" s="150">
        <v>42795</v>
      </c>
      <c r="N139" s="156">
        <v>21</v>
      </c>
      <c r="O139" s="190">
        <v>143342</v>
      </c>
      <c r="P139" s="177">
        <v>2998018</v>
      </c>
      <c r="Q139" s="190">
        <v>3280106188</v>
      </c>
      <c r="R139" s="177">
        <v>4072408</v>
      </c>
      <c r="S139" s="190">
        <v>4412618690</v>
      </c>
      <c r="T139" s="177">
        <v>103952</v>
      </c>
      <c r="U139" s="190">
        <v>361901616</v>
      </c>
      <c r="V139" s="177">
        <v>24628</v>
      </c>
      <c r="W139" s="190">
        <v>341195767.04000002</v>
      </c>
      <c r="X139" s="177">
        <v>2555</v>
      </c>
      <c r="Y139" s="190">
        <v>4688372</v>
      </c>
      <c r="Z139" s="177">
        <v>7234</v>
      </c>
      <c r="AA139" s="190">
        <v>8934585</v>
      </c>
      <c r="AB139" s="177">
        <v>55489</v>
      </c>
      <c r="AC139" s="190">
        <v>61593236</v>
      </c>
      <c r="AE139" s="150">
        <v>43070</v>
      </c>
      <c r="AF139" s="195">
        <v>2811</v>
      </c>
      <c r="AG139" s="195">
        <v>3348738</v>
      </c>
      <c r="AH139" s="195">
        <v>790334</v>
      </c>
      <c r="AI139" s="195">
        <v>282681996</v>
      </c>
      <c r="AJ139" s="195">
        <v>643174</v>
      </c>
      <c r="AK139" s="195">
        <v>878850358</v>
      </c>
      <c r="AL139" s="195">
        <v>112697</v>
      </c>
      <c r="AM139" s="195">
        <v>477507854</v>
      </c>
      <c r="AO139" s="150">
        <v>42979</v>
      </c>
      <c r="AP139" s="177">
        <v>3894879</v>
      </c>
      <c r="AQ139" s="177">
        <v>28155</v>
      </c>
      <c r="AR139" s="177">
        <v>3923034</v>
      </c>
    </row>
    <row r="140" spans="13:47" x14ac:dyDescent="0.3">
      <c r="M140" s="150">
        <v>42826</v>
      </c>
      <c r="N140" s="156">
        <v>31</v>
      </c>
      <c r="O140" s="190">
        <v>204588</v>
      </c>
      <c r="P140" s="177">
        <v>223582</v>
      </c>
      <c r="Q140" s="190">
        <v>245943425</v>
      </c>
      <c r="R140" s="177">
        <v>4164905</v>
      </c>
      <c r="S140" s="190">
        <v>4499556155</v>
      </c>
      <c r="T140" s="177">
        <v>104813</v>
      </c>
      <c r="U140" s="190">
        <v>366045500</v>
      </c>
      <c r="V140" s="177">
        <v>24629</v>
      </c>
      <c r="W140" s="190">
        <v>347540188.41000003</v>
      </c>
      <c r="X140" s="177">
        <v>4342</v>
      </c>
      <c r="Y140" s="190">
        <v>8063202</v>
      </c>
      <c r="Z140" s="177">
        <v>11961</v>
      </c>
      <c r="AA140" s="190">
        <v>14881655</v>
      </c>
      <c r="AB140" s="177">
        <v>54323</v>
      </c>
      <c r="AC140" s="190">
        <v>60394057</v>
      </c>
      <c r="AE140" s="150">
        <v>43101</v>
      </c>
      <c r="AF140" s="195">
        <v>0</v>
      </c>
      <c r="AG140" s="195">
        <v>0</v>
      </c>
      <c r="AH140" s="195">
        <v>805730</v>
      </c>
      <c r="AI140" s="195">
        <v>288213890</v>
      </c>
      <c r="AJ140" s="195">
        <v>653337</v>
      </c>
      <c r="AK140" s="195">
        <v>889881063</v>
      </c>
      <c r="AL140" s="195">
        <v>113772</v>
      </c>
      <c r="AM140" s="195">
        <v>482436844</v>
      </c>
      <c r="AO140" s="150">
        <v>43009</v>
      </c>
      <c r="AP140" s="177">
        <v>3913418</v>
      </c>
      <c r="AQ140" s="177">
        <v>28475</v>
      </c>
      <c r="AR140" s="177">
        <v>3941893</v>
      </c>
    </row>
    <row r="141" spans="13:47" x14ac:dyDescent="0.3">
      <c r="M141" s="150">
        <v>42856</v>
      </c>
      <c r="N141" s="156">
        <v>19</v>
      </c>
      <c r="O141" s="190">
        <v>139800</v>
      </c>
      <c r="P141" s="177">
        <v>36229</v>
      </c>
      <c r="Q141" s="190">
        <v>40172983</v>
      </c>
      <c r="R141" s="177">
        <v>4173463</v>
      </c>
      <c r="S141" s="190">
        <v>4469986995</v>
      </c>
      <c r="T141" s="177">
        <v>106222</v>
      </c>
      <c r="U141" s="190">
        <v>366580290</v>
      </c>
      <c r="V141" s="177">
        <v>24608</v>
      </c>
      <c r="W141" s="190">
        <v>350377671.04000002</v>
      </c>
      <c r="X141" s="177">
        <v>3075</v>
      </c>
      <c r="Y141" s="190">
        <v>5737690</v>
      </c>
      <c r="Z141" s="177">
        <v>9146</v>
      </c>
      <c r="AA141" s="190">
        <v>11407545</v>
      </c>
      <c r="AB141" s="177">
        <v>54054</v>
      </c>
      <c r="AC141" s="190">
        <v>59699527</v>
      </c>
      <c r="AE141" s="150">
        <v>43132</v>
      </c>
      <c r="AF141" s="195">
        <v>0</v>
      </c>
      <c r="AG141" s="195">
        <v>0</v>
      </c>
      <c r="AH141" s="195">
        <v>800917</v>
      </c>
      <c r="AI141" s="195">
        <v>286460265</v>
      </c>
      <c r="AJ141" s="195">
        <v>651948</v>
      </c>
      <c r="AK141" s="195">
        <v>888014300</v>
      </c>
      <c r="AL141" s="195">
        <v>114218</v>
      </c>
      <c r="AM141" s="195">
        <v>482572363</v>
      </c>
      <c r="AO141" s="150">
        <v>43040</v>
      </c>
      <c r="AP141" s="177">
        <v>3925614</v>
      </c>
      <c r="AQ141" s="177">
        <v>28661</v>
      </c>
      <c r="AR141" s="177">
        <v>3954275</v>
      </c>
    </row>
    <row r="142" spans="13:47" x14ac:dyDescent="0.3">
      <c r="M142" s="150">
        <v>42887</v>
      </c>
      <c r="N142" s="156">
        <v>27</v>
      </c>
      <c r="O142" s="190">
        <v>199505</v>
      </c>
      <c r="P142" s="177">
        <v>37367</v>
      </c>
      <c r="Q142" s="190">
        <v>41164573</v>
      </c>
      <c r="R142" s="177">
        <v>4194566</v>
      </c>
      <c r="S142" s="190">
        <v>4384762607</v>
      </c>
      <c r="T142" s="177">
        <v>107092</v>
      </c>
      <c r="U142" s="190">
        <v>364535895</v>
      </c>
      <c r="V142" s="177">
        <v>24900</v>
      </c>
      <c r="W142" s="190">
        <v>363361796.20000005</v>
      </c>
      <c r="X142" s="177">
        <v>3634</v>
      </c>
      <c r="Y142" s="190">
        <v>7003947</v>
      </c>
      <c r="Z142" s="177">
        <v>10569</v>
      </c>
      <c r="AA142" s="190">
        <v>13733212</v>
      </c>
      <c r="AB142" s="177">
        <v>53835</v>
      </c>
      <c r="AC142" s="190">
        <v>58147807</v>
      </c>
      <c r="AE142" s="150">
        <v>43160</v>
      </c>
      <c r="AF142" s="195">
        <v>587716</v>
      </c>
      <c r="AG142" s="195">
        <v>744293732</v>
      </c>
      <c r="AH142" s="195">
        <v>811972</v>
      </c>
      <c r="AI142" s="195">
        <v>307417292</v>
      </c>
      <c r="AJ142" s="195">
        <v>673828</v>
      </c>
      <c r="AK142" s="195">
        <v>975050375</v>
      </c>
      <c r="AL142" s="195">
        <v>120161</v>
      </c>
      <c r="AM142" s="195">
        <v>541716084</v>
      </c>
      <c r="AO142" s="150">
        <v>43070</v>
      </c>
      <c r="AP142" s="177">
        <v>3927108</v>
      </c>
      <c r="AQ142" s="177">
        <v>28934</v>
      </c>
      <c r="AR142" s="177">
        <v>3956042</v>
      </c>
    </row>
    <row r="143" spans="13:47" x14ac:dyDescent="0.3">
      <c r="M143" s="150">
        <v>42917</v>
      </c>
      <c r="N143" s="156">
        <v>27</v>
      </c>
      <c r="O143" s="190">
        <v>202444</v>
      </c>
      <c r="P143" s="177">
        <v>26722</v>
      </c>
      <c r="Q143" s="190">
        <v>29374086</v>
      </c>
      <c r="R143" s="177">
        <v>4141358</v>
      </c>
      <c r="S143" s="190">
        <v>4276738889</v>
      </c>
      <c r="T143" s="177">
        <v>107786</v>
      </c>
      <c r="U143" s="190">
        <v>362517796</v>
      </c>
      <c r="V143" s="177">
        <v>24017</v>
      </c>
      <c r="W143" s="190">
        <v>353713868</v>
      </c>
      <c r="X143" s="177">
        <v>3024</v>
      </c>
      <c r="Y143" s="190">
        <v>6020867</v>
      </c>
      <c r="Z143" s="177">
        <v>9804</v>
      </c>
      <c r="AA143" s="190">
        <v>13331229</v>
      </c>
      <c r="AB143" s="177">
        <v>53291</v>
      </c>
      <c r="AC143" s="190">
        <v>57015158</v>
      </c>
      <c r="AE143" s="150">
        <v>43191</v>
      </c>
      <c r="AF143" s="195">
        <v>0</v>
      </c>
      <c r="AG143" s="195">
        <v>0</v>
      </c>
      <c r="AH143" s="195">
        <v>815376</v>
      </c>
      <c r="AI143" s="195">
        <v>308728578</v>
      </c>
      <c r="AJ143" s="195">
        <v>671287</v>
      </c>
      <c r="AK143" s="195">
        <v>972037211</v>
      </c>
      <c r="AL143" s="195">
        <v>120443</v>
      </c>
      <c r="AM143" s="195">
        <v>543245882</v>
      </c>
      <c r="AO143" s="150">
        <v>43101</v>
      </c>
      <c r="AP143" s="177">
        <v>3937689</v>
      </c>
      <c r="AQ143" s="177">
        <v>29272</v>
      </c>
      <c r="AR143" s="177">
        <v>3966961</v>
      </c>
    </row>
    <row r="144" spans="13:47" x14ac:dyDescent="0.3">
      <c r="M144" s="150">
        <v>42948</v>
      </c>
      <c r="N144" s="156">
        <v>25</v>
      </c>
      <c r="O144" s="190">
        <v>189193</v>
      </c>
      <c r="P144" s="177">
        <v>19757</v>
      </c>
      <c r="Q144" s="190">
        <v>21726922</v>
      </c>
      <c r="R144" s="177">
        <v>4124094</v>
      </c>
      <c r="S144" s="190">
        <v>4224238692</v>
      </c>
      <c r="T144" s="177">
        <v>108428</v>
      </c>
      <c r="U144" s="190">
        <v>361683980</v>
      </c>
      <c r="V144" s="177">
        <v>23877</v>
      </c>
      <c r="W144" s="190">
        <v>360090039</v>
      </c>
      <c r="X144" s="177">
        <v>2810</v>
      </c>
      <c r="Y144" s="190">
        <v>5701767</v>
      </c>
      <c r="Z144" s="177">
        <v>9907</v>
      </c>
      <c r="AA144" s="190">
        <v>13789460</v>
      </c>
      <c r="AB144" s="177">
        <v>52382</v>
      </c>
      <c r="AC144" s="190">
        <v>55608315</v>
      </c>
      <c r="AE144" s="150">
        <v>43221</v>
      </c>
      <c r="AF144" s="195">
        <v>2346</v>
      </c>
      <c r="AG144" s="195">
        <v>2998283</v>
      </c>
      <c r="AH144" s="195">
        <v>868284</v>
      </c>
      <c r="AI144" s="195">
        <v>329460069</v>
      </c>
      <c r="AJ144" s="195">
        <v>698014</v>
      </c>
      <c r="AK144" s="195">
        <v>997412329</v>
      </c>
      <c r="AL144" s="195">
        <v>121772</v>
      </c>
      <c r="AM144" s="195">
        <v>547671209</v>
      </c>
      <c r="AO144" s="150">
        <v>43132</v>
      </c>
      <c r="AP144" s="177">
        <v>3958881</v>
      </c>
      <c r="AQ144" s="177">
        <v>29677</v>
      </c>
      <c r="AR144" s="177">
        <v>3988558</v>
      </c>
    </row>
    <row r="145" spans="13:44" x14ac:dyDescent="0.3">
      <c r="M145" s="150">
        <v>42979</v>
      </c>
      <c r="N145" s="156">
        <v>46</v>
      </c>
      <c r="O145" s="190">
        <v>349103</v>
      </c>
      <c r="P145" s="177">
        <v>13545</v>
      </c>
      <c r="Q145" s="190">
        <v>16893793</v>
      </c>
      <c r="R145" s="177">
        <v>4073315</v>
      </c>
      <c r="S145" s="190">
        <v>4974250204</v>
      </c>
      <c r="T145" s="177">
        <v>108618</v>
      </c>
      <c r="U145" s="190">
        <v>422873465</v>
      </c>
      <c r="V145" s="177">
        <v>22821</v>
      </c>
      <c r="W145" s="190">
        <v>359143813</v>
      </c>
      <c r="X145" s="177">
        <v>2462</v>
      </c>
      <c r="Y145" s="190">
        <v>5022097</v>
      </c>
      <c r="Z145" s="177">
        <v>10129</v>
      </c>
      <c r="AA145" s="190">
        <v>14232956</v>
      </c>
      <c r="AB145" s="177">
        <v>51903</v>
      </c>
      <c r="AC145" s="190">
        <v>65406128</v>
      </c>
      <c r="AE145" s="150">
        <v>43252</v>
      </c>
      <c r="AF145" s="195">
        <v>4260</v>
      </c>
      <c r="AG145" s="195">
        <v>5728518</v>
      </c>
      <c r="AH145" s="195">
        <v>863803</v>
      </c>
      <c r="AI145" s="195">
        <v>346691373</v>
      </c>
      <c r="AJ145" s="195">
        <v>693830</v>
      </c>
      <c r="AK145" s="195">
        <v>1051136218</v>
      </c>
      <c r="AL145" s="195">
        <v>122025</v>
      </c>
      <c r="AM145" s="195">
        <v>581177391</v>
      </c>
      <c r="AO145" s="150">
        <v>43160</v>
      </c>
      <c r="AP145" s="177">
        <v>3776753</v>
      </c>
      <c r="AQ145" s="177">
        <v>29094</v>
      </c>
      <c r="AR145" s="177">
        <v>3805847</v>
      </c>
    </row>
    <row r="146" spans="13:44" x14ac:dyDescent="0.3">
      <c r="M146" s="150">
        <v>43009</v>
      </c>
      <c r="N146" s="156">
        <v>20</v>
      </c>
      <c r="O146" s="190">
        <v>157307</v>
      </c>
      <c r="P146" s="177">
        <v>12083</v>
      </c>
      <c r="Q146" s="190">
        <v>15049766</v>
      </c>
      <c r="R146" s="177">
        <v>4025903</v>
      </c>
      <c r="S146" s="190">
        <v>4893360736</v>
      </c>
      <c r="T146" s="177">
        <v>109319</v>
      </c>
      <c r="U146" s="190">
        <v>421969973</v>
      </c>
      <c r="V146" s="177">
        <v>22690</v>
      </c>
      <c r="W146" s="190">
        <v>367700211.68000001</v>
      </c>
      <c r="X146" s="177">
        <v>2126</v>
      </c>
      <c r="Y146" s="190">
        <v>4356092</v>
      </c>
      <c r="Z146" s="177">
        <v>9047</v>
      </c>
      <c r="AA146" s="190">
        <v>12786266</v>
      </c>
      <c r="AB146" s="177">
        <v>51253</v>
      </c>
      <c r="AC146" s="190">
        <v>64397068</v>
      </c>
      <c r="AE146" s="150">
        <v>43282</v>
      </c>
      <c r="AF146" s="195">
        <v>4793</v>
      </c>
      <c r="AG146" s="195">
        <v>6427840</v>
      </c>
      <c r="AH146" s="195">
        <v>876205</v>
      </c>
      <c r="AI146" s="195">
        <v>351652576</v>
      </c>
      <c r="AJ146" s="195">
        <v>703787</v>
      </c>
      <c r="AK146" s="195">
        <v>1062865532</v>
      </c>
      <c r="AL146" s="195">
        <v>123590</v>
      </c>
      <c r="AM146" s="195">
        <v>587219027</v>
      </c>
      <c r="AO146" s="150">
        <v>43191</v>
      </c>
      <c r="AP146" s="177">
        <v>3813735</v>
      </c>
      <c r="AQ146" s="177">
        <v>29638</v>
      </c>
      <c r="AR146" s="177">
        <v>3843373</v>
      </c>
    </row>
    <row r="147" spans="13:44" x14ac:dyDescent="0.3">
      <c r="M147" s="150">
        <v>43040</v>
      </c>
      <c r="N147" s="156">
        <v>29</v>
      </c>
      <c r="O147" s="190">
        <v>237718</v>
      </c>
      <c r="P147" s="177">
        <v>22322</v>
      </c>
      <c r="Q147" s="190">
        <v>27192109</v>
      </c>
      <c r="R147" s="177">
        <v>4014808</v>
      </c>
      <c r="S147" s="190">
        <v>4893366100</v>
      </c>
      <c r="T147" s="177">
        <v>110150</v>
      </c>
      <c r="U147" s="190">
        <v>425424214</v>
      </c>
      <c r="V147" s="177">
        <v>22669</v>
      </c>
      <c r="W147" s="190">
        <v>376373379.70000005</v>
      </c>
      <c r="X147" s="177">
        <v>2217</v>
      </c>
      <c r="Y147" s="190">
        <v>4602974</v>
      </c>
      <c r="Z147" s="177">
        <v>9600</v>
      </c>
      <c r="AA147" s="190">
        <v>13607120</v>
      </c>
      <c r="AB147" s="177">
        <v>51151</v>
      </c>
      <c r="AC147" s="190">
        <v>64197293</v>
      </c>
      <c r="AE147" s="150">
        <v>43313</v>
      </c>
      <c r="AF147" s="195">
        <v>5949</v>
      </c>
      <c r="AG147" s="195">
        <v>7916734</v>
      </c>
      <c r="AH147" s="195">
        <v>874386</v>
      </c>
      <c r="AI147" s="195">
        <v>351086520</v>
      </c>
      <c r="AJ147" s="195">
        <v>701121</v>
      </c>
      <c r="AK147" s="195">
        <v>1056578830</v>
      </c>
      <c r="AL147" s="195">
        <v>123960</v>
      </c>
      <c r="AM147" s="195">
        <v>587215806</v>
      </c>
      <c r="AO147" s="150">
        <v>43221</v>
      </c>
      <c r="AP147" s="177">
        <v>3841579</v>
      </c>
      <c r="AQ147" s="177">
        <v>30464</v>
      </c>
      <c r="AR147" s="177">
        <v>3872043</v>
      </c>
    </row>
    <row r="148" spans="13:44" x14ac:dyDescent="0.3">
      <c r="M148" s="150">
        <v>43070</v>
      </c>
      <c r="N148" s="156">
        <v>28</v>
      </c>
      <c r="O148" s="190">
        <v>230351</v>
      </c>
      <c r="P148" s="177">
        <v>12560</v>
      </c>
      <c r="Q148" s="190">
        <v>15582937</v>
      </c>
      <c r="R148" s="177">
        <v>4023969</v>
      </c>
      <c r="S148" s="190">
        <v>4840551560</v>
      </c>
      <c r="T148" s="177">
        <v>111325</v>
      </c>
      <c r="U148" s="190">
        <v>425299394</v>
      </c>
      <c r="V148" s="177">
        <v>22909</v>
      </c>
      <c r="W148" s="190">
        <v>390539260.93000001</v>
      </c>
      <c r="X148" s="177">
        <v>2275</v>
      </c>
      <c r="Y148" s="190">
        <v>4857745</v>
      </c>
      <c r="Z148" s="177">
        <v>9258</v>
      </c>
      <c r="AA148" s="190">
        <v>13526437</v>
      </c>
      <c r="AB148" s="177">
        <v>51479</v>
      </c>
      <c r="AC148" s="190">
        <v>64092598</v>
      </c>
      <c r="AE148" s="150">
        <v>43344</v>
      </c>
      <c r="AF148" s="195">
        <v>2599</v>
      </c>
      <c r="AG148" s="195">
        <v>3702514</v>
      </c>
      <c r="AH148" s="195">
        <v>855252</v>
      </c>
      <c r="AI148" s="195">
        <v>366209124</v>
      </c>
      <c r="AJ148" s="195">
        <v>700624</v>
      </c>
      <c r="AK148" s="195">
        <v>1135806990</v>
      </c>
      <c r="AL148" s="195">
        <v>125198</v>
      </c>
      <c r="AM148" s="195">
        <v>632558713</v>
      </c>
      <c r="AO148" s="150">
        <v>43252</v>
      </c>
      <c r="AP148" s="177">
        <v>3885003</v>
      </c>
      <c r="AQ148" s="177">
        <v>31326</v>
      </c>
      <c r="AR148" s="177">
        <v>3916329</v>
      </c>
    </row>
    <row r="149" spans="13:44" x14ac:dyDescent="0.3">
      <c r="M149" s="150">
        <v>43101</v>
      </c>
      <c r="N149" s="156">
        <v>30</v>
      </c>
      <c r="O149" s="190">
        <v>249370</v>
      </c>
      <c r="P149" s="177">
        <v>18866</v>
      </c>
      <c r="Q149" s="190">
        <v>23553012</v>
      </c>
      <c r="R149" s="177">
        <v>4020920</v>
      </c>
      <c r="S149" s="190">
        <v>4804289768</v>
      </c>
      <c r="T149" s="177">
        <v>111875</v>
      </c>
      <c r="U149" s="190">
        <v>425270352</v>
      </c>
      <c r="V149" s="177">
        <v>22585</v>
      </c>
      <c r="W149" s="190">
        <v>396878430.66999996</v>
      </c>
      <c r="X149" s="177">
        <v>2051</v>
      </c>
      <c r="Y149" s="190">
        <v>4616459</v>
      </c>
      <c r="Z149" s="177">
        <v>7956</v>
      </c>
      <c r="AA149" s="190">
        <v>12161207</v>
      </c>
      <c r="AB149" s="177">
        <v>50610</v>
      </c>
      <c r="AC149" s="190">
        <v>62760491</v>
      </c>
      <c r="AE149" s="196"/>
      <c r="AF149" s="197"/>
      <c r="AG149" s="197"/>
      <c r="AH149" s="198"/>
      <c r="AI149" s="198"/>
      <c r="AJ149" s="198"/>
      <c r="AK149" s="198"/>
      <c r="AL149" s="198"/>
      <c r="AM149" s="198"/>
      <c r="AO149" s="150">
        <v>43282</v>
      </c>
      <c r="AP149" s="177">
        <v>3931495</v>
      </c>
      <c r="AQ149" s="177">
        <v>32223</v>
      </c>
      <c r="AR149" s="177">
        <v>3963718</v>
      </c>
    </row>
    <row r="150" spans="13:44" ht="16.2" x14ac:dyDescent="0.3">
      <c r="M150" s="150">
        <v>43132</v>
      </c>
      <c r="N150" s="156">
        <v>25</v>
      </c>
      <c r="O150" s="190">
        <v>222859</v>
      </c>
      <c r="P150" s="177">
        <v>167303</v>
      </c>
      <c r="Q150" s="190">
        <v>199492872</v>
      </c>
      <c r="R150" s="177">
        <v>3986464</v>
      </c>
      <c r="S150" s="190">
        <v>4767417637</v>
      </c>
      <c r="T150" s="177">
        <v>111861</v>
      </c>
      <c r="U150" s="190">
        <v>424579459</v>
      </c>
      <c r="V150" s="177">
        <v>22654</v>
      </c>
      <c r="W150" s="190">
        <v>393689440.71999997</v>
      </c>
      <c r="X150" s="177">
        <v>2237</v>
      </c>
      <c r="Y150" s="190">
        <v>5160753</v>
      </c>
      <c r="Z150" s="177">
        <v>7657</v>
      </c>
      <c r="AA150" s="190">
        <v>12009464</v>
      </c>
      <c r="AB150" s="177">
        <v>48993</v>
      </c>
      <c r="AC150" s="190">
        <v>60611578</v>
      </c>
      <c r="AE150" s="238" t="s">
        <v>706</v>
      </c>
      <c r="AF150" s="238"/>
      <c r="AG150" s="238"/>
      <c r="AH150" s="238"/>
      <c r="AI150" s="238"/>
      <c r="AJ150" s="238"/>
      <c r="AK150" s="238"/>
      <c r="AL150" s="238"/>
      <c r="AM150" s="238"/>
      <c r="AO150" s="150">
        <v>43313</v>
      </c>
      <c r="AP150" s="177">
        <v>3979864</v>
      </c>
      <c r="AQ150" s="177">
        <v>33390</v>
      </c>
      <c r="AR150" s="177">
        <v>4013254</v>
      </c>
    </row>
    <row r="151" spans="13:44" x14ac:dyDescent="0.3">
      <c r="M151" s="150">
        <v>43160</v>
      </c>
      <c r="N151" s="156">
        <v>18</v>
      </c>
      <c r="O151" s="190">
        <v>161025</v>
      </c>
      <c r="P151" s="177">
        <v>3154358</v>
      </c>
      <c r="Q151" s="190">
        <v>4129149650.9999127</v>
      </c>
      <c r="R151" s="177">
        <v>4226405</v>
      </c>
      <c r="S151" s="190">
        <v>5212631876.9995651</v>
      </c>
      <c r="T151" s="177">
        <v>111747</v>
      </c>
      <c r="U151" s="190">
        <v>454189919.00000399</v>
      </c>
      <c r="V151" s="177">
        <v>23047</v>
      </c>
      <c r="W151" s="190">
        <v>403625459.67999882</v>
      </c>
      <c r="X151" s="177">
        <v>2048</v>
      </c>
      <c r="Y151" s="190">
        <v>4809436</v>
      </c>
      <c r="Z151" s="177">
        <v>6245</v>
      </c>
      <c r="AA151" s="190">
        <v>9899310</v>
      </c>
      <c r="AB151" s="177">
        <v>48693</v>
      </c>
      <c r="AC151" s="190">
        <v>62821743.000000156</v>
      </c>
      <c r="AE151" s="149"/>
      <c r="AF151" s="171"/>
      <c r="AG151" s="171"/>
      <c r="AO151" s="150">
        <v>43344</v>
      </c>
      <c r="AP151" s="177">
        <v>3877670</v>
      </c>
      <c r="AQ151" s="177">
        <v>32907</v>
      </c>
      <c r="AR151" s="177">
        <v>3910577</v>
      </c>
    </row>
    <row r="152" spans="13:44" x14ac:dyDescent="0.3">
      <c r="M152" s="150">
        <v>43191</v>
      </c>
      <c r="N152" s="156">
        <v>32</v>
      </c>
      <c r="O152" s="190">
        <v>279193</v>
      </c>
      <c r="P152" s="177">
        <v>230444</v>
      </c>
      <c r="Q152" s="190">
        <v>304161290</v>
      </c>
      <c r="R152" s="177">
        <v>4303715</v>
      </c>
      <c r="S152" s="190">
        <v>5299931155</v>
      </c>
      <c r="T152" s="177">
        <v>112664</v>
      </c>
      <c r="U152" s="190">
        <v>459091718</v>
      </c>
      <c r="V152" s="177">
        <v>22668</v>
      </c>
      <c r="W152" s="190">
        <v>405127864.06</v>
      </c>
      <c r="X152" s="177">
        <v>3444</v>
      </c>
      <c r="Y152" s="190">
        <v>8138438</v>
      </c>
      <c r="Z152" s="177">
        <v>10184</v>
      </c>
      <c r="AA152" s="190">
        <v>16244143</v>
      </c>
      <c r="AB152" s="177">
        <v>49019</v>
      </c>
      <c r="AC152" s="190">
        <v>62871051</v>
      </c>
      <c r="AE152" s="149" t="s">
        <v>670</v>
      </c>
      <c r="AF152" s="171"/>
      <c r="AG152" s="171"/>
    </row>
    <row r="153" spans="13:44" x14ac:dyDescent="0.3">
      <c r="M153" s="150">
        <v>43221</v>
      </c>
      <c r="N153" s="156">
        <v>29</v>
      </c>
      <c r="O153" s="190">
        <v>257080</v>
      </c>
      <c r="P153" s="177">
        <v>25763</v>
      </c>
      <c r="Q153" s="190">
        <v>34265935</v>
      </c>
      <c r="R153" s="177">
        <v>4254142</v>
      </c>
      <c r="S153" s="190">
        <v>5137927269</v>
      </c>
      <c r="T153" s="177">
        <v>113152</v>
      </c>
      <c r="U153" s="190">
        <v>453213637</v>
      </c>
      <c r="V153" s="177">
        <v>22797</v>
      </c>
      <c r="W153" s="190">
        <v>405724959.85000002</v>
      </c>
      <c r="X153" s="177">
        <v>3095</v>
      </c>
      <c r="Y153" s="190">
        <v>7366619</v>
      </c>
      <c r="Z153" s="177">
        <v>9524</v>
      </c>
      <c r="AA153" s="190">
        <v>15252974</v>
      </c>
      <c r="AB153" s="177">
        <v>48357</v>
      </c>
      <c r="AC153" s="190">
        <v>61158284</v>
      </c>
    </row>
    <row r="154" spans="13:44" x14ac:dyDescent="0.3">
      <c r="M154" s="150">
        <v>43252</v>
      </c>
      <c r="N154" s="156">
        <v>32</v>
      </c>
      <c r="O154" s="190">
        <v>295643</v>
      </c>
      <c r="P154" s="177">
        <v>49984</v>
      </c>
      <c r="Q154" s="190">
        <v>69942994</v>
      </c>
      <c r="R154" s="177">
        <v>4216623</v>
      </c>
      <c r="S154" s="190">
        <v>5429832357</v>
      </c>
      <c r="T154" s="177">
        <v>114298</v>
      </c>
      <c r="U154" s="190">
        <v>485433078</v>
      </c>
      <c r="V154" s="177">
        <v>22819</v>
      </c>
      <c r="W154" s="190">
        <v>417107198.42000002</v>
      </c>
      <c r="X154" s="177">
        <v>3467</v>
      </c>
      <c r="Y154" s="190">
        <v>8391213</v>
      </c>
      <c r="Z154" s="177">
        <v>10411</v>
      </c>
      <c r="AA154" s="190">
        <v>16996950</v>
      </c>
      <c r="AB154" s="177">
        <v>49712</v>
      </c>
      <c r="AC154" s="190">
        <v>66763337</v>
      </c>
    </row>
    <row r="155" spans="13:44" x14ac:dyDescent="0.3">
      <c r="M155" s="150">
        <v>43282</v>
      </c>
      <c r="N155" s="156">
        <v>26</v>
      </c>
      <c r="O155" s="190">
        <v>244147</v>
      </c>
      <c r="P155" s="177">
        <v>55338</v>
      </c>
      <c r="Q155" s="190">
        <v>75250548</v>
      </c>
      <c r="R155" s="177">
        <v>4177752</v>
      </c>
      <c r="S155" s="190">
        <v>5303077938</v>
      </c>
      <c r="T155" s="177">
        <v>114773</v>
      </c>
      <c r="U155" s="190">
        <v>481435572</v>
      </c>
      <c r="V155" s="177">
        <v>22050</v>
      </c>
      <c r="W155" s="190">
        <v>412372486.65999997</v>
      </c>
      <c r="X155" s="177">
        <v>2833</v>
      </c>
      <c r="Y155" s="190">
        <v>6942189</v>
      </c>
      <c r="Z155" s="177">
        <v>9059</v>
      </c>
      <c r="AA155" s="190">
        <v>15110781</v>
      </c>
      <c r="AB155" s="177">
        <v>50444</v>
      </c>
      <c r="AC155" s="190">
        <v>66859047</v>
      </c>
    </row>
    <row r="156" spans="13:44" x14ac:dyDescent="0.3">
      <c r="M156" s="150">
        <v>43313</v>
      </c>
      <c r="N156" s="156">
        <v>48</v>
      </c>
      <c r="O156" s="190">
        <v>458828</v>
      </c>
      <c r="P156" s="177">
        <v>18275</v>
      </c>
      <c r="Q156" s="190">
        <v>25476960</v>
      </c>
      <c r="R156" s="177">
        <v>4050532</v>
      </c>
      <c r="S156" s="190">
        <v>4954129939</v>
      </c>
      <c r="T156" s="177">
        <v>115569</v>
      </c>
      <c r="U156" s="190">
        <v>469821136</v>
      </c>
      <c r="V156" s="177">
        <v>22399</v>
      </c>
      <c r="W156" s="190">
        <v>424681289.54000002</v>
      </c>
      <c r="X156" s="177">
        <v>2770</v>
      </c>
      <c r="Y156" s="190">
        <v>6829329</v>
      </c>
      <c r="Z156" s="177">
        <v>10191</v>
      </c>
      <c r="AA156" s="190">
        <v>17208620</v>
      </c>
      <c r="AB156" s="177">
        <v>49115</v>
      </c>
      <c r="AC156" s="190">
        <v>62441899</v>
      </c>
    </row>
    <row r="157" spans="13:44" x14ac:dyDescent="0.3">
      <c r="M157" s="152">
        <v>43344</v>
      </c>
      <c r="N157" s="191">
        <v>29</v>
      </c>
      <c r="O157" s="192">
        <v>281791</v>
      </c>
      <c r="P157" s="180">
        <v>10173</v>
      </c>
      <c r="Q157" s="192">
        <v>15172234</v>
      </c>
      <c r="R157" s="180">
        <v>3785278</v>
      </c>
      <c r="S157" s="192">
        <v>5286277575</v>
      </c>
      <c r="T157" s="180">
        <v>116067</v>
      </c>
      <c r="U157" s="192">
        <v>512380213</v>
      </c>
      <c r="V157" s="180">
        <v>21735</v>
      </c>
      <c r="W157" s="192">
        <v>424172559.47999996</v>
      </c>
      <c r="X157" s="180">
        <v>2335</v>
      </c>
      <c r="Y157" s="192">
        <v>5830657</v>
      </c>
      <c r="Z157" s="180">
        <v>9534</v>
      </c>
      <c r="AA157" s="192">
        <v>16413996</v>
      </c>
      <c r="AB157" s="180">
        <v>46653</v>
      </c>
      <c r="AC157" s="192">
        <v>67682188</v>
      </c>
    </row>
  </sheetData>
  <mergeCells count="47">
    <mergeCell ref="N1:T1"/>
    <mergeCell ref="M3:M4"/>
    <mergeCell ref="N3:O3"/>
    <mergeCell ref="P3:Q3"/>
    <mergeCell ref="R3:S3"/>
    <mergeCell ref="T3:U3"/>
    <mergeCell ref="N85:T85"/>
    <mergeCell ref="M87:M88"/>
    <mergeCell ref="N87:O87"/>
    <mergeCell ref="P87:Q87"/>
    <mergeCell ref="R87:S87"/>
    <mergeCell ref="T87:U87"/>
    <mergeCell ref="V87:W87"/>
    <mergeCell ref="X87:Y87"/>
    <mergeCell ref="Z87:AA87"/>
    <mergeCell ref="AB87:AC87"/>
    <mergeCell ref="AF3:AM3"/>
    <mergeCell ref="AE5:AE6"/>
    <mergeCell ref="AF5:AG5"/>
    <mergeCell ref="AH5:AI5"/>
    <mergeCell ref="AJ5:AK5"/>
    <mergeCell ref="AL5:AM5"/>
    <mergeCell ref="V3:W3"/>
    <mergeCell ref="X3:Y3"/>
    <mergeCell ref="Z3:AA3"/>
    <mergeCell ref="AB3:AC3"/>
    <mergeCell ref="AE150:AM150"/>
    <mergeCell ref="AP1:AR1"/>
    <mergeCell ref="AO3:AO4"/>
    <mergeCell ref="AP3:AR3"/>
    <mergeCell ref="AP74:AR74"/>
    <mergeCell ref="AP79:AR79"/>
    <mergeCell ref="AO81:AO82"/>
    <mergeCell ref="AP81:AR81"/>
    <mergeCell ref="AE74:AJ74"/>
    <mergeCell ref="AF76:AM76"/>
    <mergeCell ref="AE78:AE79"/>
    <mergeCell ref="AF78:AG78"/>
    <mergeCell ref="AH78:AI78"/>
    <mergeCell ref="AJ78:AK78"/>
    <mergeCell ref="AL78:AM78"/>
    <mergeCell ref="AT5:AT6"/>
    <mergeCell ref="AU5:AU6"/>
    <mergeCell ref="AT60:AT61"/>
    <mergeCell ref="AU60:AU61"/>
    <mergeCell ref="C2:F2"/>
    <mergeCell ref="G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9" sqref="C29"/>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Población 2000-2009</vt:lpstr>
      <vt:lpstr>Población 2000-2009 (2)</vt:lpstr>
      <vt:lpstr>Población 2000-2040</vt:lpstr>
      <vt:lpstr>Población 1950-2100</vt:lpstr>
      <vt:lpstr>Contribuyentes ANSES</vt:lpstr>
      <vt:lpstr>Beneficiarios de jubilaciones</vt:lpstr>
      <vt:lpstr>Cobertura y contribuyentes</vt:lpstr>
      <vt:lpstr>Beneficiarios de AAFF y AUH</vt:lpstr>
      <vt:lpstr>Prestaciones medias, BESS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Usuario de Windows</cp:lastModifiedBy>
  <dcterms:created xsi:type="dcterms:W3CDTF">2019-03-13T18:46:07Z</dcterms:created>
  <dcterms:modified xsi:type="dcterms:W3CDTF">2019-04-24T20:15:03Z</dcterms:modified>
</cp:coreProperties>
</file>