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2040" yWindow="0" windowWidth="18080" windowHeight="17480" tabRatio="976" activeTab="3"/>
  </bookViews>
  <sheets>
    <sheet name="Low scenario_2" sheetId="1" r:id="rId1"/>
    <sheet name="Central scenario" sheetId="2" r:id="rId2"/>
    <sheet name="Low scenario" sheetId="3" r:id="rId3"/>
    <sheet name="High scenario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5" i="4" l="1"/>
  <c r="Z115" i="4"/>
  <c r="Y115" i="4"/>
  <c r="X115" i="4"/>
  <c r="M115" i="4"/>
  <c r="W115" i="4"/>
  <c r="V115" i="4"/>
  <c r="Q1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L114" i="4"/>
  <c r="Z114" i="4"/>
  <c r="Y114" i="4"/>
  <c r="X114" i="4"/>
  <c r="M114" i="4"/>
  <c r="W114" i="4"/>
  <c r="V114" i="4"/>
  <c r="Q1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1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106" i="4"/>
  <c r="C110" i="4"/>
  <c r="C114" i="4"/>
  <c r="L113" i="4"/>
  <c r="Z113" i="4"/>
  <c r="Y113" i="4"/>
  <c r="X113" i="4"/>
  <c r="M113" i="4"/>
  <c r="W113" i="4"/>
  <c r="V113" i="4"/>
  <c r="Q1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L112" i="4"/>
  <c r="Z112" i="4"/>
  <c r="Y112" i="4"/>
  <c r="X112" i="4"/>
  <c r="M112" i="4"/>
  <c r="W112" i="4"/>
  <c r="V112" i="4"/>
  <c r="Q1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L111" i="4"/>
  <c r="Z111" i="4"/>
  <c r="Y111" i="4"/>
  <c r="X111" i="4"/>
  <c r="M111" i="4"/>
  <c r="W111" i="4"/>
  <c r="V111" i="4"/>
  <c r="Q111" i="4"/>
  <c r="L110" i="4"/>
  <c r="Z110" i="4"/>
  <c r="Y110" i="4"/>
  <c r="X110" i="4"/>
  <c r="M110" i="4"/>
  <c r="W110" i="4"/>
  <c r="V110" i="4"/>
  <c r="Q110" i="4"/>
  <c r="L109" i="4"/>
  <c r="Z109" i="4"/>
  <c r="Y109" i="4"/>
  <c r="X109" i="4"/>
  <c r="M109" i="4"/>
  <c r="W109" i="4"/>
  <c r="V109" i="4"/>
  <c r="Q109" i="4"/>
  <c r="L108" i="4"/>
  <c r="Z108" i="4"/>
  <c r="Y108" i="4"/>
  <c r="X108" i="4"/>
  <c r="M108" i="4"/>
  <c r="W108" i="4"/>
  <c r="V108" i="4"/>
  <c r="Q108" i="4"/>
  <c r="L107" i="4"/>
  <c r="Z107" i="4"/>
  <c r="Y107" i="4"/>
  <c r="X107" i="4"/>
  <c r="M107" i="4"/>
  <c r="W107" i="4"/>
  <c r="V107" i="4"/>
  <c r="Q107" i="4"/>
  <c r="L106" i="4"/>
  <c r="Z106" i="4"/>
  <c r="Y106" i="4"/>
  <c r="X106" i="4"/>
  <c r="M106" i="4"/>
  <c r="W106" i="4"/>
  <c r="V106" i="4"/>
  <c r="Q106" i="4"/>
  <c r="L105" i="4"/>
  <c r="Z105" i="4"/>
  <c r="Y105" i="4"/>
  <c r="X105" i="4"/>
  <c r="M105" i="4"/>
  <c r="W105" i="4"/>
  <c r="V105" i="4"/>
  <c r="Q105" i="4"/>
  <c r="L104" i="4"/>
  <c r="Z104" i="4"/>
  <c r="Y104" i="4"/>
  <c r="X104" i="4"/>
  <c r="M104" i="4"/>
  <c r="W104" i="4"/>
  <c r="V104" i="4"/>
  <c r="Q104" i="4"/>
  <c r="L103" i="4"/>
  <c r="Z103" i="4"/>
  <c r="Y103" i="4"/>
  <c r="X103" i="4"/>
  <c r="M103" i="4"/>
  <c r="W103" i="4"/>
  <c r="V103" i="4"/>
  <c r="Q103" i="4"/>
  <c r="L102" i="4"/>
  <c r="Z102" i="4"/>
  <c r="Y102" i="4"/>
  <c r="X102" i="4"/>
  <c r="M102" i="4"/>
  <c r="W102" i="4"/>
  <c r="V102" i="4"/>
  <c r="Q102" i="4"/>
  <c r="L101" i="4"/>
  <c r="Z101" i="4"/>
  <c r="Y101" i="4"/>
  <c r="X101" i="4"/>
  <c r="M101" i="4"/>
  <c r="W101" i="4"/>
  <c r="V101" i="4"/>
  <c r="Q101" i="4"/>
  <c r="L100" i="4"/>
  <c r="Z100" i="4"/>
  <c r="Y100" i="4"/>
  <c r="X100" i="4"/>
  <c r="M100" i="4"/>
  <c r="W100" i="4"/>
  <c r="V100" i="4"/>
  <c r="Q100" i="4"/>
  <c r="L99" i="4"/>
  <c r="Z99" i="4"/>
  <c r="Y99" i="4"/>
  <c r="X99" i="4"/>
  <c r="M99" i="4"/>
  <c r="W99" i="4"/>
  <c r="V99" i="4"/>
  <c r="Q99" i="4"/>
  <c r="L98" i="4"/>
  <c r="Z98" i="4"/>
  <c r="Y98" i="4"/>
  <c r="X98" i="4"/>
  <c r="M98" i="4"/>
  <c r="W98" i="4"/>
  <c r="V98" i="4"/>
  <c r="Q98" i="4"/>
  <c r="L97" i="4"/>
  <c r="Z97" i="4"/>
  <c r="Y97" i="4"/>
  <c r="X97" i="4"/>
  <c r="M97" i="4"/>
  <c r="W97" i="4"/>
  <c r="V97" i="4"/>
  <c r="Q97" i="4"/>
  <c r="L96" i="4"/>
  <c r="Z96" i="4"/>
  <c r="Y96" i="4"/>
  <c r="X96" i="4"/>
  <c r="M96" i="4"/>
  <c r="W96" i="4"/>
  <c r="V96" i="4"/>
  <c r="Q96" i="4"/>
  <c r="L95" i="4"/>
  <c r="Z95" i="4"/>
  <c r="Y95" i="4"/>
  <c r="X95" i="4"/>
  <c r="M95" i="4"/>
  <c r="W95" i="4"/>
  <c r="V95" i="4"/>
  <c r="Q95" i="4"/>
  <c r="L94" i="4"/>
  <c r="Z94" i="4"/>
  <c r="Y94" i="4"/>
  <c r="X94" i="4"/>
  <c r="M94" i="4"/>
  <c r="W94" i="4"/>
  <c r="V94" i="4"/>
  <c r="Q94" i="4"/>
  <c r="L93" i="4"/>
  <c r="Z93" i="4"/>
  <c r="Y93" i="4"/>
  <c r="X93" i="4"/>
  <c r="M93" i="4"/>
  <c r="W93" i="4"/>
  <c r="V93" i="4"/>
  <c r="Q93" i="4"/>
  <c r="L92" i="4"/>
  <c r="Z92" i="4"/>
  <c r="Y92" i="4"/>
  <c r="X92" i="4"/>
  <c r="M92" i="4"/>
  <c r="W92" i="4"/>
  <c r="V92" i="4"/>
  <c r="Q92" i="4"/>
  <c r="L91" i="4"/>
  <c r="Z91" i="4"/>
  <c r="Y91" i="4"/>
  <c r="X91" i="4"/>
  <c r="M91" i="4"/>
  <c r="W91" i="4"/>
  <c r="V91" i="4"/>
  <c r="Q91" i="4"/>
  <c r="L90" i="4"/>
  <c r="Z90" i="4"/>
  <c r="Y90" i="4"/>
  <c r="X90" i="4"/>
  <c r="M90" i="4"/>
  <c r="W90" i="4"/>
  <c r="V90" i="4"/>
  <c r="Q90" i="4"/>
  <c r="L89" i="4"/>
  <c r="Z89" i="4"/>
  <c r="Y89" i="4"/>
  <c r="X89" i="4"/>
  <c r="M89" i="4"/>
  <c r="W89" i="4"/>
  <c r="V89" i="4"/>
  <c r="Q89" i="4"/>
  <c r="L88" i="4"/>
  <c r="Z88" i="4"/>
  <c r="Y88" i="4"/>
  <c r="X88" i="4"/>
  <c r="M88" i="4"/>
  <c r="W88" i="4"/>
  <c r="V88" i="4"/>
  <c r="Q88" i="4"/>
  <c r="L87" i="4"/>
  <c r="Z87" i="4"/>
  <c r="Y87" i="4"/>
  <c r="X87" i="4"/>
  <c r="M87" i="4"/>
  <c r="W87" i="4"/>
  <c r="V87" i="4"/>
  <c r="Q87" i="4"/>
  <c r="L86" i="4"/>
  <c r="Z86" i="4"/>
  <c r="Y86" i="4"/>
  <c r="X86" i="4"/>
  <c r="M86" i="4"/>
  <c r="W86" i="4"/>
  <c r="V86" i="4"/>
  <c r="Q86" i="4"/>
  <c r="L85" i="4"/>
  <c r="Z85" i="4"/>
  <c r="Y85" i="4"/>
  <c r="X85" i="4"/>
  <c r="M85" i="4"/>
  <c r="W85" i="4"/>
  <c r="V85" i="4"/>
  <c r="Q85" i="4"/>
  <c r="L84" i="4"/>
  <c r="Z84" i="4"/>
  <c r="Y84" i="4"/>
  <c r="X84" i="4"/>
  <c r="M84" i="4"/>
  <c r="W84" i="4"/>
  <c r="V84" i="4"/>
  <c r="Q84" i="4"/>
  <c r="L83" i="4"/>
  <c r="Z83" i="4"/>
  <c r="Y83" i="4"/>
  <c r="X83" i="4"/>
  <c r="M83" i="4"/>
  <c r="W83" i="4"/>
  <c r="V83" i="4"/>
  <c r="Q83" i="4"/>
  <c r="L82" i="4"/>
  <c r="Z82" i="4"/>
  <c r="Y82" i="4"/>
  <c r="X82" i="4"/>
  <c r="M82" i="4"/>
  <c r="W82" i="4"/>
  <c r="V82" i="4"/>
  <c r="Q82" i="4"/>
  <c r="L81" i="4"/>
  <c r="Z81" i="4"/>
  <c r="Y81" i="4"/>
  <c r="X81" i="4"/>
  <c r="M81" i="4"/>
  <c r="W81" i="4"/>
  <c r="V81" i="4"/>
  <c r="Q81" i="4"/>
  <c r="L80" i="4"/>
  <c r="Z80" i="4"/>
  <c r="Y80" i="4"/>
  <c r="X80" i="4"/>
  <c r="M80" i="4"/>
  <c r="W80" i="4"/>
  <c r="V80" i="4"/>
  <c r="Q80" i="4"/>
  <c r="L79" i="4"/>
  <c r="Z79" i="4"/>
  <c r="Y79" i="4"/>
  <c r="X79" i="4"/>
  <c r="M79" i="4"/>
  <c r="W79" i="4"/>
  <c r="V79" i="4"/>
  <c r="Q79" i="4"/>
  <c r="L78" i="4"/>
  <c r="Z78" i="4"/>
  <c r="Y78" i="4"/>
  <c r="X78" i="4"/>
  <c r="M78" i="4"/>
  <c r="W78" i="4"/>
  <c r="V78" i="4"/>
  <c r="Q78" i="4"/>
  <c r="L77" i="4"/>
  <c r="Z77" i="4"/>
  <c r="Y77" i="4"/>
  <c r="X77" i="4"/>
  <c r="M77" i="4"/>
  <c r="W77" i="4"/>
  <c r="V77" i="4"/>
  <c r="Q77" i="4"/>
  <c r="L76" i="4"/>
  <c r="Z76" i="4"/>
  <c r="Y76" i="4"/>
  <c r="X76" i="4"/>
  <c r="M76" i="4"/>
  <c r="W76" i="4"/>
  <c r="V76" i="4"/>
  <c r="Q76" i="4"/>
  <c r="L75" i="4"/>
  <c r="Z75" i="4"/>
  <c r="Y75" i="4"/>
  <c r="X75" i="4"/>
  <c r="M75" i="4"/>
  <c r="W75" i="4"/>
  <c r="V75" i="4"/>
  <c r="Q75" i="4"/>
  <c r="L74" i="4"/>
  <c r="Z74" i="4"/>
  <c r="Y74" i="4"/>
  <c r="X74" i="4"/>
  <c r="M74" i="4"/>
  <c r="W74" i="4"/>
  <c r="V74" i="4"/>
  <c r="Q74" i="4"/>
  <c r="L73" i="4"/>
  <c r="Z73" i="4"/>
  <c r="Y73" i="4"/>
  <c r="X73" i="4"/>
  <c r="M73" i="4"/>
  <c r="W73" i="4"/>
  <c r="V73" i="4"/>
  <c r="Q73" i="4"/>
  <c r="L72" i="4"/>
  <c r="Z72" i="4"/>
  <c r="Y72" i="4"/>
  <c r="X72" i="4"/>
  <c r="M72" i="4"/>
  <c r="W72" i="4"/>
  <c r="V72" i="4"/>
  <c r="Q72" i="4"/>
  <c r="L71" i="4"/>
  <c r="Z71" i="4"/>
  <c r="Y71" i="4"/>
  <c r="X71" i="4"/>
  <c r="M71" i="4"/>
  <c r="W71" i="4"/>
  <c r="V71" i="4"/>
  <c r="Q71" i="4"/>
  <c r="L70" i="4"/>
  <c r="Z70" i="4"/>
  <c r="Y70" i="4"/>
  <c r="X70" i="4"/>
  <c r="M70" i="4"/>
  <c r="W70" i="4"/>
  <c r="V70" i="4"/>
  <c r="Q70" i="4"/>
  <c r="L69" i="4"/>
  <c r="Z69" i="4"/>
  <c r="Y69" i="4"/>
  <c r="X69" i="4"/>
  <c r="M69" i="4"/>
  <c r="W69" i="4"/>
  <c r="V69" i="4"/>
  <c r="Q69" i="4"/>
  <c r="L68" i="4"/>
  <c r="Z68" i="4"/>
  <c r="Y68" i="4"/>
  <c r="X68" i="4"/>
  <c r="M68" i="4"/>
  <c r="W68" i="4"/>
  <c r="V68" i="4"/>
  <c r="Q68" i="4"/>
  <c r="L67" i="4"/>
  <c r="Z67" i="4"/>
  <c r="Y67" i="4"/>
  <c r="X67" i="4"/>
  <c r="M67" i="4"/>
  <c r="W67" i="4"/>
  <c r="V67" i="4"/>
  <c r="Q67" i="4"/>
  <c r="L66" i="4"/>
  <c r="Z66" i="4"/>
  <c r="Y66" i="4"/>
  <c r="X66" i="4"/>
  <c r="M66" i="4"/>
  <c r="W66" i="4"/>
  <c r="V66" i="4"/>
  <c r="Q66" i="4"/>
  <c r="L65" i="4"/>
  <c r="Z65" i="4"/>
  <c r="Y65" i="4"/>
  <c r="X65" i="4"/>
  <c r="M65" i="4"/>
  <c r="W65" i="4"/>
  <c r="V65" i="4"/>
  <c r="Q65" i="4"/>
  <c r="L64" i="4"/>
  <c r="Z64" i="4"/>
  <c r="Y64" i="4"/>
  <c r="X64" i="4"/>
  <c r="M64" i="4"/>
  <c r="W64" i="4"/>
  <c r="V64" i="4"/>
  <c r="Q64" i="4"/>
  <c r="L63" i="4"/>
  <c r="Z63" i="4"/>
  <c r="Y63" i="4"/>
  <c r="X63" i="4"/>
  <c r="M63" i="4"/>
  <c r="W63" i="4"/>
  <c r="V63" i="4"/>
  <c r="Q63" i="4"/>
  <c r="L62" i="4"/>
  <c r="Z62" i="4"/>
  <c r="Y62" i="4"/>
  <c r="X62" i="4"/>
  <c r="M62" i="4"/>
  <c r="W62" i="4"/>
  <c r="V62" i="4"/>
  <c r="Q62" i="4"/>
  <c r="L61" i="4"/>
  <c r="Z61" i="4"/>
  <c r="Y61" i="4"/>
  <c r="X61" i="4"/>
  <c r="M61" i="4"/>
  <c r="W61" i="4"/>
  <c r="V61" i="4"/>
  <c r="Q61" i="4"/>
  <c r="L60" i="4"/>
  <c r="Z60" i="4"/>
  <c r="Y60" i="4"/>
  <c r="X60" i="4"/>
  <c r="M60" i="4"/>
  <c r="W60" i="4"/>
  <c r="V60" i="4"/>
  <c r="Q60" i="4"/>
  <c r="L59" i="4"/>
  <c r="Z59" i="4"/>
  <c r="Y59" i="4"/>
  <c r="X59" i="4"/>
  <c r="M59" i="4"/>
  <c r="W59" i="4"/>
  <c r="V59" i="4"/>
  <c r="Q59" i="4"/>
  <c r="L58" i="4"/>
  <c r="Z58" i="4"/>
  <c r="Y58" i="4"/>
  <c r="X58" i="4"/>
  <c r="M58" i="4"/>
  <c r="W58" i="4"/>
  <c r="V58" i="4"/>
  <c r="Q58" i="4"/>
  <c r="L57" i="4"/>
  <c r="Z57" i="4"/>
  <c r="Y57" i="4"/>
  <c r="X57" i="4"/>
  <c r="M57" i="4"/>
  <c r="W57" i="4"/>
  <c r="V57" i="4"/>
  <c r="Q57" i="4"/>
  <c r="L56" i="4"/>
  <c r="Z56" i="4"/>
  <c r="Y56" i="4"/>
  <c r="X56" i="4"/>
  <c r="M56" i="4"/>
  <c r="W56" i="4"/>
  <c r="V56" i="4"/>
  <c r="Q56" i="4"/>
  <c r="L55" i="4"/>
  <c r="Z55" i="4"/>
  <c r="Y55" i="4"/>
  <c r="X55" i="4"/>
  <c r="M55" i="4"/>
  <c r="W55" i="4"/>
  <c r="V55" i="4"/>
  <c r="Q55" i="4"/>
  <c r="L54" i="4"/>
  <c r="Z54" i="4"/>
  <c r="Y54" i="4"/>
  <c r="X54" i="4"/>
  <c r="M54" i="4"/>
  <c r="W54" i="4"/>
  <c r="V54" i="4"/>
  <c r="Q54" i="4"/>
  <c r="L53" i="4"/>
  <c r="Z53" i="4"/>
  <c r="Y53" i="4"/>
  <c r="X53" i="4"/>
  <c r="M53" i="4"/>
  <c r="W53" i="4"/>
  <c r="V53" i="4"/>
  <c r="Q53" i="4"/>
  <c r="L52" i="4"/>
  <c r="Z52" i="4"/>
  <c r="Y52" i="4"/>
  <c r="X52" i="4"/>
  <c r="M52" i="4"/>
  <c r="W52" i="4"/>
  <c r="V52" i="4"/>
  <c r="Q52" i="4"/>
  <c r="L51" i="4"/>
  <c r="Z51" i="4"/>
  <c r="Y51" i="4"/>
  <c r="X51" i="4"/>
  <c r="M51" i="4"/>
  <c r="W51" i="4"/>
  <c r="V51" i="4"/>
  <c r="Q51" i="4"/>
  <c r="L50" i="4"/>
  <c r="Z50" i="4"/>
  <c r="Y50" i="4"/>
  <c r="X50" i="4"/>
  <c r="M50" i="4"/>
  <c r="W50" i="4"/>
  <c r="V50" i="4"/>
  <c r="Q50" i="4"/>
  <c r="L49" i="4"/>
  <c r="Z49" i="4"/>
  <c r="Y49" i="4"/>
  <c r="X49" i="4"/>
  <c r="M49" i="4"/>
  <c r="W49" i="4"/>
  <c r="V49" i="4"/>
  <c r="Q49" i="4"/>
  <c r="L48" i="4"/>
  <c r="Z48" i="4"/>
  <c r="Y48" i="4"/>
  <c r="X48" i="4"/>
  <c r="M48" i="4"/>
  <c r="W48" i="4"/>
  <c r="V48" i="4"/>
  <c r="Q48" i="4"/>
  <c r="L47" i="4"/>
  <c r="Z47" i="4"/>
  <c r="Y47" i="4"/>
  <c r="X47" i="4"/>
  <c r="M47" i="4"/>
  <c r="W47" i="4"/>
  <c r="V47" i="4"/>
  <c r="Q47" i="4"/>
  <c r="L46" i="4"/>
  <c r="Z46" i="4"/>
  <c r="Y46" i="4"/>
  <c r="X46" i="4"/>
  <c r="M46" i="4"/>
  <c r="W46" i="4"/>
  <c r="V46" i="4"/>
  <c r="Q46" i="4"/>
  <c r="L45" i="4"/>
  <c r="Z45" i="4"/>
  <c r="Y45" i="4"/>
  <c r="X45" i="4"/>
  <c r="M45" i="4"/>
  <c r="W45" i="4"/>
  <c r="V45" i="4"/>
  <c r="Q45" i="4"/>
  <c r="L44" i="4"/>
  <c r="Z44" i="4"/>
  <c r="Y44" i="4"/>
  <c r="X44" i="4"/>
  <c r="M44" i="4"/>
  <c r="W44" i="4"/>
  <c r="V44" i="4"/>
  <c r="Q44" i="4"/>
  <c r="L43" i="4"/>
  <c r="Z43" i="4"/>
  <c r="Y43" i="4"/>
  <c r="X43" i="4"/>
  <c r="M43" i="4"/>
  <c r="W43" i="4"/>
  <c r="V43" i="4"/>
  <c r="Q43" i="4"/>
  <c r="L42" i="4"/>
  <c r="Z42" i="4"/>
  <c r="Y42" i="4"/>
  <c r="X42" i="4"/>
  <c r="M42" i="4"/>
  <c r="W42" i="4"/>
  <c r="V42" i="4"/>
  <c r="Q42" i="4"/>
  <c r="L41" i="4"/>
  <c r="Z41" i="4"/>
  <c r="Y41" i="4"/>
  <c r="X41" i="4"/>
  <c r="M41" i="4"/>
  <c r="W41" i="4"/>
  <c r="V41" i="4"/>
  <c r="Q41" i="4"/>
  <c r="L40" i="4"/>
  <c r="Z40" i="4"/>
  <c r="Y40" i="4"/>
  <c r="X40" i="4"/>
  <c r="M40" i="4"/>
  <c r="W40" i="4"/>
  <c r="V40" i="4"/>
  <c r="Q40" i="4"/>
  <c r="L39" i="4"/>
  <c r="Z39" i="4"/>
  <c r="Y39" i="4"/>
  <c r="X39" i="4"/>
  <c r="M39" i="4"/>
  <c r="W39" i="4"/>
  <c r="V39" i="4"/>
  <c r="Q39" i="4"/>
  <c r="L38" i="4"/>
  <c r="Z38" i="4"/>
  <c r="Y38" i="4"/>
  <c r="X38" i="4"/>
  <c r="M38" i="4"/>
  <c r="W38" i="4"/>
  <c r="V38" i="4"/>
  <c r="Q38" i="4"/>
  <c r="L37" i="4"/>
  <c r="Z37" i="4"/>
  <c r="Y37" i="4"/>
  <c r="X37" i="4"/>
  <c r="M37" i="4"/>
  <c r="W37" i="4"/>
  <c r="V37" i="4"/>
  <c r="Q37" i="4"/>
  <c r="L36" i="4"/>
  <c r="Z36" i="4"/>
  <c r="Y36" i="4"/>
  <c r="X36" i="4"/>
  <c r="M36" i="4"/>
  <c r="W36" i="4"/>
  <c r="V36" i="4"/>
  <c r="Q36" i="4"/>
  <c r="L35" i="4"/>
  <c r="Z35" i="4"/>
  <c r="Y35" i="4"/>
  <c r="X35" i="4"/>
  <c r="M35" i="4"/>
  <c r="W35" i="4"/>
  <c r="V35" i="4"/>
  <c r="Q35" i="4"/>
  <c r="L34" i="4"/>
  <c r="Z34" i="4"/>
  <c r="Y34" i="4"/>
  <c r="X34" i="4"/>
  <c r="M34" i="4"/>
  <c r="W34" i="4"/>
  <c r="V34" i="4"/>
  <c r="Q34" i="4"/>
  <c r="L33" i="4"/>
  <c r="Z33" i="4"/>
  <c r="Y33" i="4"/>
  <c r="X33" i="4"/>
  <c r="M33" i="4"/>
  <c r="W33" i="4"/>
  <c r="V33" i="4"/>
  <c r="Q33" i="4"/>
  <c r="L32" i="4"/>
  <c r="Z32" i="4"/>
  <c r="Y32" i="4"/>
  <c r="X32" i="4"/>
  <c r="M32" i="4"/>
  <c r="W32" i="4"/>
  <c r="V32" i="4"/>
  <c r="Q32" i="4"/>
  <c r="L31" i="4"/>
  <c r="Z31" i="4"/>
  <c r="Y31" i="4"/>
  <c r="X31" i="4"/>
  <c r="M31" i="4"/>
  <c r="W31" i="4"/>
  <c r="V31" i="4"/>
  <c r="Q31" i="4"/>
  <c r="L30" i="4"/>
  <c r="Z30" i="4"/>
  <c r="Y30" i="4"/>
  <c r="X30" i="4"/>
  <c r="M30" i="4"/>
  <c r="W30" i="4"/>
  <c r="V30" i="4"/>
  <c r="Q30" i="4"/>
  <c r="L29" i="4"/>
  <c r="Z29" i="4"/>
  <c r="Y29" i="4"/>
  <c r="X29" i="4"/>
  <c r="M29" i="4"/>
  <c r="W29" i="4"/>
  <c r="V29" i="4"/>
  <c r="Q29" i="4"/>
  <c r="L28" i="4"/>
  <c r="Z28" i="4"/>
  <c r="Y28" i="4"/>
  <c r="X28" i="4"/>
  <c r="M28" i="4"/>
  <c r="W28" i="4"/>
  <c r="V28" i="4"/>
  <c r="Q28" i="4"/>
  <c r="L27" i="4"/>
  <c r="Z27" i="4"/>
  <c r="Y27" i="4"/>
  <c r="X27" i="4"/>
  <c r="M27" i="4"/>
  <c r="W27" i="4"/>
  <c r="V27" i="4"/>
  <c r="Q27" i="4"/>
  <c r="L26" i="4"/>
  <c r="Z26" i="4"/>
  <c r="Y26" i="4"/>
  <c r="X26" i="4"/>
  <c r="M26" i="4"/>
  <c r="W26" i="4"/>
  <c r="V26" i="4"/>
  <c r="Q26" i="4"/>
  <c r="L25" i="4"/>
  <c r="Z25" i="4"/>
  <c r="Y25" i="4"/>
  <c r="X25" i="4"/>
  <c r="M25" i="4"/>
  <c r="W25" i="4"/>
  <c r="V25" i="4"/>
  <c r="Q25" i="4"/>
  <c r="L24" i="4"/>
  <c r="Z24" i="4"/>
  <c r="Y24" i="4"/>
  <c r="X24" i="4"/>
  <c r="M24" i="4"/>
  <c r="W24" i="4"/>
  <c r="V24" i="4"/>
  <c r="Q24" i="4"/>
  <c r="L23" i="4"/>
  <c r="Z23" i="4"/>
  <c r="Y23" i="4"/>
  <c r="X23" i="4"/>
  <c r="M23" i="4"/>
  <c r="W23" i="4"/>
  <c r="V23" i="4"/>
  <c r="Q23" i="4"/>
  <c r="L22" i="4"/>
  <c r="Z22" i="4"/>
  <c r="Y22" i="4"/>
  <c r="X22" i="4"/>
  <c r="M22" i="4"/>
  <c r="W22" i="4"/>
  <c r="V22" i="4"/>
  <c r="U22" i="4"/>
  <c r="Q22" i="4"/>
  <c r="L21" i="4"/>
  <c r="Z21" i="4"/>
  <c r="Y21" i="4"/>
  <c r="X21" i="4"/>
  <c r="M21" i="4"/>
  <c r="W21" i="4"/>
  <c r="V21" i="4"/>
  <c r="U21" i="4"/>
  <c r="Q21" i="4"/>
  <c r="L20" i="4"/>
  <c r="Z20" i="4"/>
  <c r="Y20" i="4"/>
  <c r="X20" i="4"/>
  <c r="M20" i="4"/>
  <c r="W20" i="4"/>
  <c r="V20" i="4"/>
  <c r="U20" i="4"/>
  <c r="Q20" i="4"/>
  <c r="L19" i="4"/>
  <c r="Z19" i="4"/>
  <c r="Y19" i="4"/>
  <c r="X19" i="4"/>
  <c r="M19" i="4"/>
  <c r="W19" i="4"/>
  <c r="V19" i="4"/>
  <c r="U19" i="4"/>
  <c r="Q19" i="4"/>
  <c r="L18" i="4"/>
  <c r="Z18" i="4"/>
  <c r="Y18" i="4"/>
  <c r="X18" i="4"/>
  <c r="M18" i="4"/>
  <c r="W18" i="4"/>
  <c r="V18" i="4"/>
  <c r="U18" i="4"/>
  <c r="Q18" i="4"/>
  <c r="L17" i="4"/>
  <c r="Z17" i="4"/>
  <c r="Y17" i="4"/>
  <c r="X17" i="4"/>
  <c r="M17" i="4"/>
  <c r="W17" i="4"/>
  <c r="V17" i="4"/>
  <c r="U17" i="4"/>
  <c r="Q17" i="4"/>
  <c r="L16" i="4"/>
  <c r="Z16" i="4"/>
  <c r="Y16" i="4"/>
  <c r="X16" i="4"/>
  <c r="M16" i="4"/>
  <c r="W16" i="4"/>
  <c r="V16" i="4"/>
  <c r="U16" i="4"/>
  <c r="Q16" i="4"/>
  <c r="L15" i="4"/>
  <c r="Z15" i="4"/>
  <c r="Y15" i="4"/>
  <c r="X15" i="4"/>
  <c r="M15" i="4"/>
  <c r="W15" i="4"/>
  <c r="V15" i="4"/>
  <c r="U15" i="4"/>
  <c r="Q15" i="4"/>
  <c r="L14" i="4"/>
  <c r="Z14" i="4"/>
  <c r="Y14" i="4"/>
  <c r="X14" i="4"/>
  <c r="M14" i="4"/>
  <c r="W14" i="4"/>
  <c r="V14" i="4"/>
  <c r="U14" i="4"/>
  <c r="Q14" i="4"/>
  <c r="L13" i="4"/>
  <c r="Z13" i="4"/>
  <c r="Y13" i="4"/>
  <c r="X13" i="4"/>
  <c r="M13" i="4"/>
  <c r="W13" i="4"/>
  <c r="V13" i="4"/>
  <c r="Q13" i="4"/>
  <c r="L12" i="4"/>
  <c r="Z12" i="4"/>
  <c r="Y12" i="4"/>
  <c r="X12" i="4"/>
  <c r="M12" i="4"/>
  <c r="W12" i="4"/>
  <c r="I2" i="4"/>
  <c r="P2" i="4"/>
  <c r="I3" i="4"/>
  <c r="P3" i="4"/>
  <c r="I4" i="4"/>
  <c r="P4" i="4"/>
  <c r="I5" i="4"/>
  <c r="P5" i="4"/>
  <c r="I6" i="4"/>
  <c r="P6" i="4"/>
  <c r="I7" i="4"/>
  <c r="P7" i="4"/>
  <c r="P11" i="4"/>
  <c r="V12" i="4"/>
  <c r="Q12" i="4"/>
  <c r="I11" i="4"/>
  <c r="Q11" i="4"/>
  <c r="M11" i="4"/>
  <c r="H11" i="4"/>
  <c r="L11" i="4"/>
  <c r="U2" i="4"/>
  <c r="U3" i="4"/>
  <c r="U4" i="4"/>
  <c r="U5" i="4"/>
  <c r="U6" i="4"/>
  <c r="U7" i="4"/>
  <c r="U10" i="4"/>
  <c r="I10" i="4"/>
  <c r="Q10" i="4"/>
  <c r="M10" i="4"/>
  <c r="H10" i="4"/>
  <c r="L10" i="4"/>
  <c r="I9" i="4"/>
  <c r="Q9" i="4"/>
  <c r="M9" i="4"/>
  <c r="H9" i="4"/>
  <c r="L9" i="4"/>
  <c r="I8" i="4"/>
  <c r="Q8" i="4"/>
  <c r="M8" i="4"/>
  <c r="H8" i="4"/>
  <c r="L8" i="4"/>
  <c r="H7" i="4"/>
  <c r="L7" i="4"/>
  <c r="Z7" i="4"/>
  <c r="Y7" i="4"/>
  <c r="X7" i="4"/>
  <c r="Q7" i="4"/>
  <c r="M7" i="4"/>
  <c r="D7" i="4"/>
  <c r="C7" i="4"/>
  <c r="H6" i="4"/>
  <c r="L6" i="4"/>
  <c r="Z6" i="4"/>
  <c r="Y6" i="4"/>
  <c r="X6" i="4"/>
  <c r="Q6" i="4"/>
  <c r="M6" i="4"/>
  <c r="D6" i="4"/>
  <c r="C6" i="4"/>
  <c r="H5" i="4"/>
  <c r="L5" i="4"/>
  <c r="Z5" i="4"/>
  <c r="Y5" i="4"/>
  <c r="X5" i="4"/>
  <c r="Q5" i="4"/>
  <c r="M5" i="4"/>
  <c r="H4" i="4"/>
  <c r="L4" i="4"/>
  <c r="Z4" i="4"/>
  <c r="Y4" i="4"/>
  <c r="X4" i="4"/>
  <c r="Q4" i="4"/>
  <c r="M4" i="4"/>
  <c r="H3" i="4"/>
  <c r="L3" i="4"/>
  <c r="Z3" i="4"/>
  <c r="Y3" i="4"/>
  <c r="X3" i="4"/>
  <c r="Q3" i="4"/>
  <c r="M3" i="4"/>
  <c r="H2" i="4"/>
  <c r="L2" i="4"/>
  <c r="Z2" i="4"/>
  <c r="Y2" i="4"/>
  <c r="X2" i="4"/>
  <c r="Q2" i="4"/>
  <c r="M2" i="4"/>
  <c r="L115" i="3"/>
  <c r="Z115" i="3"/>
  <c r="Y115" i="3"/>
  <c r="X115" i="3"/>
  <c r="M115" i="3"/>
  <c r="W115" i="3"/>
  <c r="V115" i="3"/>
  <c r="Q1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L114" i="3"/>
  <c r="Z114" i="3"/>
  <c r="Y114" i="3"/>
  <c r="X114" i="3"/>
  <c r="M114" i="3"/>
  <c r="W114" i="3"/>
  <c r="V114" i="3"/>
  <c r="Q1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L113" i="3"/>
  <c r="Z113" i="3"/>
  <c r="Y113" i="3"/>
  <c r="X113" i="3"/>
  <c r="M113" i="3"/>
  <c r="W113" i="3"/>
  <c r="V113" i="3"/>
  <c r="Q1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L112" i="3"/>
  <c r="Z112" i="3"/>
  <c r="Y112" i="3"/>
  <c r="X112" i="3"/>
  <c r="M112" i="3"/>
  <c r="W112" i="3"/>
  <c r="V112" i="3"/>
  <c r="Q1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L111" i="3"/>
  <c r="Z111" i="3"/>
  <c r="Y111" i="3"/>
  <c r="X111" i="3"/>
  <c r="M111" i="3"/>
  <c r="W111" i="3"/>
  <c r="V111" i="3"/>
  <c r="Q111" i="3"/>
  <c r="L110" i="3"/>
  <c r="Z110" i="3"/>
  <c r="Y110" i="3"/>
  <c r="X110" i="3"/>
  <c r="M110" i="3"/>
  <c r="W110" i="3"/>
  <c r="V110" i="3"/>
  <c r="Q110" i="3"/>
  <c r="L109" i="3"/>
  <c r="Z109" i="3"/>
  <c r="Y109" i="3"/>
  <c r="X109" i="3"/>
  <c r="M109" i="3"/>
  <c r="W109" i="3"/>
  <c r="V109" i="3"/>
  <c r="Q109" i="3"/>
  <c r="L108" i="3"/>
  <c r="Z108" i="3"/>
  <c r="Y108" i="3"/>
  <c r="X108" i="3"/>
  <c r="M108" i="3"/>
  <c r="W108" i="3"/>
  <c r="V108" i="3"/>
  <c r="Q108" i="3"/>
  <c r="L107" i="3"/>
  <c r="Z107" i="3"/>
  <c r="Y107" i="3"/>
  <c r="X107" i="3"/>
  <c r="M107" i="3"/>
  <c r="W107" i="3"/>
  <c r="V107" i="3"/>
  <c r="Q107" i="3"/>
  <c r="L106" i="3"/>
  <c r="Z106" i="3"/>
  <c r="Y106" i="3"/>
  <c r="X106" i="3"/>
  <c r="M106" i="3"/>
  <c r="W106" i="3"/>
  <c r="V106" i="3"/>
  <c r="Q106" i="3"/>
  <c r="L105" i="3"/>
  <c r="Z105" i="3"/>
  <c r="Y105" i="3"/>
  <c r="X105" i="3"/>
  <c r="M105" i="3"/>
  <c r="W105" i="3"/>
  <c r="V105" i="3"/>
  <c r="Q105" i="3"/>
  <c r="L104" i="3"/>
  <c r="Z104" i="3"/>
  <c r="Y104" i="3"/>
  <c r="X104" i="3"/>
  <c r="M104" i="3"/>
  <c r="W104" i="3"/>
  <c r="V104" i="3"/>
  <c r="Q104" i="3"/>
  <c r="L103" i="3"/>
  <c r="Z103" i="3"/>
  <c r="Y103" i="3"/>
  <c r="X103" i="3"/>
  <c r="M103" i="3"/>
  <c r="W103" i="3"/>
  <c r="V103" i="3"/>
  <c r="Q103" i="3"/>
  <c r="L102" i="3"/>
  <c r="Z102" i="3"/>
  <c r="Y102" i="3"/>
  <c r="X102" i="3"/>
  <c r="M102" i="3"/>
  <c r="W102" i="3"/>
  <c r="V102" i="3"/>
  <c r="Q102" i="3"/>
  <c r="L101" i="3"/>
  <c r="Z101" i="3"/>
  <c r="Y101" i="3"/>
  <c r="X101" i="3"/>
  <c r="M101" i="3"/>
  <c r="W101" i="3"/>
  <c r="V101" i="3"/>
  <c r="Q101" i="3"/>
  <c r="L100" i="3"/>
  <c r="Z100" i="3"/>
  <c r="Y100" i="3"/>
  <c r="X100" i="3"/>
  <c r="M100" i="3"/>
  <c r="W100" i="3"/>
  <c r="V100" i="3"/>
  <c r="Q100" i="3"/>
  <c r="L99" i="3"/>
  <c r="Z99" i="3"/>
  <c r="Y99" i="3"/>
  <c r="X99" i="3"/>
  <c r="M99" i="3"/>
  <c r="W99" i="3"/>
  <c r="V99" i="3"/>
  <c r="Q99" i="3"/>
  <c r="L98" i="3"/>
  <c r="Z98" i="3"/>
  <c r="Y98" i="3"/>
  <c r="X98" i="3"/>
  <c r="M98" i="3"/>
  <c r="W98" i="3"/>
  <c r="V98" i="3"/>
  <c r="Q98" i="3"/>
  <c r="L97" i="3"/>
  <c r="Z97" i="3"/>
  <c r="Y97" i="3"/>
  <c r="X97" i="3"/>
  <c r="M97" i="3"/>
  <c r="W97" i="3"/>
  <c r="V97" i="3"/>
  <c r="Q97" i="3"/>
  <c r="L96" i="3"/>
  <c r="Z96" i="3"/>
  <c r="Y96" i="3"/>
  <c r="X96" i="3"/>
  <c r="M96" i="3"/>
  <c r="W96" i="3"/>
  <c r="V96" i="3"/>
  <c r="Q96" i="3"/>
  <c r="L95" i="3"/>
  <c r="Z95" i="3"/>
  <c r="Y95" i="3"/>
  <c r="X95" i="3"/>
  <c r="M95" i="3"/>
  <c r="W95" i="3"/>
  <c r="V95" i="3"/>
  <c r="Q95" i="3"/>
  <c r="L94" i="3"/>
  <c r="Z94" i="3"/>
  <c r="Y94" i="3"/>
  <c r="X94" i="3"/>
  <c r="M94" i="3"/>
  <c r="W94" i="3"/>
  <c r="V94" i="3"/>
  <c r="Q94" i="3"/>
  <c r="L93" i="3"/>
  <c r="Z93" i="3"/>
  <c r="Y93" i="3"/>
  <c r="X93" i="3"/>
  <c r="M93" i="3"/>
  <c r="W93" i="3"/>
  <c r="V93" i="3"/>
  <c r="Q93" i="3"/>
  <c r="L92" i="3"/>
  <c r="Z92" i="3"/>
  <c r="Y92" i="3"/>
  <c r="X92" i="3"/>
  <c r="M92" i="3"/>
  <c r="W92" i="3"/>
  <c r="V92" i="3"/>
  <c r="Q92" i="3"/>
  <c r="L91" i="3"/>
  <c r="Z91" i="3"/>
  <c r="Y91" i="3"/>
  <c r="X91" i="3"/>
  <c r="M91" i="3"/>
  <c r="W91" i="3"/>
  <c r="V91" i="3"/>
  <c r="Q91" i="3"/>
  <c r="L90" i="3"/>
  <c r="Z90" i="3"/>
  <c r="Y90" i="3"/>
  <c r="X90" i="3"/>
  <c r="M90" i="3"/>
  <c r="W90" i="3"/>
  <c r="V90" i="3"/>
  <c r="Q90" i="3"/>
  <c r="L89" i="3"/>
  <c r="Z89" i="3"/>
  <c r="Y89" i="3"/>
  <c r="X89" i="3"/>
  <c r="M89" i="3"/>
  <c r="W89" i="3"/>
  <c r="V89" i="3"/>
  <c r="Q89" i="3"/>
  <c r="L88" i="3"/>
  <c r="Z88" i="3"/>
  <c r="Y88" i="3"/>
  <c r="X88" i="3"/>
  <c r="M88" i="3"/>
  <c r="W88" i="3"/>
  <c r="V88" i="3"/>
  <c r="Q88" i="3"/>
  <c r="L87" i="3"/>
  <c r="Z87" i="3"/>
  <c r="Y87" i="3"/>
  <c r="X87" i="3"/>
  <c r="M87" i="3"/>
  <c r="W87" i="3"/>
  <c r="V87" i="3"/>
  <c r="Q87" i="3"/>
  <c r="L86" i="3"/>
  <c r="Z86" i="3"/>
  <c r="Y86" i="3"/>
  <c r="X86" i="3"/>
  <c r="M86" i="3"/>
  <c r="W86" i="3"/>
  <c r="V86" i="3"/>
  <c r="Q86" i="3"/>
  <c r="L85" i="3"/>
  <c r="Z85" i="3"/>
  <c r="Y85" i="3"/>
  <c r="X85" i="3"/>
  <c r="M85" i="3"/>
  <c r="W85" i="3"/>
  <c r="V85" i="3"/>
  <c r="Q85" i="3"/>
  <c r="L84" i="3"/>
  <c r="Z84" i="3"/>
  <c r="Y84" i="3"/>
  <c r="X84" i="3"/>
  <c r="M84" i="3"/>
  <c r="W84" i="3"/>
  <c r="V84" i="3"/>
  <c r="Q84" i="3"/>
  <c r="L83" i="3"/>
  <c r="Z83" i="3"/>
  <c r="Y83" i="3"/>
  <c r="X83" i="3"/>
  <c r="M83" i="3"/>
  <c r="W83" i="3"/>
  <c r="V83" i="3"/>
  <c r="Q83" i="3"/>
  <c r="L82" i="3"/>
  <c r="Z82" i="3"/>
  <c r="Y82" i="3"/>
  <c r="X82" i="3"/>
  <c r="M82" i="3"/>
  <c r="W82" i="3"/>
  <c r="V82" i="3"/>
  <c r="Q82" i="3"/>
  <c r="L81" i="3"/>
  <c r="Z81" i="3"/>
  <c r="Y81" i="3"/>
  <c r="X81" i="3"/>
  <c r="M81" i="3"/>
  <c r="W81" i="3"/>
  <c r="V81" i="3"/>
  <c r="Q81" i="3"/>
  <c r="L80" i="3"/>
  <c r="Z80" i="3"/>
  <c r="Y80" i="3"/>
  <c r="X80" i="3"/>
  <c r="M80" i="3"/>
  <c r="W80" i="3"/>
  <c r="V80" i="3"/>
  <c r="Q80" i="3"/>
  <c r="L79" i="3"/>
  <c r="Z79" i="3"/>
  <c r="Y79" i="3"/>
  <c r="X79" i="3"/>
  <c r="M79" i="3"/>
  <c r="W79" i="3"/>
  <c r="V79" i="3"/>
  <c r="Q79" i="3"/>
  <c r="L78" i="3"/>
  <c r="Z78" i="3"/>
  <c r="Y78" i="3"/>
  <c r="X78" i="3"/>
  <c r="M78" i="3"/>
  <c r="W78" i="3"/>
  <c r="V78" i="3"/>
  <c r="Q78" i="3"/>
  <c r="L77" i="3"/>
  <c r="Z77" i="3"/>
  <c r="Y77" i="3"/>
  <c r="X77" i="3"/>
  <c r="M77" i="3"/>
  <c r="W77" i="3"/>
  <c r="V77" i="3"/>
  <c r="Q77" i="3"/>
  <c r="L76" i="3"/>
  <c r="Z76" i="3"/>
  <c r="Y76" i="3"/>
  <c r="X76" i="3"/>
  <c r="M76" i="3"/>
  <c r="W76" i="3"/>
  <c r="V76" i="3"/>
  <c r="Q76" i="3"/>
  <c r="L75" i="3"/>
  <c r="Z75" i="3"/>
  <c r="Y75" i="3"/>
  <c r="X75" i="3"/>
  <c r="M75" i="3"/>
  <c r="W75" i="3"/>
  <c r="V75" i="3"/>
  <c r="Q75" i="3"/>
  <c r="L74" i="3"/>
  <c r="Z74" i="3"/>
  <c r="Y74" i="3"/>
  <c r="X74" i="3"/>
  <c r="M74" i="3"/>
  <c r="W74" i="3"/>
  <c r="V74" i="3"/>
  <c r="Q74" i="3"/>
  <c r="L73" i="3"/>
  <c r="Z73" i="3"/>
  <c r="Y73" i="3"/>
  <c r="X73" i="3"/>
  <c r="M73" i="3"/>
  <c r="W73" i="3"/>
  <c r="V73" i="3"/>
  <c r="Q73" i="3"/>
  <c r="L72" i="3"/>
  <c r="Z72" i="3"/>
  <c r="Y72" i="3"/>
  <c r="X72" i="3"/>
  <c r="M72" i="3"/>
  <c r="W72" i="3"/>
  <c r="V72" i="3"/>
  <c r="Q72" i="3"/>
  <c r="L71" i="3"/>
  <c r="Z71" i="3"/>
  <c r="Y71" i="3"/>
  <c r="X71" i="3"/>
  <c r="M71" i="3"/>
  <c r="W71" i="3"/>
  <c r="V71" i="3"/>
  <c r="Q71" i="3"/>
  <c r="L70" i="3"/>
  <c r="Z70" i="3"/>
  <c r="Y70" i="3"/>
  <c r="X70" i="3"/>
  <c r="M70" i="3"/>
  <c r="W70" i="3"/>
  <c r="V70" i="3"/>
  <c r="Q70" i="3"/>
  <c r="L69" i="3"/>
  <c r="Z69" i="3"/>
  <c r="Y69" i="3"/>
  <c r="X69" i="3"/>
  <c r="M69" i="3"/>
  <c r="W69" i="3"/>
  <c r="V69" i="3"/>
  <c r="Q69" i="3"/>
  <c r="L68" i="3"/>
  <c r="Z68" i="3"/>
  <c r="Y68" i="3"/>
  <c r="X68" i="3"/>
  <c r="M68" i="3"/>
  <c r="W68" i="3"/>
  <c r="V68" i="3"/>
  <c r="Q68" i="3"/>
  <c r="L67" i="3"/>
  <c r="Z67" i="3"/>
  <c r="Y67" i="3"/>
  <c r="X67" i="3"/>
  <c r="M67" i="3"/>
  <c r="W67" i="3"/>
  <c r="V67" i="3"/>
  <c r="Q67" i="3"/>
  <c r="L66" i="3"/>
  <c r="Z66" i="3"/>
  <c r="Y66" i="3"/>
  <c r="X66" i="3"/>
  <c r="M66" i="3"/>
  <c r="W66" i="3"/>
  <c r="V66" i="3"/>
  <c r="Q66" i="3"/>
  <c r="L65" i="3"/>
  <c r="Z65" i="3"/>
  <c r="Y65" i="3"/>
  <c r="X65" i="3"/>
  <c r="M65" i="3"/>
  <c r="W65" i="3"/>
  <c r="V65" i="3"/>
  <c r="Q65" i="3"/>
  <c r="L64" i="3"/>
  <c r="Z64" i="3"/>
  <c r="Y64" i="3"/>
  <c r="X64" i="3"/>
  <c r="M64" i="3"/>
  <c r="W64" i="3"/>
  <c r="V64" i="3"/>
  <c r="Q64" i="3"/>
  <c r="L63" i="3"/>
  <c r="Z63" i="3"/>
  <c r="Y63" i="3"/>
  <c r="X63" i="3"/>
  <c r="M63" i="3"/>
  <c r="W63" i="3"/>
  <c r="V63" i="3"/>
  <c r="Q63" i="3"/>
  <c r="L62" i="3"/>
  <c r="Z62" i="3"/>
  <c r="Y62" i="3"/>
  <c r="X62" i="3"/>
  <c r="M62" i="3"/>
  <c r="W62" i="3"/>
  <c r="V62" i="3"/>
  <c r="Q62" i="3"/>
  <c r="L61" i="3"/>
  <c r="Z61" i="3"/>
  <c r="Y61" i="3"/>
  <c r="X61" i="3"/>
  <c r="M61" i="3"/>
  <c r="W61" i="3"/>
  <c r="V61" i="3"/>
  <c r="Q61" i="3"/>
  <c r="L60" i="3"/>
  <c r="Z60" i="3"/>
  <c r="Y60" i="3"/>
  <c r="X60" i="3"/>
  <c r="M60" i="3"/>
  <c r="W60" i="3"/>
  <c r="V60" i="3"/>
  <c r="Q60" i="3"/>
  <c r="L59" i="3"/>
  <c r="Z59" i="3"/>
  <c r="Y59" i="3"/>
  <c r="X59" i="3"/>
  <c r="M59" i="3"/>
  <c r="W59" i="3"/>
  <c r="V59" i="3"/>
  <c r="Q59" i="3"/>
  <c r="L58" i="3"/>
  <c r="Z58" i="3"/>
  <c r="Y58" i="3"/>
  <c r="X58" i="3"/>
  <c r="M58" i="3"/>
  <c r="W58" i="3"/>
  <c r="V58" i="3"/>
  <c r="Q58" i="3"/>
  <c r="L57" i="3"/>
  <c r="Z57" i="3"/>
  <c r="Y57" i="3"/>
  <c r="X57" i="3"/>
  <c r="M57" i="3"/>
  <c r="W57" i="3"/>
  <c r="V57" i="3"/>
  <c r="Q57" i="3"/>
  <c r="L56" i="3"/>
  <c r="Z56" i="3"/>
  <c r="Y56" i="3"/>
  <c r="X56" i="3"/>
  <c r="M56" i="3"/>
  <c r="W56" i="3"/>
  <c r="V56" i="3"/>
  <c r="Q56" i="3"/>
  <c r="L55" i="3"/>
  <c r="Z55" i="3"/>
  <c r="Y55" i="3"/>
  <c r="X55" i="3"/>
  <c r="M55" i="3"/>
  <c r="W55" i="3"/>
  <c r="V55" i="3"/>
  <c r="Q55" i="3"/>
  <c r="L54" i="3"/>
  <c r="Z54" i="3"/>
  <c r="Y54" i="3"/>
  <c r="X54" i="3"/>
  <c r="M54" i="3"/>
  <c r="W54" i="3"/>
  <c r="V54" i="3"/>
  <c r="Q54" i="3"/>
  <c r="L53" i="3"/>
  <c r="Z53" i="3"/>
  <c r="Y53" i="3"/>
  <c r="X53" i="3"/>
  <c r="M53" i="3"/>
  <c r="W53" i="3"/>
  <c r="V53" i="3"/>
  <c r="Q53" i="3"/>
  <c r="L52" i="3"/>
  <c r="Z52" i="3"/>
  <c r="Y52" i="3"/>
  <c r="X52" i="3"/>
  <c r="M52" i="3"/>
  <c r="W52" i="3"/>
  <c r="V52" i="3"/>
  <c r="Q52" i="3"/>
  <c r="L51" i="3"/>
  <c r="Z51" i="3"/>
  <c r="Y51" i="3"/>
  <c r="X51" i="3"/>
  <c r="M51" i="3"/>
  <c r="W51" i="3"/>
  <c r="V51" i="3"/>
  <c r="Q51" i="3"/>
  <c r="L50" i="3"/>
  <c r="Z50" i="3"/>
  <c r="Y50" i="3"/>
  <c r="X50" i="3"/>
  <c r="M50" i="3"/>
  <c r="W50" i="3"/>
  <c r="V50" i="3"/>
  <c r="Q50" i="3"/>
  <c r="L49" i="3"/>
  <c r="Z49" i="3"/>
  <c r="Y49" i="3"/>
  <c r="X49" i="3"/>
  <c r="M49" i="3"/>
  <c r="W49" i="3"/>
  <c r="V49" i="3"/>
  <c r="Q49" i="3"/>
  <c r="L48" i="3"/>
  <c r="Z48" i="3"/>
  <c r="Y48" i="3"/>
  <c r="X48" i="3"/>
  <c r="M48" i="3"/>
  <c r="W48" i="3"/>
  <c r="V48" i="3"/>
  <c r="Q48" i="3"/>
  <c r="L47" i="3"/>
  <c r="Z47" i="3"/>
  <c r="Y47" i="3"/>
  <c r="X47" i="3"/>
  <c r="M47" i="3"/>
  <c r="W47" i="3"/>
  <c r="V47" i="3"/>
  <c r="Q47" i="3"/>
  <c r="L46" i="3"/>
  <c r="Z46" i="3"/>
  <c r="Y46" i="3"/>
  <c r="X46" i="3"/>
  <c r="M46" i="3"/>
  <c r="W46" i="3"/>
  <c r="V46" i="3"/>
  <c r="Q46" i="3"/>
  <c r="L45" i="3"/>
  <c r="Z45" i="3"/>
  <c r="Y45" i="3"/>
  <c r="X45" i="3"/>
  <c r="M45" i="3"/>
  <c r="W45" i="3"/>
  <c r="V45" i="3"/>
  <c r="Q45" i="3"/>
  <c r="L44" i="3"/>
  <c r="Z44" i="3"/>
  <c r="Y44" i="3"/>
  <c r="X44" i="3"/>
  <c r="M44" i="3"/>
  <c r="W44" i="3"/>
  <c r="V44" i="3"/>
  <c r="Q44" i="3"/>
  <c r="L43" i="3"/>
  <c r="Z43" i="3"/>
  <c r="Y43" i="3"/>
  <c r="X43" i="3"/>
  <c r="M43" i="3"/>
  <c r="W43" i="3"/>
  <c r="V43" i="3"/>
  <c r="Q43" i="3"/>
  <c r="L42" i="3"/>
  <c r="Z42" i="3"/>
  <c r="Y42" i="3"/>
  <c r="X42" i="3"/>
  <c r="M42" i="3"/>
  <c r="W42" i="3"/>
  <c r="V42" i="3"/>
  <c r="Q42" i="3"/>
  <c r="L41" i="3"/>
  <c r="Z41" i="3"/>
  <c r="Y41" i="3"/>
  <c r="X41" i="3"/>
  <c r="M41" i="3"/>
  <c r="W41" i="3"/>
  <c r="V41" i="3"/>
  <c r="Q41" i="3"/>
  <c r="L40" i="3"/>
  <c r="Z40" i="3"/>
  <c r="Y40" i="3"/>
  <c r="X40" i="3"/>
  <c r="M40" i="3"/>
  <c r="W40" i="3"/>
  <c r="V40" i="3"/>
  <c r="Q40" i="3"/>
  <c r="L39" i="3"/>
  <c r="Z39" i="3"/>
  <c r="Y39" i="3"/>
  <c r="X39" i="3"/>
  <c r="M39" i="3"/>
  <c r="W39" i="3"/>
  <c r="V39" i="3"/>
  <c r="Q39" i="3"/>
  <c r="L38" i="3"/>
  <c r="Z38" i="3"/>
  <c r="Y38" i="3"/>
  <c r="X38" i="3"/>
  <c r="M38" i="3"/>
  <c r="W38" i="3"/>
  <c r="V38" i="3"/>
  <c r="Q38" i="3"/>
  <c r="L37" i="3"/>
  <c r="Z37" i="3"/>
  <c r="Y37" i="3"/>
  <c r="X37" i="3"/>
  <c r="M37" i="3"/>
  <c r="W37" i="3"/>
  <c r="V37" i="3"/>
  <c r="Q37" i="3"/>
  <c r="L36" i="3"/>
  <c r="Z36" i="3"/>
  <c r="Y36" i="3"/>
  <c r="X36" i="3"/>
  <c r="M36" i="3"/>
  <c r="W36" i="3"/>
  <c r="V36" i="3"/>
  <c r="Q36" i="3"/>
  <c r="L35" i="3"/>
  <c r="Z35" i="3"/>
  <c r="Y35" i="3"/>
  <c r="X35" i="3"/>
  <c r="M35" i="3"/>
  <c r="W35" i="3"/>
  <c r="V35" i="3"/>
  <c r="Q35" i="3"/>
  <c r="L34" i="3"/>
  <c r="Z34" i="3"/>
  <c r="Y34" i="3"/>
  <c r="X34" i="3"/>
  <c r="M34" i="3"/>
  <c r="W34" i="3"/>
  <c r="V34" i="3"/>
  <c r="Q34" i="3"/>
  <c r="L33" i="3"/>
  <c r="Z33" i="3"/>
  <c r="Y33" i="3"/>
  <c r="X33" i="3"/>
  <c r="M33" i="3"/>
  <c r="W33" i="3"/>
  <c r="V33" i="3"/>
  <c r="Q33" i="3"/>
  <c r="L32" i="3"/>
  <c r="Z32" i="3"/>
  <c r="Y32" i="3"/>
  <c r="X32" i="3"/>
  <c r="M32" i="3"/>
  <c r="W32" i="3"/>
  <c r="V32" i="3"/>
  <c r="Q32" i="3"/>
  <c r="L31" i="3"/>
  <c r="Z31" i="3"/>
  <c r="Y31" i="3"/>
  <c r="X31" i="3"/>
  <c r="M31" i="3"/>
  <c r="W31" i="3"/>
  <c r="V31" i="3"/>
  <c r="Q31" i="3"/>
  <c r="L30" i="3"/>
  <c r="Z30" i="3"/>
  <c r="Y30" i="3"/>
  <c r="X30" i="3"/>
  <c r="M30" i="3"/>
  <c r="W30" i="3"/>
  <c r="V30" i="3"/>
  <c r="Q30" i="3"/>
  <c r="L29" i="3"/>
  <c r="Z29" i="3"/>
  <c r="Y29" i="3"/>
  <c r="X29" i="3"/>
  <c r="M29" i="3"/>
  <c r="W29" i="3"/>
  <c r="V29" i="3"/>
  <c r="Q29" i="3"/>
  <c r="L28" i="3"/>
  <c r="Z28" i="3"/>
  <c r="Y28" i="3"/>
  <c r="X28" i="3"/>
  <c r="M28" i="3"/>
  <c r="W28" i="3"/>
  <c r="V28" i="3"/>
  <c r="Q28" i="3"/>
  <c r="L27" i="3"/>
  <c r="Z27" i="3"/>
  <c r="Y27" i="3"/>
  <c r="X27" i="3"/>
  <c r="M27" i="3"/>
  <c r="W27" i="3"/>
  <c r="V27" i="3"/>
  <c r="Q27" i="3"/>
  <c r="L26" i="3"/>
  <c r="Z26" i="3"/>
  <c r="Y26" i="3"/>
  <c r="X26" i="3"/>
  <c r="M26" i="3"/>
  <c r="W26" i="3"/>
  <c r="V26" i="3"/>
  <c r="Q26" i="3"/>
  <c r="L25" i="3"/>
  <c r="Z25" i="3"/>
  <c r="Y25" i="3"/>
  <c r="X25" i="3"/>
  <c r="M25" i="3"/>
  <c r="W25" i="3"/>
  <c r="V25" i="3"/>
  <c r="Q25" i="3"/>
  <c r="L24" i="3"/>
  <c r="Z24" i="3"/>
  <c r="Y24" i="3"/>
  <c r="X24" i="3"/>
  <c r="M24" i="3"/>
  <c r="W24" i="3"/>
  <c r="V24" i="3"/>
  <c r="Q24" i="3"/>
  <c r="L23" i="3"/>
  <c r="Z23" i="3"/>
  <c r="Y23" i="3"/>
  <c r="X23" i="3"/>
  <c r="M23" i="3"/>
  <c r="W23" i="3"/>
  <c r="V23" i="3"/>
  <c r="Q23" i="3"/>
  <c r="L22" i="3"/>
  <c r="Z22" i="3"/>
  <c r="Y22" i="3"/>
  <c r="X22" i="3"/>
  <c r="M22" i="3"/>
  <c r="W22" i="3"/>
  <c r="V22" i="3"/>
  <c r="U22" i="3"/>
  <c r="Q22" i="3"/>
  <c r="L21" i="3"/>
  <c r="Z21" i="3"/>
  <c r="Y21" i="3"/>
  <c r="X21" i="3"/>
  <c r="M21" i="3"/>
  <c r="W21" i="3"/>
  <c r="V21" i="3"/>
  <c r="U21" i="3"/>
  <c r="Q21" i="3"/>
  <c r="L20" i="3"/>
  <c r="Z20" i="3"/>
  <c r="Y20" i="3"/>
  <c r="X20" i="3"/>
  <c r="M20" i="3"/>
  <c r="W20" i="3"/>
  <c r="V20" i="3"/>
  <c r="U20" i="3"/>
  <c r="Q20" i="3"/>
  <c r="L19" i="3"/>
  <c r="Z19" i="3"/>
  <c r="Y19" i="3"/>
  <c r="X19" i="3"/>
  <c r="M19" i="3"/>
  <c r="W19" i="3"/>
  <c r="V19" i="3"/>
  <c r="U19" i="3"/>
  <c r="Q19" i="3"/>
  <c r="L18" i="3"/>
  <c r="Z18" i="3"/>
  <c r="Y18" i="3"/>
  <c r="X18" i="3"/>
  <c r="M18" i="3"/>
  <c r="W18" i="3"/>
  <c r="V18" i="3"/>
  <c r="U18" i="3"/>
  <c r="Q18" i="3"/>
  <c r="L17" i="3"/>
  <c r="Z17" i="3"/>
  <c r="Y17" i="3"/>
  <c r="X17" i="3"/>
  <c r="M17" i="3"/>
  <c r="W17" i="3"/>
  <c r="V17" i="3"/>
  <c r="U17" i="3"/>
  <c r="Q17" i="3"/>
  <c r="L16" i="3"/>
  <c r="Z16" i="3"/>
  <c r="Y16" i="3"/>
  <c r="X16" i="3"/>
  <c r="M16" i="3"/>
  <c r="W16" i="3"/>
  <c r="V16" i="3"/>
  <c r="U16" i="3"/>
  <c r="Q16" i="3"/>
  <c r="L15" i="3"/>
  <c r="Z15" i="3"/>
  <c r="Y15" i="3"/>
  <c r="X15" i="3"/>
  <c r="M15" i="3"/>
  <c r="W15" i="3"/>
  <c r="V15" i="3"/>
  <c r="U15" i="3"/>
  <c r="Q15" i="3"/>
  <c r="L14" i="3"/>
  <c r="Z14" i="3"/>
  <c r="Y14" i="3"/>
  <c r="X14" i="3"/>
  <c r="M14" i="3"/>
  <c r="W14" i="3"/>
  <c r="V14" i="3"/>
  <c r="U14" i="3"/>
  <c r="Q14" i="3"/>
  <c r="L13" i="3"/>
  <c r="Z13" i="3"/>
  <c r="Y13" i="3"/>
  <c r="X13" i="3"/>
  <c r="M13" i="3"/>
  <c r="W13" i="3"/>
  <c r="V13" i="3"/>
  <c r="Q13" i="3"/>
  <c r="L12" i="3"/>
  <c r="Z12" i="3"/>
  <c r="Y12" i="3"/>
  <c r="X12" i="3"/>
  <c r="M12" i="3"/>
  <c r="W12" i="3"/>
  <c r="I2" i="3"/>
  <c r="P2" i="3"/>
  <c r="I3" i="3"/>
  <c r="P3" i="3"/>
  <c r="I4" i="3"/>
  <c r="P4" i="3"/>
  <c r="I5" i="3"/>
  <c r="P5" i="3"/>
  <c r="I6" i="3"/>
  <c r="P6" i="3"/>
  <c r="I7" i="3"/>
  <c r="P7" i="3"/>
  <c r="P11" i="3"/>
  <c r="V12" i="3"/>
  <c r="Q12" i="3"/>
  <c r="I11" i="3"/>
  <c r="Q11" i="3"/>
  <c r="M11" i="3"/>
  <c r="H11" i="3"/>
  <c r="L11" i="3"/>
  <c r="U2" i="3"/>
  <c r="U3" i="3"/>
  <c r="U4" i="3"/>
  <c r="U5" i="3"/>
  <c r="U6" i="3"/>
  <c r="U7" i="3"/>
  <c r="U10" i="3"/>
  <c r="I10" i="3"/>
  <c r="Q10" i="3"/>
  <c r="M10" i="3"/>
  <c r="H10" i="3"/>
  <c r="L10" i="3"/>
  <c r="I9" i="3"/>
  <c r="Q9" i="3"/>
  <c r="M9" i="3"/>
  <c r="H9" i="3"/>
  <c r="L9" i="3"/>
  <c r="I8" i="3"/>
  <c r="Q8" i="3"/>
  <c r="M8" i="3"/>
  <c r="H8" i="3"/>
  <c r="L8" i="3"/>
  <c r="H7" i="3"/>
  <c r="L7" i="3"/>
  <c r="Z7" i="3"/>
  <c r="Y7" i="3"/>
  <c r="X7" i="3"/>
  <c r="Q7" i="3"/>
  <c r="M7" i="3"/>
  <c r="D7" i="3"/>
  <c r="C7" i="3"/>
  <c r="H6" i="3"/>
  <c r="L6" i="3"/>
  <c r="Z6" i="3"/>
  <c r="Y6" i="3"/>
  <c r="X6" i="3"/>
  <c r="Q6" i="3"/>
  <c r="M6" i="3"/>
  <c r="D6" i="3"/>
  <c r="C6" i="3"/>
  <c r="H5" i="3"/>
  <c r="L5" i="3"/>
  <c r="Z5" i="3"/>
  <c r="Y5" i="3"/>
  <c r="X5" i="3"/>
  <c r="Q5" i="3"/>
  <c r="M5" i="3"/>
  <c r="H4" i="3"/>
  <c r="L4" i="3"/>
  <c r="Z4" i="3"/>
  <c r="Y4" i="3"/>
  <c r="X4" i="3"/>
  <c r="Q4" i="3"/>
  <c r="M4" i="3"/>
  <c r="H3" i="3"/>
  <c r="L3" i="3"/>
  <c r="Z3" i="3"/>
  <c r="Y3" i="3"/>
  <c r="X3" i="3"/>
  <c r="Q3" i="3"/>
  <c r="M3" i="3"/>
  <c r="H2" i="3"/>
  <c r="L2" i="3"/>
  <c r="Z2" i="3"/>
  <c r="Y2" i="3"/>
  <c r="X2" i="3"/>
  <c r="Q2" i="3"/>
  <c r="M2" i="3"/>
  <c r="L115" i="2"/>
  <c r="Z115" i="2"/>
  <c r="Y115" i="2"/>
  <c r="X115" i="2"/>
  <c r="M115" i="2"/>
  <c r="W115" i="2"/>
  <c r="V115" i="2"/>
  <c r="Q1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L114" i="2"/>
  <c r="Z114" i="2"/>
  <c r="Y114" i="2"/>
  <c r="X114" i="2"/>
  <c r="M114" i="2"/>
  <c r="W114" i="2"/>
  <c r="V114" i="2"/>
  <c r="Q1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L113" i="2"/>
  <c r="Z113" i="2"/>
  <c r="Y113" i="2"/>
  <c r="X113" i="2"/>
  <c r="M113" i="2"/>
  <c r="W113" i="2"/>
  <c r="V113" i="2"/>
  <c r="Q1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L112" i="2"/>
  <c r="Z112" i="2"/>
  <c r="Y112" i="2"/>
  <c r="X112" i="2"/>
  <c r="M112" i="2"/>
  <c r="W112" i="2"/>
  <c r="V112" i="2"/>
  <c r="Q1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L111" i="2"/>
  <c r="Z111" i="2"/>
  <c r="Y111" i="2"/>
  <c r="X111" i="2"/>
  <c r="M111" i="2"/>
  <c r="W111" i="2"/>
  <c r="V111" i="2"/>
  <c r="Q111" i="2"/>
  <c r="L110" i="2"/>
  <c r="Z110" i="2"/>
  <c r="Y110" i="2"/>
  <c r="X110" i="2"/>
  <c r="M110" i="2"/>
  <c r="W110" i="2"/>
  <c r="V110" i="2"/>
  <c r="Q110" i="2"/>
  <c r="L109" i="2"/>
  <c r="Z109" i="2"/>
  <c r="Y109" i="2"/>
  <c r="X109" i="2"/>
  <c r="M109" i="2"/>
  <c r="W109" i="2"/>
  <c r="V109" i="2"/>
  <c r="Q109" i="2"/>
  <c r="L108" i="2"/>
  <c r="Z108" i="2"/>
  <c r="Y108" i="2"/>
  <c r="X108" i="2"/>
  <c r="M108" i="2"/>
  <c r="W108" i="2"/>
  <c r="V108" i="2"/>
  <c r="Q108" i="2"/>
  <c r="L107" i="2"/>
  <c r="Z107" i="2"/>
  <c r="Y107" i="2"/>
  <c r="X107" i="2"/>
  <c r="M107" i="2"/>
  <c r="W107" i="2"/>
  <c r="V107" i="2"/>
  <c r="Q107" i="2"/>
  <c r="L106" i="2"/>
  <c r="Z106" i="2"/>
  <c r="Y106" i="2"/>
  <c r="X106" i="2"/>
  <c r="M106" i="2"/>
  <c r="W106" i="2"/>
  <c r="V106" i="2"/>
  <c r="Q106" i="2"/>
  <c r="L105" i="2"/>
  <c r="Z105" i="2"/>
  <c r="Y105" i="2"/>
  <c r="X105" i="2"/>
  <c r="M105" i="2"/>
  <c r="W105" i="2"/>
  <c r="V105" i="2"/>
  <c r="Q105" i="2"/>
  <c r="L104" i="2"/>
  <c r="Z104" i="2"/>
  <c r="Y104" i="2"/>
  <c r="X104" i="2"/>
  <c r="M104" i="2"/>
  <c r="W104" i="2"/>
  <c r="V104" i="2"/>
  <c r="Q104" i="2"/>
  <c r="L103" i="2"/>
  <c r="Z103" i="2"/>
  <c r="Y103" i="2"/>
  <c r="X103" i="2"/>
  <c r="M103" i="2"/>
  <c r="W103" i="2"/>
  <c r="V103" i="2"/>
  <c r="Q103" i="2"/>
  <c r="L102" i="2"/>
  <c r="Z102" i="2"/>
  <c r="Y102" i="2"/>
  <c r="X102" i="2"/>
  <c r="M102" i="2"/>
  <c r="W102" i="2"/>
  <c r="V102" i="2"/>
  <c r="Q102" i="2"/>
  <c r="L101" i="2"/>
  <c r="Z101" i="2"/>
  <c r="Y101" i="2"/>
  <c r="X101" i="2"/>
  <c r="M101" i="2"/>
  <c r="W101" i="2"/>
  <c r="V101" i="2"/>
  <c r="Q101" i="2"/>
  <c r="L100" i="2"/>
  <c r="Z100" i="2"/>
  <c r="Y100" i="2"/>
  <c r="X100" i="2"/>
  <c r="M100" i="2"/>
  <c r="W100" i="2"/>
  <c r="V100" i="2"/>
  <c r="Q100" i="2"/>
  <c r="L99" i="2"/>
  <c r="Z99" i="2"/>
  <c r="Y99" i="2"/>
  <c r="X99" i="2"/>
  <c r="M99" i="2"/>
  <c r="W99" i="2"/>
  <c r="V99" i="2"/>
  <c r="Q99" i="2"/>
  <c r="L98" i="2"/>
  <c r="Z98" i="2"/>
  <c r="Y98" i="2"/>
  <c r="X98" i="2"/>
  <c r="M98" i="2"/>
  <c r="W98" i="2"/>
  <c r="V98" i="2"/>
  <c r="Q98" i="2"/>
  <c r="L97" i="2"/>
  <c r="Z97" i="2"/>
  <c r="Y97" i="2"/>
  <c r="X97" i="2"/>
  <c r="M97" i="2"/>
  <c r="W97" i="2"/>
  <c r="V97" i="2"/>
  <c r="Q97" i="2"/>
  <c r="L96" i="2"/>
  <c r="Z96" i="2"/>
  <c r="Y96" i="2"/>
  <c r="X96" i="2"/>
  <c r="M96" i="2"/>
  <c r="W96" i="2"/>
  <c r="V96" i="2"/>
  <c r="Q96" i="2"/>
  <c r="L95" i="2"/>
  <c r="Z95" i="2"/>
  <c r="Y95" i="2"/>
  <c r="X95" i="2"/>
  <c r="M95" i="2"/>
  <c r="W95" i="2"/>
  <c r="V95" i="2"/>
  <c r="Q95" i="2"/>
  <c r="L94" i="2"/>
  <c r="Z94" i="2"/>
  <c r="Y94" i="2"/>
  <c r="X94" i="2"/>
  <c r="M94" i="2"/>
  <c r="W94" i="2"/>
  <c r="V94" i="2"/>
  <c r="Q94" i="2"/>
  <c r="L93" i="2"/>
  <c r="Z93" i="2"/>
  <c r="Y93" i="2"/>
  <c r="X93" i="2"/>
  <c r="M93" i="2"/>
  <c r="W93" i="2"/>
  <c r="V93" i="2"/>
  <c r="Q93" i="2"/>
  <c r="L92" i="2"/>
  <c r="Z92" i="2"/>
  <c r="Y92" i="2"/>
  <c r="X92" i="2"/>
  <c r="M92" i="2"/>
  <c r="W92" i="2"/>
  <c r="V92" i="2"/>
  <c r="Q92" i="2"/>
  <c r="L91" i="2"/>
  <c r="Z91" i="2"/>
  <c r="Y91" i="2"/>
  <c r="X91" i="2"/>
  <c r="M91" i="2"/>
  <c r="W91" i="2"/>
  <c r="V91" i="2"/>
  <c r="Q91" i="2"/>
  <c r="L90" i="2"/>
  <c r="Z90" i="2"/>
  <c r="Y90" i="2"/>
  <c r="X90" i="2"/>
  <c r="M90" i="2"/>
  <c r="W90" i="2"/>
  <c r="V90" i="2"/>
  <c r="Q90" i="2"/>
  <c r="L89" i="2"/>
  <c r="Z89" i="2"/>
  <c r="Y89" i="2"/>
  <c r="X89" i="2"/>
  <c r="M89" i="2"/>
  <c r="W89" i="2"/>
  <c r="V89" i="2"/>
  <c r="Q89" i="2"/>
  <c r="L88" i="2"/>
  <c r="Z88" i="2"/>
  <c r="Y88" i="2"/>
  <c r="X88" i="2"/>
  <c r="M88" i="2"/>
  <c r="W88" i="2"/>
  <c r="V88" i="2"/>
  <c r="Q88" i="2"/>
  <c r="L87" i="2"/>
  <c r="Z87" i="2"/>
  <c r="Y87" i="2"/>
  <c r="X87" i="2"/>
  <c r="M87" i="2"/>
  <c r="W87" i="2"/>
  <c r="V87" i="2"/>
  <c r="Q87" i="2"/>
  <c r="L86" i="2"/>
  <c r="Z86" i="2"/>
  <c r="Y86" i="2"/>
  <c r="X86" i="2"/>
  <c r="M86" i="2"/>
  <c r="W86" i="2"/>
  <c r="V86" i="2"/>
  <c r="Q86" i="2"/>
  <c r="L85" i="2"/>
  <c r="Z85" i="2"/>
  <c r="Y85" i="2"/>
  <c r="X85" i="2"/>
  <c r="M85" i="2"/>
  <c r="W85" i="2"/>
  <c r="V85" i="2"/>
  <c r="Q85" i="2"/>
  <c r="L84" i="2"/>
  <c r="Z84" i="2"/>
  <c r="Y84" i="2"/>
  <c r="X84" i="2"/>
  <c r="M84" i="2"/>
  <c r="W84" i="2"/>
  <c r="V84" i="2"/>
  <c r="Q84" i="2"/>
  <c r="L83" i="2"/>
  <c r="Z83" i="2"/>
  <c r="Y83" i="2"/>
  <c r="X83" i="2"/>
  <c r="M83" i="2"/>
  <c r="W83" i="2"/>
  <c r="V83" i="2"/>
  <c r="Q83" i="2"/>
  <c r="L82" i="2"/>
  <c r="Z82" i="2"/>
  <c r="Y82" i="2"/>
  <c r="X82" i="2"/>
  <c r="M82" i="2"/>
  <c r="W82" i="2"/>
  <c r="V82" i="2"/>
  <c r="Q82" i="2"/>
  <c r="L81" i="2"/>
  <c r="Z81" i="2"/>
  <c r="Y81" i="2"/>
  <c r="X81" i="2"/>
  <c r="M81" i="2"/>
  <c r="W81" i="2"/>
  <c r="V81" i="2"/>
  <c r="Q81" i="2"/>
  <c r="L80" i="2"/>
  <c r="Z80" i="2"/>
  <c r="Y80" i="2"/>
  <c r="X80" i="2"/>
  <c r="M80" i="2"/>
  <c r="W80" i="2"/>
  <c r="V80" i="2"/>
  <c r="Q80" i="2"/>
  <c r="L79" i="2"/>
  <c r="Z79" i="2"/>
  <c r="Y79" i="2"/>
  <c r="X79" i="2"/>
  <c r="M79" i="2"/>
  <c r="W79" i="2"/>
  <c r="V79" i="2"/>
  <c r="Q79" i="2"/>
  <c r="L78" i="2"/>
  <c r="Z78" i="2"/>
  <c r="Y78" i="2"/>
  <c r="X78" i="2"/>
  <c r="M78" i="2"/>
  <c r="W78" i="2"/>
  <c r="V78" i="2"/>
  <c r="Q78" i="2"/>
  <c r="L77" i="2"/>
  <c r="Z77" i="2"/>
  <c r="Y77" i="2"/>
  <c r="X77" i="2"/>
  <c r="M77" i="2"/>
  <c r="W77" i="2"/>
  <c r="V77" i="2"/>
  <c r="Q77" i="2"/>
  <c r="L76" i="2"/>
  <c r="Z76" i="2"/>
  <c r="Y76" i="2"/>
  <c r="X76" i="2"/>
  <c r="M76" i="2"/>
  <c r="W76" i="2"/>
  <c r="V76" i="2"/>
  <c r="Q76" i="2"/>
  <c r="L75" i="2"/>
  <c r="Z75" i="2"/>
  <c r="Y75" i="2"/>
  <c r="X75" i="2"/>
  <c r="M75" i="2"/>
  <c r="W75" i="2"/>
  <c r="V75" i="2"/>
  <c r="Q75" i="2"/>
  <c r="L74" i="2"/>
  <c r="Z74" i="2"/>
  <c r="Y74" i="2"/>
  <c r="X74" i="2"/>
  <c r="M74" i="2"/>
  <c r="W74" i="2"/>
  <c r="V74" i="2"/>
  <c r="Q74" i="2"/>
  <c r="L73" i="2"/>
  <c r="Z73" i="2"/>
  <c r="Y73" i="2"/>
  <c r="X73" i="2"/>
  <c r="M73" i="2"/>
  <c r="W73" i="2"/>
  <c r="V73" i="2"/>
  <c r="Q73" i="2"/>
  <c r="L72" i="2"/>
  <c r="Z72" i="2"/>
  <c r="Y72" i="2"/>
  <c r="X72" i="2"/>
  <c r="M72" i="2"/>
  <c r="W72" i="2"/>
  <c r="V72" i="2"/>
  <c r="Q72" i="2"/>
  <c r="L71" i="2"/>
  <c r="Z71" i="2"/>
  <c r="Y71" i="2"/>
  <c r="X71" i="2"/>
  <c r="M71" i="2"/>
  <c r="W71" i="2"/>
  <c r="V71" i="2"/>
  <c r="Q71" i="2"/>
  <c r="L70" i="2"/>
  <c r="Z70" i="2"/>
  <c r="Y70" i="2"/>
  <c r="X70" i="2"/>
  <c r="M70" i="2"/>
  <c r="W70" i="2"/>
  <c r="V70" i="2"/>
  <c r="Q70" i="2"/>
  <c r="L69" i="2"/>
  <c r="Z69" i="2"/>
  <c r="Y69" i="2"/>
  <c r="X69" i="2"/>
  <c r="M69" i="2"/>
  <c r="W69" i="2"/>
  <c r="V69" i="2"/>
  <c r="Q69" i="2"/>
  <c r="L68" i="2"/>
  <c r="Z68" i="2"/>
  <c r="Y68" i="2"/>
  <c r="X68" i="2"/>
  <c r="M68" i="2"/>
  <c r="W68" i="2"/>
  <c r="V68" i="2"/>
  <c r="Q68" i="2"/>
  <c r="L67" i="2"/>
  <c r="Z67" i="2"/>
  <c r="Y67" i="2"/>
  <c r="X67" i="2"/>
  <c r="M67" i="2"/>
  <c r="W67" i="2"/>
  <c r="V67" i="2"/>
  <c r="Q67" i="2"/>
  <c r="L66" i="2"/>
  <c r="Z66" i="2"/>
  <c r="Y66" i="2"/>
  <c r="X66" i="2"/>
  <c r="M66" i="2"/>
  <c r="W66" i="2"/>
  <c r="V66" i="2"/>
  <c r="Q66" i="2"/>
  <c r="L65" i="2"/>
  <c r="Z65" i="2"/>
  <c r="Y65" i="2"/>
  <c r="X65" i="2"/>
  <c r="M65" i="2"/>
  <c r="W65" i="2"/>
  <c r="V65" i="2"/>
  <c r="Q65" i="2"/>
  <c r="L64" i="2"/>
  <c r="Z64" i="2"/>
  <c r="Y64" i="2"/>
  <c r="X64" i="2"/>
  <c r="M64" i="2"/>
  <c r="W64" i="2"/>
  <c r="V64" i="2"/>
  <c r="Q64" i="2"/>
  <c r="L63" i="2"/>
  <c r="Z63" i="2"/>
  <c r="Y63" i="2"/>
  <c r="X63" i="2"/>
  <c r="M63" i="2"/>
  <c r="W63" i="2"/>
  <c r="V63" i="2"/>
  <c r="Q63" i="2"/>
  <c r="L62" i="2"/>
  <c r="Z62" i="2"/>
  <c r="Y62" i="2"/>
  <c r="X62" i="2"/>
  <c r="M62" i="2"/>
  <c r="W62" i="2"/>
  <c r="V62" i="2"/>
  <c r="Q62" i="2"/>
  <c r="L61" i="2"/>
  <c r="Z61" i="2"/>
  <c r="Y61" i="2"/>
  <c r="X61" i="2"/>
  <c r="M61" i="2"/>
  <c r="W61" i="2"/>
  <c r="V61" i="2"/>
  <c r="Q61" i="2"/>
  <c r="L60" i="2"/>
  <c r="Z60" i="2"/>
  <c r="Y60" i="2"/>
  <c r="X60" i="2"/>
  <c r="M60" i="2"/>
  <c r="W60" i="2"/>
  <c r="V60" i="2"/>
  <c r="Q60" i="2"/>
  <c r="L59" i="2"/>
  <c r="Z59" i="2"/>
  <c r="Y59" i="2"/>
  <c r="X59" i="2"/>
  <c r="M59" i="2"/>
  <c r="W59" i="2"/>
  <c r="V59" i="2"/>
  <c r="Q59" i="2"/>
  <c r="L58" i="2"/>
  <c r="Z58" i="2"/>
  <c r="Y58" i="2"/>
  <c r="X58" i="2"/>
  <c r="M58" i="2"/>
  <c r="W58" i="2"/>
  <c r="V58" i="2"/>
  <c r="Q58" i="2"/>
  <c r="L57" i="2"/>
  <c r="Z57" i="2"/>
  <c r="Y57" i="2"/>
  <c r="X57" i="2"/>
  <c r="M57" i="2"/>
  <c r="W57" i="2"/>
  <c r="V57" i="2"/>
  <c r="Q57" i="2"/>
  <c r="L56" i="2"/>
  <c r="Z56" i="2"/>
  <c r="Y56" i="2"/>
  <c r="X56" i="2"/>
  <c r="M56" i="2"/>
  <c r="W56" i="2"/>
  <c r="V56" i="2"/>
  <c r="Q56" i="2"/>
  <c r="L55" i="2"/>
  <c r="Z55" i="2"/>
  <c r="Y55" i="2"/>
  <c r="X55" i="2"/>
  <c r="M55" i="2"/>
  <c r="W55" i="2"/>
  <c r="V55" i="2"/>
  <c r="Q55" i="2"/>
  <c r="L54" i="2"/>
  <c r="Z54" i="2"/>
  <c r="Y54" i="2"/>
  <c r="X54" i="2"/>
  <c r="M54" i="2"/>
  <c r="W54" i="2"/>
  <c r="V54" i="2"/>
  <c r="Q54" i="2"/>
  <c r="L53" i="2"/>
  <c r="Z53" i="2"/>
  <c r="Y53" i="2"/>
  <c r="X53" i="2"/>
  <c r="M53" i="2"/>
  <c r="W53" i="2"/>
  <c r="V53" i="2"/>
  <c r="Q53" i="2"/>
  <c r="L52" i="2"/>
  <c r="Z52" i="2"/>
  <c r="Y52" i="2"/>
  <c r="X52" i="2"/>
  <c r="M52" i="2"/>
  <c r="W52" i="2"/>
  <c r="V52" i="2"/>
  <c r="Q52" i="2"/>
  <c r="L51" i="2"/>
  <c r="Z51" i="2"/>
  <c r="Y51" i="2"/>
  <c r="X51" i="2"/>
  <c r="M51" i="2"/>
  <c r="W51" i="2"/>
  <c r="V51" i="2"/>
  <c r="Q51" i="2"/>
  <c r="L50" i="2"/>
  <c r="Z50" i="2"/>
  <c r="Y50" i="2"/>
  <c r="X50" i="2"/>
  <c r="M50" i="2"/>
  <c r="W50" i="2"/>
  <c r="V50" i="2"/>
  <c r="Q50" i="2"/>
  <c r="L49" i="2"/>
  <c r="Z49" i="2"/>
  <c r="Y49" i="2"/>
  <c r="X49" i="2"/>
  <c r="M49" i="2"/>
  <c r="W49" i="2"/>
  <c r="V49" i="2"/>
  <c r="Q49" i="2"/>
  <c r="L48" i="2"/>
  <c r="Z48" i="2"/>
  <c r="Y48" i="2"/>
  <c r="X48" i="2"/>
  <c r="M48" i="2"/>
  <c r="W48" i="2"/>
  <c r="V48" i="2"/>
  <c r="Q48" i="2"/>
  <c r="L47" i="2"/>
  <c r="Z47" i="2"/>
  <c r="Y47" i="2"/>
  <c r="X47" i="2"/>
  <c r="M47" i="2"/>
  <c r="W47" i="2"/>
  <c r="V47" i="2"/>
  <c r="Q47" i="2"/>
  <c r="L46" i="2"/>
  <c r="Z46" i="2"/>
  <c r="Y46" i="2"/>
  <c r="X46" i="2"/>
  <c r="M46" i="2"/>
  <c r="W46" i="2"/>
  <c r="V46" i="2"/>
  <c r="Q46" i="2"/>
  <c r="L45" i="2"/>
  <c r="Z45" i="2"/>
  <c r="Y45" i="2"/>
  <c r="X45" i="2"/>
  <c r="M45" i="2"/>
  <c r="W45" i="2"/>
  <c r="V45" i="2"/>
  <c r="Q45" i="2"/>
  <c r="L44" i="2"/>
  <c r="Z44" i="2"/>
  <c r="Y44" i="2"/>
  <c r="X44" i="2"/>
  <c r="M44" i="2"/>
  <c r="W44" i="2"/>
  <c r="V44" i="2"/>
  <c r="Q44" i="2"/>
  <c r="L43" i="2"/>
  <c r="Z43" i="2"/>
  <c r="Y43" i="2"/>
  <c r="X43" i="2"/>
  <c r="M43" i="2"/>
  <c r="W43" i="2"/>
  <c r="V43" i="2"/>
  <c r="Q43" i="2"/>
  <c r="L42" i="2"/>
  <c r="Z42" i="2"/>
  <c r="Y42" i="2"/>
  <c r="X42" i="2"/>
  <c r="M42" i="2"/>
  <c r="W42" i="2"/>
  <c r="V42" i="2"/>
  <c r="Q42" i="2"/>
  <c r="L41" i="2"/>
  <c r="Z41" i="2"/>
  <c r="Y41" i="2"/>
  <c r="X41" i="2"/>
  <c r="M41" i="2"/>
  <c r="W41" i="2"/>
  <c r="V41" i="2"/>
  <c r="Q41" i="2"/>
  <c r="L40" i="2"/>
  <c r="Z40" i="2"/>
  <c r="Y40" i="2"/>
  <c r="X40" i="2"/>
  <c r="M40" i="2"/>
  <c r="W40" i="2"/>
  <c r="V40" i="2"/>
  <c r="Q40" i="2"/>
  <c r="L39" i="2"/>
  <c r="Z39" i="2"/>
  <c r="Y39" i="2"/>
  <c r="X39" i="2"/>
  <c r="M39" i="2"/>
  <c r="W39" i="2"/>
  <c r="V39" i="2"/>
  <c r="Q39" i="2"/>
  <c r="L38" i="2"/>
  <c r="Z38" i="2"/>
  <c r="Y38" i="2"/>
  <c r="X38" i="2"/>
  <c r="M38" i="2"/>
  <c r="W38" i="2"/>
  <c r="V38" i="2"/>
  <c r="Q38" i="2"/>
  <c r="L37" i="2"/>
  <c r="Z37" i="2"/>
  <c r="Y37" i="2"/>
  <c r="X37" i="2"/>
  <c r="M37" i="2"/>
  <c r="W37" i="2"/>
  <c r="V37" i="2"/>
  <c r="Q37" i="2"/>
  <c r="L36" i="2"/>
  <c r="Z36" i="2"/>
  <c r="Y36" i="2"/>
  <c r="X36" i="2"/>
  <c r="M36" i="2"/>
  <c r="W36" i="2"/>
  <c r="V36" i="2"/>
  <c r="Q36" i="2"/>
  <c r="L35" i="2"/>
  <c r="Z35" i="2"/>
  <c r="Y35" i="2"/>
  <c r="X35" i="2"/>
  <c r="M35" i="2"/>
  <c r="W35" i="2"/>
  <c r="V35" i="2"/>
  <c r="Q35" i="2"/>
  <c r="L34" i="2"/>
  <c r="Z34" i="2"/>
  <c r="Y34" i="2"/>
  <c r="X34" i="2"/>
  <c r="M34" i="2"/>
  <c r="W34" i="2"/>
  <c r="V34" i="2"/>
  <c r="Q34" i="2"/>
  <c r="L33" i="2"/>
  <c r="Z33" i="2"/>
  <c r="Y33" i="2"/>
  <c r="X33" i="2"/>
  <c r="M33" i="2"/>
  <c r="W33" i="2"/>
  <c r="V33" i="2"/>
  <c r="Q33" i="2"/>
  <c r="L32" i="2"/>
  <c r="Z32" i="2"/>
  <c r="Y32" i="2"/>
  <c r="X32" i="2"/>
  <c r="M32" i="2"/>
  <c r="W32" i="2"/>
  <c r="V32" i="2"/>
  <c r="Q32" i="2"/>
  <c r="L31" i="2"/>
  <c r="Z31" i="2"/>
  <c r="Y31" i="2"/>
  <c r="X31" i="2"/>
  <c r="M31" i="2"/>
  <c r="W31" i="2"/>
  <c r="V31" i="2"/>
  <c r="Q31" i="2"/>
  <c r="L30" i="2"/>
  <c r="Z30" i="2"/>
  <c r="Y30" i="2"/>
  <c r="X30" i="2"/>
  <c r="M30" i="2"/>
  <c r="W30" i="2"/>
  <c r="V30" i="2"/>
  <c r="Q30" i="2"/>
  <c r="L29" i="2"/>
  <c r="Z29" i="2"/>
  <c r="Y29" i="2"/>
  <c r="X29" i="2"/>
  <c r="M29" i="2"/>
  <c r="W29" i="2"/>
  <c r="V29" i="2"/>
  <c r="Q29" i="2"/>
  <c r="L28" i="2"/>
  <c r="Z28" i="2"/>
  <c r="Y28" i="2"/>
  <c r="X28" i="2"/>
  <c r="M28" i="2"/>
  <c r="W28" i="2"/>
  <c r="V28" i="2"/>
  <c r="Q28" i="2"/>
  <c r="L27" i="2"/>
  <c r="Z27" i="2"/>
  <c r="Y27" i="2"/>
  <c r="X27" i="2"/>
  <c r="M27" i="2"/>
  <c r="W27" i="2"/>
  <c r="V27" i="2"/>
  <c r="Q27" i="2"/>
  <c r="L26" i="2"/>
  <c r="Z26" i="2"/>
  <c r="Y26" i="2"/>
  <c r="X26" i="2"/>
  <c r="M26" i="2"/>
  <c r="W26" i="2"/>
  <c r="V26" i="2"/>
  <c r="Q26" i="2"/>
  <c r="L25" i="2"/>
  <c r="Z25" i="2"/>
  <c r="Y25" i="2"/>
  <c r="X25" i="2"/>
  <c r="M25" i="2"/>
  <c r="W25" i="2"/>
  <c r="V25" i="2"/>
  <c r="Q25" i="2"/>
  <c r="L24" i="2"/>
  <c r="Z24" i="2"/>
  <c r="Y24" i="2"/>
  <c r="X24" i="2"/>
  <c r="M24" i="2"/>
  <c r="W24" i="2"/>
  <c r="V24" i="2"/>
  <c r="Q24" i="2"/>
  <c r="L23" i="2"/>
  <c r="Z23" i="2"/>
  <c r="Y23" i="2"/>
  <c r="X23" i="2"/>
  <c r="M23" i="2"/>
  <c r="W23" i="2"/>
  <c r="V23" i="2"/>
  <c r="Q23" i="2"/>
  <c r="L22" i="2"/>
  <c r="Z22" i="2"/>
  <c r="Y22" i="2"/>
  <c r="X22" i="2"/>
  <c r="M22" i="2"/>
  <c r="W22" i="2"/>
  <c r="V22" i="2"/>
  <c r="U22" i="2"/>
  <c r="Q22" i="2"/>
  <c r="L21" i="2"/>
  <c r="Z21" i="2"/>
  <c r="Y21" i="2"/>
  <c r="X21" i="2"/>
  <c r="M21" i="2"/>
  <c r="W21" i="2"/>
  <c r="V21" i="2"/>
  <c r="U21" i="2"/>
  <c r="Q21" i="2"/>
  <c r="L20" i="2"/>
  <c r="Z20" i="2"/>
  <c r="Y20" i="2"/>
  <c r="X20" i="2"/>
  <c r="M20" i="2"/>
  <c r="W20" i="2"/>
  <c r="V20" i="2"/>
  <c r="U20" i="2"/>
  <c r="Q20" i="2"/>
  <c r="L19" i="2"/>
  <c r="Z19" i="2"/>
  <c r="Y19" i="2"/>
  <c r="X19" i="2"/>
  <c r="M19" i="2"/>
  <c r="W19" i="2"/>
  <c r="V19" i="2"/>
  <c r="U19" i="2"/>
  <c r="Q19" i="2"/>
  <c r="L18" i="2"/>
  <c r="Z18" i="2"/>
  <c r="Y18" i="2"/>
  <c r="X18" i="2"/>
  <c r="M18" i="2"/>
  <c r="W18" i="2"/>
  <c r="V18" i="2"/>
  <c r="U18" i="2"/>
  <c r="Q18" i="2"/>
  <c r="L17" i="2"/>
  <c r="Z17" i="2"/>
  <c r="Y17" i="2"/>
  <c r="X17" i="2"/>
  <c r="M17" i="2"/>
  <c r="W17" i="2"/>
  <c r="V17" i="2"/>
  <c r="U17" i="2"/>
  <c r="Q17" i="2"/>
  <c r="L16" i="2"/>
  <c r="Z16" i="2"/>
  <c r="Y16" i="2"/>
  <c r="X16" i="2"/>
  <c r="M16" i="2"/>
  <c r="W16" i="2"/>
  <c r="V16" i="2"/>
  <c r="U16" i="2"/>
  <c r="Q16" i="2"/>
  <c r="L15" i="2"/>
  <c r="Z15" i="2"/>
  <c r="Y15" i="2"/>
  <c r="X15" i="2"/>
  <c r="M15" i="2"/>
  <c r="W15" i="2"/>
  <c r="V15" i="2"/>
  <c r="U15" i="2"/>
  <c r="Q15" i="2"/>
  <c r="L14" i="2"/>
  <c r="Z14" i="2"/>
  <c r="Y14" i="2"/>
  <c r="X14" i="2"/>
  <c r="M14" i="2"/>
  <c r="W14" i="2"/>
  <c r="V14" i="2"/>
  <c r="U14" i="2"/>
  <c r="Q14" i="2"/>
  <c r="L13" i="2"/>
  <c r="Z13" i="2"/>
  <c r="Y13" i="2"/>
  <c r="X13" i="2"/>
  <c r="M13" i="2"/>
  <c r="W13" i="2"/>
  <c r="V13" i="2"/>
  <c r="Q13" i="2"/>
  <c r="L12" i="2"/>
  <c r="Z12" i="2"/>
  <c r="Y12" i="2"/>
  <c r="X12" i="2"/>
  <c r="M12" i="2"/>
  <c r="W12" i="2"/>
  <c r="I2" i="2"/>
  <c r="P2" i="2"/>
  <c r="I3" i="2"/>
  <c r="P3" i="2"/>
  <c r="I4" i="2"/>
  <c r="P4" i="2"/>
  <c r="I5" i="2"/>
  <c r="P5" i="2"/>
  <c r="I6" i="2"/>
  <c r="P6" i="2"/>
  <c r="I7" i="2"/>
  <c r="P7" i="2"/>
  <c r="P11" i="2"/>
  <c r="V12" i="2"/>
  <c r="Q12" i="2"/>
  <c r="I11" i="2"/>
  <c r="Q11" i="2"/>
  <c r="M11" i="2"/>
  <c r="H11" i="2"/>
  <c r="L11" i="2"/>
  <c r="U2" i="2"/>
  <c r="U3" i="2"/>
  <c r="U4" i="2"/>
  <c r="U5" i="2"/>
  <c r="U6" i="2"/>
  <c r="U7" i="2"/>
  <c r="U10" i="2"/>
  <c r="I10" i="2"/>
  <c r="Q10" i="2"/>
  <c r="M10" i="2"/>
  <c r="H10" i="2"/>
  <c r="L10" i="2"/>
  <c r="I9" i="2"/>
  <c r="Q9" i="2"/>
  <c r="M9" i="2"/>
  <c r="H9" i="2"/>
  <c r="L9" i="2"/>
  <c r="I8" i="2"/>
  <c r="Q8" i="2"/>
  <c r="M8" i="2"/>
  <c r="H8" i="2"/>
  <c r="L8" i="2"/>
  <c r="H7" i="2"/>
  <c r="L7" i="2"/>
  <c r="Z7" i="2"/>
  <c r="Y7" i="2"/>
  <c r="X7" i="2"/>
  <c r="Q7" i="2"/>
  <c r="M7" i="2"/>
  <c r="D7" i="2"/>
  <c r="C7" i="2"/>
  <c r="H6" i="2"/>
  <c r="L6" i="2"/>
  <c r="Z6" i="2"/>
  <c r="Y6" i="2"/>
  <c r="X6" i="2"/>
  <c r="Q6" i="2"/>
  <c r="M6" i="2"/>
  <c r="D6" i="2"/>
  <c r="C6" i="2"/>
  <c r="H5" i="2"/>
  <c r="L5" i="2"/>
  <c r="Z5" i="2"/>
  <c r="Y5" i="2"/>
  <c r="X5" i="2"/>
  <c r="Q5" i="2"/>
  <c r="M5" i="2"/>
  <c r="H4" i="2"/>
  <c r="L4" i="2"/>
  <c r="Z4" i="2"/>
  <c r="Y4" i="2"/>
  <c r="X4" i="2"/>
  <c r="Q4" i="2"/>
  <c r="M4" i="2"/>
  <c r="H3" i="2"/>
  <c r="L3" i="2"/>
  <c r="Z3" i="2"/>
  <c r="Y3" i="2"/>
  <c r="X3" i="2"/>
  <c r="Q3" i="2"/>
  <c r="M3" i="2"/>
  <c r="H2" i="2"/>
  <c r="L2" i="2"/>
  <c r="Z2" i="2"/>
  <c r="Y2" i="2"/>
  <c r="X2" i="2"/>
  <c r="Q2" i="2"/>
  <c r="M2" i="2"/>
  <c r="M111" i="1"/>
  <c r="G111" i="1"/>
  <c r="J111" i="1"/>
  <c r="M110" i="1"/>
  <c r="G110" i="1"/>
  <c r="J110" i="1"/>
  <c r="M109" i="1"/>
  <c r="G109" i="1"/>
  <c r="J109" i="1"/>
  <c r="M108" i="1"/>
  <c r="G108" i="1"/>
  <c r="J108" i="1"/>
  <c r="M107" i="1"/>
  <c r="G107" i="1"/>
  <c r="J107" i="1"/>
  <c r="M106" i="1"/>
  <c r="G106" i="1"/>
  <c r="J106" i="1"/>
  <c r="M105" i="1"/>
  <c r="G105" i="1"/>
  <c r="J105" i="1"/>
  <c r="M104" i="1"/>
  <c r="G104" i="1"/>
  <c r="J104" i="1"/>
  <c r="M103" i="1"/>
  <c r="G103" i="1"/>
  <c r="J103" i="1"/>
  <c r="M102" i="1"/>
  <c r="G102" i="1"/>
  <c r="J102" i="1"/>
  <c r="M101" i="1"/>
  <c r="G101" i="1"/>
  <c r="J101" i="1"/>
  <c r="M100" i="1"/>
  <c r="G100" i="1"/>
  <c r="J100" i="1"/>
  <c r="M99" i="1"/>
  <c r="G99" i="1"/>
  <c r="J99" i="1"/>
  <c r="M98" i="1"/>
  <c r="G98" i="1"/>
  <c r="J98" i="1"/>
  <c r="M97" i="1"/>
  <c r="G97" i="1"/>
  <c r="J97" i="1"/>
  <c r="M96" i="1"/>
  <c r="G96" i="1"/>
  <c r="J96" i="1"/>
  <c r="M95" i="1"/>
  <c r="G95" i="1"/>
  <c r="J95" i="1"/>
  <c r="M94" i="1"/>
  <c r="G94" i="1"/>
  <c r="J94" i="1"/>
  <c r="M93" i="1"/>
  <c r="G93" i="1"/>
  <c r="J93" i="1"/>
  <c r="M92" i="1"/>
  <c r="G92" i="1"/>
  <c r="J92" i="1"/>
  <c r="M91" i="1"/>
  <c r="G91" i="1"/>
  <c r="J91" i="1"/>
  <c r="M90" i="1"/>
  <c r="G90" i="1"/>
  <c r="J90" i="1"/>
  <c r="M89" i="1"/>
  <c r="G89" i="1"/>
  <c r="J89" i="1"/>
  <c r="M88" i="1"/>
  <c r="G88" i="1"/>
  <c r="J88" i="1"/>
  <c r="M87" i="1"/>
  <c r="G87" i="1"/>
  <c r="J87" i="1"/>
  <c r="M86" i="1"/>
  <c r="G86" i="1"/>
  <c r="J86" i="1"/>
  <c r="M85" i="1"/>
  <c r="G85" i="1"/>
  <c r="J85" i="1"/>
  <c r="M84" i="1"/>
  <c r="G84" i="1"/>
  <c r="J84" i="1"/>
  <c r="M83" i="1"/>
  <c r="G83" i="1"/>
  <c r="J83" i="1"/>
  <c r="M82" i="1"/>
  <c r="G82" i="1"/>
  <c r="J82" i="1"/>
  <c r="M81" i="1"/>
  <c r="G81" i="1"/>
  <c r="J81" i="1"/>
  <c r="M80" i="1"/>
  <c r="G80" i="1"/>
  <c r="J80" i="1"/>
  <c r="M79" i="1"/>
  <c r="G79" i="1"/>
  <c r="J79" i="1"/>
  <c r="M78" i="1"/>
  <c r="G78" i="1"/>
  <c r="J78" i="1"/>
  <c r="M77" i="1"/>
  <c r="G77" i="1"/>
  <c r="J77" i="1"/>
  <c r="M76" i="1"/>
  <c r="G76" i="1"/>
  <c r="J76" i="1"/>
  <c r="M75" i="1"/>
  <c r="G75" i="1"/>
  <c r="J75" i="1"/>
  <c r="M74" i="1"/>
  <c r="G74" i="1"/>
  <c r="J74" i="1"/>
  <c r="M73" i="1"/>
  <c r="G73" i="1"/>
  <c r="J73" i="1"/>
  <c r="M72" i="1"/>
  <c r="G72" i="1"/>
  <c r="J72" i="1"/>
  <c r="M71" i="1"/>
  <c r="G71" i="1"/>
  <c r="J71" i="1"/>
  <c r="M70" i="1"/>
  <c r="G70" i="1"/>
  <c r="J70" i="1"/>
  <c r="M69" i="1"/>
  <c r="G69" i="1"/>
  <c r="J69" i="1"/>
  <c r="M68" i="1"/>
  <c r="G68" i="1"/>
  <c r="J68" i="1"/>
  <c r="M67" i="1"/>
  <c r="G67" i="1"/>
  <c r="J67" i="1"/>
  <c r="M66" i="1"/>
  <c r="G66" i="1"/>
  <c r="J66" i="1"/>
  <c r="M65" i="1"/>
  <c r="G65" i="1"/>
  <c r="J65" i="1"/>
  <c r="M64" i="1"/>
  <c r="G64" i="1"/>
  <c r="J64" i="1"/>
  <c r="M63" i="1"/>
  <c r="G63" i="1"/>
  <c r="J63" i="1"/>
  <c r="M62" i="1"/>
  <c r="G62" i="1"/>
  <c r="J62" i="1"/>
  <c r="M61" i="1"/>
  <c r="G61" i="1"/>
  <c r="J61" i="1"/>
  <c r="M60" i="1"/>
  <c r="G60" i="1"/>
  <c r="J60" i="1"/>
  <c r="M59" i="1"/>
  <c r="G59" i="1"/>
  <c r="J59" i="1"/>
  <c r="M58" i="1"/>
  <c r="G58" i="1"/>
  <c r="J58" i="1"/>
  <c r="M57" i="1"/>
  <c r="G57" i="1"/>
  <c r="J57" i="1"/>
  <c r="M56" i="1"/>
  <c r="G56" i="1"/>
  <c r="J56" i="1"/>
  <c r="M55" i="1"/>
  <c r="G55" i="1"/>
  <c r="J55" i="1"/>
  <c r="M54" i="1"/>
  <c r="G54" i="1"/>
  <c r="J54" i="1"/>
  <c r="M53" i="1"/>
  <c r="G53" i="1"/>
  <c r="J53" i="1"/>
  <c r="M52" i="1"/>
  <c r="G52" i="1"/>
  <c r="J52" i="1"/>
  <c r="M51" i="1"/>
  <c r="G51" i="1"/>
  <c r="J51" i="1"/>
  <c r="M50" i="1"/>
  <c r="G50" i="1"/>
  <c r="J50" i="1"/>
  <c r="M49" i="1"/>
  <c r="G49" i="1"/>
  <c r="J49" i="1"/>
  <c r="M48" i="1"/>
  <c r="G48" i="1"/>
  <c r="J48" i="1"/>
  <c r="M47" i="1"/>
  <c r="G47" i="1"/>
  <c r="J47" i="1"/>
  <c r="M46" i="1"/>
  <c r="G46" i="1"/>
  <c r="J46" i="1"/>
  <c r="M45" i="1"/>
  <c r="G45" i="1"/>
  <c r="J45" i="1"/>
  <c r="M44" i="1"/>
  <c r="G44" i="1"/>
  <c r="J44" i="1"/>
  <c r="M43" i="1"/>
  <c r="G43" i="1"/>
  <c r="J43" i="1"/>
  <c r="M42" i="1"/>
  <c r="G42" i="1"/>
  <c r="J42" i="1"/>
  <c r="M41" i="1"/>
  <c r="G41" i="1"/>
  <c r="J41" i="1"/>
  <c r="M40" i="1"/>
  <c r="G40" i="1"/>
  <c r="J40" i="1"/>
  <c r="M39" i="1"/>
  <c r="G39" i="1"/>
  <c r="J39" i="1"/>
  <c r="M38" i="1"/>
  <c r="G38" i="1"/>
  <c r="J38" i="1"/>
  <c r="M37" i="1"/>
  <c r="G37" i="1"/>
  <c r="J37" i="1"/>
  <c r="M36" i="1"/>
  <c r="G36" i="1"/>
  <c r="J36" i="1"/>
  <c r="M35" i="1"/>
  <c r="G35" i="1"/>
  <c r="J35" i="1"/>
  <c r="M34" i="1"/>
  <c r="G34" i="1"/>
  <c r="J34" i="1"/>
  <c r="M33" i="1"/>
  <c r="G33" i="1"/>
  <c r="J33" i="1"/>
  <c r="M32" i="1"/>
  <c r="G32" i="1"/>
  <c r="J32" i="1"/>
  <c r="M31" i="1"/>
  <c r="G31" i="1"/>
  <c r="J31" i="1"/>
  <c r="M30" i="1"/>
  <c r="G30" i="1"/>
  <c r="J30" i="1"/>
  <c r="M29" i="1"/>
  <c r="G29" i="1"/>
  <c r="J29" i="1"/>
  <c r="M28" i="1"/>
  <c r="G28" i="1"/>
  <c r="J28" i="1"/>
  <c r="M27" i="1"/>
  <c r="G27" i="1"/>
  <c r="J27" i="1"/>
  <c r="M26" i="1"/>
  <c r="G26" i="1"/>
  <c r="J26" i="1"/>
  <c r="M25" i="1"/>
  <c r="G25" i="1"/>
  <c r="J25" i="1"/>
  <c r="M24" i="1"/>
  <c r="G24" i="1"/>
  <c r="J24" i="1"/>
  <c r="M23" i="1"/>
  <c r="G23" i="1"/>
  <c r="J23" i="1"/>
  <c r="M22" i="1"/>
  <c r="G22" i="1"/>
  <c r="J22" i="1"/>
  <c r="M21" i="1"/>
  <c r="G21" i="1"/>
  <c r="J21" i="1"/>
  <c r="M20" i="1"/>
  <c r="G20" i="1"/>
  <c r="J20" i="1"/>
  <c r="M19" i="1"/>
  <c r="G19" i="1"/>
  <c r="J19" i="1"/>
  <c r="M18" i="1"/>
  <c r="G18" i="1"/>
  <c r="J18" i="1"/>
  <c r="M17" i="1"/>
  <c r="G17" i="1"/>
  <c r="J17" i="1"/>
  <c r="M16" i="1"/>
  <c r="G16" i="1"/>
  <c r="J16" i="1"/>
  <c r="M15" i="1"/>
  <c r="G15" i="1"/>
  <c r="J15" i="1"/>
  <c r="M14" i="1"/>
  <c r="G14" i="1"/>
  <c r="J14" i="1"/>
  <c r="M13" i="1"/>
  <c r="G13" i="1"/>
  <c r="J13" i="1"/>
  <c r="M12" i="1"/>
  <c r="G12" i="1"/>
  <c r="J12" i="1"/>
  <c r="M11" i="1"/>
  <c r="G11" i="1"/>
  <c r="J11" i="1"/>
  <c r="M10" i="1"/>
  <c r="G10" i="1"/>
  <c r="J10" i="1"/>
  <c r="M9" i="1"/>
  <c r="L2" i="1"/>
  <c r="L3" i="1"/>
  <c r="L4" i="1"/>
  <c r="L5" i="1"/>
  <c r="L6" i="1"/>
  <c r="L7" i="1"/>
  <c r="L9" i="1"/>
  <c r="G9" i="1"/>
  <c r="J9" i="1"/>
  <c r="I2" i="1"/>
  <c r="I3" i="1"/>
  <c r="I4" i="1"/>
  <c r="I5" i="1"/>
  <c r="I6" i="1"/>
  <c r="I7" i="1"/>
  <c r="I9" i="1"/>
  <c r="M8" i="1"/>
  <c r="G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<sst xmlns="http://schemas.openxmlformats.org/spreadsheetml/2006/main" count="102" uniqueCount="43">
  <si>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</si>
  <si>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</si>
  <si>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</si>
  <si>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</si>
  <si>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</si>
  <si>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</si>
  <si>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</si>
  <si>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</si>
  <si>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</si>
  <si>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</si>
  <si>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</si>
  <si>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</si>
  <si>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</si>
  <si>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</si>
  <si>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</si>
  <si>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</si>
  <si>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Thousands of constant November 2014 pesos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</si>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</sst>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 style="hair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ont="1" applyFill="1"/>
    <xf numFmtId="4" fontId="0" fillId="3" borderId="0" xfId="0" applyNumberFormat="1" applyFont="1" applyFill="1"/>
    <xf numFmtId="0" fontId="0" fillId="4" borderId="0" xfId="0" applyFont="1" applyFill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4" fontId="0" fillId="5" borderId="0" xfId="0" applyNumberFormat="1" applyFont="1" applyFill="1"/>
    <xf numFmtId="0" fontId="0" fillId="0" borderId="1" xfId="0" applyBorder="1"/>
    <xf numFmtId="0" fontId="0" fillId="2" borderId="0" xfId="0" applyFill="1" applyAlignment="1">
      <alignment horizontal="justify"/>
    </xf>
    <xf numFmtId="0" fontId="0" fillId="2" borderId="2" xfId="0" applyFont="1" applyFill="1" applyBorder="1" applyAlignment="1">
      <alignment horizontal="justify"/>
    </xf>
    <xf numFmtId="3" fontId="0" fillId="2" borderId="2" xfId="0" applyNumberFormat="1" applyFont="1" applyFill="1" applyBorder="1" applyAlignment="1">
      <alignment horizontal="justify"/>
    </xf>
    <xf numFmtId="3" fontId="0" fillId="3" borderId="2" xfId="0" applyNumberFormat="1" applyFont="1" applyFill="1" applyBorder="1"/>
    <xf numFmtId="3" fontId="0" fillId="3" borderId="2" xfId="0" applyNumberFormat="1" applyFill="1" applyBorder="1"/>
    <xf numFmtId="0" fontId="0" fillId="3" borderId="2" xfId="0" applyFill="1" applyBorder="1"/>
    <xf numFmtId="1" fontId="0" fillId="3" borderId="0" xfId="0" applyNumberFormat="1" applyFont="1" applyFill="1"/>
    <xf numFmtId="3" fontId="0" fillId="4" borderId="2" xfId="0" applyNumberFormat="1" applyFont="1" applyFill="1" applyBorder="1"/>
    <xf numFmtId="3" fontId="0" fillId="4" borderId="2" xfId="0" applyNumberFormat="1" applyFill="1" applyBorder="1"/>
    <xf numFmtId="3" fontId="0" fillId="5" borderId="2" xfId="0" applyNumberFormat="1" applyFont="1" applyFill="1" applyBorder="1"/>
    <xf numFmtId="3" fontId="0" fillId="5" borderId="2" xfId="0" applyNumberFormat="1" applyFill="1" applyBorder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  <xf numFmtId="0" fontId="0" fillId="0" borderId="2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zoomScale="85" zoomScaleNormal="85" zoomScalePageLayoutView="85" workbookViewId="0">
      <selection activeCell="F8" sqref="F8"/>
    </sheetView>
  </sheetViews>
  <sheetFormatPr baseColWidth="10" defaultColWidth="8.83203125" defaultRowHeight="12" x14ac:dyDescent="0"/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9" customFormat="1">
      <c r="B8" s="9">
        <v>2015</v>
      </c>
      <c r="C8" s="10">
        <v>1</v>
      </c>
      <c r="D8" s="9">
        <v>161</v>
      </c>
      <c r="E8" s="11">
        <v>17946025.653217401</v>
      </c>
      <c r="F8" s="11">
        <v>116422.83463</v>
      </c>
      <c r="G8" s="12">
        <f t="shared" ref="G8:G39" si="4">E8-F8*0.7</f>
        <v>17864529.6689764</v>
      </c>
      <c r="H8" s="12"/>
      <c r="I8" s="12"/>
      <c r="J8" s="12">
        <f t="shared" si="3"/>
        <v>68306577.538487375</v>
      </c>
      <c r="K8" s="11"/>
      <c r="L8" s="12"/>
      <c r="M8" s="12">
        <f t="shared" si="2"/>
        <v>292420.59495595348</v>
      </c>
      <c r="N8" s="12"/>
      <c r="O8" s="10"/>
      <c r="P8" s="10"/>
      <c r="Q8" s="12"/>
      <c r="R8" s="12"/>
      <c r="S8" s="12"/>
      <c r="T8" s="10"/>
      <c r="U8" s="10"/>
      <c r="V8" s="12"/>
      <c r="W8" s="12"/>
      <c r="X8" s="12"/>
    </row>
    <row r="9" spans="1:24" s="13" customFormat="1">
      <c r="A9" s="13">
        <v>1000</v>
      </c>
      <c r="B9" s="13">
        <v>2015</v>
      </c>
      <c r="C9" s="13">
        <v>2</v>
      </c>
      <c r="D9" s="13">
        <v>162</v>
      </c>
      <c r="E9" s="14">
        <v>21811359.982651301</v>
      </c>
      <c r="F9" s="14">
        <v>117915.57699</v>
      </c>
      <c r="G9" s="15">
        <f t="shared" si="4"/>
        <v>21728819.078758299</v>
      </c>
      <c r="H9" s="15" t="s">
        <v>14</v>
      </c>
      <c r="I9" s="16">
        <f>AVERAGE(I2:I7)</f>
        <v>3.823586671725554</v>
      </c>
      <c r="J9" s="15">
        <f t="shared" si="3"/>
        <v>83082023.021320909</v>
      </c>
      <c r="K9" s="14" t="s">
        <v>14</v>
      </c>
      <c r="L9" s="16">
        <f>AVERAGE(L2:L7)</f>
        <v>2.5117116919912781</v>
      </c>
      <c r="M9" s="15">
        <f t="shared" si="2"/>
        <v>296169.93339470919</v>
      </c>
      <c r="N9" s="15"/>
      <c r="Q9" s="15"/>
      <c r="R9" s="15"/>
      <c r="S9" s="15"/>
      <c r="V9" s="15"/>
      <c r="W9" s="15"/>
      <c r="X9" s="15"/>
    </row>
    <row r="10" spans="1:24">
      <c r="B10" s="13">
        <v>2015</v>
      </c>
      <c r="C10" s="13">
        <v>3</v>
      </c>
      <c r="D10" s="13">
        <v>163</v>
      </c>
      <c r="E10" s="14">
        <v>20105373.025262501</v>
      </c>
      <c r="F10" s="14">
        <v>123359.55063</v>
      </c>
      <c r="G10" s="15">
        <f t="shared" si="4"/>
        <v>20019021.339821503</v>
      </c>
      <c r="H10" s="15">
        <v>76520057</v>
      </c>
      <c r="I10" s="15"/>
      <c r="J10" s="15">
        <f t="shared" si="3"/>
        <v>76544463.175419375</v>
      </c>
      <c r="K10" s="14">
        <v>445064</v>
      </c>
      <c r="L10" s="15"/>
      <c r="M10" s="15">
        <f t="shared" si="2"/>
        <v>309843.62563723698</v>
      </c>
      <c r="N10" s="15"/>
      <c r="Q10" s="15"/>
      <c r="R10" s="15"/>
      <c r="S10" s="15"/>
      <c r="V10" s="15"/>
      <c r="W10" s="15"/>
      <c r="X10" s="15"/>
    </row>
    <row r="11" spans="1:24">
      <c r="B11" s="13">
        <v>2015</v>
      </c>
      <c r="C11" s="13">
        <v>4</v>
      </c>
      <c r="D11" s="13">
        <v>164</v>
      </c>
      <c r="E11" s="14">
        <v>23145563.4424145</v>
      </c>
      <c r="F11" s="14">
        <v>115866.8138</v>
      </c>
      <c r="G11" s="15">
        <f t="shared" si="4"/>
        <v>23064456.6727545</v>
      </c>
      <c r="H11" s="15">
        <v>81658874</v>
      </c>
      <c r="I11" s="15"/>
      <c r="J11" s="15">
        <f t="shared" si="3"/>
        <v>88188949.123946235</v>
      </c>
      <c r="K11" s="14">
        <v>414371</v>
      </c>
      <c r="L11" s="15"/>
      <c r="M11" s="15">
        <f t="shared" si="2"/>
        <v>291024.03093624697</v>
      </c>
      <c r="N11" s="15"/>
      <c r="Q11" s="15"/>
      <c r="R11" s="15"/>
      <c r="S11" s="15"/>
      <c r="V11" s="15"/>
      <c r="W11" s="15"/>
      <c r="X11" s="15"/>
    </row>
    <row r="12" spans="1:24" s="9" customFormat="1">
      <c r="A12" s="9" t="s">
        <v>15</v>
      </c>
      <c r="B12" s="9">
        <v>2016</v>
      </c>
      <c r="C12" s="10">
        <v>1</v>
      </c>
      <c r="D12" s="9">
        <v>165</v>
      </c>
      <c r="E12" s="11">
        <v>19031002.7429557</v>
      </c>
      <c r="F12" s="11">
        <v>109428.52684000001</v>
      </c>
      <c r="G12" s="12">
        <f t="shared" si="4"/>
        <v>18954402.774167698</v>
      </c>
      <c r="H12" s="12">
        <v>71384639</v>
      </c>
      <c r="I12" s="12"/>
      <c r="J12" s="12">
        <f t="shared" si="3"/>
        <v>72473801.817341119</v>
      </c>
      <c r="K12" s="11">
        <v>399060</v>
      </c>
      <c r="L12" s="12"/>
      <c r="M12" s="12">
        <f t="shared" si="2"/>
        <v>274852.9103023638</v>
      </c>
      <c r="N12" s="12"/>
      <c r="O12" s="10"/>
      <c r="P12" s="10"/>
      <c r="Q12" s="12"/>
      <c r="R12" s="12"/>
      <c r="S12" s="12"/>
      <c r="T12" s="10"/>
      <c r="U12" s="10"/>
      <c r="V12" s="12"/>
      <c r="W12" s="12"/>
      <c r="X12" s="12"/>
    </row>
    <row r="13" spans="1:24" s="13" customFormat="1">
      <c r="B13" s="13">
        <v>2016</v>
      </c>
      <c r="C13" s="13">
        <v>2</v>
      </c>
      <c r="D13" s="13">
        <v>166</v>
      </c>
      <c r="E13" s="14">
        <v>21422998.413342699</v>
      </c>
      <c r="F13" s="14">
        <v>107028.21977</v>
      </c>
      <c r="G13" s="15">
        <f t="shared" si="4"/>
        <v>21348078.659503698</v>
      </c>
      <c r="H13" s="15">
        <v>78650764</v>
      </c>
      <c r="I13" s="15"/>
      <c r="J13" s="15">
        <f t="shared" si="3"/>
        <v>81626229.02888155</v>
      </c>
      <c r="K13" s="14">
        <v>377742</v>
      </c>
      <c r="L13" s="15"/>
      <c r="M13" s="15">
        <f t="shared" si="2"/>
        <v>268824.03097025456</v>
      </c>
      <c r="N13" s="15"/>
      <c r="Q13" s="15"/>
      <c r="R13" s="15"/>
      <c r="S13" s="15"/>
      <c r="V13" s="15"/>
      <c r="W13" s="15"/>
      <c r="X13" s="15"/>
    </row>
    <row r="14" spans="1:24" s="13" customFormat="1">
      <c r="B14" s="13">
        <v>2016</v>
      </c>
      <c r="C14" s="13">
        <v>3</v>
      </c>
      <c r="D14" s="13">
        <v>167</v>
      </c>
      <c r="E14" s="14">
        <v>19026506.513424601</v>
      </c>
      <c r="F14" s="14">
        <v>111560.06327</v>
      </c>
      <c r="G14" s="15">
        <f t="shared" si="4"/>
        <v>18948414.469135601</v>
      </c>
      <c r="H14" s="15">
        <v>72210474</v>
      </c>
      <c r="I14" s="15"/>
      <c r="J14" s="15">
        <f t="shared" si="3"/>
        <v>72450905.014034316</v>
      </c>
      <c r="K14" s="14">
        <v>375488</v>
      </c>
      <c r="L14" s="15"/>
      <c r="M14" s="15">
        <f t="shared" si="2"/>
        <v>280206.71527551877</v>
      </c>
      <c r="N14" s="15"/>
      <c r="Q14" s="15"/>
      <c r="R14" s="15"/>
      <c r="S14" s="15"/>
      <c r="V14" s="15"/>
      <c r="W14" s="15"/>
      <c r="X14" s="15"/>
    </row>
    <row r="15" spans="1:24" s="13" customFormat="1">
      <c r="B15" s="13">
        <v>2016</v>
      </c>
      <c r="C15" s="13">
        <v>4</v>
      </c>
      <c r="D15" s="13">
        <v>168</v>
      </c>
      <c r="E15" s="14">
        <v>22006399.5520286</v>
      </c>
      <c r="F15" s="14">
        <v>116380.79734</v>
      </c>
      <c r="G15" s="15">
        <f t="shared" si="4"/>
        <v>21924932.993890598</v>
      </c>
      <c r="H15" s="15">
        <v>79983678</v>
      </c>
      <c r="I15" s="15"/>
      <c r="J15" s="15">
        <f t="shared" si="3"/>
        <v>83831881.573355675</v>
      </c>
      <c r="K15" s="14">
        <v>355397</v>
      </c>
      <c r="L15" s="15"/>
      <c r="M15" s="15">
        <f t="shared" si="2"/>
        <v>292315.00940316048</v>
      </c>
      <c r="N15" s="15"/>
      <c r="Q15" s="15"/>
      <c r="R15" s="15"/>
      <c r="S15" s="15"/>
      <c r="V15" s="15"/>
      <c r="W15" s="15"/>
      <c r="X15" s="15"/>
    </row>
    <row r="16" spans="1:24" s="9" customFormat="1">
      <c r="B16" s="9">
        <v>2017</v>
      </c>
      <c r="C16" s="10">
        <v>1</v>
      </c>
      <c r="D16" s="9">
        <v>169</v>
      </c>
      <c r="E16" s="11">
        <v>19225229.936162598</v>
      </c>
      <c r="F16" s="11">
        <v>92920.988230000003</v>
      </c>
      <c r="G16" s="12">
        <f t="shared" si="4"/>
        <v>19160185.2444016</v>
      </c>
      <c r="H16" s="12">
        <v>74434596</v>
      </c>
      <c r="I16" s="12"/>
      <c r="J16" s="12">
        <f t="shared" si="3"/>
        <v>73260628.927796975</v>
      </c>
      <c r="K16" s="11">
        <v>462191</v>
      </c>
      <c r="L16" s="12"/>
      <c r="M16" s="12">
        <f t="shared" si="2"/>
        <v>233390.73256948538</v>
      </c>
      <c r="N16" s="12"/>
      <c r="O16" s="10"/>
      <c r="P16" s="10"/>
      <c r="Q16" s="12"/>
      <c r="R16" s="12"/>
      <c r="S16" s="12"/>
      <c r="T16" s="10"/>
      <c r="U16" s="10"/>
      <c r="V16" s="12"/>
      <c r="W16" s="12"/>
      <c r="X16" s="12"/>
    </row>
    <row r="17" spans="2:24" s="13" customFormat="1">
      <c r="B17" s="13">
        <v>2017</v>
      </c>
      <c r="C17" s="13">
        <v>2</v>
      </c>
      <c r="D17" s="13">
        <v>170</v>
      </c>
      <c r="E17" s="14">
        <v>22064286.3584834</v>
      </c>
      <c r="F17" s="14">
        <v>101862.49662000001</v>
      </c>
      <c r="G17" s="15">
        <f t="shared" si="4"/>
        <v>21992982.610849399</v>
      </c>
      <c r="H17" s="15">
        <v>80479757</v>
      </c>
      <c r="I17" s="15"/>
      <c r="J17" s="15">
        <f t="shared" si="3"/>
        <v>84092075.181773633</v>
      </c>
      <c r="K17" s="14">
        <v>458270</v>
      </c>
      <c r="L17" s="15"/>
      <c r="M17" s="15">
        <f t="shared" si="2"/>
        <v>255849.22373676448</v>
      </c>
      <c r="N17" s="15"/>
      <c r="Q17" s="15"/>
      <c r="R17" s="15"/>
      <c r="S17" s="15"/>
      <c r="V17" s="15"/>
      <c r="W17" s="15"/>
      <c r="X17" s="15"/>
    </row>
    <row r="18" spans="2:24" s="13" customFormat="1">
      <c r="B18" s="13">
        <v>2017</v>
      </c>
      <c r="C18" s="13">
        <v>3</v>
      </c>
      <c r="D18" s="13">
        <v>171</v>
      </c>
      <c r="E18" s="14">
        <v>19859678.852267802</v>
      </c>
      <c r="F18" s="14">
        <v>104747.41052</v>
      </c>
      <c r="G18" s="15">
        <f t="shared" si="4"/>
        <v>19786355.664903801</v>
      </c>
      <c r="H18" s="15">
        <v>73976782</v>
      </c>
      <c r="I18" s="15"/>
      <c r="J18" s="15">
        <f t="shared" si="3"/>
        <v>75654845.801841974</v>
      </c>
      <c r="K18" s="14">
        <v>489074</v>
      </c>
      <c r="L18" s="15"/>
      <c r="M18" s="15">
        <f t="shared" si="2"/>
        <v>263095.29570980783</v>
      </c>
      <c r="N18" s="15"/>
      <c r="Q18" s="15"/>
      <c r="R18" s="15"/>
      <c r="S18" s="15"/>
      <c r="V18" s="15"/>
      <c r="W18" s="15"/>
      <c r="X18" s="15"/>
    </row>
    <row r="19" spans="2:24" s="13" customFormat="1">
      <c r="B19" s="13">
        <v>2017</v>
      </c>
      <c r="C19" s="13">
        <v>4</v>
      </c>
      <c r="D19" s="13">
        <v>172</v>
      </c>
      <c r="E19" s="14">
        <v>22662884.655179799</v>
      </c>
      <c r="F19" s="14">
        <v>109369.71561</v>
      </c>
      <c r="G19" s="15">
        <f t="shared" si="4"/>
        <v>22586325.8542528</v>
      </c>
      <c r="H19" s="15">
        <v>82408987.563397601</v>
      </c>
      <c r="I19" s="15"/>
      <c r="J19" s="15">
        <f t="shared" si="3"/>
        <v>86360774.498994127</v>
      </c>
      <c r="K19" s="14"/>
      <c r="L19" s="15"/>
      <c r="M19" s="15">
        <f t="shared" si="2"/>
        <v>274705.19344835193</v>
      </c>
      <c r="N19" s="15"/>
      <c r="Q19" s="15"/>
      <c r="R19" s="15"/>
      <c r="S19" s="15"/>
      <c r="V19" s="15"/>
      <c r="W19" s="15"/>
      <c r="X19" s="15"/>
    </row>
    <row r="20" spans="2:24" s="9" customFormat="1">
      <c r="B20" s="9">
        <v>2018</v>
      </c>
      <c r="C20" s="10">
        <v>1</v>
      </c>
      <c r="D20" s="9">
        <v>173</v>
      </c>
      <c r="E20" s="11">
        <v>18737600.138393901</v>
      </c>
      <c r="F20" s="11">
        <v>101787.28844999999</v>
      </c>
      <c r="G20" s="12">
        <f t="shared" si="4"/>
        <v>18666349.036478903</v>
      </c>
      <c r="H20" s="12"/>
      <c r="I20" s="12"/>
      <c r="J20" s="12">
        <f t="shared" si="3"/>
        <v>71372403.385180876</v>
      </c>
      <c r="K20" s="11"/>
      <c r="L20" s="12"/>
      <c r="M20" s="12">
        <f t="shared" si="2"/>
        <v>255660.32249684155</v>
      </c>
      <c r="N20" s="12"/>
      <c r="O20" s="10"/>
      <c r="P20" s="10"/>
      <c r="Q20" s="12"/>
      <c r="R20" s="12"/>
      <c r="S20" s="12"/>
      <c r="T20" s="10"/>
      <c r="U20" s="10"/>
      <c r="V20" s="12"/>
      <c r="W20" s="12"/>
      <c r="X20" s="12"/>
    </row>
    <row r="21" spans="2:24" s="13" customFormat="1">
      <c r="B21" s="13">
        <v>2018</v>
      </c>
      <c r="C21" s="13">
        <v>2</v>
      </c>
      <c r="D21" s="13">
        <v>174</v>
      </c>
      <c r="E21" s="14">
        <v>21663267.29916</v>
      </c>
      <c r="F21" s="14">
        <v>104336.39109999999</v>
      </c>
      <c r="G21" s="15">
        <f t="shared" si="4"/>
        <v>21590231.82539</v>
      </c>
      <c r="H21" s="15"/>
      <c r="I21" s="15"/>
      <c r="J21" s="15">
        <f t="shared" si="3"/>
        <v>82552122.646474376</v>
      </c>
      <c r="K21" s="14"/>
      <c r="L21" s="15"/>
      <c r="M21" s="15">
        <f t="shared" si="2"/>
        <v>262062.93342695473</v>
      </c>
      <c r="N21" s="15"/>
      <c r="Q21" s="15"/>
      <c r="R21" s="15"/>
      <c r="S21" s="15"/>
      <c r="V21" s="15"/>
      <c r="W21" s="15"/>
      <c r="X21" s="15"/>
    </row>
    <row r="22" spans="2:24" s="13" customFormat="1">
      <c r="B22" s="13">
        <v>2018</v>
      </c>
      <c r="C22" s="13">
        <v>3</v>
      </c>
      <c r="D22" s="13">
        <v>175</v>
      </c>
      <c r="E22" s="14">
        <v>18902189.542447802</v>
      </c>
      <c r="F22" s="14">
        <v>102671.56647999999</v>
      </c>
      <c r="G22" s="15">
        <f t="shared" si="4"/>
        <v>18830319.445911802</v>
      </c>
      <c r="H22" s="15"/>
      <c r="I22" s="15"/>
      <c r="J22" s="15">
        <f t="shared" si="3"/>
        <v>71999358.457241699</v>
      </c>
      <c r="K22" s="14"/>
      <c r="L22" s="15"/>
      <c r="M22" s="15">
        <f t="shared" si="2"/>
        <v>257881.37396377127</v>
      </c>
      <c r="N22" s="15"/>
      <c r="Q22" s="15"/>
      <c r="R22" s="15"/>
      <c r="S22" s="15"/>
      <c r="V22" s="15"/>
      <c r="W22" s="15"/>
      <c r="X22" s="15"/>
    </row>
    <row r="23" spans="2:24" s="13" customFormat="1">
      <c r="B23" s="13">
        <v>2018</v>
      </c>
      <c r="C23" s="13">
        <v>4</v>
      </c>
      <c r="D23" s="13">
        <v>176</v>
      </c>
      <c r="E23" s="14">
        <v>21884115.099022001</v>
      </c>
      <c r="F23" s="14">
        <v>102975.61857999999</v>
      </c>
      <c r="G23" s="15">
        <f t="shared" si="4"/>
        <v>21812032.166016001</v>
      </c>
      <c r="H23" s="15"/>
      <c r="I23" s="15"/>
      <c r="J23" s="15">
        <f t="shared" si="3"/>
        <v>83400195.472670466</v>
      </c>
      <c r="K23" s="14"/>
      <c r="L23" s="15"/>
      <c r="M23" s="15">
        <f t="shared" si="2"/>
        <v>258645.06517831841</v>
      </c>
      <c r="N23" s="15"/>
      <c r="Q23" s="15"/>
      <c r="R23" s="15"/>
      <c r="S23" s="15"/>
      <c r="V23" s="15"/>
      <c r="W23" s="15"/>
      <c r="X23" s="15"/>
    </row>
    <row r="24" spans="2:24" s="9" customFormat="1">
      <c r="B24" s="9">
        <v>2019</v>
      </c>
      <c r="C24" s="10">
        <v>1</v>
      </c>
      <c r="D24" s="9">
        <v>177</v>
      </c>
      <c r="E24" s="11">
        <v>17649888.718990698</v>
      </c>
      <c r="F24" s="11">
        <v>103869.43183</v>
      </c>
      <c r="G24" s="12">
        <f t="shared" si="4"/>
        <v>17577180.116709698</v>
      </c>
      <c r="H24" s="12"/>
      <c r="I24" s="12"/>
      <c r="J24" s="12">
        <f t="shared" si="3"/>
        <v>67207871.620321453</v>
      </c>
      <c r="K24" s="11"/>
      <c r="L24" s="12"/>
      <c r="M24" s="12">
        <f t="shared" si="2"/>
        <v>260890.06636880795</v>
      </c>
      <c r="N24" s="12"/>
      <c r="O24" s="10"/>
      <c r="P24" s="10"/>
      <c r="Q24" s="12"/>
      <c r="R24" s="12"/>
      <c r="S24" s="12"/>
      <c r="T24" s="10"/>
      <c r="U24" s="10"/>
      <c r="V24" s="12"/>
      <c r="W24" s="12"/>
      <c r="X24" s="12"/>
    </row>
    <row r="25" spans="2:24" s="13" customFormat="1">
      <c r="B25" s="13">
        <v>2019</v>
      </c>
      <c r="C25" s="13">
        <v>2</v>
      </c>
      <c r="D25" s="13">
        <v>178</v>
      </c>
      <c r="E25" s="14">
        <v>20552379.397646699</v>
      </c>
      <c r="F25" s="14">
        <v>108520.90910999999</v>
      </c>
      <c r="G25" s="15">
        <f t="shared" si="4"/>
        <v>20476414.7612697</v>
      </c>
      <c r="H25" s="15">
        <v>1000</v>
      </c>
      <c r="I25" s="15"/>
      <c r="J25" s="15">
        <f t="shared" si="3"/>
        <v>78293346.565391973</v>
      </c>
      <c r="K25" s="14"/>
      <c r="L25" s="15"/>
      <c r="M25" s="15">
        <f t="shared" si="2"/>
        <v>272573.23623805627</v>
      </c>
      <c r="N25" s="15"/>
      <c r="Q25" s="15"/>
      <c r="R25" s="15"/>
      <c r="S25" s="15"/>
      <c r="V25" s="15"/>
      <c r="W25" s="15"/>
      <c r="X25" s="15"/>
    </row>
    <row r="26" spans="2:24" s="13" customFormat="1">
      <c r="B26" s="13">
        <v>2019</v>
      </c>
      <c r="C26" s="13">
        <v>3</v>
      </c>
      <c r="D26" s="13">
        <v>179</v>
      </c>
      <c r="E26" s="14">
        <v>17774997.9613318</v>
      </c>
      <c r="F26" s="14">
        <v>103681.15397</v>
      </c>
      <c r="G26" s="15">
        <f t="shared" si="4"/>
        <v>17702421.1535528</v>
      </c>
      <c r="H26" s="15"/>
      <c r="I26" s="15"/>
      <c r="J26" s="15">
        <f t="shared" si="3"/>
        <v>67686741.579544634</v>
      </c>
      <c r="K26" s="14"/>
      <c r="L26" s="15"/>
      <c r="M26" s="15">
        <f t="shared" si="2"/>
        <v>260417.1666665012</v>
      </c>
      <c r="N26" s="15"/>
      <c r="Q26" s="15"/>
      <c r="R26" s="15"/>
      <c r="S26" s="15"/>
      <c r="V26" s="15"/>
      <c r="W26" s="15"/>
      <c r="X26" s="15"/>
    </row>
    <row r="27" spans="2:24" s="13" customFormat="1">
      <c r="B27" s="13">
        <v>2019</v>
      </c>
      <c r="C27" s="13">
        <v>4</v>
      </c>
      <c r="D27" s="13">
        <v>180</v>
      </c>
      <c r="E27" s="14">
        <v>20556426.413982298</v>
      </c>
      <c r="F27" s="14">
        <v>109352.1747</v>
      </c>
      <c r="G27" s="15">
        <f t="shared" si="4"/>
        <v>20479879.891692299</v>
      </c>
      <c r="H27" s="15"/>
      <c r="I27" s="15"/>
      <c r="J27" s="15">
        <f t="shared" si="3"/>
        <v>78306595.791891515</v>
      </c>
      <c r="K27" s="14"/>
      <c r="L27" s="15"/>
      <c r="M27" s="15">
        <f t="shared" si="2"/>
        <v>274661.13573961658</v>
      </c>
      <c r="N27" s="15"/>
      <c r="Q27" s="15"/>
      <c r="R27" s="15"/>
      <c r="S27" s="15"/>
      <c r="V27" s="15"/>
      <c r="W27" s="15"/>
      <c r="X27" s="15"/>
    </row>
    <row r="28" spans="2:24" s="9" customFormat="1">
      <c r="B28" s="9">
        <v>2020</v>
      </c>
      <c r="C28" s="10">
        <v>1</v>
      </c>
      <c r="D28" s="9">
        <v>181</v>
      </c>
      <c r="E28" s="11">
        <v>16664482.9306638</v>
      </c>
      <c r="F28" s="11">
        <v>106917.86876</v>
      </c>
      <c r="G28" s="12">
        <f t="shared" si="4"/>
        <v>16589640.4225318</v>
      </c>
      <c r="H28" s="12"/>
      <c r="I28" s="12"/>
      <c r="J28" s="12">
        <f t="shared" si="3"/>
        <v>63431928.007888153</v>
      </c>
      <c r="K28" s="11"/>
      <c r="L28" s="12"/>
      <c r="M28" s="12">
        <f t="shared" si="2"/>
        <v>268546.86104821356</v>
      </c>
      <c r="N28" s="12"/>
      <c r="O28" s="10"/>
      <c r="P28" s="10"/>
      <c r="Q28" s="12"/>
      <c r="R28" s="12"/>
      <c r="S28" s="12"/>
      <c r="T28" s="10"/>
      <c r="U28" s="10"/>
      <c r="V28" s="12"/>
      <c r="W28" s="12"/>
      <c r="X28" s="12"/>
    </row>
    <row r="29" spans="2:24" s="13" customFormat="1">
      <c r="B29" s="13">
        <v>2020</v>
      </c>
      <c r="C29" s="13">
        <v>2</v>
      </c>
      <c r="D29" s="13">
        <v>182</v>
      </c>
      <c r="E29" s="14">
        <v>19608851.222780399</v>
      </c>
      <c r="F29" s="14">
        <v>101308.33027999999</v>
      </c>
      <c r="G29" s="15">
        <f t="shared" si="4"/>
        <v>19537935.3915844</v>
      </c>
      <c r="H29" s="15"/>
      <c r="I29" s="15"/>
      <c r="J29" s="15">
        <f t="shared" si="3"/>
        <v>74704989.355797842</v>
      </c>
      <c r="K29" s="14"/>
      <c r="L29" s="15"/>
      <c r="M29" s="15">
        <f t="shared" si="2"/>
        <v>254457.31766127361</v>
      </c>
      <c r="N29" s="15"/>
      <c r="Q29" s="15"/>
      <c r="R29" s="15"/>
      <c r="S29" s="15"/>
      <c r="V29" s="15"/>
      <c r="W29" s="15"/>
      <c r="X29" s="15"/>
    </row>
    <row r="30" spans="2:24" s="13" customFormat="1">
      <c r="B30" s="13">
        <v>2020</v>
      </c>
      <c r="C30" s="13">
        <v>3</v>
      </c>
      <c r="D30" s="13">
        <v>183</v>
      </c>
      <c r="E30" s="14">
        <v>16828400.898325101</v>
      </c>
      <c r="F30" s="14">
        <v>106180.27888</v>
      </c>
      <c r="G30" s="15">
        <f t="shared" si="4"/>
        <v>16754074.7031091</v>
      </c>
      <c r="H30" s="15"/>
      <c r="I30" s="15"/>
      <c r="J30" s="15">
        <f t="shared" si="3"/>
        <v>64060656.731474094</v>
      </c>
      <c r="K30" s="14"/>
      <c r="L30" s="15"/>
      <c r="M30" s="15">
        <f t="shared" si="2"/>
        <v>266694.24792271666</v>
      </c>
      <c r="N30" s="15"/>
      <c r="Q30" s="15"/>
      <c r="R30" s="15"/>
      <c r="S30" s="15"/>
      <c r="V30" s="15"/>
      <c r="W30" s="15"/>
      <c r="X30" s="15"/>
    </row>
    <row r="31" spans="2:24" s="13" customFormat="1">
      <c r="B31" s="13">
        <v>2020</v>
      </c>
      <c r="C31" s="13">
        <v>4</v>
      </c>
      <c r="D31" s="13">
        <v>184</v>
      </c>
      <c r="E31" s="14">
        <v>19816063.512927402</v>
      </c>
      <c r="F31" s="14">
        <v>104915.21245000001</v>
      </c>
      <c r="G31" s="15">
        <f t="shared" si="4"/>
        <v>19742622.864212401</v>
      </c>
      <c r="H31" s="15"/>
      <c r="I31" s="15"/>
      <c r="J31" s="15">
        <f t="shared" si="3"/>
        <v>75487629.648002222</v>
      </c>
      <c r="K31" s="14"/>
      <c r="L31" s="15"/>
      <c r="M31" s="15">
        <f t="shared" si="2"/>
        <v>263516.765779329</v>
      </c>
      <c r="N31" s="15"/>
      <c r="Q31" s="15"/>
      <c r="R31" s="15"/>
      <c r="S31" s="15"/>
      <c r="V31" s="15"/>
      <c r="W31" s="15"/>
      <c r="X31" s="15"/>
    </row>
    <row r="32" spans="2:24" s="9" customFormat="1">
      <c r="B32" s="9">
        <v>2021</v>
      </c>
      <c r="C32" s="10">
        <v>1</v>
      </c>
      <c r="D32" s="9">
        <v>185</v>
      </c>
      <c r="E32" s="11">
        <v>15943836.138096999</v>
      </c>
      <c r="F32" s="11">
        <v>109251.1773</v>
      </c>
      <c r="G32" s="12">
        <f t="shared" si="4"/>
        <v>15867360.313987</v>
      </c>
      <c r="H32" s="12"/>
      <c r="I32" s="12"/>
      <c r="J32" s="12">
        <f t="shared" si="3"/>
        <v>60670227.411622226</v>
      </c>
      <c r="K32" s="11"/>
      <c r="L32" s="12"/>
      <c r="M32" s="12">
        <f t="shared" si="2"/>
        <v>274407.459389175</v>
      </c>
      <c r="N32" s="12"/>
      <c r="O32" s="10"/>
      <c r="P32" s="10"/>
      <c r="Q32" s="12"/>
      <c r="R32" s="12"/>
      <c r="S32" s="12"/>
      <c r="T32" s="10"/>
      <c r="U32" s="10"/>
      <c r="V32" s="12"/>
      <c r="W32" s="12"/>
      <c r="X32" s="12"/>
    </row>
    <row r="33" spans="2:24" s="13" customFormat="1">
      <c r="B33" s="13">
        <v>2021</v>
      </c>
      <c r="C33" s="13">
        <v>2</v>
      </c>
      <c r="D33" s="13">
        <v>186</v>
      </c>
      <c r="E33" s="14">
        <v>18992168.1608424</v>
      </c>
      <c r="F33" s="14">
        <v>103938.55499</v>
      </c>
      <c r="G33" s="15">
        <f t="shared" si="4"/>
        <v>18919411.172349401</v>
      </c>
      <c r="H33" s="15"/>
      <c r="I33" s="15"/>
      <c r="J33" s="15">
        <f t="shared" si="3"/>
        <v>72340008.395007238</v>
      </c>
      <c r="K33" s="14"/>
      <c r="L33" s="15"/>
      <c r="M33" s="15">
        <f t="shared" si="2"/>
        <v>261063.68381796795</v>
      </c>
      <c r="N33" s="15"/>
      <c r="Q33" s="15"/>
      <c r="R33" s="15"/>
      <c r="S33" s="15"/>
      <c r="V33" s="15"/>
      <c r="W33" s="15"/>
      <c r="X33" s="15"/>
    </row>
    <row r="34" spans="2:24" s="13" customFormat="1">
      <c r="B34" s="13">
        <v>2021</v>
      </c>
      <c r="C34" s="13">
        <v>3</v>
      </c>
      <c r="D34" s="13">
        <v>187</v>
      </c>
      <c r="E34" s="14">
        <v>16335315.1858969</v>
      </c>
      <c r="F34" s="14">
        <v>103993.63531</v>
      </c>
      <c r="G34" s="15">
        <f t="shared" si="4"/>
        <v>16262519.641179899</v>
      </c>
      <c r="H34" s="15"/>
      <c r="I34" s="15"/>
      <c r="J34" s="15">
        <f t="shared" si="3"/>
        <v>62181153.348274931</v>
      </c>
      <c r="K34" s="14"/>
      <c r="L34" s="15"/>
      <c r="M34" s="15">
        <f t="shared" ref="M34:M65" si="5">F34*2.511711692</f>
        <v>261202.02970171103</v>
      </c>
      <c r="N34" s="15"/>
      <c r="Q34" s="15"/>
      <c r="R34" s="15"/>
      <c r="S34" s="15"/>
      <c r="V34" s="15"/>
      <c r="W34" s="15"/>
      <c r="X34" s="15"/>
    </row>
    <row r="35" spans="2:24" s="13" customFormat="1">
      <c r="B35" s="13">
        <v>2021</v>
      </c>
      <c r="C35" s="13">
        <v>4</v>
      </c>
      <c r="D35" s="13">
        <v>188</v>
      </c>
      <c r="E35" s="14">
        <v>19171836.106779698</v>
      </c>
      <c r="F35" s="14">
        <v>108278.08951000001</v>
      </c>
      <c r="G35" s="15">
        <f t="shared" si="4"/>
        <v>19096041.444122698</v>
      </c>
      <c r="H35" s="15"/>
      <c r="I35" s="15"/>
      <c r="J35" s="15">
        <f t="shared" ref="J35:J66" si="6">G35*3.8235866717</f>
        <v>73015369.547978371</v>
      </c>
      <c r="K35" s="14"/>
      <c r="L35" s="15"/>
      <c r="M35" s="15">
        <f t="shared" si="5"/>
        <v>271963.34340968955</v>
      </c>
      <c r="N35" s="15"/>
      <c r="Q35" s="15"/>
      <c r="R35" s="15"/>
      <c r="S35" s="15"/>
      <c r="V35" s="15"/>
      <c r="W35" s="15"/>
      <c r="X35" s="15"/>
    </row>
    <row r="36" spans="2:24" s="9" customFormat="1">
      <c r="B36" s="9">
        <v>2022</v>
      </c>
      <c r="C36" s="10">
        <v>1</v>
      </c>
      <c r="D36" s="9">
        <v>189</v>
      </c>
      <c r="E36" s="11">
        <v>15469353.395544499</v>
      </c>
      <c r="F36" s="11">
        <v>111949.23416000001</v>
      </c>
      <c r="G36" s="12">
        <f t="shared" si="4"/>
        <v>15390988.931632498</v>
      </c>
      <c r="H36" s="12"/>
      <c r="I36" s="12"/>
      <c r="J36" s="12">
        <f t="shared" si="6"/>
        <v>58848780.143272243</v>
      </c>
      <c r="K36" s="11"/>
      <c r="L36" s="12"/>
      <c r="M36" s="12">
        <f t="shared" si="5"/>
        <v>281184.20035011781</v>
      </c>
      <c r="N36" s="12"/>
      <c r="O36" s="10"/>
      <c r="P36" s="10"/>
      <c r="Q36" s="12"/>
      <c r="R36" s="12"/>
      <c r="S36" s="12"/>
      <c r="T36" s="10"/>
      <c r="U36" s="10"/>
      <c r="V36" s="12"/>
      <c r="W36" s="12"/>
      <c r="X36" s="12"/>
    </row>
    <row r="37" spans="2:24" s="13" customFormat="1">
      <c r="B37" s="13">
        <v>2022</v>
      </c>
      <c r="C37" s="13">
        <v>2</v>
      </c>
      <c r="D37" s="13">
        <v>190</v>
      </c>
      <c r="E37" s="14">
        <v>18190866.549516398</v>
      </c>
      <c r="F37" s="14">
        <v>114824.91044000001</v>
      </c>
      <c r="G37" s="15">
        <f t="shared" si="4"/>
        <v>18110489.1122084</v>
      </c>
      <c r="H37" s="15"/>
      <c r="I37" s="15"/>
      <c r="J37" s="15">
        <f t="shared" si="6"/>
        <v>69247024.787408009</v>
      </c>
      <c r="K37" s="14"/>
      <c r="L37" s="15"/>
      <c r="M37" s="15">
        <f t="shared" si="5"/>
        <v>288407.07008500089</v>
      </c>
      <c r="N37" s="15"/>
      <c r="Q37" s="15"/>
      <c r="R37" s="15"/>
      <c r="S37" s="15"/>
      <c r="V37" s="15"/>
      <c r="W37" s="15"/>
      <c r="X37" s="15"/>
    </row>
    <row r="38" spans="2:24" s="13" customFormat="1">
      <c r="B38" s="13">
        <v>2022</v>
      </c>
      <c r="C38" s="13">
        <v>3</v>
      </c>
      <c r="D38" s="13">
        <v>191</v>
      </c>
      <c r="E38" s="14">
        <v>15593961.3718784</v>
      </c>
      <c r="F38" s="14">
        <v>113998.75341999999</v>
      </c>
      <c r="G38" s="15">
        <f t="shared" si="4"/>
        <v>15514162.2444844</v>
      </c>
      <c r="H38" s="15"/>
      <c r="I38" s="15"/>
      <c r="J38" s="15">
        <f t="shared" si="6"/>
        <v>59319743.980601914</v>
      </c>
      <c r="K38" s="14"/>
      <c r="L38" s="15"/>
      <c r="M38" s="15">
        <f t="shared" si="5"/>
        <v>286332.00183843897</v>
      </c>
      <c r="N38" s="15"/>
      <c r="Q38" s="15"/>
      <c r="R38" s="15"/>
      <c r="S38" s="15"/>
      <c r="V38" s="15"/>
      <c r="W38" s="15"/>
      <c r="X38" s="15"/>
    </row>
    <row r="39" spans="2:24" s="13" customFormat="1">
      <c r="B39" s="13">
        <v>2022</v>
      </c>
      <c r="C39" s="13">
        <v>4</v>
      </c>
      <c r="D39" s="13">
        <v>192</v>
      </c>
      <c r="E39" s="14">
        <v>18413333.639311898</v>
      </c>
      <c r="F39" s="14">
        <v>112597.52851</v>
      </c>
      <c r="G39" s="15">
        <f t="shared" si="4"/>
        <v>18334515.3693549</v>
      </c>
      <c r="H39" s="15"/>
      <c r="I39" s="15"/>
      <c r="J39" s="15">
        <f t="shared" si="6"/>
        <v>70103608.598344207</v>
      </c>
      <c r="K39" s="14"/>
      <c r="L39" s="15"/>
      <c r="M39" s="15">
        <f t="shared" si="5"/>
        <v>282812.52884887037</v>
      </c>
      <c r="N39" s="15"/>
      <c r="Q39" s="15"/>
      <c r="R39" s="15"/>
      <c r="S39" s="15"/>
      <c r="V39" s="15"/>
      <c r="W39" s="15"/>
      <c r="X39" s="15"/>
    </row>
    <row r="40" spans="2:24" s="9" customFormat="1">
      <c r="B40" s="9">
        <v>2023</v>
      </c>
      <c r="C40" s="10">
        <v>1</v>
      </c>
      <c r="D40" s="9">
        <v>193</v>
      </c>
      <c r="E40" s="11">
        <v>15840017.847702401</v>
      </c>
      <c r="F40" s="11">
        <v>114744.61285</v>
      </c>
      <c r="G40" s="12">
        <f t="shared" ref="G40:G71" si="7">E40-F40*0.7</f>
        <v>15759696.618707402</v>
      </c>
      <c r="H40" s="12"/>
      <c r="I40" s="12"/>
      <c r="J40" s="12">
        <f t="shared" si="6"/>
        <v>60258565.94132518</v>
      </c>
      <c r="K40" s="11"/>
      <c r="L40" s="12"/>
      <c r="M40" s="12">
        <f t="shared" si="5"/>
        <v>288205.38568935846</v>
      </c>
      <c r="N40" s="12"/>
      <c r="O40" s="10"/>
      <c r="P40" s="10"/>
      <c r="Q40" s="12"/>
      <c r="R40" s="12"/>
      <c r="S40" s="12"/>
      <c r="T40" s="10"/>
      <c r="U40" s="10"/>
      <c r="V40" s="12"/>
      <c r="W40" s="12"/>
      <c r="X40" s="12"/>
    </row>
    <row r="41" spans="2:24" s="13" customFormat="1">
      <c r="B41" s="13">
        <v>2023</v>
      </c>
      <c r="C41" s="13">
        <v>2</v>
      </c>
      <c r="D41" s="13">
        <v>194</v>
      </c>
      <c r="E41" s="14">
        <v>18647116.020461801</v>
      </c>
      <c r="F41" s="14">
        <v>112760.72391</v>
      </c>
      <c r="G41" s="15">
        <f t="shared" si="7"/>
        <v>18568183.5137248</v>
      </c>
      <c r="H41" s="15"/>
      <c r="I41" s="15"/>
      <c r="J41" s="15">
        <f t="shared" si="6"/>
        <v>70997059.000757828</v>
      </c>
      <c r="K41" s="14"/>
      <c r="L41" s="15"/>
      <c r="M41" s="15">
        <f t="shared" si="5"/>
        <v>283222.42864313093</v>
      </c>
      <c r="N41" s="15"/>
      <c r="Q41" s="15"/>
      <c r="R41" s="15"/>
      <c r="S41" s="15"/>
      <c r="V41" s="15"/>
      <c r="W41" s="15"/>
      <c r="X41" s="15"/>
    </row>
    <row r="42" spans="2:24" s="13" customFormat="1">
      <c r="B42" s="13">
        <v>2023</v>
      </c>
      <c r="C42" s="13">
        <v>3</v>
      </c>
      <c r="D42" s="13">
        <v>195</v>
      </c>
      <c r="E42" s="14">
        <v>16019176.1376973</v>
      </c>
      <c r="F42" s="14">
        <v>112834.82548</v>
      </c>
      <c r="G42" s="15">
        <f t="shared" si="7"/>
        <v>15940191.7598613</v>
      </c>
      <c r="H42" s="15"/>
      <c r="I42" s="15"/>
      <c r="J42" s="15">
        <f t="shared" si="6"/>
        <v>60948704.757347837</v>
      </c>
      <c r="K42" s="14"/>
      <c r="L42" s="15"/>
      <c r="M42" s="15">
        <f t="shared" si="5"/>
        <v>283408.55042289553</v>
      </c>
      <c r="N42" s="15"/>
      <c r="Q42" s="15"/>
      <c r="R42" s="15"/>
      <c r="S42" s="15"/>
      <c r="V42" s="15"/>
      <c r="W42" s="15"/>
      <c r="X42" s="15"/>
    </row>
    <row r="43" spans="2:24" s="13" customFormat="1">
      <c r="B43" s="13">
        <v>2023</v>
      </c>
      <c r="C43" s="13">
        <v>4</v>
      </c>
      <c r="D43" s="13">
        <v>196</v>
      </c>
      <c r="E43" s="14">
        <v>18916174.183543999</v>
      </c>
      <c r="F43" s="14">
        <v>113732.35679000001</v>
      </c>
      <c r="G43" s="15">
        <f t="shared" si="7"/>
        <v>18836561.533790998</v>
      </c>
      <c r="H43" s="15"/>
      <c r="I43" s="15"/>
      <c r="J43" s="15">
        <f t="shared" si="6"/>
        <v>72023225.621260181</v>
      </c>
      <c r="K43" s="14"/>
      <c r="L43" s="15"/>
      <c r="M43" s="15">
        <f t="shared" si="5"/>
        <v>285662.89030815859</v>
      </c>
      <c r="N43" s="15"/>
      <c r="Q43" s="15"/>
      <c r="R43" s="15"/>
      <c r="S43" s="15"/>
      <c r="V43" s="15"/>
      <c r="W43" s="15"/>
      <c r="X43" s="15"/>
    </row>
    <row r="44" spans="2:24" s="9" customFormat="1">
      <c r="B44" s="9">
        <v>2024</v>
      </c>
      <c r="C44" s="10">
        <v>1</v>
      </c>
      <c r="D44" s="9">
        <v>197</v>
      </c>
      <c r="E44" s="11">
        <v>16269829.649679501</v>
      </c>
      <c r="F44" s="11">
        <v>113694.00788999999</v>
      </c>
      <c r="G44" s="12">
        <f t="shared" si="7"/>
        <v>16190243.8441565</v>
      </c>
      <c r="H44" s="12"/>
      <c r="I44" s="12"/>
      <c r="J44" s="12">
        <f t="shared" si="6"/>
        <v>61904800.574089766</v>
      </c>
      <c r="K44" s="11"/>
      <c r="L44" s="12"/>
      <c r="M44" s="12">
        <f t="shared" si="5"/>
        <v>285566.56892765325</v>
      </c>
      <c r="N44" s="12"/>
      <c r="O44" s="10"/>
      <c r="P44" s="10"/>
      <c r="Q44" s="12"/>
      <c r="R44" s="12"/>
      <c r="S44" s="12"/>
      <c r="T44" s="10"/>
      <c r="U44" s="10"/>
      <c r="V44" s="12"/>
      <c r="W44" s="12"/>
      <c r="X44" s="12"/>
    </row>
    <row r="45" spans="2:24" s="13" customFormat="1">
      <c r="B45" s="13">
        <v>2024</v>
      </c>
      <c r="C45" s="13">
        <v>2</v>
      </c>
      <c r="D45" s="13">
        <v>198</v>
      </c>
      <c r="E45" s="14">
        <v>19180313.446805701</v>
      </c>
      <c r="F45" s="14">
        <v>112371.5046</v>
      </c>
      <c r="G45" s="15">
        <f t="shared" si="7"/>
        <v>19101653.393585701</v>
      </c>
      <c r="H45" s="15"/>
      <c r="I45" s="15"/>
      <c r="J45" s="15">
        <f t="shared" si="6"/>
        <v>73036827.323147357</v>
      </c>
      <c r="K45" s="14"/>
      <c r="L45" s="15"/>
      <c r="M45" s="15">
        <f t="shared" si="5"/>
        <v>282244.82195145177</v>
      </c>
      <c r="N45" s="15"/>
      <c r="Q45" s="15"/>
      <c r="R45" s="15"/>
      <c r="S45" s="15"/>
      <c r="V45" s="15"/>
      <c r="W45" s="15"/>
      <c r="X45" s="15"/>
    </row>
    <row r="46" spans="2:24" s="13" customFormat="1">
      <c r="B46" s="13">
        <v>2024</v>
      </c>
      <c r="C46" s="13">
        <v>3</v>
      </c>
      <c r="D46" s="13">
        <v>199</v>
      </c>
      <c r="E46" s="14">
        <v>16474923.4971564</v>
      </c>
      <c r="F46" s="14">
        <v>117254.20458000001</v>
      </c>
      <c r="G46" s="15">
        <f t="shared" si="7"/>
        <v>16392845.553950401</v>
      </c>
      <c r="H46" s="15"/>
      <c r="I46" s="15"/>
      <c r="J46" s="15">
        <f t="shared" si="6"/>
        <v>62679465.771321364</v>
      </c>
      <c r="K46" s="14"/>
      <c r="L46" s="15"/>
      <c r="M46" s="15">
        <f t="shared" si="5"/>
        <v>294508.75657974597</v>
      </c>
      <c r="N46" s="15"/>
      <c r="Q46" s="15"/>
      <c r="R46" s="15"/>
      <c r="S46" s="15"/>
      <c r="V46" s="15"/>
      <c r="W46" s="15"/>
      <c r="X46" s="15"/>
    </row>
    <row r="47" spans="2:24" s="13" customFormat="1">
      <c r="B47" s="13">
        <v>2024</v>
      </c>
      <c r="C47" s="13">
        <v>4</v>
      </c>
      <c r="D47" s="13">
        <v>200</v>
      </c>
      <c r="E47" s="14">
        <v>19382922.519331101</v>
      </c>
      <c r="F47" s="14">
        <v>121182.34888999999</v>
      </c>
      <c r="G47" s="15">
        <f t="shared" si="7"/>
        <v>19298094.8751081</v>
      </c>
      <c r="H47" s="15"/>
      <c r="I47" s="15"/>
      <c r="J47" s="15">
        <f t="shared" si="6"/>
        <v>73787938.353665411</v>
      </c>
      <c r="K47" s="14"/>
      <c r="L47" s="15"/>
      <c r="M47" s="15">
        <f t="shared" si="5"/>
        <v>304375.12257103622</v>
      </c>
      <c r="N47" s="15"/>
      <c r="Q47" s="15"/>
      <c r="R47" s="15"/>
      <c r="S47" s="15"/>
      <c r="V47" s="15"/>
      <c r="W47" s="15"/>
      <c r="X47" s="15"/>
    </row>
    <row r="48" spans="2:24" s="9" customFormat="1">
      <c r="B48" s="9">
        <v>2025</v>
      </c>
      <c r="C48" s="10">
        <v>1</v>
      </c>
      <c r="D48" s="9">
        <v>201</v>
      </c>
      <c r="E48" s="11">
        <v>16559706.388936101</v>
      </c>
      <c r="F48" s="11">
        <v>123393.45716000001</v>
      </c>
      <c r="G48" s="12">
        <f t="shared" si="7"/>
        <v>16473330.968924101</v>
      </c>
      <c r="H48" s="12"/>
      <c r="I48" s="12"/>
      <c r="J48" s="12">
        <f t="shared" si="6"/>
        <v>62987208.731281042</v>
      </c>
      <c r="K48" s="11"/>
      <c r="L48" s="12"/>
      <c r="M48" s="12">
        <f t="shared" si="5"/>
        <v>309928.78906507313</v>
      </c>
      <c r="N48" s="12"/>
      <c r="O48" s="10"/>
      <c r="P48" s="10"/>
      <c r="Q48" s="12"/>
      <c r="R48" s="12"/>
      <c r="S48" s="12"/>
      <c r="T48" s="10"/>
      <c r="U48" s="10"/>
      <c r="V48" s="12"/>
      <c r="W48" s="12"/>
      <c r="X48" s="12"/>
    </row>
    <row r="49" spans="2:24" s="13" customFormat="1">
      <c r="B49" s="13">
        <v>2025</v>
      </c>
      <c r="C49" s="13">
        <v>2</v>
      </c>
      <c r="D49" s="13">
        <v>202</v>
      </c>
      <c r="E49" s="14">
        <v>19604588.282991499</v>
      </c>
      <c r="F49" s="14">
        <v>117186.73182</v>
      </c>
      <c r="G49" s="15">
        <f t="shared" si="7"/>
        <v>19522557.570717499</v>
      </c>
      <c r="H49" s="15"/>
      <c r="I49" s="15"/>
      <c r="J49" s="15">
        <f t="shared" si="6"/>
        <v>74646190.924891368</v>
      </c>
      <c r="K49" s="14"/>
      <c r="L49" s="15"/>
      <c r="M49" s="15">
        <f t="shared" si="5"/>
        <v>294339.28445956245</v>
      </c>
      <c r="N49" s="15"/>
      <c r="Q49" s="15"/>
      <c r="R49" s="15"/>
      <c r="S49" s="15"/>
      <c r="V49" s="15"/>
      <c r="W49" s="15"/>
      <c r="X49" s="15"/>
    </row>
    <row r="50" spans="2:24" s="13" customFormat="1">
      <c r="B50" s="13">
        <v>2025</v>
      </c>
      <c r="C50" s="13">
        <v>3</v>
      </c>
      <c r="D50" s="13">
        <v>203</v>
      </c>
      <c r="E50" s="14">
        <v>16649296.1944576</v>
      </c>
      <c r="F50" s="14">
        <v>123214.47314</v>
      </c>
      <c r="G50" s="15">
        <f t="shared" si="7"/>
        <v>16563046.0632596</v>
      </c>
      <c r="H50" s="15"/>
      <c r="I50" s="15"/>
      <c r="J50" s="15">
        <f t="shared" si="6"/>
        <v>63330242.170232564</v>
      </c>
      <c r="K50" s="14"/>
      <c r="L50" s="15"/>
      <c r="M50" s="15">
        <f t="shared" si="5"/>
        <v>309479.23280935799</v>
      </c>
      <c r="N50" s="15"/>
      <c r="Q50" s="15"/>
      <c r="R50" s="15"/>
      <c r="S50" s="15"/>
      <c r="V50" s="15"/>
      <c r="W50" s="15"/>
      <c r="X50" s="15"/>
    </row>
    <row r="51" spans="2:24" s="13" customFormat="1">
      <c r="B51" s="13">
        <v>2025</v>
      </c>
      <c r="C51" s="13">
        <v>4</v>
      </c>
      <c r="D51" s="13">
        <v>204</v>
      </c>
      <c r="E51" s="14">
        <v>19823606.529653098</v>
      </c>
      <c r="F51" s="14">
        <v>122198.69497</v>
      </c>
      <c r="G51" s="15">
        <f t="shared" si="7"/>
        <v>19738067.443174098</v>
      </c>
      <c r="H51" s="15"/>
      <c r="I51" s="15"/>
      <c r="J51" s="15">
        <f t="shared" si="6"/>
        <v>75470211.600836188</v>
      </c>
      <c r="K51" s="14"/>
      <c r="L51" s="15"/>
      <c r="M51" s="15">
        <f t="shared" si="5"/>
        <v>306927.89090329059</v>
      </c>
      <c r="N51" s="15"/>
      <c r="Q51" s="15"/>
      <c r="R51" s="15"/>
      <c r="S51" s="15"/>
      <c r="V51" s="15"/>
      <c r="W51" s="15"/>
      <c r="X51" s="15"/>
    </row>
    <row r="52" spans="2:24" s="9" customFormat="1">
      <c r="B52" s="9">
        <v>2026</v>
      </c>
      <c r="C52" s="10">
        <v>1</v>
      </c>
      <c r="D52" s="9">
        <v>205</v>
      </c>
      <c r="E52" s="11">
        <v>17009873.811726999</v>
      </c>
      <c r="F52" s="11">
        <v>123806.60712</v>
      </c>
      <c r="G52" s="12">
        <f t="shared" si="7"/>
        <v>16923209.186742999</v>
      </c>
      <c r="H52" s="12"/>
      <c r="I52" s="12"/>
      <c r="J52" s="12">
        <f t="shared" si="6"/>
        <v>64707357.08882153</v>
      </c>
      <c r="K52" s="11"/>
      <c r="L52" s="12"/>
      <c r="M52" s="12">
        <f t="shared" si="5"/>
        <v>310966.50265015446</v>
      </c>
      <c r="N52" s="12"/>
      <c r="O52" s="10"/>
      <c r="P52" s="10"/>
      <c r="Q52" s="12"/>
      <c r="R52" s="12"/>
      <c r="S52" s="12"/>
      <c r="T52" s="10"/>
      <c r="U52" s="10"/>
      <c r="V52" s="12"/>
      <c r="W52" s="12"/>
      <c r="X52" s="12"/>
    </row>
    <row r="53" spans="2:24" s="13" customFormat="1">
      <c r="B53" s="13">
        <v>2026</v>
      </c>
      <c r="C53" s="13">
        <v>2</v>
      </c>
      <c r="D53" s="13">
        <v>206</v>
      </c>
      <c r="E53" s="14">
        <v>20047467.652889099</v>
      </c>
      <c r="F53" s="14">
        <v>123364.67656000001</v>
      </c>
      <c r="G53" s="15">
        <f t="shared" si="7"/>
        <v>19961112.3792971</v>
      </c>
      <c r="H53" s="15"/>
      <c r="I53" s="15"/>
      <c r="J53" s="15">
        <f t="shared" si="6"/>
        <v>76323043.245786265</v>
      </c>
      <c r="K53" s="14"/>
      <c r="L53" s="15"/>
      <c r="M53" s="15">
        <f t="shared" si="5"/>
        <v>309856.50049555034</v>
      </c>
      <c r="N53" s="15"/>
      <c r="Q53" s="15"/>
      <c r="R53" s="15"/>
      <c r="S53" s="15"/>
      <c r="V53" s="15"/>
      <c r="W53" s="15"/>
      <c r="X53" s="15"/>
    </row>
    <row r="54" spans="2:24" s="13" customFormat="1">
      <c r="B54" s="13">
        <v>2026</v>
      </c>
      <c r="C54" s="13">
        <v>3</v>
      </c>
      <c r="D54" s="13">
        <v>207</v>
      </c>
      <c r="E54" s="14">
        <v>17245502.528077502</v>
      </c>
      <c r="F54" s="14">
        <v>116390.11653</v>
      </c>
      <c r="G54" s="15">
        <f t="shared" si="7"/>
        <v>17164029.4465065</v>
      </c>
      <c r="H54" s="15"/>
      <c r="I54" s="15"/>
      <c r="J54" s="15">
        <f t="shared" si="6"/>
        <v>65628154.224328585</v>
      </c>
      <c r="K54" s="14"/>
      <c r="L54" s="15"/>
      <c r="M54" s="15">
        <f t="shared" si="5"/>
        <v>292338.41652164346</v>
      </c>
      <c r="N54" s="15"/>
      <c r="Q54" s="15"/>
      <c r="R54" s="15"/>
      <c r="S54" s="15"/>
      <c r="V54" s="15"/>
      <c r="W54" s="15"/>
      <c r="X54" s="15"/>
    </row>
    <row r="55" spans="2:24" s="13" customFormat="1">
      <c r="B55" s="13">
        <v>2026</v>
      </c>
      <c r="C55" s="13">
        <v>4</v>
      </c>
      <c r="D55" s="13">
        <v>208</v>
      </c>
      <c r="E55" s="14">
        <v>20239641.886895999</v>
      </c>
      <c r="F55" s="14">
        <v>116691.26029000001</v>
      </c>
      <c r="G55" s="15">
        <f t="shared" si="7"/>
        <v>20157958.004692998</v>
      </c>
      <c r="H55" s="15"/>
      <c r="I55" s="15"/>
      <c r="J55" s="15">
        <f t="shared" si="6"/>
        <v>77075699.555432484</v>
      </c>
      <c r="K55" s="14"/>
      <c r="L55" s="15"/>
      <c r="M55" s="15">
        <f t="shared" si="5"/>
        <v>293094.80282460834</v>
      </c>
      <c r="N55" s="15"/>
      <c r="Q55" s="15"/>
      <c r="R55" s="15"/>
      <c r="S55" s="15"/>
      <c r="V55" s="15"/>
      <c r="W55" s="15"/>
      <c r="X55" s="15"/>
    </row>
    <row r="56" spans="2:24" s="9" customFormat="1">
      <c r="B56" s="9">
        <v>2027</v>
      </c>
      <c r="C56" s="10">
        <v>1</v>
      </c>
      <c r="D56" s="9">
        <v>209</v>
      </c>
      <c r="E56" s="11">
        <v>17324305.604230899</v>
      </c>
      <c r="F56" s="11">
        <v>122596.79330999999</v>
      </c>
      <c r="G56" s="12">
        <f t="shared" si="7"/>
        <v>17238487.848913901</v>
      </c>
      <c r="H56" s="12"/>
      <c r="I56" s="12"/>
      <c r="J56" s="12">
        <f t="shared" si="6"/>
        <v>65912852.379369594</v>
      </c>
      <c r="K56" s="11"/>
      <c r="L56" s="12"/>
      <c r="M56" s="12">
        <f t="shared" si="5"/>
        <v>307927.79915843438</v>
      </c>
      <c r="N56" s="12"/>
      <c r="O56" s="10"/>
      <c r="P56" s="10"/>
      <c r="Q56" s="12"/>
      <c r="R56" s="12"/>
      <c r="S56" s="12"/>
      <c r="T56" s="10"/>
      <c r="U56" s="10"/>
      <c r="V56" s="12"/>
      <c r="W56" s="12"/>
      <c r="X56" s="12"/>
    </row>
    <row r="57" spans="2:24" s="13" customFormat="1">
      <c r="B57" s="13">
        <v>2027</v>
      </c>
      <c r="C57" s="13">
        <v>2</v>
      </c>
      <c r="D57" s="13">
        <v>210</v>
      </c>
      <c r="E57" s="14">
        <v>20385107.022448599</v>
      </c>
      <c r="F57" s="14">
        <v>123428.29659</v>
      </c>
      <c r="G57" s="15">
        <f t="shared" si="7"/>
        <v>20298707.214835599</v>
      </c>
      <c r="H57" s="15"/>
      <c r="I57" s="15"/>
      <c r="J57" s="15">
        <f t="shared" si="6"/>
        <v>77613866.359386027</v>
      </c>
      <c r="K57" s="14"/>
      <c r="L57" s="15"/>
      <c r="M57" s="15">
        <f t="shared" si="5"/>
        <v>310016.29566874675</v>
      </c>
      <c r="N57" s="15"/>
      <c r="Q57" s="15"/>
      <c r="R57" s="15"/>
      <c r="S57" s="15"/>
      <c r="V57" s="15"/>
      <c r="W57" s="15"/>
      <c r="X57" s="15"/>
    </row>
    <row r="58" spans="2:24" s="13" customFormat="1">
      <c r="B58" s="13">
        <v>2027</v>
      </c>
      <c r="C58" s="13">
        <v>3</v>
      </c>
      <c r="D58" s="13">
        <v>211</v>
      </c>
      <c r="E58" s="14">
        <v>17387934.280829899</v>
      </c>
      <c r="F58" s="14">
        <v>126346.38275</v>
      </c>
      <c r="G58" s="15">
        <f t="shared" si="7"/>
        <v>17299491.812904898</v>
      </c>
      <c r="H58" s="15"/>
      <c r="I58" s="15"/>
      <c r="J58" s="15">
        <f t="shared" si="6"/>
        <v>66146106.323006444</v>
      </c>
      <c r="K58" s="14"/>
      <c r="L58" s="15"/>
      <c r="M58" s="15">
        <f t="shared" si="5"/>
        <v>317345.68679508212</v>
      </c>
      <c r="N58" s="15"/>
      <c r="Q58" s="15"/>
      <c r="R58" s="15"/>
      <c r="S58" s="15"/>
      <c r="V58" s="15"/>
      <c r="W58" s="15"/>
      <c r="X58" s="15"/>
    </row>
    <row r="59" spans="2:24" s="13" customFormat="1">
      <c r="B59" s="13">
        <v>2027</v>
      </c>
      <c r="C59" s="13">
        <v>4</v>
      </c>
      <c r="D59" s="13">
        <v>212</v>
      </c>
      <c r="E59" s="14">
        <v>20705224.074992601</v>
      </c>
      <c r="F59" s="14">
        <v>133261.02671000001</v>
      </c>
      <c r="G59" s="15">
        <f t="shared" si="7"/>
        <v>20611941.356295601</v>
      </c>
      <c r="H59" s="15"/>
      <c r="I59" s="15"/>
      <c r="J59" s="15">
        <f t="shared" si="6"/>
        <v>78811544.247793883</v>
      </c>
      <c r="K59" s="14"/>
      <c r="L59" s="15"/>
      <c r="M59" s="15">
        <f t="shared" si="5"/>
        <v>334713.27887543128</v>
      </c>
      <c r="N59" s="15"/>
      <c r="Q59" s="15"/>
      <c r="R59" s="15"/>
      <c r="S59" s="15"/>
      <c r="V59" s="15"/>
      <c r="W59" s="15"/>
      <c r="X59" s="15"/>
    </row>
    <row r="60" spans="2:24" s="9" customFormat="1">
      <c r="B60" s="9">
        <v>2028</v>
      </c>
      <c r="C60" s="10">
        <v>1</v>
      </c>
      <c r="D60" s="9">
        <v>213</v>
      </c>
      <c r="E60" s="11">
        <v>17756383.688888401</v>
      </c>
      <c r="F60" s="11">
        <v>129540.30077</v>
      </c>
      <c r="G60" s="12">
        <f t="shared" si="7"/>
        <v>17665705.478349403</v>
      </c>
      <c r="H60" s="12"/>
      <c r="I60" s="12"/>
      <c r="J60" s="12">
        <f t="shared" si="6"/>
        <v>67546356.013194457</v>
      </c>
      <c r="K60" s="11"/>
      <c r="L60" s="12"/>
      <c r="M60" s="12">
        <f t="shared" si="5"/>
        <v>325367.88802920561</v>
      </c>
      <c r="N60" s="12"/>
      <c r="O60" s="10"/>
      <c r="P60" s="10"/>
      <c r="Q60" s="12"/>
      <c r="R60" s="12"/>
      <c r="S60" s="12"/>
      <c r="T60" s="10"/>
      <c r="U60" s="10"/>
      <c r="V60" s="12"/>
      <c r="W60" s="12"/>
      <c r="X60" s="12"/>
    </row>
    <row r="61" spans="2:24" s="13" customFormat="1">
      <c r="B61" s="13">
        <v>2028</v>
      </c>
      <c r="C61" s="13">
        <v>2</v>
      </c>
      <c r="D61" s="13">
        <v>214</v>
      </c>
      <c r="E61" s="14">
        <v>20945756.077745002</v>
      </c>
      <c r="F61" s="14">
        <v>127351.47646000001</v>
      </c>
      <c r="G61" s="15">
        <f t="shared" si="7"/>
        <v>20856610.044223003</v>
      </c>
      <c r="H61" s="15"/>
      <c r="I61" s="15"/>
      <c r="J61" s="15">
        <f t="shared" si="6"/>
        <v>79747056.18193543</v>
      </c>
      <c r="K61" s="14"/>
      <c r="L61" s="15"/>
      <c r="M61" s="15">
        <f t="shared" si="5"/>
        <v>319870.19241804478</v>
      </c>
      <c r="N61" s="15"/>
      <c r="Q61" s="15"/>
      <c r="R61" s="15"/>
      <c r="S61" s="15"/>
      <c r="V61" s="15"/>
      <c r="W61" s="15"/>
      <c r="X61" s="15"/>
    </row>
    <row r="62" spans="2:24" s="13" customFormat="1">
      <c r="B62" s="13">
        <v>2028</v>
      </c>
      <c r="C62" s="13">
        <v>3</v>
      </c>
      <c r="D62" s="13">
        <v>215</v>
      </c>
      <c r="E62" s="14">
        <v>17839075.115845799</v>
      </c>
      <c r="F62" s="14">
        <v>127679.44494</v>
      </c>
      <c r="G62" s="15">
        <f t="shared" si="7"/>
        <v>17749699.5043878</v>
      </c>
      <c r="H62" s="15"/>
      <c r="I62" s="15"/>
      <c r="J62" s="15">
        <f t="shared" si="6"/>
        <v>67867514.451657295</v>
      </c>
      <c r="K62" s="14"/>
      <c r="L62" s="15"/>
      <c r="M62" s="15">
        <f t="shared" si="5"/>
        <v>320693.95468386821</v>
      </c>
      <c r="N62" s="15"/>
      <c r="Q62" s="15"/>
      <c r="R62" s="15"/>
      <c r="S62" s="15"/>
      <c r="V62" s="15"/>
      <c r="W62" s="15"/>
      <c r="X62" s="15"/>
    </row>
    <row r="63" spans="2:24" s="13" customFormat="1">
      <c r="B63" s="13">
        <v>2028</v>
      </c>
      <c r="C63" s="13">
        <v>4</v>
      </c>
      <c r="D63" s="13">
        <v>216</v>
      </c>
      <c r="E63" s="14">
        <v>21123407.297681302</v>
      </c>
      <c r="F63" s="14">
        <v>130548.19491999999</v>
      </c>
      <c r="G63" s="15">
        <f t="shared" si="7"/>
        <v>21032023.561237302</v>
      </c>
      <c r="H63" s="15"/>
      <c r="I63" s="15"/>
      <c r="J63" s="15">
        <f t="shared" si="6"/>
        <v>80417764.967627317</v>
      </c>
      <c r="K63" s="14"/>
      <c r="L63" s="15"/>
      <c r="M63" s="15">
        <f t="shared" si="5"/>
        <v>327899.42755005899</v>
      </c>
      <c r="N63" s="15"/>
      <c r="Q63" s="15"/>
      <c r="R63" s="15"/>
      <c r="S63" s="15"/>
      <c r="V63" s="15"/>
      <c r="W63" s="15"/>
      <c r="X63" s="15"/>
    </row>
    <row r="64" spans="2:24" s="9" customFormat="1">
      <c r="B64" s="9">
        <v>2029</v>
      </c>
      <c r="C64" s="10">
        <v>1</v>
      </c>
      <c r="D64" s="9">
        <v>217</v>
      </c>
      <c r="E64" s="11">
        <v>18022000.3353425</v>
      </c>
      <c r="F64" s="11">
        <v>128801.33422</v>
      </c>
      <c r="G64" s="12">
        <f t="shared" si="7"/>
        <v>17931839.4013885</v>
      </c>
      <c r="H64" s="12"/>
      <c r="I64" s="12"/>
      <c r="J64" s="12">
        <f t="shared" si="6"/>
        <v>68563942.134213984</v>
      </c>
      <c r="K64" s="11"/>
      <c r="L64" s="12"/>
      <c r="M64" s="12">
        <f t="shared" si="5"/>
        <v>323511.81710557372</v>
      </c>
      <c r="N64" s="12"/>
      <c r="O64" s="10"/>
      <c r="P64" s="10"/>
      <c r="Q64" s="12"/>
      <c r="R64" s="12"/>
      <c r="S64" s="12"/>
      <c r="T64" s="10"/>
      <c r="U64" s="10"/>
      <c r="V64" s="12"/>
      <c r="W64" s="12"/>
      <c r="X64" s="12"/>
    </row>
    <row r="65" spans="2:24" s="13" customFormat="1">
      <c r="B65" s="13">
        <v>2029</v>
      </c>
      <c r="C65" s="13">
        <v>2</v>
      </c>
      <c r="D65" s="13">
        <v>218</v>
      </c>
      <c r="E65" s="14">
        <v>21227142.599360999</v>
      </c>
      <c r="F65" s="14">
        <v>126892.76553</v>
      </c>
      <c r="G65" s="15">
        <f t="shared" si="7"/>
        <v>21138317.663489997</v>
      </c>
      <c r="H65" s="15"/>
      <c r="I65" s="15"/>
      <c r="J65" s="15">
        <f t="shared" si="6"/>
        <v>80824189.680281043</v>
      </c>
      <c r="K65" s="14"/>
      <c r="L65" s="15"/>
      <c r="M65" s="15">
        <f t="shared" si="5"/>
        <v>318718.04281191557</v>
      </c>
      <c r="N65" s="15"/>
      <c r="Q65" s="15"/>
      <c r="R65" s="15"/>
      <c r="S65" s="15"/>
      <c r="V65" s="15"/>
      <c r="W65" s="15"/>
      <c r="X65" s="15"/>
    </row>
    <row r="66" spans="2:24" s="13" customFormat="1">
      <c r="B66" s="13">
        <v>2029</v>
      </c>
      <c r="C66" s="13">
        <v>3</v>
      </c>
      <c r="D66" s="13">
        <v>219</v>
      </c>
      <c r="E66" s="14">
        <v>18156235.2074956</v>
      </c>
      <c r="F66" s="14">
        <v>131401.86488000001</v>
      </c>
      <c r="G66" s="15">
        <f t="shared" si="7"/>
        <v>18064253.902079601</v>
      </c>
      <c r="H66" s="15"/>
      <c r="I66" s="15"/>
      <c r="J66" s="15">
        <f t="shared" si="6"/>
        <v>69070240.454196289</v>
      </c>
      <c r="K66" s="14"/>
      <c r="L66" s="15"/>
      <c r="M66" s="15">
        <f t="shared" ref="M66:M97" si="8">F66*2.511711692</f>
        <v>330043.60036970017</v>
      </c>
      <c r="N66" s="15"/>
      <c r="Q66" s="15"/>
      <c r="R66" s="15"/>
      <c r="S66" s="15"/>
      <c r="V66" s="15"/>
      <c r="W66" s="15"/>
      <c r="X66" s="15"/>
    </row>
    <row r="67" spans="2:24" s="13" customFormat="1">
      <c r="B67" s="13">
        <v>2029</v>
      </c>
      <c r="C67" s="13">
        <v>4</v>
      </c>
      <c r="D67" s="13">
        <v>220</v>
      </c>
      <c r="E67" s="14">
        <v>21500261.388102699</v>
      </c>
      <c r="F67" s="14">
        <v>135025.22678999999</v>
      </c>
      <c r="G67" s="15">
        <f t="shared" si="7"/>
        <v>21405743.729349699</v>
      </c>
      <c r="H67" s="15"/>
      <c r="I67" s="15"/>
      <c r="J67" s="15">
        <f t="shared" ref="J67:J98" si="9">G67*3.8235866717</f>
        <v>81846716.421367362</v>
      </c>
      <c r="K67" s="14"/>
      <c r="L67" s="15"/>
      <c r="M67" s="15">
        <f t="shared" si="8"/>
        <v>339144.44084339461</v>
      </c>
      <c r="N67" s="15"/>
      <c r="Q67" s="15"/>
      <c r="R67" s="15"/>
      <c r="S67" s="15"/>
      <c r="V67" s="15"/>
      <c r="W67" s="15"/>
      <c r="X67" s="15"/>
    </row>
    <row r="68" spans="2:24" s="9" customFormat="1">
      <c r="B68" s="9">
        <v>2030</v>
      </c>
      <c r="C68" s="10">
        <v>1</v>
      </c>
      <c r="D68" s="9">
        <v>221</v>
      </c>
      <c r="E68" s="11">
        <v>18351354.990316499</v>
      </c>
      <c r="F68" s="11">
        <v>136339.42211000001</v>
      </c>
      <c r="G68" s="12">
        <f t="shared" si="7"/>
        <v>18255917.394839499</v>
      </c>
      <c r="H68" s="12"/>
      <c r="I68" s="12"/>
      <c r="J68" s="12">
        <f t="shared" si="9"/>
        <v>69803082.430564493</v>
      </c>
      <c r="K68" s="11"/>
      <c r="L68" s="12"/>
      <c r="M68" s="12">
        <f t="shared" si="8"/>
        <v>342445.32059421035</v>
      </c>
      <c r="N68" s="12"/>
      <c r="O68" s="10"/>
      <c r="P68" s="10"/>
      <c r="Q68" s="12"/>
      <c r="R68" s="12"/>
      <c r="S68" s="12"/>
      <c r="T68" s="10"/>
      <c r="U68" s="10"/>
      <c r="V68" s="12"/>
      <c r="W68" s="12"/>
      <c r="X68" s="12"/>
    </row>
    <row r="69" spans="2:24" s="13" customFormat="1">
      <c r="B69" s="13">
        <v>2030</v>
      </c>
      <c r="C69" s="13">
        <v>2</v>
      </c>
      <c r="D69" s="13">
        <v>222</v>
      </c>
      <c r="E69" s="14">
        <v>21772843.637287699</v>
      </c>
      <c r="F69" s="14">
        <v>136618.03502000001</v>
      </c>
      <c r="G69" s="15">
        <f t="shared" si="7"/>
        <v>21677211.0127737</v>
      </c>
      <c r="H69" s="15"/>
      <c r="I69" s="15"/>
      <c r="J69" s="15">
        <f t="shared" si="9"/>
        <v>82884695.108069986</v>
      </c>
      <c r="K69" s="14"/>
      <c r="L69" s="15"/>
      <c r="M69" s="15">
        <f t="shared" si="8"/>
        <v>343145.11589779949</v>
      </c>
      <c r="N69" s="15"/>
      <c r="Q69" s="15"/>
      <c r="R69" s="15"/>
      <c r="S69" s="15"/>
      <c r="V69" s="15"/>
      <c r="W69" s="15"/>
      <c r="X69" s="15"/>
    </row>
    <row r="70" spans="2:24" s="13" customFormat="1">
      <c r="B70" s="13">
        <v>2030</v>
      </c>
      <c r="C70" s="13">
        <v>3</v>
      </c>
      <c r="D70" s="13">
        <v>223</v>
      </c>
      <c r="E70" s="14">
        <v>18528063.4250746</v>
      </c>
      <c r="F70" s="14">
        <v>136431.09609000001</v>
      </c>
      <c r="G70" s="15">
        <f t="shared" si="7"/>
        <v>18432561.657811601</v>
      </c>
      <c r="H70" s="15"/>
      <c r="I70" s="15"/>
      <c r="J70" s="15">
        <f t="shared" si="9"/>
        <v>70478497.0800969</v>
      </c>
      <c r="K70" s="14"/>
      <c r="L70" s="15"/>
      <c r="M70" s="15">
        <f t="shared" si="8"/>
        <v>342675.57920162851</v>
      </c>
      <c r="N70" s="15"/>
      <c r="Q70" s="15"/>
      <c r="R70" s="15"/>
      <c r="S70" s="15"/>
      <c r="V70" s="15"/>
      <c r="W70" s="15"/>
      <c r="X70" s="15"/>
    </row>
    <row r="71" spans="2:24" s="13" customFormat="1">
      <c r="B71" s="13">
        <v>2030</v>
      </c>
      <c r="C71" s="13">
        <v>4</v>
      </c>
      <c r="D71" s="13">
        <v>224</v>
      </c>
      <c r="E71" s="14">
        <v>21941822.1303728</v>
      </c>
      <c r="F71" s="14">
        <v>131219.08901</v>
      </c>
      <c r="G71" s="15">
        <f t="shared" si="7"/>
        <v>21849968.768065799</v>
      </c>
      <c r="H71" s="15"/>
      <c r="I71" s="15"/>
      <c r="J71" s="15">
        <f t="shared" si="9"/>
        <v>83545249.358637661</v>
      </c>
      <c r="K71" s="14"/>
      <c r="L71" s="15"/>
      <c r="M71" s="15">
        <f t="shared" si="8"/>
        <v>329584.52008000569</v>
      </c>
      <c r="N71" s="15"/>
      <c r="Q71" s="15"/>
      <c r="R71" s="15"/>
      <c r="S71" s="15"/>
      <c r="V71" s="15"/>
      <c r="W71" s="15"/>
      <c r="X71" s="15"/>
    </row>
    <row r="72" spans="2:24" s="9" customFormat="1">
      <c r="B72" s="9">
        <v>2031</v>
      </c>
      <c r="C72" s="10">
        <v>1</v>
      </c>
      <c r="D72" s="9">
        <v>225</v>
      </c>
      <c r="E72" s="11">
        <v>18583316.936910499</v>
      </c>
      <c r="F72" s="11">
        <v>132672.61710999999</v>
      </c>
      <c r="G72" s="12">
        <f t="shared" ref="G72:G103" si="10">E72-F72*0.7</f>
        <v>18490446.1049335</v>
      </c>
      <c r="H72" s="12"/>
      <c r="I72" s="12"/>
      <c r="J72" s="12">
        <f t="shared" si="9"/>
        <v>70699823.280610919</v>
      </c>
      <c r="K72" s="11"/>
      <c r="L72" s="12"/>
      <c r="M72" s="12">
        <f t="shared" si="8"/>
        <v>333235.3636034262</v>
      </c>
      <c r="N72" s="12"/>
      <c r="O72" s="10"/>
      <c r="P72" s="10"/>
      <c r="Q72" s="12"/>
      <c r="R72" s="12"/>
      <c r="S72" s="12"/>
      <c r="T72" s="10"/>
      <c r="U72" s="10"/>
      <c r="V72" s="12"/>
      <c r="W72" s="12"/>
      <c r="X72" s="12"/>
    </row>
    <row r="73" spans="2:24" s="13" customFormat="1">
      <c r="B73" s="13">
        <v>2031</v>
      </c>
      <c r="C73" s="13">
        <v>2</v>
      </c>
      <c r="D73" s="13">
        <v>226</v>
      </c>
      <c r="E73" s="14">
        <v>21956504.9215165</v>
      </c>
      <c r="F73" s="14">
        <v>133473.10367000001</v>
      </c>
      <c r="G73" s="15">
        <f t="shared" si="10"/>
        <v>21863073.748947501</v>
      </c>
      <c r="H73" s="15"/>
      <c r="I73" s="15"/>
      <c r="J73" s="15">
        <f t="shared" si="9"/>
        <v>83595357.388869822</v>
      </c>
      <c r="K73" s="14"/>
      <c r="L73" s="15"/>
      <c r="M73" s="15">
        <f t="shared" si="8"/>
        <v>335245.95505546714</v>
      </c>
      <c r="N73" s="15"/>
      <c r="Q73" s="15"/>
      <c r="R73" s="15"/>
      <c r="S73" s="15"/>
      <c r="V73" s="15"/>
      <c r="W73" s="15"/>
      <c r="X73" s="15"/>
    </row>
    <row r="74" spans="2:24" s="13" customFormat="1">
      <c r="B74" s="13">
        <v>2031</v>
      </c>
      <c r="C74" s="13">
        <v>3</v>
      </c>
      <c r="D74" s="13">
        <v>227</v>
      </c>
      <c r="E74" s="14">
        <v>18660390.322163001</v>
      </c>
      <c r="F74" s="14">
        <v>135088.84839</v>
      </c>
      <c r="G74" s="15">
        <f t="shared" si="10"/>
        <v>18565828.128290001</v>
      </c>
      <c r="H74" s="15"/>
      <c r="I74" s="15"/>
      <c r="J74" s="15">
        <f t="shared" si="9"/>
        <v>70988052.980402604</v>
      </c>
      <c r="K74" s="14"/>
      <c r="L74" s="15"/>
      <c r="M74" s="15">
        <f t="shared" si="8"/>
        <v>339304.23995997838</v>
      </c>
      <c r="N74" s="15"/>
      <c r="Q74" s="15"/>
      <c r="R74" s="15"/>
      <c r="S74" s="15"/>
      <c r="V74" s="15"/>
      <c r="W74" s="15"/>
      <c r="X74" s="15"/>
    </row>
    <row r="75" spans="2:24" s="13" customFormat="1">
      <c r="B75" s="13">
        <v>2031</v>
      </c>
      <c r="C75" s="13">
        <v>4</v>
      </c>
      <c r="D75" s="13">
        <v>228</v>
      </c>
      <c r="E75" s="14">
        <v>22235728.325382698</v>
      </c>
      <c r="F75" s="14">
        <v>136298.38902999999</v>
      </c>
      <c r="G75" s="15">
        <f t="shared" si="10"/>
        <v>22140319.4530617</v>
      </c>
      <c r="H75" s="15"/>
      <c r="I75" s="15"/>
      <c r="J75" s="15">
        <f t="shared" si="9"/>
        <v>84655430.367906958</v>
      </c>
      <c r="K75" s="14"/>
      <c r="L75" s="15"/>
      <c r="M75" s="15">
        <f t="shared" si="8"/>
        <v>342342.25732741551</v>
      </c>
      <c r="N75" s="15"/>
      <c r="Q75" s="15"/>
      <c r="R75" s="15"/>
      <c r="S75" s="15"/>
      <c r="V75" s="15"/>
      <c r="W75" s="15"/>
      <c r="X75" s="15"/>
    </row>
    <row r="76" spans="2:24" s="9" customFormat="1">
      <c r="B76" s="9">
        <v>2032</v>
      </c>
      <c r="C76" s="10">
        <v>1</v>
      </c>
      <c r="D76" s="9">
        <v>229</v>
      </c>
      <c r="E76" s="11">
        <v>18866062.497897401</v>
      </c>
      <c r="F76" s="11">
        <v>137391.06195</v>
      </c>
      <c r="G76" s="12">
        <f t="shared" si="10"/>
        <v>18769888.754532401</v>
      </c>
      <c r="H76" s="12"/>
      <c r="I76" s="12"/>
      <c r="J76" s="12">
        <f t="shared" si="9"/>
        <v>71768296.471121803</v>
      </c>
      <c r="K76" s="11"/>
      <c r="L76" s="12"/>
      <c r="M76" s="12">
        <f t="shared" si="8"/>
        <v>345086.73667611135</v>
      </c>
      <c r="N76" s="12"/>
      <c r="O76" s="10"/>
      <c r="P76" s="10"/>
      <c r="Q76" s="12"/>
      <c r="R76" s="12"/>
      <c r="S76" s="12"/>
      <c r="T76" s="10"/>
      <c r="U76" s="10"/>
      <c r="V76" s="12"/>
      <c r="W76" s="12"/>
      <c r="X76" s="12"/>
    </row>
    <row r="77" spans="2:24" s="13" customFormat="1">
      <c r="B77" s="13">
        <v>2032</v>
      </c>
      <c r="C77" s="13">
        <v>2</v>
      </c>
      <c r="D77" s="13">
        <v>230</v>
      </c>
      <c r="E77" s="14">
        <v>22138738.406171601</v>
      </c>
      <c r="F77" s="14">
        <v>133276.32409000001</v>
      </c>
      <c r="G77" s="15">
        <f t="shared" si="10"/>
        <v>22045444.979308601</v>
      </c>
      <c r="H77" s="15"/>
      <c r="I77" s="15"/>
      <c r="J77" s="15">
        <f t="shared" si="9"/>
        <v>84292669.594580054</v>
      </c>
      <c r="K77" s="14"/>
      <c r="L77" s="15"/>
      <c r="M77" s="15">
        <f t="shared" si="8"/>
        <v>334751.7014836343</v>
      </c>
      <c r="N77" s="15"/>
      <c r="Q77" s="15"/>
      <c r="R77" s="15"/>
      <c r="S77" s="15"/>
      <c r="V77" s="15"/>
      <c r="W77" s="15"/>
      <c r="X77" s="15"/>
    </row>
    <row r="78" spans="2:24" s="13" customFormat="1">
      <c r="B78" s="13">
        <v>2032</v>
      </c>
      <c r="C78" s="13">
        <v>3</v>
      </c>
      <c r="D78" s="13">
        <v>231</v>
      </c>
      <c r="E78" s="14">
        <v>18859547.181758001</v>
      </c>
      <c r="F78" s="14">
        <v>133007.04772</v>
      </c>
      <c r="G78" s="15">
        <f t="shared" si="10"/>
        <v>18766442.248354003</v>
      </c>
      <c r="H78" s="15"/>
      <c r="I78" s="15"/>
      <c r="J78" s="15">
        <f t="shared" si="9"/>
        <v>71755118.456034154</v>
      </c>
      <c r="K78" s="14"/>
      <c r="L78" s="15"/>
      <c r="M78" s="15">
        <f t="shared" si="8"/>
        <v>334075.35687672597</v>
      </c>
      <c r="N78" s="15"/>
      <c r="Q78" s="15"/>
      <c r="R78" s="15"/>
      <c r="S78" s="15"/>
      <c r="V78" s="15"/>
      <c r="W78" s="15"/>
      <c r="X78" s="15"/>
    </row>
    <row r="79" spans="2:24" s="13" customFormat="1">
      <c r="B79" s="13">
        <v>2032</v>
      </c>
      <c r="C79" s="13">
        <v>4</v>
      </c>
      <c r="D79" s="13">
        <v>232</v>
      </c>
      <c r="E79" s="14">
        <v>22296548.2110416</v>
      </c>
      <c r="F79" s="14">
        <v>135412.88569</v>
      </c>
      <c r="G79" s="15">
        <f t="shared" si="10"/>
        <v>22201759.191058598</v>
      </c>
      <c r="H79" s="15"/>
      <c r="I79" s="15"/>
      <c r="J79" s="15">
        <f t="shared" si="9"/>
        <v>84890350.531224638</v>
      </c>
      <c r="K79" s="14"/>
      <c r="L79" s="15"/>
      <c r="M79" s="15">
        <f t="shared" si="8"/>
        <v>340118.12823503249</v>
      </c>
      <c r="N79" s="15"/>
      <c r="Q79" s="15"/>
      <c r="R79" s="15"/>
      <c r="S79" s="15"/>
      <c r="V79" s="15"/>
      <c r="W79" s="15"/>
      <c r="X79" s="15"/>
    </row>
    <row r="80" spans="2:24" s="9" customFormat="1">
      <c r="B80" s="9">
        <v>2033</v>
      </c>
      <c r="C80" s="10">
        <v>1</v>
      </c>
      <c r="D80" s="9">
        <v>233</v>
      </c>
      <c r="E80" s="11">
        <v>18752804.6753553</v>
      </c>
      <c r="F80" s="11">
        <v>140145.70339000001</v>
      </c>
      <c r="G80" s="12">
        <f t="shared" si="10"/>
        <v>18654702.682982299</v>
      </c>
      <c r="H80" s="12"/>
      <c r="I80" s="12"/>
      <c r="J80" s="12">
        <f t="shared" si="9"/>
        <v>71327872.543177351</v>
      </c>
      <c r="K80" s="11"/>
      <c r="L80" s="12"/>
      <c r="M80" s="12">
        <f t="shared" si="8"/>
        <v>352005.60178822704</v>
      </c>
      <c r="N80" s="12"/>
      <c r="O80" s="10"/>
      <c r="P80" s="10"/>
      <c r="Q80" s="12"/>
      <c r="R80" s="12"/>
      <c r="S80" s="12"/>
      <c r="T80" s="10"/>
      <c r="U80" s="10"/>
      <c r="V80" s="12"/>
      <c r="W80" s="12"/>
      <c r="X80" s="12"/>
    </row>
    <row r="81" spans="2:24" s="13" customFormat="1">
      <c r="B81" s="13">
        <v>2033</v>
      </c>
      <c r="C81" s="13">
        <v>2</v>
      </c>
      <c r="D81" s="13">
        <v>234</v>
      </c>
      <c r="E81" s="14">
        <v>22470492.944929399</v>
      </c>
      <c r="F81" s="14">
        <v>135274.81602999999</v>
      </c>
      <c r="G81" s="15">
        <f t="shared" si="10"/>
        <v>22375800.5737084</v>
      </c>
      <c r="H81" s="15"/>
      <c r="I81" s="15"/>
      <c r="J81" s="15">
        <f t="shared" si="9"/>
        <v>85555812.842248663</v>
      </c>
      <c r="K81" s="14"/>
      <c r="L81" s="15"/>
      <c r="M81" s="15">
        <f t="shared" si="8"/>
        <v>339771.33705570002</v>
      </c>
      <c r="N81" s="15"/>
      <c r="Q81" s="15"/>
      <c r="R81" s="15"/>
      <c r="S81" s="15"/>
      <c r="V81" s="15"/>
      <c r="W81" s="15"/>
      <c r="X81" s="15"/>
    </row>
    <row r="82" spans="2:24" s="13" customFormat="1">
      <c r="B82" s="13">
        <v>2033</v>
      </c>
      <c r="C82" s="13">
        <v>3</v>
      </c>
      <c r="D82" s="13">
        <v>235</v>
      </c>
      <c r="E82" s="14">
        <v>19170694.404649399</v>
      </c>
      <c r="F82" s="14">
        <v>138794.74437999999</v>
      </c>
      <c r="G82" s="15">
        <f t="shared" si="10"/>
        <v>19073538.0835834</v>
      </c>
      <c r="H82" s="15"/>
      <c r="I82" s="15"/>
      <c r="J82" s="15">
        <f t="shared" si="9"/>
        <v>72929325.998551846</v>
      </c>
      <c r="K82" s="14"/>
      <c r="L82" s="15"/>
      <c r="M82" s="15">
        <f t="shared" si="8"/>
        <v>348612.38224739727</v>
      </c>
      <c r="N82" s="15"/>
      <c r="Q82" s="15"/>
      <c r="R82" s="15"/>
      <c r="S82" s="15"/>
      <c r="V82" s="15"/>
      <c r="W82" s="15"/>
      <c r="X82" s="15"/>
    </row>
    <row r="83" spans="2:24" s="13" customFormat="1">
      <c r="B83" s="13">
        <v>2033</v>
      </c>
      <c r="C83" s="13">
        <v>4</v>
      </c>
      <c r="D83" s="13">
        <v>236</v>
      </c>
      <c r="E83" s="14">
        <v>22731960.1937792</v>
      </c>
      <c r="F83" s="14">
        <v>143930.62757000001</v>
      </c>
      <c r="G83" s="15">
        <f t="shared" si="10"/>
        <v>22631208.754480202</v>
      </c>
      <c r="H83" s="15"/>
      <c r="I83" s="15"/>
      <c r="J83" s="15">
        <f t="shared" si="9"/>
        <v>86532388.15809086</v>
      </c>
      <c r="K83" s="14"/>
      <c r="L83" s="15"/>
      <c r="M83" s="15">
        <f t="shared" si="8"/>
        <v>361512.24010446656</v>
      </c>
      <c r="N83" s="15"/>
      <c r="Q83" s="15"/>
      <c r="R83" s="15"/>
      <c r="S83" s="15"/>
      <c r="V83" s="15"/>
      <c r="W83" s="15"/>
      <c r="X83" s="15"/>
    </row>
    <row r="84" spans="2:24" s="9" customFormat="1">
      <c r="B84" s="9">
        <v>2034</v>
      </c>
      <c r="C84" s="10">
        <v>1</v>
      </c>
      <c r="D84" s="9">
        <v>237</v>
      </c>
      <c r="E84" s="11">
        <v>19271063.6489054</v>
      </c>
      <c r="F84" s="11">
        <v>141325.47515000001</v>
      </c>
      <c r="G84" s="12">
        <f t="shared" si="10"/>
        <v>19172135.8163004</v>
      </c>
      <c r="H84" s="12"/>
      <c r="I84" s="12"/>
      <c r="J84" s="12">
        <f t="shared" si="9"/>
        <v>73306322.975228414</v>
      </c>
      <c r="K84" s="11"/>
      <c r="L84" s="12"/>
      <c r="M84" s="12">
        <f t="shared" si="8"/>
        <v>354968.84831171046</v>
      </c>
      <c r="N84" s="12"/>
      <c r="O84" s="10"/>
      <c r="P84" s="10"/>
      <c r="Q84" s="12"/>
      <c r="R84" s="12"/>
      <c r="S84" s="12"/>
      <c r="T84" s="10"/>
      <c r="U84" s="10"/>
      <c r="V84" s="12"/>
      <c r="W84" s="12"/>
      <c r="X84" s="12"/>
    </row>
    <row r="85" spans="2:24" s="13" customFormat="1">
      <c r="B85" s="13">
        <v>2034</v>
      </c>
      <c r="C85" s="13">
        <v>2</v>
      </c>
      <c r="D85" s="13">
        <v>238</v>
      </c>
      <c r="E85" s="14">
        <v>22877920.205268402</v>
      </c>
      <c r="F85" s="14">
        <v>143419.67747</v>
      </c>
      <c r="G85" s="15">
        <f t="shared" si="10"/>
        <v>22777526.4310394</v>
      </c>
      <c r="H85" s="15"/>
      <c r="I85" s="15"/>
      <c r="J85" s="15">
        <f t="shared" si="9"/>
        <v>87091846.47601673</v>
      </c>
      <c r="K85" s="14"/>
      <c r="L85" s="15"/>
      <c r="M85" s="15">
        <f t="shared" si="8"/>
        <v>360228.88076426799</v>
      </c>
      <c r="N85" s="15"/>
      <c r="Q85" s="15"/>
      <c r="R85" s="15"/>
      <c r="S85" s="15"/>
      <c r="V85" s="15"/>
      <c r="W85" s="15"/>
      <c r="X85" s="15"/>
    </row>
    <row r="86" spans="2:24" s="13" customFormat="1">
      <c r="B86" s="13">
        <v>2034</v>
      </c>
      <c r="C86" s="13">
        <v>3</v>
      </c>
      <c r="D86" s="13">
        <v>239</v>
      </c>
      <c r="E86" s="14">
        <v>19228846.479880899</v>
      </c>
      <c r="F86" s="14">
        <v>139943.29026000001</v>
      </c>
      <c r="G86" s="15">
        <f t="shared" si="10"/>
        <v>19130886.176698901</v>
      </c>
      <c r="H86" s="15"/>
      <c r="I86" s="15"/>
      <c r="J86" s="15">
        <f t="shared" si="9"/>
        <v>73148601.403035685</v>
      </c>
      <c r="K86" s="14"/>
      <c r="L86" s="15"/>
      <c r="M86" s="15">
        <f t="shared" si="8"/>
        <v>351497.19836299174</v>
      </c>
      <c r="N86" s="15"/>
      <c r="Q86" s="15"/>
      <c r="R86" s="15"/>
      <c r="S86" s="15"/>
      <c r="V86" s="15"/>
      <c r="W86" s="15"/>
      <c r="X86" s="15"/>
    </row>
    <row r="87" spans="2:24" s="13" customFormat="1">
      <c r="B87" s="13">
        <v>2034</v>
      </c>
      <c r="C87" s="13">
        <v>4</v>
      </c>
      <c r="D87" s="13">
        <v>240</v>
      </c>
      <c r="E87" s="14">
        <v>22985991.450375199</v>
      </c>
      <c r="F87" s="14">
        <v>135706.05163</v>
      </c>
      <c r="G87" s="15">
        <f t="shared" si="10"/>
        <v>22890997.214234199</v>
      </c>
      <c r="H87" s="15"/>
      <c r="I87" s="15"/>
      <c r="J87" s="15">
        <f t="shared" si="9"/>
        <v>87525711.850267723</v>
      </c>
      <c r="K87" s="14"/>
      <c r="L87" s="15"/>
      <c r="M87" s="15">
        <f t="shared" si="8"/>
        <v>340854.47655422665</v>
      </c>
      <c r="N87" s="15"/>
      <c r="Q87" s="15"/>
      <c r="R87" s="15"/>
      <c r="S87" s="15"/>
      <c r="V87" s="15"/>
      <c r="W87" s="15"/>
      <c r="X87" s="15"/>
    </row>
    <row r="88" spans="2:24" s="9" customFormat="1">
      <c r="B88" s="9">
        <v>2035</v>
      </c>
      <c r="C88" s="10">
        <v>1</v>
      </c>
      <c r="D88" s="9">
        <v>241</v>
      </c>
      <c r="E88" s="11">
        <v>19529710.824891102</v>
      </c>
      <c r="F88" s="11">
        <v>136217.09378</v>
      </c>
      <c r="G88" s="12">
        <f t="shared" si="10"/>
        <v>19434358.859245103</v>
      </c>
      <c r="H88" s="12"/>
      <c r="I88" s="12"/>
      <c r="J88" s="12">
        <f t="shared" si="9"/>
        <v>74308955.507244393</v>
      </c>
      <c r="K88" s="11"/>
      <c r="L88" s="12"/>
      <c r="M88" s="12">
        <f t="shared" si="8"/>
        <v>342138.06709748646</v>
      </c>
      <c r="N88" s="12"/>
      <c r="O88" s="10"/>
      <c r="P88" s="10"/>
      <c r="Q88" s="12"/>
      <c r="R88" s="12"/>
      <c r="S88" s="12"/>
      <c r="T88" s="10"/>
      <c r="U88" s="10"/>
      <c r="V88" s="12"/>
      <c r="W88" s="12"/>
      <c r="X88" s="12"/>
    </row>
    <row r="89" spans="2:24" s="13" customFormat="1">
      <c r="B89" s="13">
        <v>2035</v>
      </c>
      <c r="C89" s="13">
        <v>2</v>
      </c>
      <c r="D89" s="13">
        <v>242</v>
      </c>
      <c r="E89" s="14">
        <v>22982203.6020131</v>
      </c>
      <c r="F89" s="14">
        <v>141146.33778999999</v>
      </c>
      <c r="G89" s="15">
        <f t="shared" si="10"/>
        <v>22883401.1655601</v>
      </c>
      <c r="H89" s="15"/>
      <c r="I89" s="15"/>
      <c r="J89" s="15">
        <f t="shared" si="9"/>
        <v>87496667.699799851</v>
      </c>
      <c r="K89" s="14"/>
      <c r="L89" s="15"/>
      <c r="M89" s="15">
        <f t="shared" si="8"/>
        <v>354518.90691012441</v>
      </c>
      <c r="N89" s="15"/>
      <c r="Q89" s="15"/>
      <c r="R89" s="15"/>
      <c r="S89" s="15"/>
      <c r="V89" s="15"/>
      <c r="W89" s="15"/>
      <c r="X89" s="15"/>
    </row>
    <row r="90" spans="2:24" s="13" customFormat="1">
      <c r="B90" s="13">
        <v>2035</v>
      </c>
      <c r="C90" s="13">
        <v>3</v>
      </c>
      <c r="D90" s="13">
        <v>243</v>
      </c>
      <c r="E90" s="14">
        <v>19622374.084055498</v>
      </c>
      <c r="F90" s="14">
        <v>142241.70282000001</v>
      </c>
      <c r="G90" s="15">
        <f t="shared" si="10"/>
        <v>19522804.892081499</v>
      </c>
      <c r="H90" s="15"/>
      <c r="I90" s="15"/>
      <c r="J90" s="15">
        <f t="shared" si="9"/>
        <v>74647136.579562381</v>
      </c>
      <c r="K90" s="14"/>
      <c r="L90" s="15"/>
      <c r="M90" s="15">
        <f t="shared" si="8"/>
        <v>357270.14806298341</v>
      </c>
      <c r="N90" s="15"/>
      <c r="Q90" s="15"/>
      <c r="R90" s="15"/>
      <c r="S90" s="15"/>
      <c r="V90" s="15"/>
      <c r="W90" s="15"/>
      <c r="X90" s="15"/>
    </row>
    <row r="91" spans="2:24" s="13" customFormat="1">
      <c r="B91" s="13">
        <v>2035</v>
      </c>
      <c r="C91" s="13">
        <v>4</v>
      </c>
      <c r="D91" s="13">
        <v>244</v>
      </c>
      <c r="E91" s="14">
        <v>23137511.865182701</v>
      </c>
      <c r="F91" s="14">
        <v>140023.74363000001</v>
      </c>
      <c r="G91" s="15">
        <f t="shared" si="10"/>
        <v>23039495.244641703</v>
      </c>
      <c r="H91" s="15"/>
      <c r="I91" s="15"/>
      <c r="J91" s="15">
        <f t="shared" si="9"/>
        <v>88093506.940107554</v>
      </c>
      <c r="K91" s="14"/>
      <c r="L91" s="15"/>
      <c r="M91" s="15">
        <f t="shared" si="8"/>
        <v>351699.27403308154</v>
      </c>
      <c r="N91" s="15"/>
      <c r="Q91" s="15"/>
      <c r="R91" s="15"/>
      <c r="S91" s="15"/>
      <c r="V91" s="15"/>
      <c r="W91" s="15"/>
      <c r="X91" s="15"/>
    </row>
    <row r="92" spans="2:24" s="9" customFormat="1">
      <c r="B92" s="9">
        <v>2036</v>
      </c>
      <c r="C92" s="10">
        <v>1</v>
      </c>
      <c r="D92" s="9">
        <v>245</v>
      </c>
      <c r="E92" s="11">
        <v>19656875.743642699</v>
      </c>
      <c r="F92" s="11">
        <v>144622.44609000001</v>
      </c>
      <c r="G92" s="12">
        <f t="shared" si="10"/>
        <v>19555640.0313797</v>
      </c>
      <c r="H92" s="12"/>
      <c r="I92" s="12"/>
      <c r="J92" s="12">
        <f t="shared" si="9"/>
        <v>74772684.580546394</v>
      </c>
      <c r="K92" s="11"/>
      <c r="L92" s="12"/>
      <c r="M92" s="12">
        <f t="shared" si="8"/>
        <v>363249.88876989274</v>
      </c>
      <c r="N92" s="12"/>
      <c r="O92" s="10"/>
      <c r="P92" s="10"/>
      <c r="Q92" s="12"/>
      <c r="R92" s="12"/>
      <c r="S92" s="12"/>
      <c r="T92" s="10"/>
      <c r="U92" s="10"/>
      <c r="V92" s="12"/>
      <c r="W92" s="12"/>
      <c r="X92" s="12"/>
    </row>
    <row r="93" spans="2:24" s="13" customFormat="1">
      <c r="B93" s="13">
        <v>2036</v>
      </c>
      <c r="C93" s="13">
        <v>2</v>
      </c>
      <c r="D93" s="13">
        <v>246</v>
      </c>
      <c r="E93" s="14">
        <v>23448570.296473902</v>
      </c>
      <c r="F93" s="14">
        <v>147053.4088</v>
      </c>
      <c r="G93" s="15">
        <f t="shared" si="10"/>
        <v>23345632.910313901</v>
      </c>
      <c r="H93" s="15"/>
      <c r="I93" s="15"/>
      <c r="J93" s="15">
        <f t="shared" si="9"/>
        <v>89264050.838277116</v>
      </c>
      <c r="K93" s="14"/>
      <c r="L93" s="15"/>
      <c r="M93" s="15">
        <f t="shared" si="8"/>
        <v>369355.76623141568</v>
      </c>
      <c r="N93" s="15"/>
      <c r="Q93" s="15"/>
      <c r="R93" s="15"/>
      <c r="S93" s="15"/>
      <c r="V93" s="15"/>
      <c r="W93" s="15"/>
      <c r="X93" s="15"/>
    </row>
    <row r="94" spans="2:24" s="13" customFormat="1">
      <c r="B94" s="13">
        <v>2036</v>
      </c>
      <c r="C94" s="13">
        <v>3</v>
      </c>
      <c r="D94" s="13">
        <v>247</v>
      </c>
      <c r="E94" s="14">
        <v>19756960.790087599</v>
      </c>
      <c r="F94" s="14">
        <v>149776.28081</v>
      </c>
      <c r="G94" s="15">
        <f t="shared" si="10"/>
        <v>19652117.393520601</v>
      </c>
      <c r="H94" s="15"/>
      <c r="I94" s="15"/>
      <c r="J94" s="15">
        <f t="shared" si="9"/>
        <v>75141574.136549115</v>
      </c>
      <c r="K94" s="14"/>
      <c r="L94" s="15"/>
      <c r="M94" s="15">
        <f t="shared" si="8"/>
        <v>376194.83569475223</v>
      </c>
      <c r="N94" s="15"/>
      <c r="Q94" s="15"/>
      <c r="R94" s="15"/>
      <c r="S94" s="15"/>
      <c r="V94" s="15"/>
      <c r="W94" s="15"/>
      <c r="X94" s="15"/>
    </row>
    <row r="95" spans="2:24" s="13" customFormat="1">
      <c r="B95" s="13">
        <v>2036</v>
      </c>
      <c r="C95" s="13">
        <v>4</v>
      </c>
      <c r="D95" s="13">
        <v>248</v>
      </c>
      <c r="E95" s="14">
        <v>23457819.932277501</v>
      </c>
      <c r="F95" s="14">
        <v>148093.69782999999</v>
      </c>
      <c r="G95" s="15">
        <f t="shared" si="10"/>
        <v>23354154.343796499</v>
      </c>
      <c r="H95" s="15"/>
      <c r="I95" s="15"/>
      <c r="J95" s="15">
        <f t="shared" si="9"/>
        <v>89296633.277764961</v>
      </c>
      <c r="K95" s="14"/>
      <c r="L95" s="15"/>
      <c r="M95" s="15">
        <f t="shared" si="8"/>
        <v>371968.67235112598</v>
      </c>
      <c r="N95" s="15"/>
      <c r="Q95" s="15"/>
      <c r="R95" s="15"/>
      <c r="S95" s="15"/>
      <c r="V95" s="15"/>
      <c r="W95" s="15"/>
      <c r="X95" s="15"/>
    </row>
    <row r="96" spans="2:24" s="9" customFormat="1">
      <c r="B96" s="9">
        <v>2037</v>
      </c>
      <c r="C96" s="10">
        <v>1</v>
      </c>
      <c r="D96" s="9">
        <v>249</v>
      </c>
      <c r="E96" s="11">
        <v>19905755.142082501</v>
      </c>
      <c r="F96" s="11">
        <v>146833.27486999999</v>
      </c>
      <c r="G96" s="12">
        <f t="shared" si="10"/>
        <v>19802971.849673502</v>
      </c>
      <c r="H96" s="12"/>
      <c r="I96" s="12"/>
      <c r="J96" s="12">
        <f t="shared" si="9"/>
        <v>75718379.224461898</v>
      </c>
      <c r="K96" s="11"/>
      <c r="L96" s="12"/>
      <c r="M96" s="12">
        <f t="shared" si="8"/>
        <v>368802.85326562874</v>
      </c>
      <c r="N96" s="12"/>
      <c r="O96" s="10"/>
      <c r="P96" s="10"/>
      <c r="Q96" s="12"/>
      <c r="R96" s="12"/>
      <c r="S96" s="12"/>
      <c r="T96" s="10"/>
      <c r="U96" s="10"/>
      <c r="V96" s="12"/>
      <c r="W96" s="12"/>
      <c r="X96" s="12"/>
    </row>
    <row r="97" spans="2:24" s="13" customFormat="1">
      <c r="B97" s="13">
        <v>2037</v>
      </c>
      <c r="C97" s="13">
        <v>2</v>
      </c>
      <c r="D97" s="13">
        <v>250</v>
      </c>
      <c r="E97" s="14">
        <v>23621725.678479001</v>
      </c>
      <c r="F97" s="14">
        <v>147802.97570000001</v>
      </c>
      <c r="G97" s="15">
        <f t="shared" si="10"/>
        <v>23518263.595489003</v>
      </c>
      <c r="H97" s="15"/>
      <c r="I97" s="15"/>
      <c r="J97" s="15">
        <f t="shared" si="9"/>
        <v>89924119.225239083</v>
      </c>
      <c r="K97" s="14"/>
      <c r="L97" s="15"/>
      <c r="M97" s="15">
        <f t="shared" si="8"/>
        <v>371238.46217808191</v>
      </c>
      <c r="N97" s="15"/>
      <c r="Q97" s="15"/>
      <c r="R97" s="15"/>
      <c r="S97" s="15"/>
      <c r="V97" s="15"/>
      <c r="W97" s="15"/>
      <c r="X97" s="15"/>
    </row>
    <row r="98" spans="2:24" s="13" customFormat="1">
      <c r="B98" s="13">
        <v>2037</v>
      </c>
      <c r="C98" s="13">
        <v>3</v>
      </c>
      <c r="D98" s="13">
        <v>251</v>
      </c>
      <c r="E98" s="14">
        <v>19849511.537826698</v>
      </c>
      <c r="F98" s="14">
        <v>148979.50086999999</v>
      </c>
      <c r="G98" s="15">
        <f t="shared" si="10"/>
        <v>19745225.887217697</v>
      </c>
      <c r="H98" s="15"/>
      <c r="I98" s="15"/>
      <c r="J98" s="15">
        <f t="shared" si="9"/>
        <v>75497582.532071397</v>
      </c>
      <c r="K98" s="14"/>
      <c r="L98" s="15"/>
      <c r="M98" s="15">
        <f t="shared" ref="M98:M111" si="11">F98*2.511711692</f>
        <v>374193.55420350312</v>
      </c>
      <c r="N98" s="15"/>
      <c r="Q98" s="15"/>
      <c r="R98" s="15"/>
      <c r="S98" s="15"/>
      <c r="V98" s="15"/>
      <c r="W98" s="15"/>
      <c r="X98" s="15"/>
    </row>
    <row r="99" spans="2:24" s="13" customFormat="1">
      <c r="B99" s="13">
        <v>2037</v>
      </c>
      <c r="C99" s="13">
        <v>4</v>
      </c>
      <c r="D99" s="13">
        <v>252</v>
      </c>
      <c r="E99" s="14">
        <v>23691710.503151599</v>
      </c>
      <c r="F99" s="14">
        <v>154755.04094000001</v>
      </c>
      <c r="G99" s="15">
        <f t="shared" si="10"/>
        <v>23583381.9744936</v>
      </c>
      <c r="H99" s="15"/>
      <c r="I99" s="15"/>
      <c r="J99" s="15">
        <f t="shared" ref="J99:J111" si="12">G99*3.8235866717</f>
        <v>90173104.991283759</v>
      </c>
      <c r="K99" s="14"/>
      <c r="L99" s="15"/>
      <c r="M99" s="15">
        <f t="shared" si="11"/>
        <v>388700.0457249367</v>
      </c>
      <c r="N99" s="15"/>
      <c r="Q99" s="15"/>
      <c r="R99" s="15"/>
      <c r="S99" s="15"/>
      <c r="V99" s="15"/>
      <c r="W99" s="15"/>
      <c r="X99" s="15"/>
    </row>
    <row r="100" spans="2:24" s="9" customFormat="1">
      <c r="B100" s="9">
        <v>2038</v>
      </c>
      <c r="C100" s="10">
        <v>1</v>
      </c>
      <c r="D100" s="9">
        <v>253</v>
      </c>
      <c r="E100" s="11">
        <v>20149953.180229198</v>
      </c>
      <c r="F100" s="11">
        <v>153128.13915999999</v>
      </c>
      <c r="G100" s="12">
        <f t="shared" si="10"/>
        <v>20042763.482817199</v>
      </c>
      <c r="H100" s="12"/>
      <c r="I100" s="12"/>
      <c r="J100" s="12">
        <f t="shared" si="12"/>
        <v>76635243.316935316</v>
      </c>
      <c r="K100" s="11"/>
      <c r="L100" s="12"/>
      <c r="M100" s="12">
        <f t="shared" si="11"/>
        <v>384613.73750237504</v>
      </c>
      <c r="N100" s="12"/>
      <c r="O100" s="10"/>
      <c r="P100" s="10"/>
      <c r="Q100" s="12"/>
      <c r="R100" s="12"/>
      <c r="S100" s="12"/>
      <c r="T100" s="10"/>
      <c r="U100" s="10"/>
      <c r="V100" s="12"/>
      <c r="W100" s="12"/>
      <c r="X100" s="12"/>
    </row>
    <row r="101" spans="2:24" s="13" customFormat="1">
      <c r="B101" s="13">
        <v>2038</v>
      </c>
      <c r="C101" s="13">
        <v>2</v>
      </c>
      <c r="D101" s="13">
        <v>254</v>
      </c>
      <c r="E101" s="14">
        <v>23701629.339600898</v>
      </c>
      <c r="F101" s="14">
        <v>155657.43409</v>
      </c>
      <c r="G101" s="15">
        <f t="shared" si="10"/>
        <v>23592669.1357379</v>
      </c>
      <c r="H101" s="15"/>
      <c r="I101" s="15"/>
      <c r="J101" s="15">
        <f t="shared" si="12"/>
        <v>90208615.257235393</v>
      </c>
      <c r="K101" s="14"/>
      <c r="L101" s="15"/>
      <c r="M101" s="15">
        <f t="shared" si="11"/>
        <v>390966.59715057234</v>
      </c>
      <c r="N101" s="15"/>
      <c r="Q101" s="15"/>
      <c r="R101" s="15"/>
      <c r="S101" s="15"/>
      <c r="V101" s="15"/>
      <c r="W101" s="15"/>
      <c r="X101" s="15"/>
    </row>
    <row r="102" spans="2:24" s="13" customFormat="1">
      <c r="B102" s="13">
        <v>2038</v>
      </c>
      <c r="C102" s="13">
        <v>3</v>
      </c>
      <c r="D102" s="13">
        <v>255</v>
      </c>
      <c r="E102" s="14">
        <v>20033478.395692099</v>
      </c>
      <c r="F102" s="14">
        <v>156684.72951</v>
      </c>
      <c r="G102" s="15">
        <f t="shared" si="10"/>
        <v>19923799.085035101</v>
      </c>
      <c r="H102" s="15"/>
      <c r="I102" s="15"/>
      <c r="J102" s="15">
        <f t="shared" si="12"/>
        <v>76180372.631168872</v>
      </c>
      <c r="K102" s="14"/>
      <c r="L102" s="15"/>
      <c r="M102" s="15">
        <f t="shared" si="11"/>
        <v>393546.86706812447</v>
      </c>
      <c r="N102" s="15"/>
      <c r="Q102" s="15"/>
      <c r="R102" s="15"/>
      <c r="S102" s="15"/>
      <c r="V102" s="15"/>
      <c r="W102" s="15"/>
      <c r="X102" s="15"/>
    </row>
    <row r="103" spans="2:24" s="13" customFormat="1">
      <c r="B103" s="13">
        <v>2038</v>
      </c>
      <c r="C103" s="13">
        <v>4</v>
      </c>
      <c r="D103" s="13">
        <v>256</v>
      </c>
      <c r="E103" s="14">
        <v>23961214.098298501</v>
      </c>
      <c r="F103" s="14">
        <v>154025.46663000001</v>
      </c>
      <c r="G103" s="15">
        <f t="shared" si="10"/>
        <v>23853396.2716575</v>
      </c>
      <c r="H103" s="15"/>
      <c r="I103" s="15"/>
      <c r="J103" s="15">
        <f t="shared" si="12"/>
        <v>91205528.059088096</v>
      </c>
      <c r="K103" s="14"/>
      <c r="L103" s="15"/>
      <c r="M103" s="15">
        <f t="shared" si="11"/>
        <v>386867.56540032686</v>
      </c>
      <c r="N103" s="15"/>
      <c r="Q103" s="15"/>
      <c r="R103" s="15"/>
      <c r="S103" s="15"/>
      <c r="V103" s="15"/>
      <c r="W103" s="15"/>
      <c r="X103" s="15"/>
    </row>
    <row r="104" spans="2:24" s="9" customFormat="1">
      <c r="B104" s="9">
        <v>2039</v>
      </c>
      <c r="C104" s="10">
        <v>1</v>
      </c>
      <c r="D104" s="9">
        <v>257</v>
      </c>
      <c r="E104" s="11">
        <v>20215538.329741601</v>
      </c>
      <c r="F104" s="11">
        <v>151160.99893</v>
      </c>
      <c r="G104" s="12">
        <f t="shared" ref="G104:G135" si="13">E104-F104*0.7</f>
        <v>20109725.630490601</v>
      </c>
      <c r="H104" s="12"/>
      <c r="I104" s="12"/>
      <c r="J104" s="12">
        <f t="shared" si="12"/>
        <v>76891278.892287746</v>
      </c>
      <c r="K104" s="11"/>
      <c r="L104" s="12"/>
      <c r="M104" s="12">
        <f t="shared" si="11"/>
        <v>379672.84838688048</v>
      </c>
      <c r="N104" s="12"/>
      <c r="O104" s="10"/>
      <c r="P104" s="10"/>
      <c r="Q104" s="12"/>
      <c r="R104" s="12"/>
      <c r="S104" s="12"/>
      <c r="T104" s="10"/>
      <c r="U104" s="10"/>
      <c r="V104" s="12"/>
      <c r="W104" s="12"/>
      <c r="X104" s="12"/>
    </row>
    <row r="105" spans="2:24" s="13" customFormat="1">
      <c r="B105" s="13">
        <v>2039</v>
      </c>
      <c r="C105" s="13">
        <v>2</v>
      </c>
      <c r="D105" s="13">
        <v>258</v>
      </c>
      <c r="E105" s="14">
        <v>24149566.288079999</v>
      </c>
      <c r="F105" s="14">
        <v>158149.4278</v>
      </c>
      <c r="G105" s="15">
        <f t="shared" si="13"/>
        <v>24038861.688620001</v>
      </c>
      <c r="H105" s="15"/>
      <c r="I105" s="15"/>
      <c r="J105" s="15">
        <f t="shared" si="12"/>
        <v>91914671.1554472</v>
      </c>
      <c r="K105" s="14"/>
      <c r="L105" s="15"/>
      <c r="M105" s="15">
        <f t="shared" si="11"/>
        <v>397225.76688836986</v>
      </c>
      <c r="N105" s="15"/>
      <c r="Q105" s="15"/>
      <c r="R105" s="15"/>
      <c r="S105" s="15"/>
      <c r="V105" s="15"/>
      <c r="W105" s="15"/>
      <c r="X105" s="15"/>
    </row>
    <row r="106" spans="2:24" s="13" customFormat="1">
      <c r="B106" s="13">
        <v>2039</v>
      </c>
      <c r="C106" s="13">
        <v>3</v>
      </c>
      <c r="D106" s="13">
        <v>259</v>
      </c>
      <c r="E106" s="14">
        <v>20510604.0985539</v>
      </c>
      <c r="F106" s="14">
        <v>159388.12349</v>
      </c>
      <c r="G106" s="15">
        <f t="shared" si="13"/>
        <v>20399032.412110899</v>
      </c>
      <c r="H106" s="15"/>
      <c r="I106" s="15"/>
      <c r="J106" s="15">
        <f t="shared" si="12"/>
        <v>77997468.446523532</v>
      </c>
      <c r="K106" s="14"/>
      <c r="L106" s="15"/>
      <c r="M106" s="15">
        <f t="shared" si="11"/>
        <v>400337.01333577285</v>
      </c>
      <c r="N106" s="15"/>
      <c r="Q106" s="15"/>
      <c r="R106" s="15"/>
      <c r="S106" s="15"/>
      <c r="V106" s="15"/>
      <c r="W106" s="15"/>
      <c r="X106" s="15"/>
    </row>
    <row r="107" spans="2:24" s="13" customFormat="1">
      <c r="B107" s="13">
        <v>2039</v>
      </c>
      <c r="C107" s="13">
        <v>4</v>
      </c>
      <c r="D107" s="13">
        <v>260</v>
      </c>
      <c r="E107" s="14">
        <v>24380080.794104401</v>
      </c>
      <c r="F107" s="14">
        <v>153739.09023</v>
      </c>
      <c r="G107" s="15">
        <f t="shared" si="13"/>
        <v>24272463.4309434</v>
      </c>
      <c r="H107" s="15"/>
      <c r="I107" s="15"/>
      <c r="J107" s="15">
        <f t="shared" si="12"/>
        <v>92807867.66388084</v>
      </c>
      <c r="K107" s="14"/>
      <c r="L107" s="15"/>
      <c r="M107" s="15">
        <f t="shared" si="11"/>
        <v>386148.27044813399</v>
      </c>
      <c r="N107" s="15"/>
      <c r="Q107" s="15"/>
      <c r="R107" s="15"/>
      <c r="S107" s="15"/>
      <c r="V107" s="15"/>
      <c r="W107" s="15"/>
      <c r="X107" s="15"/>
    </row>
    <row r="108" spans="2:24" s="9" customFormat="1">
      <c r="B108" s="9">
        <v>2040</v>
      </c>
      <c r="C108" s="10">
        <v>1</v>
      </c>
      <c r="D108" s="9">
        <v>261</v>
      </c>
      <c r="E108" s="11">
        <v>20813618.345397301</v>
      </c>
      <c r="F108" s="11">
        <v>150993.37012000001</v>
      </c>
      <c r="G108" s="12">
        <f t="shared" si="13"/>
        <v>20707922.986313302</v>
      </c>
      <c r="H108" s="12"/>
      <c r="I108" s="12"/>
      <c r="J108" s="12">
        <f t="shared" si="12"/>
        <v>79178538.329057604</v>
      </c>
      <c r="K108" s="11"/>
      <c r="L108" s="12"/>
      <c r="M108" s="12">
        <f t="shared" si="11"/>
        <v>379251.81314488745</v>
      </c>
      <c r="N108" s="12"/>
      <c r="O108" s="10"/>
      <c r="P108" s="10"/>
      <c r="Q108" s="12"/>
      <c r="R108" s="12"/>
      <c r="S108" s="12"/>
      <c r="T108" s="10"/>
      <c r="U108" s="10"/>
      <c r="V108" s="12"/>
      <c r="W108" s="12"/>
      <c r="X108" s="12"/>
    </row>
    <row r="109" spans="2:24" s="13" customFormat="1">
      <c r="B109" s="13">
        <v>2040</v>
      </c>
      <c r="C109" s="13">
        <v>2</v>
      </c>
      <c r="D109" s="13">
        <v>262</v>
      </c>
      <c r="E109" s="14">
        <v>24822221.624975301</v>
      </c>
      <c r="F109" s="14">
        <v>147274.96135</v>
      </c>
      <c r="G109" s="15">
        <f t="shared" si="13"/>
        <v>24719129.1520303</v>
      </c>
      <c r="H109" s="15"/>
      <c r="I109" s="15"/>
      <c r="J109" s="15">
        <f t="shared" si="12"/>
        <v>94515732.761733979</v>
      </c>
      <c r="K109" s="14"/>
      <c r="L109" s="15"/>
      <c r="M109" s="15">
        <f t="shared" si="11"/>
        <v>369912.24236164312</v>
      </c>
      <c r="N109" s="15"/>
      <c r="Q109" s="15"/>
      <c r="R109" s="15"/>
      <c r="S109" s="15"/>
      <c r="V109" s="15"/>
      <c r="W109" s="15"/>
      <c r="X109" s="15"/>
    </row>
    <row r="110" spans="2:24" s="13" customFormat="1">
      <c r="B110" s="13">
        <v>2040</v>
      </c>
      <c r="C110" s="13">
        <v>3</v>
      </c>
      <c r="D110" s="13">
        <v>263</v>
      </c>
      <c r="E110" s="14">
        <v>20914940.599304602</v>
      </c>
      <c r="F110" s="14">
        <v>145929.13634999999</v>
      </c>
      <c r="G110" s="15">
        <f t="shared" si="13"/>
        <v>20812790.203859601</v>
      </c>
      <c r="H110" s="15"/>
      <c r="I110" s="15"/>
      <c r="J110" s="15">
        <f t="shared" si="12"/>
        <v>79579507.224365905</v>
      </c>
      <c r="K110" s="14"/>
      <c r="L110" s="15"/>
      <c r="M110" s="15">
        <f t="shared" si="11"/>
        <v>366531.9179737572</v>
      </c>
      <c r="N110" s="15"/>
      <c r="Q110" s="15"/>
      <c r="R110" s="15"/>
      <c r="S110" s="15"/>
      <c r="V110" s="15"/>
      <c r="W110" s="15"/>
      <c r="X110" s="15"/>
    </row>
    <row r="111" spans="2:24" s="13" customFormat="1">
      <c r="B111" s="13">
        <v>2040</v>
      </c>
      <c r="C111" s="13">
        <v>4</v>
      </c>
      <c r="D111" s="13">
        <v>264</v>
      </c>
      <c r="E111" s="14">
        <v>24678723.2913647</v>
      </c>
      <c r="F111" s="14">
        <v>150535.51305000001</v>
      </c>
      <c r="G111" s="15">
        <f t="shared" si="13"/>
        <v>24573348.432229701</v>
      </c>
      <c r="H111" s="15"/>
      <c r="I111" s="15"/>
      <c r="J111" s="15">
        <f t="shared" si="12"/>
        <v>93958327.544513583</v>
      </c>
      <c r="K111" s="14"/>
      <c r="L111" s="15"/>
      <c r="M111" s="15">
        <f t="shared" si="11"/>
        <v>378101.80818890361</v>
      </c>
      <c r="N111" s="15"/>
      <c r="Q111" s="15"/>
      <c r="R111" s="15"/>
      <c r="S111" s="15"/>
      <c r="V111" s="15"/>
      <c r="W111" s="15"/>
      <c r="X111" s="15"/>
    </row>
    <row r="112" spans="2:24" s="9" customFormat="1">
      <c r="C112" s="10"/>
      <c r="G112" s="12"/>
      <c r="H112" s="12"/>
      <c r="I112" s="12"/>
      <c r="J112" s="12"/>
      <c r="K112" s="11"/>
      <c r="L112" s="12"/>
      <c r="M112" s="12"/>
      <c r="N112" s="12"/>
      <c r="O112" s="10"/>
      <c r="P112" s="10"/>
      <c r="Q112" s="12"/>
      <c r="R112" s="12"/>
      <c r="S112" s="12"/>
      <c r="T112" s="10"/>
      <c r="U112" s="10"/>
      <c r="V112" s="12"/>
      <c r="W112" s="12"/>
      <c r="X112" s="12"/>
    </row>
    <row r="113" spans="5:24" s="13" customFormat="1">
      <c r="G113" s="15"/>
      <c r="H113" s="15"/>
      <c r="I113" s="15"/>
      <c r="J113" s="15"/>
      <c r="K113" s="14"/>
      <c r="L113" s="15"/>
      <c r="M113" s="15"/>
      <c r="N113" s="15"/>
      <c r="Q113" s="15"/>
      <c r="R113" s="15"/>
      <c r="S113" s="15"/>
      <c r="V113" s="15"/>
      <c r="W113" s="15"/>
      <c r="X113" s="15"/>
    </row>
    <row r="114" spans="5:24" s="13" customFormat="1">
      <c r="G114" s="15"/>
      <c r="H114" s="15"/>
      <c r="I114" s="15"/>
      <c r="J114" s="15"/>
      <c r="K114" s="14"/>
      <c r="L114" s="15"/>
      <c r="M114" s="15"/>
      <c r="N114" s="15"/>
      <c r="Q114" s="15"/>
      <c r="R114" s="15"/>
      <c r="S114" s="15"/>
      <c r="V114" s="15"/>
      <c r="W114" s="15"/>
      <c r="X114" s="15"/>
    </row>
    <row r="115" spans="5:24" s="13" customFormat="1">
      <c r="G115" s="15"/>
      <c r="H115" s="15"/>
      <c r="I115" s="15"/>
      <c r="J115" s="15"/>
      <c r="K115" s="14"/>
      <c r="L115" s="15"/>
      <c r="M115" s="15"/>
      <c r="N115" s="15"/>
      <c r="Q115" s="15"/>
      <c r="R115" s="15"/>
      <c r="S115" s="15"/>
      <c r="V115" s="15"/>
      <c r="W115" s="15"/>
      <c r="X115" s="15"/>
    </row>
    <row r="122" spans="5:24">
      <c r="E122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opLeftCell="P1" zoomScale="125" zoomScaleNormal="125" zoomScalePageLayoutView="125" workbookViewId="0">
      <selection activeCell="X1" sqref="X1:Y1048576"/>
    </sheetView>
  </sheetViews>
  <sheetFormatPr baseColWidth="10" defaultColWidth="8.83203125" defaultRowHeight="12" x14ac:dyDescent="0"/>
  <cols>
    <col min="6" max="7" width="8.83203125" style="17"/>
    <col min="10" max="11" width="8.83203125" style="17"/>
    <col min="13" max="13" width="8.83203125" style="17"/>
    <col min="17" max="18" width="14.83203125" customWidth="1"/>
    <col min="22" max="23" width="8.83203125" style="17"/>
    <col min="24" max="25" width="12.1640625" customWidth="1"/>
  </cols>
  <sheetData>
    <row r="1" spans="1:30" s="3" customFormat="1" ht="50.25" customHeight="1">
      <c r="A1" s="1" t="s">
        <v>16</v>
      </c>
      <c r="B1" s="18"/>
      <c r="C1" s="1" t="s">
        <v>1</v>
      </c>
      <c r="D1" s="1" t="s">
        <v>2</v>
      </c>
      <c r="E1" s="1" t="s">
        <v>17</v>
      </c>
      <c r="F1" s="19" t="s">
        <v>18</v>
      </c>
      <c r="G1" s="19" t="s">
        <v>19</v>
      </c>
      <c r="H1" s="1" t="s">
        <v>20</v>
      </c>
      <c r="I1" s="1" t="s">
        <v>21</v>
      </c>
      <c r="J1" s="19" t="s">
        <v>22</v>
      </c>
      <c r="K1" s="19" t="s">
        <v>23</v>
      </c>
      <c r="L1" s="1" t="s">
        <v>24</v>
      </c>
      <c r="M1" s="20" t="s">
        <v>25</v>
      </c>
      <c r="N1" s="1" t="s">
        <v>26</v>
      </c>
      <c r="O1" s="1" t="s">
        <v>27</v>
      </c>
      <c r="P1" s="18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8" t="s">
        <v>33</v>
      </c>
      <c r="V1" s="19" t="s">
        <v>34</v>
      </c>
      <c r="W1" s="19" t="s">
        <v>35</v>
      </c>
      <c r="X1" s="1" t="s">
        <v>36</v>
      </c>
      <c r="Y1" s="1" t="s">
        <v>37</v>
      </c>
      <c r="Z1" s="1" t="s">
        <v>38</v>
      </c>
      <c r="AA1" s="1"/>
      <c r="AB1" s="1"/>
      <c r="AC1" s="1"/>
      <c r="AD1" s="1"/>
    </row>
    <row r="2" spans="1:30" s="4" customFormat="1">
      <c r="A2" s="4" t="s">
        <v>39</v>
      </c>
      <c r="B2" s="5"/>
      <c r="C2" s="4">
        <v>2014</v>
      </c>
      <c r="D2" s="4">
        <v>1</v>
      </c>
      <c r="E2" s="4">
        <v>1005</v>
      </c>
      <c r="F2" s="21">
        <v>13919743</v>
      </c>
      <c r="G2" s="22">
        <v>13367098</v>
      </c>
      <c r="H2" s="7">
        <f t="shared" ref="H2:H11" si="0">F2-J2</f>
        <v>13919743</v>
      </c>
      <c r="I2" s="7">
        <f t="shared" ref="I2:I11" si="1">G2-K2</f>
        <v>13367098</v>
      </c>
      <c r="J2" s="23"/>
      <c r="K2" s="23"/>
      <c r="L2" s="7">
        <f t="shared" ref="L2:L33" si="2">H2-I2</f>
        <v>552645</v>
      </c>
      <c r="M2" s="21">
        <f t="shared" ref="M2:M33" si="3">J2-K2</f>
        <v>0</v>
      </c>
      <c r="N2" s="7">
        <v>2431521</v>
      </c>
      <c r="O2" s="24">
        <v>68064666.118185595</v>
      </c>
      <c r="P2" s="4">
        <f t="shared" ref="P2:P7" si="4">O2/I2</f>
        <v>5.0919553457441245</v>
      </c>
      <c r="Q2" s="7">
        <f t="shared" ref="Q2:Q33" si="5">I2*5.5017049523</f>
        <v>73541829.264479429</v>
      </c>
      <c r="R2" s="7">
        <v>11018747.805427499</v>
      </c>
      <c r="S2" s="7">
        <v>2463940.91347832</v>
      </c>
      <c r="T2" s="24">
        <v>13733232.311209099</v>
      </c>
      <c r="U2" s="4">
        <f t="shared" ref="U2:U7" si="6">R2/N2</f>
        <v>4.5316276542244545</v>
      </c>
      <c r="V2" s="23"/>
      <c r="W2" s="23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  <c r="AA2" s="7"/>
      <c r="AB2" s="7"/>
      <c r="AC2" s="7"/>
      <c r="AD2" s="7"/>
    </row>
    <row r="3" spans="1:30">
      <c r="B3" s="5"/>
      <c r="C3" s="4">
        <v>2014</v>
      </c>
      <c r="D3" s="4">
        <v>2</v>
      </c>
      <c r="E3" s="4">
        <v>1004</v>
      </c>
      <c r="F3" s="21">
        <v>14482790</v>
      </c>
      <c r="G3" s="22">
        <v>13911325</v>
      </c>
      <c r="H3" s="7">
        <f t="shared" si="0"/>
        <v>14482790</v>
      </c>
      <c r="I3" s="7">
        <f t="shared" si="1"/>
        <v>13911325</v>
      </c>
      <c r="J3" s="23"/>
      <c r="K3" s="23"/>
      <c r="L3" s="7">
        <f t="shared" si="2"/>
        <v>571465</v>
      </c>
      <c r="M3" s="21">
        <f t="shared" si="3"/>
        <v>0</v>
      </c>
      <c r="N3" s="7">
        <v>2156056</v>
      </c>
      <c r="O3" s="24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24">
        <v>16270046.9661959</v>
      </c>
      <c r="U3" s="4">
        <f t="shared" si="6"/>
        <v>6.0713306136375866</v>
      </c>
      <c r="V3" s="23"/>
      <c r="W3" s="23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  <c r="AA3" s="7"/>
      <c r="AB3" s="7"/>
      <c r="AC3" s="7"/>
      <c r="AD3" s="7"/>
    </row>
    <row r="4" spans="1:30">
      <c r="B4" s="5"/>
      <c r="C4" s="4">
        <v>2014</v>
      </c>
      <c r="D4" s="4">
        <v>3</v>
      </c>
      <c r="E4" s="4">
        <v>1003</v>
      </c>
      <c r="F4" s="21">
        <v>15149966</v>
      </c>
      <c r="G4" s="22">
        <v>14531608</v>
      </c>
      <c r="H4" s="7">
        <f t="shared" si="0"/>
        <v>15149966</v>
      </c>
      <c r="I4" s="7">
        <f t="shared" si="1"/>
        <v>14531608</v>
      </c>
      <c r="J4" s="23"/>
      <c r="K4" s="23"/>
      <c r="L4" s="7">
        <f t="shared" si="2"/>
        <v>618358</v>
      </c>
      <c r="M4" s="21">
        <f t="shared" si="3"/>
        <v>0</v>
      </c>
      <c r="N4" s="7">
        <v>2697106</v>
      </c>
      <c r="O4" s="24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24">
        <v>17670963.688597001</v>
      </c>
      <c r="U4" s="4">
        <f t="shared" si="6"/>
        <v>4.9325028251971554</v>
      </c>
      <c r="V4" s="23"/>
      <c r="W4" s="23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  <c r="AA4" s="7"/>
      <c r="AB4" s="7"/>
      <c r="AC4" s="7"/>
      <c r="AD4" s="7"/>
    </row>
    <row r="5" spans="1:30">
      <c r="C5" s="4">
        <v>2014</v>
      </c>
      <c r="D5" s="4">
        <v>4</v>
      </c>
      <c r="E5" s="4">
        <v>160</v>
      </c>
      <c r="F5" s="21">
        <v>15745971</v>
      </c>
      <c r="G5" s="22">
        <v>15148486</v>
      </c>
      <c r="H5" s="7">
        <f t="shared" si="0"/>
        <v>15745971</v>
      </c>
      <c r="I5" s="7">
        <f t="shared" si="1"/>
        <v>15148486</v>
      </c>
      <c r="J5" s="23"/>
      <c r="K5" s="23"/>
      <c r="L5" s="7">
        <f t="shared" si="2"/>
        <v>597485</v>
      </c>
      <c r="M5" s="21">
        <f t="shared" si="3"/>
        <v>0</v>
      </c>
      <c r="N5" s="7">
        <v>2598761</v>
      </c>
      <c r="O5" s="24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24">
        <v>17161490.754453201</v>
      </c>
      <c r="U5" s="4">
        <f t="shared" si="6"/>
        <v>4.8922105834280263</v>
      </c>
      <c r="V5" s="23"/>
      <c r="W5" s="23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  <c r="AA5" s="7"/>
      <c r="AB5" s="7"/>
      <c r="AC5" s="7"/>
      <c r="AD5" s="7"/>
    </row>
    <row r="6" spans="1:30">
      <c r="B6" s="5"/>
      <c r="C6" s="4">
        <f>C2+1</f>
        <v>2015</v>
      </c>
      <c r="D6" s="4">
        <f>D2</f>
        <v>1</v>
      </c>
      <c r="E6" s="4">
        <v>1001</v>
      </c>
      <c r="F6" s="21">
        <v>16507879</v>
      </c>
      <c r="G6" s="22">
        <v>15853349</v>
      </c>
      <c r="H6" s="7">
        <f t="shared" si="0"/>
        <v>16507879</v>
      </c>
      <c r="I6" s="7">
        <f t="shared" si="1"/>
        <v>15853349</v>
      </c>
      <c r="J6" s="23"/>
      <c r="K6" s="23"/>
      <c r="L6" s="7">
        <f t="shared" si="2"/>
        <v>654530</v>
      </c>
      <c r="M6" s="21">
        <f t="shared" si="3"/>
        <v>0</v>
      </c>
      <c r="N6" s="7">
        <v>3002195</v>
      </c>
      <c r="O6" s="24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24">
        <v>18231627.4986104</v>
      </c>
      <c r="U6" s="4">
        <f t="shared" si="6"/>
        <v>4.6588199913376709</v>
      </c>
      <c r="V6" s="23"/>
      <c r="W6" s="23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  <c r="AA6" s="7"/>
      <c r="AB6" s="7"/>
      <c r="AC6" s="7"/>
      <c r="AD6" s="7"/>
    </row>
    <row r="7" spans="1:30">
      <c r="B7" s="5"/>
      <c r="C7" s="4">
        <f>C3+1</f>
        <v>2015</v>
      </c>
      <c r="D7" s="4">
        <f>D3</f>
        <v>2</v>
      </c>
      <c r="E7" s="4">
        <v>1000</v>
      </c>
      <c r="F7" s="21">
        <v>17877475</v>
      </c>
      <c r="G7" s="22">
        <v>17180984</v>
      </c>
      <c r="H7" s="7">
        <f t="shared" si="0"/>
        <v>17877475</v>
      </c>
      <c r="I7" s="7">
        <f t="shared" si="1"/>
        <v>17180984</v>
      </c>
      <c r="J7" s="23"/>
      <c r="K7" s="23"/>
      <c r="L7" s="7">
        <f t="shared" si="2"/>
        <v>696491</v>
      </c>
      <c r="M7" s="21">
        <f t="shared" si="3"/>
        <v>0</v>
      </c>
      <c r="N7" s="7">
        <v>2371185</v>
      </c>
      <c r="O7" s="24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24">
        <v>19687951.529640902</v>
      </c>
      <c r="U7" s="4">
        <f t="shared" si="6"/>
        <v>6.0475368547433872</v>
      </c>
      <c r="V7" s="23"/>
      <c r="W7" s="23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  <c r="AA7" s="7"/>
      <c r="AB7" s="7"/>
      <c r="AC7" s="7"/>
      <c r="AD7" s="7"/>
    </row>
    <row r="8" spans="1:30">
      <c r="B8" s="5"/>
      <c r="C8" s="4">
        <v>2016</v>
      </c>
      <c r="D8" s="4">
        <v>2</v>
      </c>
      <c r="E8" s="4">
        <v>996</v>
      </c>
      <c r="F8" s="21">
        <v>18529945</v>
      </c>
      <c r="G8" s="22">
        <v>17797215</v>
      </c>
      <c r="H8" s="7">
        <f t="shared" si="0"/>
        <v>18529945</v>
      </c>
      <c r="I8" s="7">
        <f t="shared" si="1"/>
        <v>17797215</v>
      </c>
      <c r="J8" s="23"/>
      <c r="K8" s="23"/>
      <c r="L8" s="7">
        <f t="shared" si="2"/>
        <v>732730</v>
      </c>
      <c r="M8" s="21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23"/>
      <c r="W8" s="23"/>
      <c r="X8" s="7"/>
      <c r="Y8" s="7"/>
      <c r="Z8" s="7"/>
      <c r="AA8" s="7"/>
      <c r="AB8" s="7"/>
      <c r="AC8" s="7"/>
      <c r="AD8" s="7"/>
    </row>
    <row r="9" spans="1:30">
      <c r="B9" s="5"/>
      <c r="C9" s="4">
        <v>2016</v>
      </c>
      <c r="D9" s="4">
        <v>3</v>
      </c>
      <c r="E9" s="4">
        <v>995</v>
      </c>
      <c r="F9" s="21">
        <v>19118239</v>
      </c>
      <c r="G9" s="22">
        <v>18342944</v>
      </c>
      <c r="H9" s="7">
        <f t="shared" si="0"/>
        <v>19118239</v>
      </c>
      <c r="I9" s="7">
        <f t="shared" si="1"/>
        <v>18342944</v>
      </c>
      <c r="J9" s="23"/>
      <c r="K9" s="23"/>
      <c r="L9" s="7">
        <f t="shared" si="2"/>
        <v>775295</v>
      </c>
      <c r="M9" s="21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23"/>
      <c r="W9" s="23"/>
      <c r="X9" s="7"/>
      <c r="Y9" s="7"/>
      <c r="Z9" s="7"/>
      <c r="AA9" s="7"/>
      <c r="AB9" s="7"/>
      <c r="AC9" s="7"/>
      <c r="AD9" s="7"/>
    </row>
    <row r="10" spans="1:30">
      <c r="B10" s="5"/>
      <c r="C10" s="4">
        <v>2016</v>
      </c>
      <c r="D10" s="4">
        <v>4</v>
      </c>
      <c r="E10" s="4">
        <v>994</v>
      </c>
      <c r="F10" s="21">
        <v>20592277</v>
      </c>
      <c r="G10" s="22">
        <v>19759371</v>
      </c>
      <c r="H10" s="7">
        <f t="shared" si="0"/>
        <v>20592277</v>
      </c>
      <c r="I10" s="7">
        <f t="shared" si="1"/>
        <v>19759371</v>
      </c>
      <c r="J10" s="23"/>
      <c r="K10" s="23"/>
      <c r="L10" s="7">
        <f t="shared" si="2"/>
        <v>832906</v>
      </c>
      <c r="M10" s="21">
        <f t="shared" si="3"/>
        <v>0</v>
      </c>
      <c r="N10" s="5"/>
      <c r="O10" s="5"/>
      <c r="P10" s="5" t="s">
        <v>40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23"/>
      <c r="W10" s="23"/>
      <c r="X10" s="7"/>
      <c r="Y10" s="7"/>
      <c r="Z10" s="7"/>
      <c r="AA10" s="7"/>
      <c r="AB10" s="7"/>
      <c r="AC10" s="7"/>
      <c r="AD10" s="7"/>
    </row>
    <row r="11" spans="1:30">
      <c r="B11" s="5"/>
      <c r="C11" s="4">
        <v>2017</v>
      </c>
      <c r="D11" s="4">
        <v>1</v>
      </c>
      <c r="E11" s="4">
        <v>993</v>
      </c>
      <c r="F11" s="21">
        <v>20242858</v>
      </c>
      <c r="G11" s="22">
        <v>19409870</v>
      </c>
      <c r="H11" s="7">
        <f t="shared" si="0"/>
        <v>20242858</v>
      </c>
      <c r="I11" s="7">
        <f t="shared" si="1"/>
        <v>19409870</v>
      </c>
      <c r="J11" s="23"/>
      <c r="K11" s="23"/>
      <c r="L11" s="7">
        <f t="shared" si="2"/>
        <v>832988</v>
      </c>
      <c r="M11" s="21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23"/>
      <c r="W11" s="23"/>
      <c r="X11" s="7"/>
      <c r="Y11" s="7"/>
      <c r="Z11" s="7"/>
      <c r="AA11" s="7"/>
      <c r="AB11" s="7"/>
      <c r="AC11" s="7"/>
      <c r="AD11" s="7"/>
    </row>
    <row r="12" spans="1:30" s="9" customFormat="1">
      <c r="A12" s="9" t="s">
        <v>41</v>
      </c>
      <c r="B12" s="10"/>
      <c r="C12" s="9">
        <v>2015</v>
      </c>
      <c r="D12" s="9">
        <v>1</v>
      </c>
      <c r="E12" s="9">
        <v>161</v>
      </c>
      <c r="F12" s="25">
        <v>17961457</v>
      </c>
      <c r="G12" s="25">
        <v>17255645</v>
      </c>
      <c r="H12" s="12">
        <v>17961457.069094699</v>
      </c>
      <c r="I12" s="12">
        <v>17255645.071814399</v>
      </c>
      <c r="J12" s="26">
        <v>0</v>
      </c>
      <c r="K12" s="26">
        <v>0</v>
      </c>
      <c r="L12" s="12">
        <f t="shared" si="2"/>
        <v>705811.99728029966</v>
      </c>
      <c r="M12" s="25">
        <f t="shared" si="3"/>
        <v>0</v>
      </c>
      <c r="N12" s="12">
        <v>2539896.5458378801</v>
      </c>
      <c r="O12" s="10"/>
      <c r="P12" s="10"/>
      <c r="Q12" s="12">
        <f t="shared" si="5"/>
        <v>94935467.946732372</v>
      </c>
      <c r="R12" s="12"/>
      <c r="S12" s="12"/>
      <c r="T12" s="10"/>
      <c r="U12" s="10"/>
      <c r="V12" s="25">
        <f>K12*P11</f>
        <v>0</v>
      </c>
      <c r="W12" s="25">
        <f t="shared" ref="W12:W43" si="9">M12*5.5017049523</f>
        <v>0</v>
      </c>
      <c r="X12" s="12">
        <f t="shared" ref="X12:X43" si="10">N12*5.1890047538+L12*5.5017049523</f>
        <v>17062704.611342739</v>
      </c>
      <c r="Y12" s="12">
        <f t="shared" ref="Y12:Y43" si="11">N12*5.1890047538</f>
        <v>13179535.250512959</v>
      </c>
      <c r="Z12" s="12">
        <f t="shared" ref="Z12:Z43" si="12">L12*5.5017049523</f>
        <v>3883169.3608297789</v>
      </c>
      <c r="AA12" s="12"/>
      <c r="AB12" s="12"/>
      <c r="AC12" s="12"/>
      <c r="AD12" s="12"/>
    </row>
    <row r="13" spans="1:30" s="13" customFormat="1">
      <c r="C13" s="13">
        <v>2015</v>
      </c>
      <c r="D13" s="13">
        <v>2</v>
      </c>
      <c r="E13" s="13">
        <v>162</v>
      </c>
      <c r="F13" s="27">
        <v>20689184</v>
      </c>
      <c r="G13" s="27">
        <v>19873660</v>
      </c>
      <c r="H13" s="15">
        <v>20689184.264327299</v>
      </c>
      <c r="I13" s="15">
        <v>19873660.112290099</v>
      </c>
      <c r="J13" s="28">
        <v>0</v>
      </c>
      <c r="K13" s="28">
        <v>0</v>
      </c>
      <c r="L13" s="15">
        <f t="shared" si="2"/>
        <v>815524.15203719959</v>
      </c>
      <c r="M13" s="27">
        <f t="shared" si="3"/>
        <v>0</v>
      </c>
      <c r="N13" s="15">
        <v>2236649.19177722</v>
      </c>
      <c r="Q13" s="15">
        <f t="shared" si="5"/>
        <v>109339014.26011342</v>
      </c>
      <c r="R13" s="15"/>
      <c r="S13" s="15"/>
      <c r="V13" s="27">
        <f t="shared" ref="V13:V44" si="13">K13*5.5017049523</f>
        <v>0</v>
      </c>
      <c r="W13" s="27">
        <f t="shared" si="9"/>
        <v>0</v>
      </c>
      <c r="X13" s="15">
        <f t="shared" si="10"/>
        <v>16092756.554698242</v>
      </c>
      <c r="Y13" s="15">
        <f t="shared" si="11"/>
        <v>11605983.288714923</v>
      </c>
      <c r="Z13" s="15">
        <f t="shared" si="12"/>
        <v>4486773.2659833189</v>
      </c>
      <c r="AA13" s="15"/>
      <c r="AB13" s="15"/>
      <c r="AC13" s="15"/>
      <c r="AD13" s="15"/>
    </row>
    <row r="14" spans="1:30">
      <c r="A14" s="13"/>
      <c r="B14" s="13"/>
      <c r="C14" s="13">
        <v>2015</v>
      </c>
      <c r="D14" s="13">
        <v>3</v>
      </c>
      <c r="E14" s="13">
        <v>163</v>
      </c>
      <c r="F14" s="27">
        <v>20098988</v>
      </c>
      <c r="G14" s="27">
        <v>19305094</v>
      </c>
      <c r="H14" s="15">
        <v>20098988.3073259</v>
      </c>
      <c r="I14" s="15">
        <v>19305093.532566201</v>
      </c>
      <c r="J14" s="28">
        <v>0</v>
      </c>
      <c r="K14" s="28">
        <v>0</v>
      </c>
      <c r="L14" s="15">
        <f t="shared" si="2"/>
        <v>793894.77475969866</v>
      </c>
      <c r="M14" s="27">
        <f t="shared" si="3"/>
        <v>0</v>
      </c>
      <c r="N14" s="15">
        <v>2734803.8185367598</v>
      </c>
      <c r="O14" s="29">
        <v>94527377.114245504</v>
      </c>
      <c r="Q14" s="15">
        <f t="shared" si="5"/>
        <v>106210928.69273417</v>
      </c>
      <c r="R14" s="15">
        <v>16695329.1346057</v>
      </c>
      <c r="S14" s="15">
        <v>3421891.0515356902</v>
      </c>
      <c r="T14" s="29">
        <v>22190060.635179099</v>
      </c>
      <c r="U14" s="13">
        <f>R20/N14</f>
        <v>7.5975917654259391</v>
      </c>
      <c r="V14" s="27">
        <f t="shared" si="13"/>
        <v>0</v>
      </c>
      <c r="W14" s="27">
        <f t="shared" si="9"/>
        <v>0</v>
      </c>
      <c r="X14" s="15">
        <f t="shared" si="10"/>
        <v>18558684.828998163</v>
      </c>
      <c r="Y14" s="15">
        <f t="shared" si="11"/>
        <v>14190910.015097639</v>
      </c>
      <c r="Z14" s="15">
        <f t="shared" si="12"/>
        <v>4367774.8139005266</v>
      </c>
      <c r="AA14" s="15"/>
      <c r="AB14" s="15"/>
      <c r="AC14" s="15"/>
      <c r="AD14" s="15"/>
    </row>
    <row r="15" spans="1:30">
      <c r="A15" s="13"/>
      <c r="B15" s="13"/>
      <c r="C15" s="13">
        <v>2015</v>
      </c>
      <c r="D15" s="13">
        <v>4</v>
      </c>
      <c r="E15" s="13">
        <v>164</v>
      </c>
      <c r="F15" s="27">
        <v>21719874</v>
      </c>
      <c r="G15" s="27">
        <v>20860990</v>
      </c>
      <c r="H15" s="15">
        <v>21719874.093162399</v>
      </c>
      <c r="I15" s="15">
        <v>20860990.166767199</v>
      </c>
      <c r="J15" s="28">
        <v>0</v>
      </c>
      <c r="K15" s="28">
        <v>0</v>
      </c>
      <c r="L15" s="15">
        <f t="shared" si="2"/>
        <v>858883.92639520019</v>
      </c>
      <c r="M15" s="27">
        <f t="shared" si="3"/>
        <v>0</v>
      </c>
      <c r="N15" s="15">
        <v>2602828.7029223</v>
      </c>
      <c r="O15" s="29">
        <v>111875162.87552799</v>
      </c>
      <c r="Q15" s="15">
        <f t="shared" si="5"/>
        <v>114771012.9103847</v>
      </c>
      <c r="R15" s="15">
        <v>16337001.045735599</v>
      </c>
      <c r="S15" s="15">
        <v>4049880.8960941099</v>
      </c>
      <c r="T15" s="29">
        <v>22729747.8617584</v>
      </c>
      <c r="U15" s="13">
        <f>R21/N15</f>
        <v>7.1212342711648358</v>
      </c>
      <c r="V15" s="27">
        <f t="shared" si="13"/>
        <v>0</v>
      </c>
      <c r="W15" s="27">
        <f t="shared" si="9"/>
        <v>0</v>
      </c>
      <c r="X15" s="15">
        <f t="shared" si="10"/>
        <v>18231416.464090243</v>
      </c>
      <c r="Y15" s="15">
        <f t="shared" si="11"/>
        <v>13506090.512790902</v>
      </c>
      <c r="Z15" s="15">
        <f t="shared" si="12"/>
        <v>4725325.9512993414</v>
      </c>
      <c r="AA15" s="15"/>
      <c r="AB15" s="15"/>
      <c r="AC15" s="15"/>
      <c r="AD15" s="15"/>
    </row>
    <row r="16" spans="1:30" s="9" customFormat="1">
      <c r="B16" s="10"/>
      <c r="C16" s="9">
        <f t="shared" ref="C16:C47" si="14">C12+1</f>
        <v>2016</v>
      </c>
      <c r="D16" s="9">
        <f t="shared" ref="D16:D47" si="15">D12</f>
        <v>1</v>
      </c>
      <c r="E16" s="9">
        <v>165</v>
      </c>
      <c r="F16" s="25">
        <v>18966436</v>
      </c>
      <c r="G16" s="25">
        <v>18219855</v>
      </c>
      <c r="H16" s="12">
        <v>18966435.767530002</v>
      </c>
      <c r="I16" s="12">
        <v>18219854.6591102</v>
      </c>
      <c r="J16" s="26">
        <v>0</v>
      </c>
      <c r="K16" s="26">
        <v>0</v>
      </c>
      <c r="L16" s="12">
        <f t="shared" si="2"/>
        <v>746581.10841980204</v>
      </c>
      <c r="M16" s="25">
        <f t="shared" si="3"/>
        <v>0</v>
      </c>
      <c r="N16" s="12">
        <v>2640788.5999428201</v>
      </c>
      <c r="O16" s="30">
        <v>91414555.230157301</v>
      </c>
      <c r="P16" s="10"/>
      <c r="Q16" s="12">
        <f t="shared" si="5"/>
        <v>100240264.60821281</v>
      </c>
      <c r="R16" s="12">
        <v>17527446.329621602</v>
      </c>
      <c r="S16" s="12">
        <v>3309206.8993316898</v>
      </c>
      <c r="T16" s="30">
        <v>22762488.820735902</v>
      </c>
      <c r="U16" s="10">
        <f>R22/N16</f>
        <v>7.0118358624493222</v>
      </c>
      <c r="V16" s="25">
        <f t="shared" si="13"/>
        <v>0</v>
      </c>
      <c r="W16" s="25">
        <f t="shared" si="9"/>
        <v>0</v>
      </c>
      <c r="X16" s="12">
        <f t="shared" si="10"/>
        <v>17810533.580370989</v>
      </c>
      <c r="Y16" s="12">
        <f t="shared" si="11"/>
        <v>13703064.598884139</v>
      </c>
      <c r="Z16" s="12">
        <f t="shared" si="12"/>
        <v>4107468.9814868481</v>
      </c>
      <c r="AA16" s="12"/>
      <c r="AB16" s="12"/>
      <c r="AC16" s="12"/>
      <c r="AD16" s="12"/>
    </row>
    <row r="17" spans="1:30" s="13" customFormat="1">
      <c r="C17" s="13">
        <f t="shared" si="14"/>
        <v>2016</v>
      </c>
      <c r="D17" s="13">
        <f t="shared" si="15"/>
        <v>2</v>
      </c>
      <c r="E17" s="13">
        <v>166</v>
      </c>
      <c r="F17" s="27">
        <v>19546962</v>
      </c>
      <c r="G17" s="27">
        <v>18776191</v>
      </c>
      <c r="H17" s="15">
        <v>19546962.266232401</v>
      </c>
      <c r="I17" s="15">
        <v>18776191.272854801</v>
      </c>
      <c r="J17" s="28">
        <v>0</v>
      </c>
      <c r="K17" s="28">
        <v>0</v>
      </c>
      <c r="L17" s="15">
        <f t="shared" si="2"/>
        <v>770770.99337759987</v>
      </c>
      <c r="M17" s="27">
        <f t="shared" si="3"/>
        <v>0</v>
      </c>
      <c r="N17" s="15">
        <v>2248745.6258871201</v>
      </c>
      <c r="O17" s="29">
        <v>104116643.41114201</v>
      </c>
      <c r="P17" s="13">
        <v>5.91</v>
      </c>
      <c r="Q17" s="15">
        <f t="shared" si="5"/>
        <v>103301064.5111973</v>
      </c>
      <c r="R17" s="15">
        <v>18813591.301850099</v>
      </c>
      <c r="S17" s="15">
        <v>3769022.49148334</v>
      </c>
      <c r="T17" s="29">
        <v>24440890.5830178</v>
      </c>
      <c r="U17" s="13">
        <f t="shared" ref="U17:U22" si="16">R17/N17</f>
        <v>8.366260320985937</v>
      </c>
      <c r="V17" s="27">
        <f t="shared" si="13"/>
        <v>0</v>
      </c>
      <c r="W17" s="27">
        <f t="shared" si="9"/>
        <v>0</v>
      </c>
      <c r="X17" s="15">
        <f t="shared" si="10"/>
        <v>15909306.334169954</v>
      </c>
      <c r="Y17" s="15">
        <f t="shared" si="11"/>
        <v>11668751.742815223</v>
      </c>
      <c r="Z17" s="15">
        <f t="shared" si="12"/>
        <v>4240554.5913547315</v>
      </c>
      <c r="AA17" s="15"/>
      <c r="AB17" s="15"/>
      <c r="AC17" s="15"/>
      <c r="AD17" s="15"/>
    </row>
    <row r="18" spans="1:30" s="13" customFormat="1">
      <c r="C18" s="13">
        <f t="shared" si="14"/>
        <v>2016</v>
      </c>
      <c r="D18" s="13">
        <f t="shared" si="15"/>
        <v>3</v>
      </c>
      <c r="E18" s="13">
        <v>167</v>
      </c>
      <c r="F18" s="27">
        <v>18601393</v>
      </c>
      <c r="G18" s="27">
        <v>17865808</v>
      </c>
      <c r="H18" s="15">
        <v>18526313.689531598</v>
      </c>
      <c r="I18" s="15">
        <v>17795233.237049598</v>
      </c>
      <c r="J18" s="28">
        <v>0</v>
      </c>
      <c r="K18" s="28">
        <v>0</v>
      </c>
      <c r="L18" s="15">
        <f t="shared" si="2"/>
        <v>731080.45248199999</v>
      </c>
      <c r="M18" s="27">
        <f t="shared" si="3"/>
        <v>0</v>
      </c>
      <c r="N18" s="15">
        <v>1926072.42011175</v>
      </c>
      <c r="O18" s="29">
        <v>90764685.857157201</v>
      </c>
      <c r="P18" s="13">
        <v>5.43</v>
      </c>
      <c r="Q18" s="15">
        <f t="shared" si="5"/>
        <v>97904122.82760933</v>
      </c>
      <c r="R18" s="15">
        <v>16989362.324853901</v>
      </c>
      <c r="S18" s="15">
        <v>3285681.6280290899</v>
      </c>
      <c r="T18" s="29">
        <v>22167728.6392591</v>
      </c>
      <c r="U18" s="13">
        <f t="shared" si="16"/>
        <v>8.8207287262169434</v>
      </c>
      <c r="V18" s="27">
        <f t="shared" si="13"/>
        <v>0</v>
      </c>
      <c r="W18" s="27">
        <f t="shared" si="9"/>
        <v>0</v>
      </c>
      <c r="X18" s="15">
        <f t="shared" si="10"/>
        <v>14016587.890072886</v>
      </c>
      <c r="Y18" s="15">
        <f t="shared" si="11"/>
        <v>9994398.9441229422</v>
      </c>
      <c r="Z18" s="15">
        <f t="shared" si="12"/>
        <v>4022188.9459499442</v>
      </c>
      <c r="AA18" s="15"/>
      <c r="AB18" s="15"/>
      <c r="AC18" s="15"/>
      <c r="AD18" s="15"/>
    </row>
    <row r="19" spans="1:30" s="13" customFormat="1">
      <c r="C19" s="13">
        <f t="shared" si="14"/>
        <v>2016</v>
      </c>
      <c r="D19" s="13">
        <f t="shared" si="15"/>
        <v>4</v>
      </c>
      <c r="E19" s="13">
        <v>168</v>
      </c>
      <c r="F19" s="27">
        <v>20346349</v>
      </c>
      <c r="G19" s="27">
        <v>19540370</v>
      </c>
      <c r="H19" s="15">
        <v>20262338.320108701</v>
      </c>
      <c r="I19" s="15">
        <v>19461400.252441101</v>
      </c>
      <c r="J19" s="28">
        <v>23416</v>
      </c>
      <c r="K19" s="28">
        <v>22714</v>
      </c>
      <c r="L19" s="15">
        <f t="shared" si="2"/>
        <v>800938.06766759977</v>
      </c>
      <c r="M19" s="27">
        <f t="shared" si="3"/>
        <v>702</v>
      </c>
      <c r="N19" s="15">
        <v>3308222.0510012801</v>
      </c>
      <c r="O19" s="29">
        <v>112083822.294624</v>
      </c>
      <c r="P19" s="13">
        <v>6.14</v>
      </c>
      <c r="Q19" s="15">
        <f t="shared" si="5"/>
        <v>107070882.14754768</v>
      </c>
      <c r="R19" s="15">
        <v>21412355.855613802</v>
      </c>
      <c r="S19" s="15">
        <v>4057434.3670653901</v>
      </c>
      <c r="T19" s="29">
        <v>27652287.472387102</v>
      </c>
      <c r="U19" s="13">
        <f t="shared" si="16"/>
        <v>6.472466335545116</v>
      </c>
      <c r="V19" s="27">
        <f t="shared" si="13"/>
        <v>124965.72628654219</v>
      </c>
      <c r="W19" s="27">
        <f t="shared" si="9"/>
        <v>3862.1968765145998</v>
      </c>
      <c r="X19" s="15">
        <f t="shared" si="10"/>
        <v>21572904.882644054</v>
      </c>
      <c r="Y19" s="15">
        <f t="shared" si="11"/>
        <v>17166379.949271627</v>
      </c>
      <c r="Z19" s="15">
        <f t="shared" si="12"/>
        <v>4406524.9333724258</v>
      </c>
      <c r="AA19" s="15"/>
      <c r="AB19" s="15"/>
      <c r="AC19" s="15"/>
      <c r="AD19" s="15"/>
    </row>
    <row r="20" spans="1:30" s="9" customFormat="1">
      <c r="B20" s="10"/>
      <c r="C20" s="9">
        <f t="shared" si="14"/>
        <v>2017</v>
      </c>
      <c r="D20" s="9">
        <f t="shared" si="15"/>
        <v>1</v>
      </c>
      <c r="E20" s="9">
        <v>169</v>
      </c>
      <c r="F20" s="25">
        <v>19478248</v>
      </c>
      <c r="G20" s="25">
        <v>18705903</v>
      </c>
      <c r="H20" s="12">
        <v>19396953.8551872</v>
      </c>
      <c r="I20" s="12">
        <v>18629485.7810276</v>
      </c>
      <c r="J20" s="26">
        <v>70925</v>
      </c>
      <c r="K20" s="26">
        <v>68797</v>
      </c>
      <c r="L20" s="12">
        <f t="shared" si="2"/>
        <v>767468.07415959984</v>
      </c>
      <c r="M20" s="25">
        <f t="shared" si="3"/>
        <v>2128</v>
      </c>
      <c r="N20" s="12">
        <v>3669517.0411676099</v>
      </c>
      <c r="O20" s="30">
        <v>99073334.555400699</v>
      </c>
      <c r="P20" s="10">
        <v>5.69</v>
      </c>
      <c r="Q20" s="12">
        <f t="shared" si="5"/>
        <v>102493934.18028198</v>
      </c>
      <c r="R20" s="12">
        <v>20777922.971770301</v>
      </c>
      <c r="S20" s="12">
        <v>3586454.71090551</v>
      </c>
      <c r="T20" s="30">
        <v>25889654.834212899</v>
      </c>
      <c r="U20" s="10">
        <f t="shared" si="16"/>
        <v>5.662304531813521</v>
      </c>
      <c r="V20" s="25">
        <f t="shared" si="13"/>
        <v>378500.7956033831</v>
      </c>
      <c r="W20" s="25">
        <f t="shared" si="9"/>
        <v>11707.6281384944</v>
      </c>
      <c r="X20" s="12">
        <f t="shared" si="10"/>
        <v>23263524.275104851</v>
      </c>
      <c r="Y20" s="12">
        <f t="shared" si="11"/>
        <v>19041141.370768838</v>
      </c>
      <c r="Z20" s="12">
        <f t="shared" si="12"/>
        <v>4222382.9043360138</v>
      </c>
      <c r="AA20" s="12"/>
      <c r="AB20" s="12"/>
      <c r="AC20" s="12"/>
      <c r="AD20" s="12"/>
    </row>
    <row r="21" spans="1:30" s="13" customFormat="1">
      <c r="C21" s="13">
        <f t="shared" si="14"/>
        <v>2017</v>
      </c>
      <c r="D21" s="13">
        <f t="shared" si="15"/>
        <v>2</v>
      </c>
      <c r="E21" s="13">
        <v>170</v>
      </c>
      <c r="F21" s="27">
        <v>20835052</v>
      </c>
      <c r="G21" s="27">
        <v>20006785</v>
      </c>
      <c r="H21" s="15">
        <v>20748696.7026994</v>
      </c>
      <c r="I21" s="15">
        <v>19925622.747658599</v>
      </c>
      <c r="J21" s="28">
        <v>104562</v>
      </c>
      <c r="K21" s="28">
        <v>101425</v>
      </c>
      <c r="L21" s="15">
        <f t="shared" si="2"/>
        <v>823073.95504080132</v>
      </c>
      <c r="M21" s="27">
        <f t="shared" si="3"/>
        <v>3137</v>
      </c>
      <c r="N21" s="15">
        <v>3385199.3744059298</v>
      </c>
      <c r="O21" s="29">
        <v>118311548.494431</v>
      </c>
      <c r="Q21" s="15">
        <f t="shared" si="5"/>
        <v>109624897.34845485</v>
      </c>
      <c r="R21" s="15">
        <v>18535352.961221799</v>
      </c>
      <c r="S21" s="15">
        <v>4282878.0554983998</v>
      </c>
      <c r="T21" s="29">
        <v>24020927.786342502</v>
      </c>
      <c r="U21" s="13">
        <f t="shared" si="16"/>
        <v>5.4754095434850356</v>
      </c>
      <c r="V21" s="27">
        <f t="shared" si="13"/>
        <v>558010.42478702753</v>
      </c>
      <c r="W21" s="27">
        <f t="shared" si="9"/>
        <v>17258.8484353651</v>
      </c>
      <c r="X21" s="15">
        <f t="shared" si="10"/>
        <v>22094125.700910278</v>
      </c>
      <c r="Y21" s="15">
        <f t="shared" si="11"/>
        <v>17565815.646353155</v>
      </c>
      <c r="Z21" s="15">
        <f t="shared" si="12"/>
        <v>4528310.0545571242</v>
      </c>
      <c r="AA21" s="15"/>
      <c r="AB21" s="15"/>
      <c r="AC21" s="15"/>
      <c r="AD21" s="15"/>
    </row>
    <row r="22" spans="1:30" s="13" customFormat="1">
      <c r="C22" s="13">
        <f t="shared" si="14"/>
        <v>2017</v>
      </c>
      <c r="D22" s="13">
        <f t="shared" si="15"/>
        <v>3</v>
      </c>
      <c r="E22" s="13">
        <v>171</v>
      </c>
      <c r="F22" s="27">
        <v>19986474</v>
      </c>
      <c r="G22" s="27">
        <v>19191946</v>
      </c>
      <c r="H22" s="15">
        <v>19902466.119013499</v>
      </c>
      <c r="I22" s="15">
        <v>19112989.495518502</v>
      </c>
      <c r="J22" s="28">
        <v>125805</v>
      </c>
      <c r="K22" s="28">
        <v>122031</v>
      </c>
      <c r="L22" s="15">
        <f t="shared" si="2"/>
        <v>789476.62349499762</v>
      </c>
      <c r="M22" s="27">
        <f t="shared" si="3"/>
        <v>3774</v>
      </c>
      <c r="N22" s="15">
        <v>3008282.7897310699</v>
      </c>
      <c r="O22" s="29">
        <v>103254577.73677801</v>
      </c>
      <c r="Q22" s="15">
        <f t="shared" si="5"/>
        <v>105154028.96075203</v>
      </c>
      <c r="R22" s="15">
        <v>18516776.210226402</v>
      </c>
      <c r="S22" s="15">
        <v>3737815.71407136</v>
      </c>
      <c r="T22" s="29">
        <v>24278813.710319798</v>
      </c>
      <c r="U22" s="13">
        <f t="shared" si="16"/>
        <v>6.1552644829250704</v>
      </c>
      <c r="V22" s="27">
        <f t="shared" si="13"/>
        <v>671378.55703412124</v>
      </c>
      <c r="W22" s="27">
        <f t="shared" si="9"/>
        <v>20763.434489980198</v>
      </c>
      <c r="X22" s="15">
        <f t="shared" si="10"/>
        <v>19953461.145896759</v>
      </c>
      <c r="Y22" s="15">
        <f t="shared" si="11"/>
        <v>15609993.696689248</v>
      </c>
      <c r="Z22" s="15">
        <f t="shared" si="12"/>
        <v>4343467.4492075108</v>
      </c>
      <c r="AA22" s="15"/>
      <c r="AB22" s="15"/>
      <c r="AC22" s="15"/>
      <c r="AD22" s="15"/>
    </row>
    <row r="23" spans="1:30">
      <c r="A23" s="13"/>
      <c r="B23" s="13"/>
      <c r="C23" s="13">
        <f t="shared" si="14"/>
        <v>2017</v>
      </c>
      <c r="D23" s="13">
        <f t="shared" si="15"/>
        <v>4</v>
      </c>
      <c r="E23" s="13">
        <v>172</v>
      </c>
      <c r="F23" s="27">
        <v>21787250</v>
      </c>
      <c r="G23" s="27">
        <v>20920012</v>
      </c>
      <c r="H23" s="15">
        <v>21691453.352962799</v>
      </c>
      <c r="I23" s="15">
        <v>20830003.883182898</v>
      </c>
      <c r="J23" s="28">
        <v>174200</v>
      </c>
      <c r="K23" s="28">
        <v>168974</v>
      </c>
      <c r="L23" s="15">
        <f t="shared" si="2"/>
        <v>861449.46977990121</v>
      </c>
      <c r="M23" s="27">
        <f t="shared" si="3"/>
        <v>5226</v>
      </c>
      <c r="N23" s="15">
        <v>3427329.4687653901</v>
      </c>
      <c r="O23" s="31">
        <v>124728426.72428501</v>
      </c>
      <c r="Q23" s="15">
        <f t="shared" si="5"/>
        <v>114600535.52053557</v>
      </c>
      <c r="R23" s="15">
        <v>18747481.398794301</v>
      </c>
      <c r="S23" s="15">
        <v>4515169.0474191196</v>
      </c>
      <c r="T23" s="31">
        <v>24785174.047673602</v>
      </c>
      <c r="V23" s="27">
        <f t="shared" si="13"/>
        <v>929645.09260994021</v>
      </c>
      <c r="W23" s="27">
        <f t="shared" si="9"/>
        <v>28751.910080719801</v>
      </c>
      <c r="X23" s="15">
        <f t="shared" si="10"/>
        <v>22523869.720306732</v>
      </c>
      <c r="Y23" s="15">
        <f t="shared" si="11"/>
        <v>17784428.906262439</v>
      </c>
      <c r="Z23" s="15">
        <f t="shared" si="12"/>
        <v>4739440.8140442912</v>
      </c>
      <c r="AA23" s="15"/>
      <c r="AB23" s="15"/>
      <c r="AC23" s="15"/>
      <c r="AD23" s="15"/>
    </row>
    <row r="24" spans="1:30" s="9" customFormat="1">
      <c r="B24" s="10"/>
      <c r="C24" s="9">
        <f t="shared" si="14"/>
        <v>2018</v>
      </c>
      <c r="D24" s="9">
        <f t="shared" si="15"/>
        <v>1</v>
      </c>
      <c r="E24" s="9">
        <v>173</v>
      </c>
      <c r="F24" s="25">
        <v>20471395</v>
      </c>
      <c r="G24" s="25">
        <v>19656430</v>
      </c>
      <c r="H24" s="12">
        <v>20352439.0246884</v>
      </c>
      <c r="I24" s="12">
        <v>19541787.651974499</v>
      </c>
      <c r="J24" s="26">
        <v>188833</v>
      </c>
      <c r="K24" s="26">
        <v>183168</v>
      </c>
      <c r="L24" s="12">
        <f t="shared" si="2"/>
        <v>810651.3727139011</v>
      </c>
      <c r="M24" s="25">
        <f t="shared" si="3"/>
        <v>5665</v>
      </c>
      <c r="N24" s="12">
        <v>3677262.4433084</v>
      </c>
      <c r="O24" s="10"/>
      <c r="P24" s="10"/>
      <c r="Q24" s="12">
        <f t="shared" si="5"/>
        <v>107513149.90166309</v>
      </c>
      <c r="R24" s="12"/>
      <c r="S24" s="12"/>
      <c r="T24" s="10"/>
      <c r="U24" s="10"/>
      <c r="V24" s="25">
        <f t="shared" si="13"/>
        <v>1007736.2927028864</v>
      </c>
      <c r="W24" s="25">
        <f t="shared" si="9"/>
        <v>31167.1585547795</v>
      </c>
      <c r="X24" s="12">
        <f t="shared" si="10"/>
        <v>23541296.971146353</v>
      </c>
      <c r="Y24" s="12">
        <f t="shared" si="11"/>
        <v>19081332.299297489</v>
      </c>
      <c r="Z24" s="12">
        <f t="shared" si="12"/>
        <v>4459964.6718488624</v>
      </c>
      <c r="AA24" s="12"/>
      <c r="AB24" s="12"/>
      <c r="AC24" s="12"/>
      <c r="AD24" s="12"/>
    </row>
    <row r="25" spans="1:30" s="13" customFormat="1">
      <c r="C25" s="13">
        <f t="shared" si="14"/>
        <v>2018</v>
      </c>
      <c r="D25" s="13">
        <f t="shared" si="15"/>
        <v>2</v>
      </c>
      <c r="E25" s="13">
        <v>174</v>
      </c>
      <c r="F25" s="27">
        <v>20795337</v>
      </c>
      <c r="G25" s="27">
        <v>19965813</v>
      </c>
      <c r="H25" s="15">
        <v>20109007.896085098</v>
      </c>
      <c r="I25" s="15">
        <v>19307012.005333401</v>
      </c>
      <c r="J25" s="28">
        <v>226269</v>
      </c>
      <c r="K25" s="28">
        <v>219481</v>
      </c>
      <c r="L25" s="15">
        <f t="shared" si="2"/>
        <v>801995.89075169712</v>
      </c>
      <c r="M25" s="27">
        <f t="shared" si="3"/>
        <v>6788</v>
      </c>
      <c r="N25" s="15">
        <v>2747400.8313832702</v>
      </c>
      <c r="Q25" s="15">
        <f t="shared" si="5"/>
        <v>106221483.56385833</v>
      </c>
      <c r="R25" s="15"/>
      <c r="S25" s="15"/>
      <c r="V25" s="27">
        <f t="shared" si="13"/>
        <v>1207519.7046357563</v>
      </c>
      <c r="W25" s="27">
        <f t="shared" si="9"/>
        <v>37345.573216212397</v>
      </c>
      <c r="X25" s="15">
        <f t="shared" si="10"/>
        <v>18668620.738514721</v>
      </c>
      <c r="Y25" s="15">
        <f t="shared" si="11"/>
        <v>14256275.974641861</v>
      </c>
      <c r="Z25" s="15">
        <f t="shared" si="12"/>
        <v>4412344.7638728619</v>
      </c>
      <c r="AA25" s="15"/>
      <c r="AB25" s="15"/>
      <c r="AC25" s="15"/>
      <c r="AD25" s="15"/>
    </row>
    <row r="26" spans="1:30" s="13" customFormat="1">
      <c r="C26" s="13">
        <f t="shared" si="14"/>
        <v>2018</v>
      </c>
      <c r="D26" s="13">
        <f t="shared" si="15"/>
        <v>3</v>
      </c>
      <c r="E26" s="13">
        <v>175</v>
      </c>
      <c r="F26" s="27">
        <v>21232228</v>
      </c>
      <c r="G26" s="27">
        <v>20380884</v>
      </c>
      <c r="H26" s="15">
        <v>19969789.284803499</v>
      </c>
      <c r="I26" s="15">
        <v>19172055.497235399</v>
      </c>
      <c r="J26" s="28">
        <v>256749</v>
      </c>
      <c r="K26" s="28">
        <v>249047</v>
      </c>
      <c r="L26" s="15">
        <f t="shared" si="2"/>
        <v>797733.7875680998</v>
      </c>
      <c r="M26" s="27">
        <f t="shared" si="3"/>
        <v>7702</v>
      </c>
      <c r="N26" s="15">
        <v>2626493.1461475901</v>
      </c>
      <c r="Q26" s="15">
        <f t="shared" si="5"/>
        <v>105478992.67491043</v>
      </c>
      <c r="R26" s="15"/>
      <c r="S26" s="15"/>
      <c r="V26" s="27">
        <f t="shared" si="13"/>
        <v>1370183.1132554582</v>
      </c>
      <c r="W26" s="27">
        <f t="shared" si="9"/>
        <v>42374.131542614596</v>
      </c>
      <c r="X26" s="15">
        <f t="shared" si="10"/>
        <v>18017781.350863416</v>
      </c>
      <c r="Y26" s="15">
        <f t="shared" si="11"/>
        <v>13628885.421182964</v>
      </c>
      <c r="Z26" s="15">
        <f t="shared" si="12"/>
        <v>4388895.9296804508</v>
      </c>
      <c r="AA26" s="15"/>
      <c r="AB26" s="15"/>
      <c r="AC26" s="15"/>
      <c r="AD26" s="15"/>
    </row>
    <row r="27" spans="1:30" s="13" customFormat="1">
      <c r="C27" s="13">
        <f t="shared" si="14"/>
        <v>2018</v>
      </c>
      <c r="D27" s="13">
        <f t="shared" si="15"/>
        <v>4</v>
      </c>
      <c r="E27" s="13">
        <v>176</v>
      </c>
      <c r="F27" s="27">
        <v>21434723</v>
      </c>
      <c r="G27" s="27">
        <v>20574471</v>
      </c>
      <c r="H27" s="15">
        <v>20288091.3199411</v>
      </c>
      <c r="I27" s="15">
        <v>19472625.794617102</v>
      </c>
      <c r="J27" s="28">
        <v>273314</v>
      </c>
      <c r="K27" s="28">
        <v>265115</v>
      </c>
      <c r="L27" s="15">
        <f t="shared" si="2"/>
        <v>815465.52532399818</v>
      </c>
      <c r="M27" s="27">
        <f t="shared" si="3"/>
        <v>8199</v>
      </c>
      <c r="N27" s="15">
        <v>2666631.24479084</v>
      </c>
      <c r="Q27" s="15">
        <f t="shared" si="5"/>
        <v>107132641.76852962</v>
      </c>
      <c r="R27" s="15"/>
      <c r="S27" s="15"/>
      <c r="V27" s="27">
        <f t="shared" si="13"/>
        <v>1458584.5084290144</v>
      </c>
      <c r="W27" s="27">
        <f t="shared" si="9"/>
        <v>45108.4789039077</v>
      </c>
      <c r="X27" s="15">
        <f t="shared" si="10"/>
        <v>18323612.92495624</v>
      </c>
      <c r="Y27" s="15">
        <f t="shared" si="11"/>
        <v>13837162.205851279</v>
      </c>
      <c r="Z27" s="15">
        <f t="shared" si="12"/>
        <v>4486450.7191049615</v>
      </c>
      <c r="AA27" s="15"/>
      <c r="AB27" s="15"/>
      <c r="AC27" s="15"/>
      <c r="AD27" s="15"/>
    </row>
    <row r="28" spans="1:30" s="9" customFormat="1">
      <c r="B28" s="10"/>
      <c r="C28" s="9">
        <f t="shared" si="14"/>
        <v>2019</v>
      </c>
      <c r="D28" s="9">
        <f t="shared" si="15"/>
        <v>1</v>
      </c>
      <c r="E28" s="9">
        <v>177</v>
      </c>
      <c r="F28" s="25">
        <v>21714874</v>
      </c>
      <c r="G28" s="25">
        <v>20842233</v>
      </c>
      <c r="H28" s="12">
        <v>20489269.671355002</v>
      </c>
      <c r="I28" s="12">
        <v>19664771.258042499</v>
      </c>
      <c r="J28" s="26">
        <v>307967</v>
      </c>
      <c r="K28" s="26">
        <v>298728</v>
      </c>
      <c r="L28" s="12">
        <f t="shared" si="2"/>
        <v>824498.41331250221</v>
      </c>
      <c r="M28" s="25">
        <f t="shared" si="3"/>
        <v>9239</v>
      </c>
      <c r="N28" s="12">
        <v>3092189.3823448499</v>
      </c>
      <c r="O28" s="10"/>
      <c r="P28" s="10"/>
      <c r="Q28" s="12">
        <f t="shared" si="5"/>
        <v>108189769.41621912</v>
      </c>
      <c r="R28" s="12"/>
      <c r="S28" s="12"/>
      <c r="T28" s="10"/>
      <c r="U28" s="10"/>
      <c r="V28" s="25">
        <f t="shared" si="13"/>
        <v>1643513.3169906745</v>
      </c>
      <c r="W28" s="25">
        <f t="shared" si="9"/>
        <v>50830.252054299701</v>
      </c>
      <c r="X28" s="12">
        <f t="shared" si="10"/>
        <v>20581532.408322196</v>
      </c>
      <c r="Y28" s="12">
        <f t="shared" si="11"/>
        <v>16045385.404637311</v>
      </c>
      <c r="Z28" s="12">
        <f t="shared" si="12"/>
        <v>4536147.0036848858</v>
      </c>
      <c r="AA28" s="12"/>
      <c r="AB28" s="12"/>
      <c r="AC28" s="12"/>
      <c r="AD28" s="12"/>
    </row>
    <row r="29" spans="1:30" s="13" customFormat="1">
      <c r="C29" s="13">
        <f t="shared" si="14"/>
        <v>2019</v>
      </c>
      <c r="D29" s="13">
        <f t="shared" si="15"/>
        <v>2</v>
      </c>
      <c r="E29" s="13">
        <v>178</v>
      </c>
      <c r="F29" s="27">
        <v>22024048</v>
      </c>
      <c r="G29" s="27">
        <v>21138705</v>
      </c>
      <c r="H29" s="15">
        <v>20711824.161964402</v>
      </c>
      <c r="I29" s="15">
        <v>19878179.398958702</v>
      </c>
      <c r="J29" s="28">
        <v>332841</v>
      </c>
      <c r="K29" s="28">
        <v>322856</v>
      </c>
      <c r="L29" s="15">
        <f t="shared" si="2"/>
        <v>833644.76300569996</v>
      </c>
      <c r="M29" s="27">
        <f t="shared" si="3"/>
        <v>9985</v>
      </c>
      <c r="N29" s="15">
        <v>2565760.4696484799</v>
      </c>
      <c r="Q29" s="15">
        <f t="shared" si="5"/>
        <v>109363878.04195893</v>
      </c>
      <c r="R29" s="15"/>
      <c r="S29" s="15"/>
      <c r="V29" s="27">
        <f t="shared" si="13"/>
        <v>1776258.4540797689</v>
      </c>
      <c r="W29" s="27">
        <f t="shared" si="9"/>
        <v>54934.523948715498</v>
      </c>
      <c r="X29" s="15">
        <f t="shared" si="10"/>
        <v>17900210.795205504</v>
      </c>
      <c r="Y29" s="15">
        <f t="shared" si="11"/>
        <v>13313743.274118083</v>
      </c>
      <c r="Z29" s="15">
        <f t="shared" si="12"/>
        <v>4586467.5210874192</v>
      </c>
      <c r="AA29" s="15"/>
      <c r="AB29" s="15"/>
      <c r="AC29" s="15"/>
      <c r="AD29" s="15"/>
    </row>
    <row r="30" spans="1:30" s="13" customFormat="1">
      <c r="C30" s="13">
        <f t="shared" si="14"/>
        <v>2019</v>
      </c>
      <c r="D30" s="13">
        <f t="shared" si="15"/>
        <v>3</v>
      </c>
      <c r="E30" s="13">
        <v>179</v>
      </c>
      <c r="F30" s="27">
        <v>22295394</v>
      </c>
      <c r="G30" s="27">
        <v>21398062</v>
      </c>
      <c r="H30" s="15">
        <v>20899593.577844501</v>
      </c>
      <c r="I30" s="15">
        <v>20057504.0921643</v>
      </c>
      <c r="J30" s="28">
        <v>366378</v>
      </c>
      <c r="K30" s="28">
        <v>355386</v>
      </c>
      <c r="L30" s="15">
        <f t="shared" si="2"/>
        <v>842089.48568020016</v>
      </c>
      <c r="M30" s="27">
        <f t="shared" si="3"/>
        <v>10992</v>
      </c>
      <c r="N30" s="15">
        <v>2526569.2172901798</v>
      </c>
      <c r="Q30" s="15">
        <f t="shared" si="5"/>
        <v>110350469.59463784</v>
      </c>
      <c r="R30" s="15"/>
      <c r="S30" s="15"/>
      <c r="V30" s="27">
        <f t="shared" si="13"/>
        <v>1955228.9161780877</v>
      </c>
      <c r="W30" s="27">
        <f t="shared" si="9"/>
        <v>60474.740835681601</v>
      </c>
      <c r="X30" s="15">
        <f t="shared" si="10"/>
        <v>17743307.572970007</v>
      </c>
      <c r="Y30" s="15">
        <f t="shared" si="11"/>
        <v>13110379.679323489</v>
      </c>
      <c r="Z30" s="15">
        <f t="shared" si="12"/>
        <v>4632927.8936465168</v>
      </c>
      <c r="AA30" s="15"/>
      <c r="AB30" s="15"/>
      <c r="AC30" s="15"/>
      <c r="AD30" s="15"/>
    </row>
    <row r="31" spans="1:30" s="13" customFormat="1">
      <c r="C31" s="13">
        <f t="shared" si="14"/>
        <v>2019</v>
      </c>
      <c r="D31" s="13">
        <f t="shared" si="15"/>
        <v>4</v>
      </c>
      <c r="E31" s="13">
        <v>180</v>
      </c>
      <c r="F31" s="27">
        <v>22518008</v>
      </c>
      <c r="G31" s="27">
        <v>21610304</v>
      </c>
      <c r="H31" s="15">
        <v>21068703.9757719</v>
      </c>
      <c r="I31" s="15">
        <v>20219736.563009098</v>
      </c>
      <c r="J31" s="28">
        <v>402089</v>
      </c>
      <c r="K31" s="28">
        <v>390027</v>
      </c>
      <c r="L31" s="15">
        <f t="shared" si="2"/>
        <v>848967.41276280209</v>
      </c>
      <c r="M31" s="27">
        <f t="shared" si="3"/>
        <v>12062</v>
      </c>
      <c r="N31" s="15">
        <v>2634370.4290896598</v>
      </c>
      <c r="Q31" s="15">
        <f t="shared" si="5"/>
        <v>111243024.78290853</v>
      </c>
      <c r="R31" s="15"/>
      <c r="S31" s="15"/>
      <c r="V31" s="27">
        <f t="shared" si="13"/>
        <v>2145813.477430712</v>
      </c>
      <c r="W31" s="27">
        <f t="shared" si="9"/>
        <v>66361.565134642602</v>
      </c>
      <c r="X31" s="15">
        <f t="shared" si="10"/>
        <v>18340528.898954816</v>
      </c>
      <c r="Y31" s="15">
        <f t="shared" si="11"/>
        <v>13669760.679816391</v>
      </c>
      <c r="Z31" s="15">
        <f t="shared" si="12"/>
        <v>4670768.2191384267</v>
      </c>
      <c r="AA31" s="15"/>
      <c r="AB31" s="15"/>
      <c r="AC31" s="15"/>
      <c r="AD31" s="15"/>
    </row>
    <row r="32" spans="1:30" s="9" customFormat="1">
      <c r="B32" s="10"/>
      <c r="C32" s="9">
        <f t="shared" si="14"/>
        <v>2020</v>
      </c>
      <c r="D32" s="9">
        <f t="shared" si="15"/>
        <v>1</v>
      </c>
      <c r="E32" s="9">
        <v>181</v>
      </c>
      <c r="F32" s="25">
        <v>23091091</v>
      </c>
      <c r="G32" s="25">
        <v>22159295</v>
      </c>
      <c r="H32" s="12">
        <v>21581121.885499801</v>
      </c>
      <c r="I32" s="12">
        <v>20711502.169530399</v>
      </c>
      <c r="J32" s="26">
        <v>449942</v>
      </c>
      <c r="K32" s="26">
        <v>436444</v>
      </c>
      <c r="L32" s="12">
        <f t="shared" si="2"/>
        <v>869619.71596940234</v>
      </c>
      <c r="M32" s="25">
        <f t="shared" si="3"/>
        <v>13498</v>
      </c>
      <c r="N32" s="12">
        <v>3113917.5543648801</v>
      </c>
      <c r="O32" s="10"/>
      <c r="P32" s="10"/>
      <c r="Q32" s="12">
        <f t="shared" si="5"/>
        <v>113948574.05567759</v>
      </c>
      <c r="R32" s="12"/>
      <c r="S32" s="12"/>
      <c r="T32" s="10"/>
      <c r="U32" s="10"/>
      <c r="V32" s="25">
        <f t="shared" si="13"/>
        <v>2401186.116201621</v>
      </c>
      <c r="W32" s="25">
        <f t="shared" si="9"/>
        <v>74262.0134461454</v>
      </c>
      <c r="X32" s="12">
        <f t="shared" si="10"/>
        <v>20942524.090507213</v>
      </c>
      <c r="Y32" s="12">
        <f t="shared" si="11"/>
        <v>16158132.992540633</v>
      </c>
      <c r="Z32" s="12">
        <f t="shared" si="12"/>
        <v>4784391.0979665797</v>
      </c>
      <c r="AA32" s="12"/>
      <c r="AB32" s="12"/>
      <c r="AC32" s="12"/>
      <c r="AD32" s="12"/>
    </row>
    <row r="33" spans="2:30" s="13" customFormat="1">
      <c r="C33" s="13">
        <f t="shared" si="14"/>
        <v>2020</v>
      </c>
      <c r="D33" s="13">
        <f t="shared" si="15"/>
        <v>2</v>
      </c>
      <c r="E33" s="13">
        <v>182</v>
      </c>
      <c r="F33" s="27">
        <v>23267057</v>
      </c>
      <c r="G33" s="27">
        <v>22326050</v>
      </c>
      <c r="H33" s="15">
        <v>21684963.516654</v>
      </c>
      <c r="I33" s="15">
        <v>20810640.3435275</v>
      </c>
      <c r="J33" s="28">
        <v>467062</v>
      </c>
      <c r="K33" s="28">
        <v>453050</v>
      </c>
      <c r="L33" s="15">
        <f t="shared" si="2"/>
        <v>874323.1731265001</v>
      </c>
      <c r="M33" s="27">
        <f t="shared" si="3"/>
        <v>14012</v>
      </c>
      <c r="N33" s="15">
        <v>2595751.2273647999</v>
      </c>
      <c r="Q33" s="15">
        <f t="shared" si="5"/>
        <v>114494003.03851941</v>
      </c>
      <c r="R33" s="15"/>
      <c r="S33" s="15"/>
      <c r="V33" s="27">
        <f t="shared" si="13"/>
        <v>2492547.4286395148</v>
      </c>
      <c r="W33" s="27">
        <f t="shared" si="9"/>
        <v>77089.889791627604</v>
      </c>
      <c r="X33" s="15">
        <f t="shared" si="10"/>
        <v>18279633.589978848</v>
      </c>
      <c r="Y33" s="15">
        <f t="shared" si="11"/>
        <v>13469365.458478132</v>
      </c>
      <c r="Z33" s="15">
        <f t="shared" si="12"/>
        <v>4810268.1315007154</v>
      </c>
      <c r="AA33" s="15"/>
      <c r="AB33" s="15"/>
      <c r="AC33" s="15"/>
      <c r="AD33" s="15"/>
    </row>
    <row r="34" spans="2:30" s="13" customFormat="1">
      <c r="C34" s="13">
        <f t="shared" si="14"/>
        <v>2020</v>
      </c>
      <c r="D34" s="13">
        <f t="shared" si="15"/>
        <v>3</v>
      </c>
      <c r="E34" s="13">
        <v>183</v>
      </c>
      <c r="F34" s="27">
        <v>23358141</v>
      </c>
      <c r="G34" s="27">
        <v>22412737</v>
      </c>
      <c r="H34" s="15">
        <v>21839433.938853599</v>
      </c>
      <c r="I34" s="15">
        <v>20957819.7294949</v>
      </c>
      <c r="J34" s="28">
        <v>492436</v>
      </c>
      <c r="K34" s="28">
        <v>477663</v>
      </c>
      <c r="L34" s="15">
        <f t="shared" ref="L34:L65" si="17">H34-I34</f>
        <v>881614.20935869962</v>
      </c>
      <c r="M34" s="27">
        <f t="shared" ref="M34:M65" si="18">J34-K34</f>
        <v>14773</v>
      </c>
      <c r="N34" s="15">
        <v>2513240.18696234</v>
      </c>
      <c r="Q34" s="15">
        <f t="shared" ref="Q34:Q65" si="19">I34*5.5017049523</f>
        <v>115303740.59517273</v>
      </c>
      <c r="R34" s="15"/>
      <c r="S34" s="15"/>
      <c r="V34" s="27">
        <f t="shared" si="13"/>
        <v>2627960.8926304746</v>
      </c>
      <c r="W34" s="27">
        <f t="shared" si="9"/>
        <v>81276.687260327904</v>
      </c>
      <c r="X34" s="15">
        <f t="shared" si="10"/>
        <v>17891596.539235588</v>
      </c>
      <c r="Y34" s="15">
        <f t="shared" si="11"/>
        <v>13041215.277588783</v>
      </c>
      <c r="Z34" s="15">
        <f t="shared" si="12"/>
        <v>4850381.2616468063</v>
      </c>
      <c r="AA34" s="15"/>
      <c r="AB34" s="15"/>
      <c r="AC34" s="15"/>
      <c r="AD34" s="15"/>
    </row>
    <row r="35" spans="2:30" s="13" customFormat="1">
      <c r="C35" s="13">
        <f t="shared" si="14"/>
        <v>2020</v>
      </c>
      <c r="D35" s="13">
        <f t="shared" si="15"/>
        <v>4</v>
      </c>
      <c r="E35" s="13">
        <v>184</v>
      </c>
      <c r="F35" s="27">
        <v>23574095</v>
      </c>
      <c r="G35" s="27">
        <v>22617589</v>
      </c>
      <c r="H35" s="15">
        <v>22008837.102007098</v>
      </c>
      <c r="I35" s="15">
        <v>21119685.9717866</v>
      </c>
      <c r="J35" s="28">
        <v>508578</v>
      </c>
      <c r="K35" s="28">
        <v>493320</v>
      </c>
      <c r="L35" s="15">
        <f t="shared" si="17"/>
        <v>889151.13022049889</v>
      </c>
      <c r="M35" s="27">
        <f t="shared" si="18"/>
        <v>15258</v>
      </c>
      <c r="N35" s="15">
        <v>2574206.5100320298</v>
      </c>
      <c r="Q35" s="15">
        <f t="shared" si="19"/>
        <v>116194280.90199918</v>
      </c>
      <c r="R35" s="15"/>
      <c r="S35" s="15"/>
      <c r="V35" s="27">
        <f t="shared" si="13"/>
        <v>2714101.087068636</v>
      </c>
      <c r="W35" s="27">
        <f t="shared" si="9"/>
        <v>83945.014162193402</v>
      </c>
      <c r="X35" s="15">
        <f t="shared" si="10"/>
        <v>18249416.994296372</v>
      </c>
      <c r="Y35" s="15">
        <f t="shared" si="11"/>
        <v>13357569.817819109</v>
      </c>
      <c r="Z35" s="15">
        <f t="shared" si="12"/>
        <v>4891847.1764772609</v>
      </c>
      <c r="AA35" s="15"/>
      <c r="AB35" s="15"/>
      <c r="AC35" s="15"/>
      <c r="AD35" s="15"/>
    </row>
    <row r="36" spans="2:30" s="9" customFormat="1">
      <c r="B36" s="10"/>
      <c r="C36" s="9">
        <f t="shared" si="14"/>
        <v>2021</v>
      </c>
      <c r="D36" s="9">
        <f t="shared" si="15"/>
        <v>1</v>
      </c>
      <c r="E36" s="9">
        <v>185</v>
      </c>
      <c r="F36" s="25">
        <v>23737156</v>
      </c>
      <c r="G36" s="25">
        <v>22772815</v>
      </c>
      <c r="H36" s="12">
        <v>22154708.516307302</v>
      </c>
      <c r="I36" s="12">
        <v>21258805.828405298</v>
      </c>
      <c r="J36" s="26">
        <v>550696</v>
      </c>
      <c r="K36" s="26">
        <v>534175</v>
      </c>
      <c r="L36" s="12">
        <f t="shared" si="17"/>
        <v>895902.68790200353</v>
      </c>
      <c r="M36" s="25">
        <f t="shared" si="18"/>
        <v>16521</v>
      </c>
      <c r="N36" s="12">
        <v>3016990.0798726901</v>
      </c>
      <c r="O36" s="10"/>
      <c r="P36" s="10"/>
      <c r="Q36" s="12">
        <f t="shared" si="19"/>
        <v>116959677.30612153</v>
      </c>
      <c r="R36" s="12"/>
      <c r="S36" s="12"/>
      <c r="T36" s="10"/>
      <c r="U36" s="10"/>
      <c r="V36" s="25">
        <f t="shared" si="13"/>
        <v>2938873.2428948525</v>
      </c>
      <c r="W36" s="25">
        <f t="shared" si="9"/>
        <v>90893.667516948291</v>
      </c>
      <c r="X36" s="12">
        <f t="shared" si="10"/>
        <v>20584168.121436164</v>
      </c>
      <c r="Y36" s="12">
        <f t="shared" si="11"/>
        <v>15655175.866626831</v>
      </c>
      <c r="Z36" s="12">
        <f t="shared" si="12"/>
        <v>4928992.2548093339</v>
      </c>
      <c r="AA36" s="12"/>
      <c r="AB36" s="12"/>
      <c r="AC36" s="12"/>
      <c r="AD36" s="12"/>
    </row>
    <row r="37" spans="2:30" s="13" customFormat="1">
      <c r="C37" s="13">
        <f t="shared" si="14"/>
        <v>2021</v>
      </c>
      <c r="D37" s="13">
        <f t="shared" si="15"/>
        <v>2</v>
      </c>
      <c r="E37" s="13">
        <v>186</v>
      </c>
      <c r="F37" s="27">
        <v>23917460</v>
      </c>
      <c r="G37" s="27">
        <v>22944999</v>
      </c>
      <c r="H37" s="15">
        <v>22272198.704722598</v>
      </c>
      <c r="I37" s="15">
        <v>21371265.677089602</v>
      </c>
      <c r="J37" s="28">
        <v>588641</v>
      </c>
      <c r="K37" s="28">
        <v>570982</v>
      </c>
      <c r="L37" s="15">
        <f t="shared" si="17"/>
        <v>900933.02763299644</v>
      </c>
      <c r="M37" s="27">
        <f t="shared" si="18"/>
        <v>17659</v>
      </c>
      <c r="N37" s="15">
        <v>2524940.3200369598</v>
      </c>
      <c r="Q37" s="15">
        <f t="shared" si="19"/>
        <v>117578398.21256287</v>
      </c>
      <c r="R37" s="15"/>
      <c r="S37" s="15"/>
      <c r="V37" s="27">
        <f t="shared" si="13"/>
        <v>3141374.4970741584</v>
      </c>
      <c r="W37" s="27">
        <f t="shared" si="9"/>
        <v>97154.607752665703</v>
      </c>
      <c r="X37" s="15">
        <f t="shared" si="10"/>
        <v>18058595.023552168</v>
      </c>
      <c r="Y37" s="15">
        <f t="shared" si="11"/>
        <v>13101927.323733078</v>
      </c>
      <c r="Z37" s="15">
        <f t="shared" si="12"/>
        <v>4956667.6998190889</v>
      </c>
      <c r="AA37" s="15"/>
      <c r="AB37" s="15"/>
      <c r="AC37" s="15"/>
      <c r="AD37" s="15"/>
    </row>
    <row r="38" spans="2:30" s="13" customFormat="1">
      <c r="C38" s="13">
        <f t="shared" si="14"/>
        <v>2021</v>
      </c>
      <c r="D38" s="13">
        <f t="shared" si="15"/>
        <v>3</v>
      </c>
      <c r="E38" s="13">
        <v>187</v>
      </c>
      <c r="F38" s="27">
        <v>24130014</v>
      </c>
      <c r="G38" s="27">
        <v>23146032</v>
      </c>
      <c r="H38" s="15">
        <v>22471596.064436998</v>
      </c>
      <c r="I38" s="15">
        <v>21561432.514479101</v>
      </c>
      <c r="J38" s="28">
        <v>635921</v>
      </c>
      <c r="K38" s="28">
        <v>616843</v>
      </c>
      <c r="L38" s="15">
        <f t="shared" si="17"/>
        <v>910163.54995789751</v>
      </c>
      <c r="M38" s="27">
        <f t="shared" si="18"/>
        <v>19078</v>
      </c>
      <c r="N38" s="15">
        <v>2508646.48164172</v>
      </c>
      <c r="Q38" s="15">
        <f t="shared" si="19"/>
        <v>118624640.0435919</v>
      </c>
      <c r="R38" s="15"/>
      <c r="S38" s="15"/>
      <c r="V38" s="27">
        <f t="shared" si="13"/>
        <v>3393688.187891589</v>
      </c>
      <c r="W38" s="27">
        <f t="shared" si="9"/>
        <v>104961.52707997939</v>
      </c>
      <c r="X38" s="15">
        <f t="shared" si="10"/>
        <v>18024829.829048842</v>
      </c>
      <c r="Y38" s="15">
        <f t="shared" si="11"/>
        <v>13017378.51884253</v>
      </c>
      <c r="Z38" s="15">
        <f t="shared" si="12"/>
        <v>5007451.3102063127</v>
      </c>
      <c r="AA38" s="15"/>
      <c r="AB38" s="15"/>
      <c r="AC38" s="15"/>
      <c r="AD38" s="15"/>
    </row>
    <row r="39" spans="2:30" s="13" customFormat="1">
      <c r="C39" s="13">
        <f t="shared" si="14"/>
        <v>2021</v>
      </c>
      <c r="D39" s="13">
        <f t="shared" si="15"/>
        <v>4</v>
      </c>
      <c r="E39" s="13">
        <v>188</v>
      </c>
      <c r="F39" s="27">
        <v>24434669</v>
      </c>
      <c r="G39" s="27">
        <v>23435804</v>
      </c>
      <c r="H39" s="15">
        <v>22714409.886207402</v>
      </c>
      <c r="I39" s="15">
        <v>21791982.6887968</v>
      </c>
      <c r="J39" s="28">
        <v>675933</v>
      </c>
      <c r="K39" s="28">
        <v>655655</v>
      </c>
      <c r="L39" s="15">
        <f t="shared" si="17"/>
        <v>922427.19741060212</v>
      </c>
      <c r="M39" s="27">
        <f t="shared" si="18"/>
        <v>20278</v>
      </c>
      <c r="N39" s="15">
        <v>2518498.0210538302</v>
      </c>
      <c r="Q39" s="15">
        <f t="shared" si="19"/>
        <v>119893059.07938921</v>
      </c>
      <c r="R39" s="15"/>
      <c r="S39" s="15"/>
      <c r="V39" s="27">
        <f t="shared" si="13"/>
        <v>3607220.3605002565</v>
      </c>
      <c r="W39" s="27">
        <f t="shared" si="9"/>
        <v>111563.57302273939</v>
      </c>
      <c r="X39" s="15">
        <f t="shared" si="10"/>
        <v>18143420.483814336</v>
      </c>
      <c r="Y39" s="15">
        <f t="shared" si="11"/>
        <v>13068498.203684216</v>
      </c>
      <c r="Z39" s="15">
        <f t="shared" si="12"/>
        <v>5074922.2801301191</v>
      </c>
      <c r="AA39" s="15"/>
      <c r="AB39" s="15"/>
      <c r="AC39" s="15"/>
      <c r="AD39" s="15"/>
    </row>
    <row r="40" spans="2:30" s="9" customFormat="1">
      <c r="B40" s="10"/>
      <c r="C40" s="9">
        <f t="shared" si="14"/>
        <v>2022</v>
      </c>
      <c r="D40" s="9">
        <f t="shared" si="15"/>
        <v>1</v>
      </c>
      <c r="E40" s="9">
        <v>189</v>
      </c>
      <c r="F40" s="25">
        <v>24571169</v>
      </c>
      <c r="G40" s="25">
        <v>23565193</v>
      </c>
      <c r="H40" s="12">
        <v>22881969.277325898</v>
      </c>
      <c r="I40" s="12">
        <v>21952823.6658228</v>
      </c>
      <c r="J40" s="26">
        <v>714669</v>
      </c>
      <c r="K40" s="26">
        <v>693229</v>
      </c>
      <c r="L40" s="12">
        <f t="shared" si="17"/>
        <v>929145.61150309816</v>
      </c>
      <c r="M40" s="25">
        <f t="shared" si="18"/>
        <v>21440</v>
      </c>
      <c r="N40" s="12">
        <v>3069392.68086557</v>
      </c>
      <c r="O40" s="10"/>
      <c r="P40" s="10"/>
      <c r="Q40" s="12">
        <f t="shared" si="19"/>
        <v>120777958.67922594</v>
      </c>
      <c r="R40" s="12"/>
      <c r="S40" s="12"/>
      <c r="T40" s="10"/>
      <c r="U40" s="10"/>
      <c r="V40" s="25">
        <f t="shared" si="13"/>
        <v>3813941.4223779766</v>
      </c>
      <c r="W40" s="25">
        <f t="shared" si="9"/>
        <v>117956.55417731199</v>
      </c>
      <c r="X40" s="12">
        <f t="shared" si="10"/>
        <v>21038978.224504776</v>
      </c>
      <c r="Y40" s="12">
        <f t="shared" si="11"/>
        <v>15927093.212290369</v>
      </c>
      <c r="Z40" s="12">
        <f t="shared" si="12"/>
        <v>5111885.0122144073</v>
      </c>
      <c r="AA40" s="12"/>
      <c r="AB40" s="12"/>
      <c r="AC40" s="12"/>
      <c r="AD40" s="12"/>
    </row>
    <row r="41" spans="2:30" s="13" customFormat="1">
      <c r="C41" s="13">
        <f t="shared" si="14"/>
        <v>2022</v>
      </c>
      <c r="D41" s="13">
        <f t="shared" si="15"/>
        <v>2</v>
      </c>
      <c r="E41" s="13">
        <v>190</v>
      </c>
      <c r="F41" s="27">
        <v>24740855</v>
      </c>
      <c r="G41" s="27">
        <v>23725974</v>
      </c>
      <c r="H41" s="15">
        <v>23034190.017418701</v>
      </c>
      <c r="I41" s="15">
        <v>22097678.2846894</v>
      </c>
      <c r="J41" s="28">
        <v>737035</v>
      </c>
      <c r="K41" s="28">
        <v>714924</v>
      </c>
      <c r="L41" s="15">
        <f t="shared" si="17"/>
        <v>936511.73272930086</v>
      </c>
      <c r="M41" s="27">
        <f t="shared" si="18"/>
        <v>22111</v>
      </c>
      <c r="N41" s="15">
        <v>2485696.3004855802</v>
      </c>
      <c r="Q41" s="15">
        <f t="shared" si="19"/>
        <v>121574906.05320784</v>
      </c>
      <c r="R41" s="15"/>
      <c r="S41" s="15"/>
      <c r="V41" s="27">
        <f t="shared" si="13"/>
        <v>3933300.9113181252</v>
      </c>
      <c r="W41" s="27">
        <f t="shared" si="9"/>
        <v>121648.1982003053</v>
      </c>
      <c r="X41" s="15">
        <f t="shared" si="10"/>
        <v>18050701.1575666</v>
      </c>
      <c r="Y41" s="15">
        <f t="shared" si="11"/>
        <v>12898289.919722749</v>
      </c>
      <c r="Z41" s="15">
        <f t="shared" si="12"/>
        <v>5152411.2378438488</v>
      </c>
      <c r="AA41" s="15"/>
      <c r="AB41" s="15"/>
      <c r="AC41" s="15"/>
      <c r="AD41" s="15"/>
    </row>
    <row r="42" spans="2:30" s="13" customFormat="1">
      <c r="C42" s="13">
        <f t="shared" si="14"/>
        <v>2022</v>
      </c>
      <c r="D42" s="13">
        <f t="shared" si="15"/>
        <v>3</v>
      </c>
      <c r="E42" s="13">
        <v>191</v>
      </c>
      <c r="F42" s="27">
        <v>24999190</v>
      </c>
      <c r="G42" s="27">
        <v>23970947</v>
      </c>
      <c r="H42" s="15">
        <v>23235201.798364799</v>
      </c>
      <c r="I42" s="15">
        <v>22289478.1320378</v>
      </c>
      <c r="J42" s="28">
        <v>772393</v>
      </c>
      <c r="K42" s="28">
        <v>749222</v>
      </c>
      <c r="L42" s="15">
        <f t="shared" si="17"/>
        <v>945723.66632699966</v>
      </c>
      <c r="M42" s="27">
        <f t="shared" si="18"/>
        <v>23171</v>
      </c>
      <c r="N42" s="15">
        <v>2459909.6812877702</v>
      </c>
      <c r="Q42" s="15">
        <f t="shared" si="19"/>
        <v>122630132.22321491</v>
      </c>
      <c r="R42" s="15"/>
      <c r="S42" s="15"/>
      <c r="V42" s="27">
        <f t="shared" si="13"/>
        <v>4121998.3877721103</v>
      </c>
      <c r="W42" s="27">
        <f t="shared" si="9"/>
        <v>127480.0054497433</v>
      </c>
      <c r="X42" s="15">
        <f t="shared" si="10"/>
        <v>17967575.608659446</v>
      </c>
      <c r="Y42" s="15">
        <f t="shared" si="11"/>
        <v>12764483.030120881</v>
      </c>
      <c r="Z42" s="15">
        <f t="shared" si="12"/>
        <v>5203092.5785385668</v>
      </c>
      <c r="AA42" s="15"/>
      <c r="AB42" s="15"/>
      <c r="AC42" s="15"/>
      <c r="AD42" s="15"/>
    </row>
    <row r="43" spans="2:30" s="13" customFormat="1">
      <c r="C43" s="13">
        <f t="shared" si="14"/>
        <v>2022</v>
      </c>
      <c r="D43" s="13">
        <f t="shared" si="15"/>
        <v>4</v>
      </c>
      <c r="E43" s="13">
        <v>192</v>
      </c>
      <c r="F43" s="27">
        <v>25210868</v>
      </c>
      <c r="G43" s="27">
        <v>24173169</v>
      </c>
      <c r="H43" s="15">
        <v>23433706.020461701</v>
      </c>
      <c r="I43" s="15">
        <v>22479287.309760801</v>
      </c>
      <c r="J43" s="28">
        <v>825385</v>
      </c>
      <c r="K43" s="28">
        <v>800623</v>
      </c>
      <c r="L43" s="15">
        <f t="shared" si="17"/>
        <v>954418.71070089936</v>
      </c>
      <c r="M43" s="27">
        <f t="shared" si="18"/>
        <v>24762</v>
      </c>
      <c r="N43" s="15">
        <v>2531379.9664769298</v>
      </c>
      <c r="Q43" s="15">
        <f t="shared" si="19"/>
        <v>123674406.31628555</v>
      </c>
      <c r="R43" s="15"/>
      <c r="S43" s="15"/>
      <c r="V43" s="27">
        <f t="shared" si="13"/>
        <v>4404791.5240252828</v>
      </c>
      <c r="W43" s="27">
        <f t="shared" si="9"/>
        <v>136233.2180288526</v>
      </c>
      <c r="X43" s="15">
        <f t="shared" si="10"/>
        <v>18386272.826953791</v>
      </c>
      <c r="Y43" s="15">
        <f t="shared" si="11"/>
        <v>13135342.679722873</v>
      </c>
      <c r="Z43" s="15">
        <f t="shared" si="12"/>
        <v>5250930.1472309185</v>
      </c>
      <c r="AA43" s="15"/>
      <c r="AB43" s="15"/>
      <c r="AC43" s="15"/>
      <c r="AD43" s="15"/>
    </row>
    <row r="44" spans="2:30" s="9" customFormat="1">
      <c r="B44" s="10"/>
      <c r="C44" s="9">
        <f t="shared" si="14"/>
        <v>2023</v>
      </c>
      <c r="D44" s="9">
        <f t="shared" si="15"/>
        <v>1</v>
      </c>
      <c r="E44" s="9">
        <v>193</v>
      </c>
      <c r="F44" s="25">
        <v>25435031</v>
      </c>
      <c r="G44" s="25">
        <v>24386152</v>
      </c>
      <c r="H44" s="12">
        <v>23611505.254116099</v>
      </c>
      <c r="I44" s="12">
        <v>22648637.033598799</v>
      </c>
      <c r="J44" s="26">
        <v>865471</v>
      </c>
      <c r="K44" s="26">
        <v>839507</v>
      </c>
      <c r="L44" s="12">
        <f t="shared" si="17"/>
        <v>962868.22051730007</v>
      </c>
      <c r="M44" s="25">
        <f t="shared" si="18"/>
        <v>25964</v>
      </c>
      <c r="N44" s="12">
        <v>3020793.3409749698</v>
      </c>
      <c r="O44" s="10"/>
      <c r="P44" s="10"/>
      <c r="Q44" s="12">
        <f t="shared" si="19"/>
        <v>124606118.53059569</v>
      </c>
      <c r="R44" s="12"/>
      <c r="S44" s="12"/>
      <c r="T44" s="10"/>
      <c r="U44" s="10"/>
      <c r="V44" s="25">
        <f t="shared" si="13"/>
        <v>4618719.8193905158</v>
      </c>
      <c r="W44" s="25">
        <f t="shared" ref="W44:W75" si="20">M44*5.5017049523</f>
        <v>142846.26738151719</v>
      </c>
      <c r="X44" s="12">
        <f t="shared" ref="X44:X75" si="21">N44*5.1890047538+L44*5.5017049523</f>
        <v>20972327.863798819</v>
      </c>
      <c r="Y44" s="12">
        <f t="shared" ref="Y44:Y75" si="22">N44*5.1890047538</f>
        <v>15674911.006566502</v>
      </c>
      <c r="Z44" s="12">
        <f t="shared" ref="Z44:Z75" si="23">L44*5.5017049523</f>
        <v>5297416.8572323183</v>
      </c>
      <c r="AA44" s="12"/>
      <c r="AB44" s="12"/>
      <c r="AC44" s="12"/>
      <c r="AD44" s="12"/>
    </row>
    <row r="45" spans="2:30" s="13" customFormat="1">
      <c r="C45" s="13">
        <f t="shared" si="14"/>
        <v>2023</v>
      </c>
      <c r="D45" s="13">
        <f t="shared" si="15"/>
        <v>2</v>
      </c>
      <c r="E45" s="13">
        <v>194</v>
      </c>
      <c r="F45" s="27">
        <v>25527821</v>
      </c>
      <c r="G45" s="27">
        <v>24473942</v>
      </c>
      <c r="H45" s="15">
        <v>23777629.960985601</v>
      </c>
      <c r="I45" s="15">
        <v>22807435.544266298</v>
      </c>
      <c r="J45" s="28">
        <v>898719</v>
      </c>
      <c r="K45" s="28">
        <v>871757</v>
      </c>
      <c r="L45" s="15">
        <f t="shared" si="17"/>
        <v>970194.41671930254</v>
      </c>
      <c r="M45" s="27">
        <f t="shared" si="18"/>
        <v>26962</v>
      </c>
      <c r="N45" s="15">
        <v>2503880.4338413798</v>
      </c>
      <c r="Q45" s="15">
        <f t="shared" si="19"/>
        <v>125479781.08315293</v>
      </c>
      <c r="R45" s="15"/>
      <c r="S45" s="15"/>
      <c r="V45" s="27">
        <f t="shared" ref="V45:V76" si="24">K45*5.5017049523</f>
        <v>4796149.8041021908</v>
      </c>
      <c r="W45" s="27">
        <f t="shared" si="20"/>
        <v>148336.96892391259</v>
      </c>
      <c r="X45" s="15">
        <f t="shared" si="21"/>
        <v>18330370.901308123</v>
      </c>
      <c r="Y45" s="15">
        <f t="shared" si="22"/>
        <v>12992647.474149726</v>
      </c>
      <c r="Z45" s="15">
        <f t="shared" si="23"/>
        <v>5337723.4271583967</v>
      </c>
      <c r="AA45" s="15"/>
      <c r="AB45" s="15"/>
      <c r="AC45" s="15"/>
      <c r="AD45" s="15"/>
    </row>
    <row r="46" spans="2:30" s="13" customFormat="1">
      <c r="C46" s="13">
        <f t="shared" si="14"/>
        <v>2023</v>
      </c>
      <c r="D46" s="13">
        <f t="shared" si="15"/>
        <v>3</v>
      </c>
      <c r="E46" s="13">
        <v>195</v>
      </c>
      <c r="F46" s="27">
        <v>25754409</v>
      </c>
      <c r="G46" s="27">
        <v>24689054</v>
      </c>
      <c r="H46" s="15">
        <v>23947554.486074999</v>
      </c>
      <c r="I46" s="15">
        <v>22969618.866875298</v>
      </c>
      <c r="J46" s="28">
        <v>929971</v>
      </c>
      <c r="K46" s="28">
        <v>902072</v>
      </c>
      <c r="L46" s="15">
        <f t="shared" si="17"/>
        <v>977935.61919970065</v>
      </c>
      <c r="M46" s="27">
        <f t="shared" si="18"/>
        <v>27899</v>
      </c>
      <c r="N46" s="15">
        <v>2471728.2085504099</v>
      </c>
      <c r="Q46" s="15">
        <f t="shared" si="19"/>
        <v>126372065.87233134</v>
      </c>
      <c r="R46" s="15"/>
      <c r="S46" s="15"/>
      <c r="V46" s="27">
        <f t="shared" si="24"/>
        <v>4962933.9897311656</v>
      </c>
      <c r="W46" s="27">
        <f t="shared" si="20"/>
        <v>153492.0664642177</v>
      </c>
      <c r="X46" s="15">
        <f t="shared" si="21"/>
        <v>18206122.663451195</v>
      </c>
      <c r="Y46" s="15">
        <f t="shared" si="22"/>
        <v>12825809.424269635</v>
      </c>
      <c r="Z46" s="15">
        <f t="shared" si="23"/>
        <v>5380313.2391815595</v>
      </c>
      <c r="AA46" s="15"/>
      <c r="AB46" s="15"/>
      <c r="AC46" s="15"/>
      <c r="AD46" s="15"/>
    </row>
    <row r="47" spans="2:30" s="13" customFormat="1">
      <c r="C47" s="13">
        <f t="shared" si="14"/>
        <v>2023</v>
      </c>
      <c r="D47" s="13">
        <f t="shared" si="15"/>
        <v>4</v>
      </c>
      <c r="E47" s="13">
        <v>196</v>
      </c>
      <c r="F47" s="27">
        <v>25990654</v>
      </c>
      <c r="G47" s="27">
        <v>24914604</v>
      </c>
      <c r="H47" s="15">
        <v>24164918.0668949</v>
      </c>
      <c r="I47" s="15">
        <v>23176324.7261157</v>
      </c>
      <c r="J47" s="28">
        <v>983954</v>
      </c>
      <c r="K47" s="28">
        <v>954435</v>
      </c>
      <c r="L47" s="15">
        <f t="shared" si="17"/>
        <v>988593.3407792002</v>
      </c>
      <c r="M47" s="27">
        <f t="shared" si="18"/>
        <v>29519</v>
      </c>
      <c r="N47" s="15">
        <v>2441611.6019280599</v>
      </c>
      <c r="Q47" s="15">
        <f t="shared" si="19"/>
        <v>127509300.52178368</v>
      </c>
      <c r="R47" s="15"/>
      <c r="S47" s="15"/>
      <c r="V47" s="27">
        <f t="shared" si="24"/>
        <v>5251019.7661484508</v>
      </c>
      <c r="W47" s="27">
        <f t="shared" si="20"/>
        <v>162404.8284869437</v>
      </c>
      <c r="X47" s="15">
        <f t="shared" si="21"/>
        <v>18108483.088113666</v>
      </c>
      <c r="Y47" s="15">
        <f t="shared" si="22"/>
        <v>12669534.209337937</v>
      </c>
      <c r="Z47" s="15">
        <f t="shared" si="23"/>
        <v>5438948.878775727</v>
      </c>
      <c r="AA47" s="15"/>
      <c r="AB47" s="15"/>
      <c r="AC47" s="15"/>
      <c r="AD47" s="15"/>
    </row>
    <row r="48" spans="2:30" s="9" customFormat="1">
      <c r="B48" s="10"/>
      <c r="C48" s="9">
        <f t="shared" ref="C48:C79" si="25">C44+1</f>
        <v>2024</v>
      </c>
      <c r="D48" s="9">
        <f t="shared" ref="D48:D79" si="26">D44</f>
        <v>1</v>
      </c>
      <c r="E48" s="9">
        <v>197</v>
      </c>
      <c r="F48" s="25">
        <v>26275201</v>
      </c>
      <c r="G48" s="25">
        <v>25184774</v>
      </c>
      <c r="H48" s="12">
        <v>24419180.3222984</v>
      </c>
      <c r="I48" s="12">
        <v>23418793.2535276</v>
      </c>
      <c r="J48" s="26">
        <v>1020365</v>
      </c>
      <c r="K48" s="26">
        <v>989754</v>
      </c>
      <c r="L48" s="12">
        <f t="shared" si="17"/>
        <v>1000387.0687707998</v>
      </c>
      <c r="M48" s="25">
        <f t="shared" si="18"/>
        <v>30611</v>
      </c>
      <c r="N48" s="12">
        <v>3010673.5665230802</v>
      </c>
      <c r="O48" s="10"/>
      <c r="P48" s="10"/>
      <c r="Q48" s="12">
        <f t="shared" si="19"/>
        <v>128843290.81982262</v>
      </c>
      <c r="R48" s="12"/>
      <c r="S48" s="12"/>
      <c r="T48" s="10"/>
      <c r="U48" s="10"/>
      <c r="V48" s="25">
        <f t="shared" si="24"/>
        <v>5445334.4833587343</v>
      </c>
      <c r="W48" s="25">
        <f t="shared" si="20"/>
        <v>168412.6902948553</v>
      </c>
      <c r="X48" s="12">
        <f t="shared" si="21"/>
        <v>21126233.939301454</v>
      </c>
      <c r="Y48" s="12">
        <f t="shared" si="22"/>
        <v>15622399.448828263</v>
      </c>
      <c r="Z48" s="12">
        <f t="shared" si="23"/>
        <v>5503834.4904731894</v>
      </c>
      <c r="AA48" s="12"/>
      <c r="AB48" s="12"/>
      <c r="AC48" s="12"/>
      <c r="AD48" s="12"/>
    </row>
    <row r="49" spans="2:30" s="13" customFormat="1">
      <c r="C49" s="13">
        <f t="shared" si="25"/>
        <v>2024</v>
      </c>
      <c r="D49" s="13">
        <f t="shared" si="26"/>
        <v>2</v>
      </c>
      <c r="E49" s="13">
        <v>198</v>
      </c>
      <c r="F49" s="27">
        <v>26491657</v>
      </c>
      <c r="G49" s="27">
        <v>25390837</v>
      </c>
      <c r="H49" s="15">
        <v>24687316.7708597</v>
      </c>
      <c r="I49" s="15">
        <v>23674490.9030369</v>
      </c>
      <c r="J49" s="28">
        <v>1077135</v>
      </c>
      <c r="K49" s="28">
        <v>1044821</v>
      </c>
      <c r="L49" s="15">
        <f t="shared" si="17"/>
        <v>1012825.8678227998</v>
      </c>
      <c r="M49" s="27">
        <f t="shared" si="18"/>
        <v>32314</v>
      </c>
      <c r="N49" s="15">
        <v>2494663.6014799601</v>
      </c>
      <c r="Q49" s="15">
        <f t="shared" si="19"/>
        <v>130250063.8444194</v>
      </c>
      <c r="R49" s="15"/>
      <c r="S49" s="15"/>
      <c r="V49" s="27">
        <f t="shared" si="24"/>
        <v>5748296.8699670378</v>
      </c>
      <c r="W49" s="27">
        <f t="shared" si="20"/>
        <v>177782.09382862219</v>
      </c>
      <c r="X49" s="15">
        <f t="shared" si="21"/>
        <v>18517090.380029585</v>
      </c>
      <c r="Y49" s="15">
        <f t="shared" si="22"/>
        <v>12944821.287211342</v>
      </c>
      <c r="Z49" s="15">
        <f t="shared" si="23"/>
        <v>5572269.0928182425</v>
      </c>
      <c r="AA49" s="15"/>
      <c r="AB49" s="15"/>
      <c r="AC49" s="15"/>
      <c r="AD49" s="15"/>
    </row>
    <row r="50" spans="2:30" s="13" customFormat="1">
      <c r="C50" s="13">
        <f t="shared" si="25"/>
        <v>2024</v>
      </c>
      <c r="D50" s="13">
        <f t="shared" si="26"/>
        <v>3</v>
      </c>
      <c r="E50" s="13">
        <v>199</v>
      </c>
      <c r="F50" s="27">
        <v>26690678</v>
      </c>
      <c r="G50" s="27">
        <v>25580382</v>
      </c>
      <c r="H50" s="15">
        <v>24894730.107126798</v>
      </c>
      <c r="I50" s="15">
        <v>23872219.5275741</v>
      </c>
      <c r="J50" s="28">
        <v>1115421</v>
      </c>
      <c r="K50" s="28">
        <v>1081958</v>
      </c>
      <c r="L50" s="15">
        <f t="shared" si="17"/>
        <v>1022510.5795526989</v>
      </c>
      <c r="M50" s="27">
        <f t="shared" si="18"/>
        <v>33463</v>
      </c>
      <c r="N50" s="15">
        <v>2448232.7820685999</v>
      </c>
      <c r="Q50" s="15">
        <f t="shared" si="19"/>
        <v>131337908.39724718</v>
      </c>
      <c r="R50" s="15"/>
      <c r="S50" s="15"/>
      <c r="V50" s="27">
        <f t="shared" si="24"/>
        <v>5952613.6867806036</v>
      </c>
      <c r="W50" s="27">
        <f t="shared" si="20"/>
        <v>184103.5528188149</v>
      </c>
      <c r="X50" s="15">
        <f t="shared" si="21"/>
        <v>18329443.063867189</v>
      </c>
      <c r="Y50" s="15">
        <f t="shared" si="22"/>
        <v>12703891.544562964</v>
      </c>
      <c r="Z50" s="15">
        <f t="shared" si="23"/>
        <v>5625551.5193042262</v>
      </c>
      <c r="AA50" s="15"/>
      <c r="AB50" s="15"/>
      <c r="AC50" s="15"/>
      <c r="AD50" s="15"/>
    </row>
    <row r="51" spans="2:30" s="13" customFormat="1">
      <c r="C51" s="13">
        <f t="shared" si="25"/>
        <v>2024</v>
      </c>
      <c r="D51" s="13">
        <f t="shared" si="26"/>
        <v>4</v>
      </c>
      <c r="E51" s="13">
        <v>200</v>
      </c>
      <c r="F51" s="27">
        <v>26941751</v>
      </c>
      <c r="G51" s="27">
        <v>25819497</v>
      </c>
      <c r="H51" s="15">
        <v>25101485.2695776</v>
      </c>
      <c r="I51" s="15">
        <v>24069376.584368501</v>
      </c>
      <c r="J51" s="28">
        <v>1230528</v>
      </c>
      <c r="K51" s="28">
        <v>1193613</v>
      </c>
      <c r="L51" s="15">
        <f t="shared" si="17"/>
        <v>1032108.6852090992</v>
      </c>
      <c r="M51" s="27">
        <f t="shared" si="18"/>
        <v>36915</v>
      </c>
      <c r="N51" s="15">
        <v>2486598.4099305901</v>
      </c>
      <c r="Q51" s="15">
        <f t="shared" si="19"/>
        <v>132422608.35299383</v>
      </c>
      <c r="R51" s="15"/>
      <c r="S51" s="15"/>
      <c r="V51" s="27">
        <f t="shared" si="24"/>
        <v>6566906.5532296598</v>
      </c>
      <c r="W51" s="27">
        <f t="shared" si="20"/>
        <v>203095.43831415448</v>
      </c>
      <c r="X51" s="15">
        <f t="shared" si="21"/>
        <v>18581328.434648097</v>
      </c>
      <c r="Y51" s="15">
        <f t="shared" si="22"/>
        <v>12902970.969921352</v>
      </c>
      <c r="Z51" s="15">
        <f t="shared" si="23"/>
        <v>5678357.4647267424</v>
      </c>
      <c r="AA51" s="15"/>
      <c r="AB51" s="15"/>
      <c r="AC51" s="15"/>
      <c r="AD51" s="15"/>
    </row>
    <row r="52" spans="2:30" s="9" customFormat="1">
      <c r="B52" s="10"/>
      <c r="C52" s="9">
        <f t="shared" si="25"/>
        <v>2025</v>
      </c>
      <c r="D52" s="9">
        <f t="shared" si="26"/>
        <v>1</v>
      </c>
      <c r="E52" s="9">
        <v>201</v>
      </c>
      <c r="F52" s="25">
        <v>27206792</v>
      </c>
      <c r="G52" s="25">
        <v>26072517</v>
      </c>
      <c r="H52" s="12">
        <v>25327663.742058702</v>
      </c>
      <c r="I52" s="12">
        <v>24285611.822002701</v>
      </c>
      <c r="J52" s="26">
        <v>1349265</v>
      </c>
      <c r="K52" s="26">
        <v>1308787</v>
      </c>
      <c r="L52" s="12">
        <f t="shared" si="17"/>
        <v>1042051.9200560004</v>
      </c>
      <c r="M52" s="25">
        <f t="shared" si="18"/>
        <v>40478</v>
      </c>
      <c r="N52" s="12">
        <v>2997613.4135086299</v>
      </c>
      <c r="O52" s="10"/>
      <c r="P52" s="10"/>
      <c r="Q52" s="12">
        <f t="shared" si="19"/>
        <v>133612270.83074768</v>
      </c>
      <c r="R52" s="12"/>
      <c r="S52" s="12"/>
      <c r="T52" s="10"/>
      <c r="U52" s="10"/>
      <c r="V52" s="25">
        <f t="shared" si="24"/>
        <v>7200559.9194058599</v>
      </c>
      <c r="W52" s="25">
        <f t="shared" si="20"/>
        <v>222698.01305919941</v>
      </c>
      <c r="X52" s="12">
        <f t="shared" si="21"/>
        <v>21287692.461876746</v>
      </c>
      <c r="Y52" s="12">
        <f t="shared" si="22"/>
        <v>15554630.252750926</v>
      </c>
      <c r="Z52" s="12">
        <f t="shared" si="23"/>
        <v>5733062.2091258205</v>
      </c>
      <c r="AA52" s="12"/>
      <c r="AB52" s="12"/>
      <c r="AC52" s="12"/>
      <c r="AD52" s="12"/>
    </row>
    <row r="53" spans="2:30" s="13" customFormat="1">
      <c r="C53" s="13">
        <f t="shared" si="25"/>
        <v>2025</v>
      </c>
      <c r="D53" s="13">
        <f t="shared" si="26"/>
        <v>2</v>
      </c>
      <c r="E53" s="13">
        <v>202</v>
      </c>
      <c r="F53" s="27">
        <v>27445113</v>
      </c>
      <c r="G53" s="27">
        <v>26299368</v>
      </c>
      <c r="H53" s="15">
        <v>25523240.7022724</v>
      </c>
      <c r="I53" s="15">
        <v>24471770.5649551</v>
      </c>
      <c r="J53" s="28">
        <v>1462676</v>
      </c>
      <c r="K53" s="28">
        <v>1418796</v>
      </c>
      <c r="L53" s="15">
        <f t="shared" si="17"/>
        <v>1051470.1373172998</v>
      </c>
      <c r="M53" s="27">
        <f t="shared" si="18"/>
        <v>43880</v>
      </c>
      <c r="N53" s="15">
        <v>2438875.2641866398</v>
      </c>
      <c r="Q53" s="15">
        <f t="shared" si="19"/>
        <v>134636461.30876285</v>
      </c>
      <c r="R53" s="15"/>
      <c r="S53" s="15"/>
      <c r="V53" s="27">
        <f t="shared" si="24"/>
        <v>7805796.9795034304</v>
      </c>
      <c r="W53" s="27">
        <f t="shared" si="20"/>
        <v>241414.81330692398</v>
      </c>
      <c r="X53" s="15">
        <f t="shared" si="21"/>
        <v>18440213.801463854</v>
      </c>
      <c r="Y53" s="15">
        <f t="shared" si="22"/>
        <v>12655335.339789705</v>
      </c>
      <c r="Z53" s="15">
        <f t="shared" si="23"/>
        <v>5784878.4616741491</v>
      </c>
      <c r="AA53" s="15"/>
      <c r="AB53" s="15"/>
      <c r="AC53" s="15"/>
      <c r="AD53" s="15"/>
    </row>
    <row r="54" spans="2:30" s="13" customFormat="1">
      <c r="C54" s="13">
        <f t="shared" si="25"/>
        <v>2025</v>
      </c>
      <c r="D54" s="13">
        <f t="shared" si="26"/>
        <v>3</v>
      </c>
      <c r="E54" s="13">
        <v>203</v>
      </c>
      <c r="F54" s="27">
        <v>27736394</v>
      </c>
      <c r="G54" s="27">
        <v>26576619</v>
      </c>
      <c r="H54" s="15">
        <v>25734717.470920902</v>
      </c>
      <c r="I54" s="15">
        <v>24673543.378521498</v>
      </c>
      <c r="J54" s="28">
        <v>1585861</v>
      </c>
      <c r="K54" s="28">
        <v>1538285</v>
      </c>
      <c r="L54" s="15">
        <f t="shared" si="17"/>
        <v>1061174.0923994035</v>
      </c>
      <c r="M54" s="27">
        <f t="shared" si="18"/>
        <v>47576</v>
      </c>
      <c r="N54" s="15">
        <v>2474847.3520032899</v>
      </c>
      <c r="Q54" s="15">
        <f t="shared" si="19"/>
        <v>135746555.79640061</v>
      </c>
      <c r="R54" s="15"/>
      <c r="S54" s="15"/>
      <c r="V54" s="27">
        <f t="shared" si="24"/>
        <v>8463190.2025488056</v>
      </c>
      <c r="W54" s="27">
        <f t="shared" si="20"/>
        <v>261749.1148106248</v>
      </c>
      <c r="X54" s="15">
        <f t="shared" si="21"/>
        <v>18680261.433880668</v>
      </c>
      <c r="Y54" s="15">
        <f t="shared" si="22"/>
        <v>12841994.674474413</v>
      </c>
      <c r="Z54" s="15">
        <f t="shared" si="23"/>
        <v>5838266.7594062556</v>
      </c>
      <c r="AA54" s="15"/>
      <c r="AB54" s="15"/>
      <c r="AC54" s="15"/>
      <c r="AD54" s="15"/>
    </row>
    <row r="55" spans="2:30" s="13" customFormat="1">
      <c r="C55" s="13">
        <f t="shared" si="25"/>
        <v>2025</v>
      </c>
      <c r="D55" s="13">
        <f t="shared" si="26"/>
        <v>4</v>
      </c>
      <c r="E55" s="13">
        <v>204</v>
      </c>
      <c r="F55" s="27">
        <v>27990986</v>
      </c>
      <c r="G55" s="27">
        <v>26819719</v>
      </c>
      <c r="H55" s="15">
        <v>25871840.253497198</v>
      </c>
      <c r="I55" s="15">
        <v>24804465.454362798</v>
      </c>
      <c r="J55" s="28">
        <v>1689235</v>
      </c>
      <c r="K55" s="28">
        <v>1638558</v>
      </c>
      <c r="L55" s="15">
        <f t="shared" si="17"/>
        <v>1067374.7991343997</v>
      </c>
      <c r="M55" s="27">
        <f t="shared" si="18"/>
        <v>50677</v>
      </c>
      <c r="N55" s="15">
        <v>2470538.9577180599</v>
      </c>
      <c r="Q55" s="15">
        <f t="shared" si="19"/>
        <v>136466850.42942208</v>
      </c>
      <c r="R55" s="15"/>
      <c r="S55" s="15"/>
      <c r="V55" s="27">
        <f t="shared" si="24"/>
        <v>9014862.6632307824</v>
      </c>
      <c r="W55" s="27">
        <f t="shared" si="20"/>
        <v>278809.90186770709</v>
      </c>
      <c r="X55" s="15">
        <f t="shared" si="21"/>
        <v>18692019.614405055</v>
      </c>
      <c r="Y55" s="15">
        <f t="shared" si="22"/>
        <v>12819638.39604711</v>
      </c>
      <c r="Z55" s="15">
        <f t="shared" si="23"/>
        <v>5872381.2183579449</v>
      </c>
      <c r="AA55" s="15"/>
      <c r="AB55" s="15"/>
      <c r="AC55" s="15"/>
      <c r="AD55" s="15"/>
    </row>
    <row r="56" spans="2:30" s="9" customFormat="1">
      <c r="B56" s="10"/>
      <c r="C56" s="9">
        <f t="shared" si="25"/>
        <v>2026</v>
      </c>
      <c r="D56" s="9">
        <f t="shared" si="26"/>
        <v>1</v>
      </c>
      <c r="E56" s="9">
        <v>205</v>
      </c>
      <c r="F56" s="25">
        <v>28309508</v>
      </c>
      <c r="G56" s="25">
        <v>27123061</v>
      </c>
      <c r="H56" s="12">
        <v>25946785.722218901</v>
      </c>
      <c r="I56" s="12">
        <v>24876505.428417299</v>
      </c>
      <c r="J56" s="26">
        <v>1804958</v>
      </c>
      <c r="K56" s="26">
        <v>1750809</v>
      </c>
      <c r="L56" s="12">
        <f t="shared" si="17"/>
        <v>1070280.293801602</v>
      </c>
      <c r="M56" s="25">
        <f t="shared" si="18"/>
        <v>54149</v>
      </c>
      <c r="N56" s="12">
        <v>2969000.9271501298</v>
      </c>
      <c r="O56" s="10"/>
      <c r="P56" s="10"/>
      <c r="Q56" s="12">
        <f t="shared" si="19"/>
        <v>136863193.11144128</v>
      </c>
      <c r="R56" s="12"/>
      <c r="S56" s="12"/>
      <c r="T56" s="10"/>
      <c r="U56" s="10"/>
      <c r="V56" s="25">
        <f t="shared" si="24"/>
        <v>9632434.5458314102</v>
      </c>
      <c r="W56" s="25">
        <f t="shared" si="20"/>
        <v>297911.82146209269</v>
      </c>
      <c r="X56" s="12">
        <f t="shared" si="21"/>
        <v>21294526.317776002</v>
      </c>
      <c r="Y56" s="12">
        <f t="shared" si="22"/>
        <v>15406159.925018631</v>
      </c>
      <c r="Z56" s="12">
        <f t="shared" si="23"/>
        <v>5888366.3927573729</v>
      </c>
      <c r="AA56" s="12"/>
      <c r="AB56" s="12"/>
      <c r="AC56" s="12"/>
      <c r="AD56" s="12"/>
    </row>
    <row r="57" spans="2:30" s="13" customFormat="1">
      <c r="C57" s="13">
        <f t="shared" si="25"/>
        <v>2026</v>
      </c>
      <c r="D57" s="13">
        <f t="shared" si="26"/>
        <v>2</v>
      </c>
      <c r="E57" s="13">
        <v>206</v>
      </c>
      <c r="F57" s="27">
        <v>28620836</v>
      </c>
      <c r="G57" s="27">
        <v>27420106</v>
      </c>
      <c r="H57" s="15">
        <v>26125905.651962101</v>
      </c>
      <c r="I57" s="15">
        <v>25047706.3170694</v>
      </c>
      <c r="J57" s="28">
        <v>1918429</v>
      </c>
      <c r="K57" s="28">
        <v>1860876</v>
      </c>
      <c r="L57" s="15">
        <f t="shared" si="17"/>
        <v>1078199.3348927014</v>
      </c>
      <c r="M57" s="27">
        <f t="shared" si="18"/>
        <v>57553</v>
      </c>
      <c r="N57" s="15">
        <v>2487310.6501744101</v>
      </c>
      <c r="Q57" s="15">
        <f t="shared" si="19"/>
        <v>137805089.88837671</v>
      </c>
      <c r="R57" s="15"/>
      <c r="S57" s="15"/>
      <c r="V57" s="27">
        <f t="shared" si="24"/>
        <v>10237990.704816215</v>
      </c>
      <c r="W57" s="27">
        <f t="shared" si="20"/>
        <v>316639.62511972187</v>
      </c>
      <c r="X57" s="15">
        <f t="shared" si="21"/>
        <v>18838601.408278123</v>
      </c>
      <c r="Y57" s="15">
        <f t="shared" si="22"/>
        <v>12906666.787932383</v>
      </c>
      <c r="Z57" s="15">
        <f t="shared" si="23"/>
        <v>5931934.6203457415</v>
      </c>
      <c r="AA57" s="15"/>
      <c r="AB57" s="15"/>
      <c r="AC57" s="15"/>
      <c r="AD57" s="15"/>
    </row>
    <row r="58" spans="2:30" s="13" customFormat="1">
      <c r="C58" s="13">
        <f t="shared" si="25"/>
        <v>2026</v>
      </c>
      <c r="D58" s="13">
        <f t="shared" si="26"/>
        <v>3</v>
      </c>
      <c r="E58" s="13">
        <v>207</v>
      </c>
      <c r="F58" s="27">
        <v>28924642</v>
      </c>
      <c r="G58" s="27">
        <v>27711214</v>
      </c>
      <c r="H58" s="15">
        <v>26292790.565115798</v>
      </c>
      <c r="I58" s="15">
        <v>25207239.004131898</v>
      </c>
      <c r="J58" s="28">
        <v>2077255</v>
      </c>
      <c r="K58" s="28">
        <v>2014938</v>
      </c>
      <c r="L58" s="15">
        <f t="shared" si="17"/>
        <v>1085551.5609839</v>
      </c>
      <c r="M58" s="27">
        <f t="shared" si="18"/>
        <v>62317</v>
      </c>
      <c r="N58" s="15">
        <v>2435713.2241533701</v>
      </c>
      <c r="Q58" s="15">
        <f t="shared" si="19"/>
        <v>138682791.66284218</v>
      </c>
      <c r="R58" s="15"/>
      <c r="S58" s="15"/>
      <c r="V58" s="27">
        <f t="shared" si="24"/>
        <v>11085594.373177458</v>
      </c>
      <c r="W58" s="27">
        <f t="shared" si="20"/>
        <v>342849.74751247908</v>
      </c>
      <c r="X58" s="15">
        <f t="shared" si="21"/>
        <v>18611311.898067478</v>
      </c>
      <c r="Y58" s="15">
        <f t="shared" si="22"/>
        <v>12638927.499025362</v>
      </c>
      <c r="Z58" s="15">
        <f t="shared" si="23"/>
        <v>5972384.3990421174</v>
      </c>
      <c r="AA58" s="15"/>
      <c r="AB58" s="15"/>
      <c r="AC58" s="15"/>
      <c r="AD58" s="15"/>
    </row>
    <row r="59" spans="2:30" s="13" customFormat="1">
      <c r="C59" s="13">
        <f t="shared" si="25"/>
        <v>2026</v>
      </c>
      <c r="D59" s="13">
        <f t="shared" si="26"/>
        <v>4</v>
      </c>
      <c r="E59" s="13">
        <v>208</v>
      </c>
      <c r="F59" s="27">
        <v>29135583</v>
      </c>
      <c r="G59" s="27">
        <v>27911825</v>
      </c>
      <c r="H59" s="15">
        <v>26436908.579418302</v>
      </c>
      <c r="I59" s="15">
        <v>25344949.513342399</v>
      </c>
      <c r="J59" s="28">
        <v>2185777</v>
      </c>
      <c r="K59" s="28">
        <v>2120204</v>
      </c>
      <c r="L59" s="15">
        <f t="shared" si="17"/>
        <v>1091959.0660759024</v>
      </c>
      <c r="M59" s="27">
        <f t="shared" si="18"/>
        <v>65573</v>
      </c>
      <c r="N59" s="15">
        <v>2415987.2401365698</v>
      </c>
      <c r="Q59" s="15">
        <f t="shared" si="19"/>
        <v>139440434.25334936</v>
      </c>
      <c r="R59" s="15"/>
      <c r="S59" s="15"/>
      <c r="V59" s="27">
        <f t="shared" si="24"/>
        <v>11664736.846686268</v>
      </c>
      <c r="W59" s="27">
        <f t="shared" si="20"/>
        <v>360763.29883716791</v>
      </c>
      <c r="X59" s="15">
        <f t="shared" si="21"/>
        <v>18544205.875727478</v>
      </c>
      <c r="Y59" s="15">
        <f t="shared" si="22"/>
        <v>12536569.274188804</v>
      </c>
      <c r="Z59" s="15">
        <f t="shared" si="23"/>
        <v>6007636.6015386749</v>
      </c>
      <c r="AA59" s="15"/>
      <c r="AB59" s="15"/>
      <c r="AC59" s="15"/>
      <c r="AD59" s="15"/>
    </row>
    <row r="60" spans="2:30" s="9" customFormat="1">
      <c r="B60" s="10"/>
      <c r="C60" s="9">
        <f t="shared" si="25"/>
        <v>2027</v>
      </c>
      <c r="D60" s="9">
        <f t="shared" si="26"/>
        <v>1</v>
      </c>
      <c r="E60" s="9">
        <v>209</v>
      </c>
      <c r="F60" s="25">
        <v>29398304</v>
      </c>
      <c r="G60" s="25">
        <v>28163220</v>
      </c>
      <c r="H60" s="12">
        <v>26608213.510583699</v>
      </c>
      <c r="I60" s="12">
        <v>25509963.175711401</v>
      </c>
      <c r="J60" s="26">
        <v>2330958</v>
      </c>
      <c r="K60" s="26">
        <v>2261029</v>
      </c>
      <c r="L60" s="12">
        <f t="shared" si="17"/>
        <v>1098250.3348722979</v>
      </c>
      <c r="M60" s="25">
        <f t="shared" si="18"/>
        <v>69929</v>
      </c>
      <c r="N60" s="12">
        <v>2934953.3348991498</v>
      </c>
      <c r="O60" s="10"/>
      <c r="P60" s="10"/>
      <c r="Q60" s="12">
        <f t="shared" si="19"/>
        <v>140348290.73680204</v>
      </c>
      <c r="R60" s="12"/>
      <c r="S60" s="12"/>
      <c r="T60" s="10"/>
      <c r="U60" s="10"/>
      <c r="V60" s="25">
        <f t="shared" si="24"/>
        <v>12439514.446593916</v>
      </c>
      <c r="W60" s="25">
        <f t="shared" si="20"/>
        <v>384728.72560938669</v>
      </c>
      <c r="X60" s="12">
        <f t="shared" si="21"/>
        <v>21271736.113204908</v>
      </c>
      <c r="Y60" s="12">
        <f t="shared" si="22"/>
        <v>15229486.806972852</v>
      </c>
      <c r="Z60" s="12">
        <f t="shared" si="23"/>
        <v>6042249.3062320547</v>
      </c>
      <c r="AA60" s="12"/>
      <c r="AB60" s="12"/>
      <c r="AC60" s="12"/>
      <c r="AD60" s="12"/>
    </row>
    <row r="61" spans="2:30" s="13" customFormat="1">
      <c r="C61" s="13">
        <f t="shared" si="25"/>
        <v>2027</v>
      </c>
      <c r="D61" s="13">
        <f t="shared" si="26"/>
        <v>2</v>
      </c>
      <c r="E61" s="13">
        <v>210</v>
      </c>
      <c r="F61" s="27">
        <v>29659383</v>
      </c>
      <c r="G61" s="27">
        <v>28411574</v>
      </c>
      <c r="H61" s="15">
        <v>26789401.964781702</v>
      </c>
      <c r="I61" s="15">
        <v>25683305.492775898</v>
      </c>
      <c r="J61" s="28">
        <v>2440847</v>
      </c>
      <c r="K61" s="28">
        <v>2367621</v>
      </c>
      <c r="L61" s="15">
        <f t="shared" si="17"/>
        <v>1106096.4720058031</v>
      </c>
      <c r="M61" s="27">
        <f t="shared" si="18"/>
        <v>73226</v>
      </c>
      <c r="N61" s="15">
        <v>2421426.6616370501</v>
      </c>
      <c r="Q61" s="15">
        <f t="shared" si="19"/>
        <v>141301969.02103895</v>
      </c>
      <c r="R61" s="15"/>
      <c r="S61" s="15"/>
      <c r="V61" s="27">
        <f t="shared" si="24"/>
        <v>13025952.180869479</v>
      </c>
      <c r="W61" s="27">
        <f t="shared" si="20"/>
        <v>402867.84683711978</v>
      </c>
      <c r="X61" s="15">
        <f t="shared" si="21"/>
        <v>18650210.895968601</v>
      </c>
      <c r="Y61" s="15">
        <f t="shared" si="22"/>
        <v>12564794.458212717</v>
      </c>
      <c r="Z61" s="15">
        <f t="shared" si="23"/>
        <v>6085416.4377558855</v>
      </c>
      <c r="AA61" s="15"/>
      <c r="AB61" s="15"/>
      <c r="AC61" s="15"/>
      <c r="AD61" s="15"/>
    </row>
    <row r="62" spans="2:30" s="13" customFormat="1">
      <c r="C62" s="13">
        <f t="shared" si="25"/>
        <v>2027</v>
      </c>
      <c r="D62" s="13">
        <f t="shared" si="26"/>
        <v>3</v>
      </c>
      <c r="E62" s="13">
        <v>211</v>
      </c>
      <c r="F62" s="27">
        <v>29961064</v>
      </c>
      <c r="G62" s="27">
        <v>28700113</v>
      </c>
      <c r="H62" s="15">
        <v>26939757.994374301</v>
      </c>
      <c r="I62" s="15">
        <v>25827905.7576035</v>
      </c>
      <c r="J62" s="28">
        <v>2582230</v>
      </c>
      <c r="K62" s="28">
        <v>2504763</v>
      </c>
      <c r="L62" s="15">
        <f t="shared" si="17"/>
        <v>1111852.2367708012</v>
      </c>
      <c r="M62" s="27">
        <f t="shared" si="18"/>
        <v>77467</v>
      </c>
      <c r="N62" s="15">
        <v>2483037.6554939901</v>
      </c>
      <c r="Q62" s="15">
        <f t="shared" si="19"/>
        <v>142097517.01414487</v>
      </c>
      <c r="R62" s="15"/>
      <c r="S62" s="15"/>
      <c r="V62" s="27">
        <f t="shared" si="24"/>
        <v>13780467.001437804</v>
      </c>
      <c r="W62" s="27">
        <f t="shared" si="20"/>
        <v>426200.57753982407</v>
      </c>
      <c r="X62" s="15">
        <f t="shared" si="21"/>
        <v>19001577.155490469</v>
      </c>
      <c r="Y62" s="15">
        <f t="shared" si="22"/>
        <v>12884494.198222721</v>
      </c>
      <c r="Z62" s="15">
        <f t="shared" si="23"/>
        <v>6117082.9572677491</v>
      </c>
      <c r="AA62" s="15"/>
      <c r="AB62" s="15"/>
      <c r="AC62" s="15"/>
      <c r="AD62" s="15"/>
    </row>
    <row r="63" spans="2:30" s="13" customFormat="1">
      <c r="C63" s="13">
        <f t="shared" si="25"/>
        <v>2027</v>
      </c>
      <c r="D63" s="13">
        <f t="shared" si="26"/>
        <v>4</v>
      </c>
      <c r="E63" s="13">
        <v>212</v>
      </c>
      <c r="F63" s="27">
        <v>30315225</v>
      </c>
      <c r="G63" s="27">
        <v>29037736</v>
      </c>
      <c r="H63" s="15">
        <v>27112450.792058501</v>
      </c>
      <c r="I63" s="15">
        <v>25993220.3302541</v>
      </c>
      <c r="J63" s="28">
        <v>2723562</v>
      </c>
      <c r="K63" s="28">
        <v>2641855</v>
      </c>
      <c r="L63" s="15">
        <f t="shared" si="17"/>
        <v>1119230.4618044011</v>
      </c>
      <c r="M63" s="27">
        <f t="shared" si="18"/>
        <v>81707</v>
      </c>
      <c r="N63" s="15">
        <v>2458039.53141985</v>
      </c>
      <c r="Q63" s="15">
        <f t="shared" si="19"/>
        <v>143007029.01718402</v>
      </c>
      <c r="R63" s="15"/>
      <c r="S63" s="15"/>
      <c r="V63" s="27">
        <f t="shared" si="24"/>
        <v>14534706.736758517</v>
      </c>
      <c r="W63" s="27">
        <f t="shared" si="20"/>
        <v>449527.80653757608</v>
      </c>
      <c r="X63" s="15">
        <f t="shared" si="21"/>
        <v>18912454.588040214</v>
      </c>
      <c r="Y63" s="15">
        <f t="shared" si="22"/>
        <v>12754778.813565925</v>
      </c>
      <c r="Z63" s="15">
        <f t="shared" si="23"/>
        <v>6157675.7744742893</v>
      </c>
      <c r="AA63" s="15"/>
      <c r="AB63" s="15"/>
      <c r="AC63" s="15"/>
      <c r="AD63" s="15"/>
    </row>
    <row r="64" spans="2:30" s="9" customFormat="1">
      <c r="B64" s="10"/>
      <c r="C64" s="9">
        <f t="shared" si="25"/>
        <v>2028</v>
      </c>
      <c r="D64" s="9">
        <f t="shared" si="26"/>
        <v>1</v>
      </c>
      <c r="E64" s="9">
        <v>213</v>
      </c>
      <c r="F64" s="25">
        <v>30597064</v>
      </c>
      <c r="G64" s="25">
        <v>29306196</v>
      </c>
      <c r="H64" s="12">
        <v>27326047.255943201</v>
      </c>
      <c r="I64" s="12">
        <v>26196666.9969249</v>
      </c>
      <c r="J64" s="26">
        <v>2840574</v>
      </c>
      <c r="K64" s="26">
        <v>2755357</v>
      </c>
      <c r="L64" s="12">
        <f t="shared" si="17"/>
        <v>1129380.259018302</v>
      </c>
      <c r="M64" s="25">
        <f t="shared" si="18"/>
        <v>85217</v>
      </c>
      <c r="N64" s="12">
        <v>2968223.7041969099</v>
      </c>
      <c r="O64" s="10"/>
      <c r="P64" s="10"/>
      <c r="Q64" s="12">
        <f t="shared" si="19"/>
        <v>144126332.55073568</v>
      </c>
      <c r="R64" s="12"/>
      <c r="S64" s="12"/>
      <c r="T64" s="10"/>
      <c r="U64" s="10"/>
      <c r="V64" s="25">
        <f t="shared" si="24"/>
        <v>15159161.252254471</v>
      </c>
      <c r="W64" s="25">
        <f t="shared" si="20"/>
        <v>468838.79092014907</v>
      </c>
      <c r="X64" s="12">
        <f t="shared" si="21"/>
        <v>21615643.875490457</v>
      </c>
      <c r="Y64" s="12">
        <f t="shared" si="22"/>
        <v>15402126.91141961</v>
      </c>
      <c r="Z64" s="12">
        <f t="shared" si="23"/>
        <v>6213516.9640708482</v>
      </c>
      <c r="AA64" s="12"/>
      <c r="AB64" s="12"/>
      <c r="AC64" s="12"/>
      <c r="AD64" s="12"/>
    </row>
    <row r="65" spans="2:30" s="13" customFormat="1">
      <c r="C65" s="13">
        <f t="shared" si="25"/>
        <v>2028</v>
      </c>
      <c r="D65" s="13">
        <f t="shared" si="26"/>
        <v>2</v>
      </c>
      <c r="E65" s="13">
        <v>214</v>
      </c>
      <c r="F65" s="27">
        <v>30927138</v>
      </c>
      <c r="G65" s="27">
        <v>29622101</v>
      </c>
      <c r="H65" s="15">
        <v>27521360.762419101</v>
      </c>
      <c r="I65" s="15">
        <v>26382873.465633199</v>
      </c>
      <c r="J65" s="28">
        <v>2991963</v>
      </c>
      <c r="K65" s="28">
        <v>2902204</v>
      </c>
      <c r="L65" s="15">
        <f t="shared" si="17"/>
        <v>1138487.2967859022</v>
      </c>
      <c r="M65" s="27">
        <f t="shared" si="18"/>
        <v>89759</v>
      </c>
      <c r="N65" s="15">
        <v>2500255.6489445702</v>
      </c>
      <c r="Q65" s="15">
        <f t="shared" si="19"/>
        <v>145150785.60177842</v>
      </c>
      <c r="R65" s="15"/>
      <c r="S65" s="15"/>
      <c r="V65" s="27">
        <f t="shared" si="24"/>
        <v>15967070.119384868</v>
      </c>
      <c r="W65" s="27">
        <f t="shared" si="20"/>
        <v>493827.5348134957</v>
      </c>
      <c r="X65" s="15">
        <f t="shared" si="21"/>
        <v>19237459.646946318</v>
      </c>
      <c r="Y65" s="15">
        <f t="shared" si="22"/>
        <v>12973838.448088679</v>
      </c>
      <c r="Z65" s="15">
        <f t="shared" si="23"/>
        <v>6263621.1988576381</v>
      </c>
      <c r="AA65" s="15"/>
      <c r="AB65" s="15"/>
      <c r="AC65" s="15"/>
      <c r="AD65" s="15"/>
    </row>
    <row r="66" spans="2:30" s="13" customFormat="1">
      <c r="C66" s="13">
        <f t="shared" si="25"/>
        <v>2028</v>
      </c>
      <c r="D66" s="13">
        <f t="shared" si="26"/>
        <v>3</v>
      </c>
      <c r="E66" s="13">
        <v>215</v>
      </c>
      <c r="F66" s="27">
        <v>31241017</v>
      </c>
      <c r="G66" s="27">
        <v>29922121</v>
      </c>
      <c r="H66" s="15">
        <v>27763660.078519098</v>
      </c>
      <c r="I66" s="15">
        <v>26615068.760446399</v>
      </c>
      <c r="J66" s="28">
        <v>3111347</v>
      </c>
      <c r="K66" s="28">
        <v>3018006</v>
      </c>
      <c r="L66" s="15">
        <f t="shared" ref="L66:L97" si="27">H66-I66</f>
        <v>1148591.318072699</v>
      </c>
      <c r="M66" s="27">
        <f t="shared" ref="M66:M97" si="28">J66-K66</f>
        <v>93341</v>
      </c>
      <c r="N66" s="15">
        <v>2446895.4971795301</v>
      </c>
      <c r="Q66" s="15">
        <f t="shared" ref="Q66:Q97" si="29">I66*5.5017049523</f>
        <v>146428255.60515296</v>
      </c>
      <c r="R66" s="15"/>
      <c r="S66" s="15"/>
      <c r="V66" s="27">
        <f t="shared" si="24"/>
        <v>16604178.556271113</v>
      </c>
      <c r="W66" s="27">
        <f t="shared" si="20"/>
        <v>513534.64195263427</v>
      </c>
      <c r="X66" s="15">
        <f t="shared" si="21"/>
        <v>19016162.909725748</v>
      </c>
      <c r="Y66" s="15">
        <f t="shared" si="22"/>
        <v>12696952.366916396</v>
      </c>
      <c r="Z66" s="15">
        <f t="shared" si="23"/>
        <v>6319210.5428093523</v>
      </c>
      <c r="AA66" s="15"/>
      <c r="AB66" s="15"/>
      <c r="AC66" s="15"/>
      <c r="AD66" s="15"/>
    </row>
    <row r="67" spans="2:30" s="13" customFormat="1">
      <c r="C67" s="13">
        <f t="shared" si="25"/>
        <v>2028</v>
      </c>
      <c r="D67" s="13">
        <f t="shared" si="26"/>
        <v>4</v>
      </c>
      <c r="E67" s="13">
        <v>216</v>
      </c>
      <c r="F67" s="27">
        <v>31563124</v>
      </c>
      <c r="G67" s="27">
        <v>30229203</v>
      </c>
      <c r="H67" s="15">
        <v>27972777.485267501</v>
      </c>
      <c r="I67" s="15">
        <v>26815337.750157598</v>
      </c>
      <c r="J67" s="28">
        <v>3227519</v>
      </c>
      <c r="K67" s="28">
        <v>3130694</v>
      </c>
      <c r="L67" s="15">
        <f t="shared" si="27"/>
        <v>1157439.7351099029</v>
      </c>
      <c r="M67" s="27">
        <f t="shared" si="28"/>
        <v>96825</v>
      </c>
      <c r="N67" s="15">
        <v>2529037.4653364201</v>
      </c>
      <c r="Q67" s="15">
        <f t="shared" si="29"/>
        <v>147530076.49763921</v>
      </c>
      <c r="R67" s="15"/>
      <c r="S67" s="15"/>
      <c r="V67" s="27">
        <f t="shared" si="24"/>
        <v>17224154.683935896</v>
      </c>
      <c r="W67" s="27">
        <f t="shared" si="20"/>
        <v>532702.58200644748</v>
      </c>
      <c r="X67" s="15">
        <f t="shared" si="21"/>
        <v>19491079.35281194</v>
      </c>
      <c r="Y67" s="15">
        <f t="shared" si="22"/>
        <v>13123187.430168986</v>
      </c>
      <c r="Z67" s="15">
        <f t="shared" si="23"/>
        <v>6367891.9226429528</v>
      </c>
      <c r="AA67" s="15"/>
      <c r="AB67" s="15"/>
      <c r="AC67" s="15"/>
      <c r="AD67" s="15"/>
    </row>
    <row r="68" spans="2:30" s="9" customFormat="1">
      <c r="B68" s="10"/>
      <c r="C68" s="9">
        <f t="shared" si="25"/>
        <v>2029</v>
      </c>
      <c r="D68" s="9">
        <f t="shared" si="26"/>
        <v>1</v>
      </c>
      <c r="E68" s="9">
        <v>217</v>
      </c>
      <c r="F68" s="25">
        <v>31785695</v>
      </c>
      <c r="G68" s="25">
        <v>30442327</v>
      </c>
      <c r="H68" s="12">
        <v>28209256.692221299</v>
      </c>
      <c r="I68" s="12">
        <v>27041238.922430601</v>
      </c>
      <c r="J68" s="26">
        <v>3374790</v>
      </c>
      <c r="K68" s="26">
        <v>3273546</v>
      </c>
      <c r="L68" s="12">
        <f t="shared" si="27"/>
        <v>1168017.7697906978</v>
      </c>
      <c r="M68" s="25">
        <f t="shared" si="28"/>
        <v>101244</v>
      </c>
      <c r="N68" s="12">
        <v>3073419.0080660302</v>
      </c>
      <c r="O68" s="10"/>
      <c r="P68" s="10"/>
      <c r="Q68" s="12">
        <f t="shared" si="29"/>
        <v>148772918.09586394</v>
      </c>
      <c r="R68" s="12"/>
      <c r="S68" s="12"/>
      <c r="T68" s="10"/>
      <c r="U68" s="10"/>
      <c r="V68" s="25">
        <f t="shared" si="24"/>
        <v>18010084.239781857</v>
      </c>
      <c r="W68" s="25">
        <f t="shared" si="20"/>
        <v>557014.61619066121</v>
      </c>
      <c r="X68" s="12">
        <f t="shared" si="21"/>
        <v>22374074.991705794</v>
      </c>
      <c r="Y68" s="12">
        <f t="shared" si="22"/>
        <v>15947985.843273912</v>
      </c>
      <c r="Z68" s="12">
        <f t="shared" si="23"/>
        <v>6426089.1484318832</v>
      </c>
      <c r="AA68" s="12"/>
      <c r="AB68" s="12"/>
      <c r="AC68" s="12"/>
      <c r="AD68" s="12"/>
    </row>
    <row r="69" spans="2:30" s="13" customFormat="1">
      <c r="C69" s="13">
        <f t="shared" si="25"/>
        <v>2029</v>
      </c>
      <c r="D69" s="13">
        <f t="shared" si="26"/>
        <v>2</v>
      </c>
      <c r="E69" s="13">
        <v>218</v>
      </c>
      <c r="F69" s="27">
        <v>32073072</v>
      </c>
      <c r="G69" s="27">
        <v>30716079</v>
      </c>
      <c r="H69" s="15">
        <v>28335804.6179763</v>
      </c>
      <c r="I69" s="15">
        <v>27161670.564004701</v>
      </c>
      <c r="J69" s="28">
        <v>3496993</v>
      </c>
      <c r="K69" s="28">
        <v>3392083</v>
      </c>
      <c r="L69" s="15">
        <f t="shared" si="27"/>
        <v>1174134.0539715998</v>
      </c>
      <c r="M69" s="27">
        <f t="shared" si="28"/>
        <v>104910</v>
      </c>
      <c r="N69" s="15">
        <v>2492704.5853240602</v>
      </c>
      <c r="Q69" s="15">
        <f t="shared" si="29"/>
        <v>149435497.4547258</v>
      </c>
      <c r="R69" s="15"/>
      <c r="S69" s="15"/>
      <c r="V69" s="27">
        <f t="shared" si="24"/>
        <v>18662239.839712642</v>
      </c>
      <c r="W69" s="27">
        <f t="shared" si="20"/>
        <v>577183.86654579302</v>
      </c>
      <c r="X69" s="15">
        <f t="shared" si="21"/>
        <v>19394395.082465231</v>
      </c>
      <c r="Y69" s="15">
        <f t="shared" si="22"/>
        <v>12934655.943065606</v>
      </c>
      <c r="Z69" s="15">
        <f t="shared" si="23"/>
        <v>6459739.1393996263</v>
      </c>
      <c r="AA69" s="15"/>
      <c r="AB69" s="15"/>
      <c r="AC69" s="15"/>
      <c r="AD69" s="15"/>
    </row>
    <row r="70" spans="2:30" s="13" customFormat="1">
      <c r="C70" s="13">
        <f t="shared" si="25"/>
        <v>2029</v>
      </c>
      <c r="D70" s="13">
        <f t="shared" si="26"/>
        <v>3</v>
      </c>
      <c r="E70" s="13">
        <v>219</v>
      </c>
      <c r="F70" s="27">
        <v>32330012</v>
      </c>
      <c r="G70" s="27">
        <v>30961036</v>
      </c>
      <c r="H70" s="15">
        <v>28480990.0369718</v>
      </c>
      <c r="I70" s="15">
        <v>27300587.748965599</v>
      </c>
      <c r="J70" s="28">
        <v>3582744</v>
      </c>
      <c r="K70" s="28">
        <v>3475262</v>
      </c>
      <c r="L70" s="15">
        <f t="shared" si="27"/>
        <v>1180402.2880062014</v>
      </c>
      <c r="M70" s="27">
        <f t="shared" si="28"/>
        <v>107482</v>
      </c>
      <c r="N70" s="15">
        <v>2505975.3973872098</v>
      </c>
      <c r="Q70" s="15">
        <f t="shared" si="29"/>
        <v>150199778.81918475</v>
      </c>
      <c r="R70" s="15"/>
      <c r="S70" s="15"/>
      <c r="V70" s="27">
        <f t="shared" si="24"/>
        <v>19119866.155940004</v>
      </c>
      <c r="W70" s="27">
        <f t="shared" si="20"/>
        <v>591334.25168310863</v>
      </c>
      <c r="X70" s="15">
        <f t="shared" si="21"/>
        <v>19497743.363578044</v>
      </c>
      <c r="Y70" s="15">
        <f t="shared" si="22"/>
        <v>13003518.249948075</v>
      </c>
      <c r="Z70" s="15">
        <f t="shared" si="23"/>
        <v>6494225.1136299688</v>
      </c>
      <c r="AA70" s="15"/>
      <c r="AB70" s="15"/>
      <c r="AC70" s="15"/>
      <c r="AD70" s="15"/>
    </row>
    <row r="71" spans="2:30" s="13" customFormat="1">
      <c r="C71" s="13">
        <f t="shared" si="25"/>
        <v>2029</v>
      </c>
      <c r="D71" s="13">
        <f t="shared" si="26"/>
        <v>4</v>
      </c>
      <c r="E71" s="13">
        <v>220</v>
      </c>
      <c r="F71" s="27">
        <v>32532545</v>
      </c>
      <c r="G71" s="27">
        <v>31154877</v>
      </c>
      <c r="H71" s="15">
        <v>28561408.789571598</v>
      </c>
      <c r="I71" s="15">
        <v>27376898.7800663</v>
      </c>
      <c r="J71" s="28">
        <v>3691416</v>
      </c>
      <c r="K71" s="28">
        <v>3580674</v>
      </c>
      <c r="L71" s="15">
        <f t="shared" si="27"/>
        <v>1184510.009505298</v>
      </c>
      <c r="M71" s="27">
        <f t="shared" si="28"/>
        <v>110742</v>
      </c>
      <c r="N71" s="15">
        <v>2560440.7090654001</v>
      </c>
      <c r="Q71" s="15">
        <f t="shared" si="29"/>
        <v>150619619.5969066</v>
      </c>
      <c r="R71" s="15"/>
      <c r="S71" s="15"/>
      <c r="V71" s="27">
        <f t="shared" si="24"/>
        <v>19699811.87837185</v>
      </c>
      <c r="W71" s="27">
        <f t="shared" si="20"/>
        <v>609269.80982760654</v>
      </c>
      <c r="X71" s="15">
        <f t="shared" si="21"/>
        <v>19802963.596507624</v>
      </c>
      <c r="Y71" s="15">
        <f t="shared" si="22"/>
        <v>13286139.011163404</v>
      </c>
      <c r="Z71" s="15">
        <f t="shared" si="23"/>
        <v>6516824.5853442177</v>
      </c>
      <c r="AA71" s="15"/>
      <c r="AB71" s="15"/>
      <c r="AC71" s="15"/>
      <c r="AD71" s="15"/>
    </row>
    <row r="72" spans="2:30" s="9" customFormat="1">
      <c r="B72" s="10"/>
      <c r="C72" s="9">
        <f t="shared" si="25"/>
        <v>2030</v>
      </c>
      <c r="D72" s="9">
        <f t="shared" si="26"/>
        <v>1</v>
      </c>
      <c r="E72" s="9">
        <v>221</v>
      </c>
      <c r="F72" s="25">
        <v>32748088</v>
      </c>
      <c r="G72" s="25">
        <v>31360803</v>
      </c>
      <c r="H72" s="12">
        <v>28725059.095279999</v>
      </c>
      <c r="I72" s="12">
        <v>27533478.372293301</v>
      </c>
      <c r="J72" s="26">
        <v>3825457</v>
      </c>
      <c r="K72" s="26">
        <v>3710693</v>
      </c>
      <c r="L72" s="12">
        <f t="shared" si="27"/>
        <v>1191580.7229866982</v>
      </c>
      <c r="M72" s="25">
        <f t="shared" si="28"/>
        <v>114764</v>
      </c>
      <c r="N72" s="12">
        <v>3110161.6389640602</v>
      </c>
      <c r="O72" s="10"/>
      <c r="P72" s="10"/>
      <c r="Q72" s="12">
        <f t="shared" si="29"/>
        <v>151481074.31489098</v>
      </c>
      <c r="R72" s="12"/>
      <c r="S72" s="12"/>
      <c r="T72" s="10"/>
      <c r="U72" s="10"/>
      <c r="V72" s="25">
        <f t="shared" si="24"/>
        <v>20415138.054564942</v>
      </c>
      <c r="W72" s="25">
        <f t="shared" si="20"/>
        <v>631397.66714575724</v>
      </c>
      <c r="X72" s="12">
        <f t="shared" si="21"/>
        <v>22694369.094392039</v>
      </c>
      <c r="Y72" s="12">
        <f t="shared" si="22"/>
        <v>16138643.529670907</v>
      </c>
      <c r="Z72" s="12">
        <f t="shared" si="23"/>
        <v>6555725.5647211317</v>
      </c>
      <c r="AA72" s="12"/>
      <c r="AB72" s="12"/>
      <c r="AC72" s="12"/>
      <c r="AD72" s="12"/>
    </row>
    <row r="73" spans="2:30" s="13" customFormat="1">
      <c r="C73" s="13">
        <f t="shared" si="25"/>
        <v>2030</v>
      </c>
      <c r="D73" s="13">
        <f t="shared" si="26"/>
        <v>2</v>
      </c>
      <c r="E73" s="13">
        <v>222</v>
      </c>
      <c r="F73" s="27">
        <v>33237690</v>
      </c>
      <c r="G73" s="27">
        <v>31826574</v>
      </c>
      <c r="H73" s="15">
        <v>29017580.9313705</v>
      </c>
      <c r="I73" s="15">
        <v>27812183.578511901</v>
      </c>
      <c r="J73" s="28">
        <v>3957320</v>
      </c>
      <c r="K73" s="28">
        <v>3838601</v>
      </c>
      <c r="L73" s="15">
        <f t="shared" si="27"/>
        <v>1205397.3528585993</v>
      </c>
      <c r="M73" s="27">
        <f t="shared" si="28"/>
        <v>118719</v>
      </c>
      <c r="N73" s="15">
        <v>2537854.6838171599</v>
      </c>
      <c r="Q73" s="15">
        <f t="shared" si="29"/>
        <v>153014428.12817565</v>
      </c>
      <c r="R73" s="15"/>
      <c r="S73" s="15"/>
      <c r="V73" s="27">
        <f t="shared" si="24"/>
        <v>21118850.131603733</v>
      </c>
      <c r="W73" s="27">
        <f t="shared" si="20"/>
        <v>653156.91023210366</v>
      </c>
      <c r="X73" s="15">
        <f t="shared" si="21"/>
        <v>19800680.604492307</v>
      </c>
      <c r="Y73" s="15">
        <f t="shared" si="22"/>
        <v>13168940.018780839</v>
      </c>
      <c r="Z73" s="15">
        <f t="shared" si="23"/>
        <v>6631740.5857114661</v>
      </c>
      <c r="AA73" s="15"/>
      <c r="AB73" s="15"/>
      <c r="AC73" s="15"/>
      <c r="AD73" s="15"/>
    </row>
    <row r="74" spans="2:30" s="13" customFormat="1">
      <c r="C74" s="13">
        <f t="shared" si="25"/>
        <v>2030</v>
      </c>
      <c r="D74" s="13">
        <f t="shared" si="26"/>
        <v>3</v>
      </c>
      <c r="E74" s="13">
        <v>223</v>
      </c>
      <c r="F74" s="27">
        <v>33457940</v>
      </c>
      <c r="G74" s="27">
        <v>32036704</v>
      </c>
      <c r="H74" s="15">
        <v>29089524.113878999</v>
      </c>
      <c r="I74" s="15">
        <v>27881344.9324532</v>
      </c>
      <c r="J74" s="28">
        <v>4069642</v>
      </c>
      <c r="K74" s="28">
        <v>3947552</v>
      </c>
      <c r="L74" s="15">
        <f t="shared" si="27"/>
        <v>1208179.1814257987</v>
      </c>
      <c r="M74" s="27">
        <f t="shared" si="28"/>
        <v>122090</v>
      </c>
      <c r="N74" s="15">
        <v>2562700.9089520201</v>
      </c>
      <c r="Q74" s="15">
        <f t="shared" si="29"/>
        <v>153394933.49166226</v>
      </c>
      <c r="R74" s="15"/>
      <c r="S74" s="15"/>
      <c r="V74" s="27">
        <f t="shared" si="24"/>
        <v>21718266.38786177</v>
      </c>
      <c r="W74" s="27">
        <f t="shared" si="20"/>
        <v>671703.15762630699</v>
      </c>
      <c r="X74" s="15">
        <f t="shared" si="21"/>
        <v>19944912.58483569</v>
      </c>
      <c r="Y74" s="15">
        <f t="shared" si="22"/>
        <v>13297867.199119613</v>
      </c>
      <c r="Z74" s="15">
        <f t="shared" si="23"/>
        <v>6647045.3857160769</v>
      </c>
      <c r="AA74" s="15"/>
      <c r="AB74" s="15"/>
      <c r="AC74" s="15"/>
      <c r="AD74" s="15"/>
    </row>
    <row r="75" spans="2:30" s="13" customFormat="1">
      <c r="C75" s="13">
        <f t="shared" si="25"/>
        <v>2030</v>
      </c>
      <c r="D75" s="13">
        <f t="shared" si="26"/>
        <v>4</v>
      </c>
      <c r="E75" s="13">
        <v>224</v>
      </c>
      <c r="F75" s="27">
        <v>33622274</v>
      </c>
      <c r="G75" s="27">
        <v>32193341</v>
      </c>
      <c r="H75" s="15">
        <v>29217684.891671602</v>
      </c>
      <c r="I75" s="15">
        <v>28004202.204698399</v>
      </c>
      <c r="J75" s="28">
        <v>4152399</v>
      </c>
      <c r="K75" s="28">
        <v>4027827</v>
      </c>
      <c r="L75" s="15">
        <f t="shared" si="27"/>
        <v>1213482.686973203</v>
      </c>
      <c r="M75" s="27">
        <f t="shared" si="28"/>
        <v>124572</v>
      </c>
      <c r="N75" s="15">
        <v>2551808.7390670702</v>
      </c>
      <c r="Q75" s="15">
        <f t="shared" si="29"/>
        <v>154070857.95479974</v>
      </c>
      <c r="R75" s="15"/>
      <c r="S75" s="15"/>
      <c r="V75" s="27">
        <f t="shared" si="24"/>
        <v>22159915.752907652</v>
      </c>
      <c r="W75" s="27">
        <f t="shared" si="20"/>
        <v>685358.38931791554</v>
      </c>
      <c r="X75" s="15">
        <f t="shared" si="21"/>
        <v>19917571.386258192</v>
      </c>
      <c r="Y75" s="15">
        <f t="shared" si="22"/>
        <v>13241347.677807411</v>
      </c>
      <c r="Z75" s="15">
        <f t="shared" si="23"/>
        <v>6676223.7084507812</v>
      </c>
      <c r="AA75" s="15"/>
      <c r="AB75" s="15"/>
      <c r="AC75" s="15"/>
      <c r="AD75" s="15"/>
    </row>
    <row r="76" spans="2:30" s="9" customFormat="1">
      <c r="B76" s="10"/>
      <c r="C76" s="9">
        <f t="shared" si="25"/>
        <v>2031</v>
      </c>
      <c r="D76" s="9">
        <f t="shared" si="26"/>
        <v>1</v>
      </c>
      <c r="E76" s="9">
        <v>225</v>
      </c>
      <c r="F76" s="25">
        <v>33893383</v>
      </c>
      <c r="G76" s="25">
        <v>32451690</v>
      </c>
      <c r="H76" s="12">
        <v>29428878.506896701</v>
      </c>
      <c r="I76" s="12">
        <v>28207048.225191899</v>
      </c>
      <c r="J76" s="26">
        <v>4249315</v>
      </c>
      <c r="K76" s="26">
        <v>4121836</v>
      </c>
      <c r="L76" s="12">
        <f t="shared" si="27"/>
        <v>1221830.2817048021</v>
      </c>
      <c r="M76" s="25">
        <f t="shared" si="28"/>
        <v>127479</v>
      </c>
      <c r="N76" s="12">
        <v>3092321.7473586001</v>
      </c>
      <c r="O76" s="10"/>
      <c r="P76" s="10"/>
      <c r="Q76" s="12">
        <f t="shared" si="29"/>
        <v>155186856.91030321</v>
      </c>
      <c r="R76" s="12"/>
      <c r="S76" s="12"/>
      <c r="T76" s="10"/>
      <c r="U76" s="10"/>
      <c r="V76" s="25">
        <f t="shared" si="24"/>
        <v>22677125.533768423</v>
      </c>
      <c r="W76" s="25">
        <f t="shared" ref="W76:W107" si="30">M76*5.5017049523</f>
        <v>701351.84561425168</v>
      </c>
      <c r="X76" s="12">
        <f t="shared" ref="X76:X107" si="31">N76*5.1890047538+L76*5.5017049523</f>
        <v>22768221.959048312</v>
      </c>
      <c r="Y76" s="12">
        <f t="shared" ref="Y76:Y107" si="32">N76*5.1890047538</f>
        <v>16046072.247322898</v>
      </c>
      <c r="Z76" s="12">
        <f t="shared" ref="Z76:Z107" si="33">L76*5.5017049523</f>
        <v>6722149.7117254138</v>
      </c>
      <c r="AA76" s="12"/>
      <c r="AB76" s="12"/>
      <c r="AC76" s="12"/>
      <c r="AD76" s="12"/>
    </row>
    <row r="77" spans="2:30" s="13" customFormat="1">
      <c r="C77" s="13">
        <f t="shared" si="25"/>
        <v>2031</v>
      </c>
      <c r="D77" s="13">
        <f t="shared" si="26"/>
        <v>2</v>
      </c>
      <c r="E77" s="13">
        <v>226</v>
      </c>
      <c r="F77" s="27">
        <v>34307967</v>
      </c>
      <c r="G77" s="27">
        <v>32848082</v>
      </c>
      <c r="H77" s="15">
        <v>29626546.174013101</v>
      </c>
      <c r="I77" s="15">
        <v>28397006.4069116</v>
      </c>
      <c r="J77" s="28">
        <v>4404618</v>
      </c>
      <c r="K77" s="28">
        <v>4272479</v>
      </c>
      <c r="L77" s="15">
        <f t="shared" si="27"/>
        <v>1229539.7671015002</v>
      </c>
      <c r="M77" s="27">
        <f t="shared" si="28"/>
        <v>132139</v>
      </c>
      <c r="N77" s="15">
        <v>2497836.3580361302</v>
      </c>
      <c r="Q77" s="15">
        <f t="shared" si="29"/>
        <v>156231950.77940038</v>
      </c>
      <c r="R77" s="15"/>
      <c r="S77" s="15"/>
      <c r="V77" s="27">
        <f t="shared" ref="V77:V108" si="34">K77*5.5017049523</f>
        <v>23505918.872897752</v>
      </c>
      <c r="W77" s="27">
        <f t="shared" si="30"/>
        <v>726989.79069196968</v>
      </c>
      <c r="X77" s="15">
        <f t="shared" si="31"/>
        <v>19725849.761776071</v>
      </c>
      <c r="Y77" s="15">
        <f t="shared" si="32"/>
        <v>12961284.736063959</v>
      </c>
      <c r="Z77" s="15">
        <f t="shared" si="33"/>
        <v>6764565.025712112</v>
      </c>
      <c r="AA77" s="15"/>
      <c r="AB77" s="15"/>
      <c r="AC77" s="15"/>
      <c r="AD77" s="15"/>
    </row>
    <row r="78" spans="2:30" s="13" customFormat="1">
      <c r="C78" s="13">
        <f t="shared" si="25"/>
        <v>2031</v>
      </c>
      <c r="D78" s="13">
        <f t="shared" si="26"/>
        <v>3</v>
      </c>
      <c r="E78" s="13">
        <v>227</v>
      </c>
      <c r="F78" s="27">
        <v>34612856</v>
      </c>
      <c r="G78" s="27">
        <v>33138811</v>
      </c>
      <c r="H78" s="15">
        <v>29770980.647820398</v>
      </c>
      <c r="I78" s="15">
        <v>28535357.901524</v>
      </c>
      <c r="J78" s="28">
        <v>4511713</v>
      </c>
      <c r="K78" s="28">
        <v>4376362</v>
      </c>
      <c r="L78" s="15">
        <f t="shared" si="27"/>
        <v>1235622.7462963983</v>
      </c>
      <c r="M78" s="27">
        <f t="shared" si="28"/>
        <v>135351</v>
      </c>
      <c r="N78" s="15">
        <v>2519972.0222239001</v>
      </c>
      <c r="Q78" s="15">
        <f t="shared" si="29"/>
        <v>156993119.88246751</v>
      </c>
      <c r="R78" s="15"/>
      <c r="S78" s="15"/>
      <c r="V78" s="27">
        <f t="shared" si="34"/>
        <v>24077452.488457531</v>
      </c>
      <c r="W78" s="27">
        <f t="shared" si="30"/>
        <v>744661.26699875726</v>
      </c>
      <c r="X78" s="15">
        <f t="shared" si="31"/>
        <v>19874178.585236236</v>
      </c>
      <c r="Y78" s="15">
        <f t="shared" si="32"/>
        <v>13076146.802762816</v>
      </c>
      <c r="Z78" s="15">
        <f t="shared" si="33"/>
        <v>6798031.7824734207</v>
      </c>
      <c r="AA78" s="15"/>
      <c r="AB78" s="15"/>
      <c r="AC78" s="15"/>
      <c r="AD78" s="15"/>
    </row>
    <row r="79" spans="2:30" s="13" customFormat="1">
      <c r="C79" s="13">
        <f t="shared" si="25"/>
        <v>2031</v>
      </c>
      <c r="D79" s="13">
        <f t="shared" si="26"/>
        <v>4</v>
      </c>
      <c r="E79" s="13">
        <v>228</v>
      </c>
      <c r="F79" s="27">
        <v>34911413</v>
      </c>
      <c r="G79" s="27">
        <v>33423196</v>
      </c>
      <c r="H79" s="15">
        <v>30027772.110882401</v>
      </c>
      <c r="I79" s="15">
        <v>28780337.154483501</v>
      </c>
      <c r="J79" s="28">
        <v>4600048</v>
      </c>
      <c r="K79" s="28">
        <v>4462047</v>
      </c>
      <c r="L79" s="15">
        <f t="shared" si="27"/>
        <v>1247434.9563989006</v>
      </c>
      <c r="M79" s="27">
        <f t="shared" si="28"/>
        <v>138001</v>
      </c>
      <c r="N79" s="15">
        <v>2588569.2260456802</v>
      </c>
      <c r="Q79" s="15">
        <f t="shared" si="29"/>
        <v>158340923.45168558</v>
      </c>
      <c r="R79" s="15"/>
      <c r="S79" s="15"/>
      <c r="V79" s="27">
        <f t="shared" si="34"/>
        <v>24548866.077295359</v>
      </c>
      <c r="W79" s="27">
        <f t="shared" si="30"/>
        <v>759240.7851223523</v>
      </c>
      <c r="X79" s="15">
        <f t="shared" si="31"/>
        <v>20295117.096783385</v>
      </c>
      <c r="Y79" s="15">
        <f t="shared" si="32"/>
        <v>13432098.019491421</v>
      </c>
      <c r="Z79" s="15">
        <f t="shared" si="33"/>
        <v>6863019.0772919655</v>
      </c>
      <c r="AA79" s="15"/>
      <c r="AB79" s="15"/>
      <c r="AC79" s="15"/>
      <c r="AD79" s="15"/>
    </row>
    <row r="80" spans="2:30" s="9" customFormat="1">
      <c r="B80" s="10"/>
      <c r="C80" s="9">
        <f t="shared" ref="C80:C111" si="35">C76+1</f>
        <v>2032</v>
      </c>
      <c r="D80" s="9">
        <f t="shared" ref="D80:D111" si="36">D76</f>
        <v>1</v>
      </c>
      <c r="E80" s="9">
        <v>229</v>
      </c>
      <c r="F80" s="25">
        <v>35326372</v>
      </c>
      <c r="G80" s="25">
        <v>33819437</v>
      </c>
      <c r="H80" s="12">
        <v>30294011.230653599</v>
      </c>
      <c r="I80" s="12">
        <v>29035852.479072101</v>
      </c>
      <c r="J80" s="26">
        <v>4757097</v>
      </c>
      <c r="K80" s="26">
        <v>4614384</v>
      </c>
      <c r="L80" s="12">
        <f t="shared" si="27"/>
        <v>1258158.7515814975</v>
      </c>
      <c r="M80" s="25">
        <f t="shared" si="28"/>
        <v>142713</v>
      </c>
      <c r="N80" s="12">
        <v>3102989.0216417601</v>
      </c>
      <c r="O80" s="10"/>
      <c r="P80" s="10"/>
      <c r="Q80" s="12">
        <f t="shared" si="29"/>
        <v>159746693.37836322</v>
      </c>
      <c r="R80" s="12"/>
      <c r="S80" s="12"/>
      <c r="T80" s="10"/>
      <c r="U80" s="10"/>
      <c r="V80" s="25">
        <f t="shared" si="34"/>
        <v>25386979.304613885</v>
      </c>
      <c r="W80" s="25">
        <f t="shared" si="30"/>
        <v>785164.81885758985</v>
      </c>
      <c r="X80" s="12">
        <f t="shared" si="31"/>
        <v>23023443.018643815</v>
      </c>
      <c r="Y80" s="12">
        <f t="shared" si="32"/>
        <v>16101424.784288304</v>
      </c>
      <c r="Z80" s="12">
        <f t="shared" si="33"/>
        <v>6922018.2343555102</v>
      </c>
      <c r="AA80" s="12"/>
      <c r="AB80" s="12"/>
      <c r="AC80" s="12"/>
      <c r="AD80" s="12"/>
    </row>
    <row r="81" spans="2:30" s="13" customFormat="1">
      <c r="C81" s="13">
        <f t="shared" si="35"/>
        <v>2032</v>
      </c>
      <c r="D81" s="13">
        <f t="shared" si="36"/>
        <v>2</v>
      </c>
      <c r="E81" s="13">
        <v>230</v>
      </c>
      <c r="F81" s="27">
        <v>35730371</v>
      </c>
      <c r="G81" s="27">
        <v>34205587</v>
      </c>
      <c r="H81" s="15">
        <v>30514163.306528501</v>
      </c>
      <c r="I81" s="15">
        <v>29245644.667318299</v>
      </c>
      <c r="J81" s="28">
        <v>4917409</v>
      </c>
      <c r="K81" s="28">
        <v>4769887</v>
      </c>
      <c r="L81" s="15">
        <f t="shared" si="27"/>
        <v>1268518.6392102018</v>
      </c>
      <c r="M81" s="27">
        <f t="shared" si="28"/>
        <v>147522</v>
      </c>
      <c r="N81" s="15">
        <v>2565251.3940647398</v>
      </c>
      <c r="Q81" s="15">
        <f t="shared" si="29"/>
        <v>160900908.09939116</v>
      </c>
      <c r="R81" s="15"/>
      <c r="S81" s="15"/>
      <c r="V81" s="27">
        <f t="shared" si="34"/>
        <v>26242510.929811388</v>
      </c>
      <c r="W81" s="27">
        <f t="shared" si="30"/>
        <v>811622.51797320053</v>
      </c>
      <c r="X81" s="15">
        <f t="shared" si="31"/>
        <v>20290116.957921635</v>
      </c>
      <c r="Y81" s="15">
        <f t="shared" si="32"/>
        <v>13311101.678494012</v>
      </c>
      <c r="Z81" s="15">
        <f t="shared" si="33"/>
        <v>6979015.2794276243</v>
      </c>
      <c r="AA81" s="15"/>
      <c r="AB81" s="15"/>
      <c r="AC81" s="15"/>
      <c r="AD81" s="15"/>
    </row>
    <row r="82" spans="2:30" s="13" customFormat="1">
      <c r="C82" s="13">
        <f t="shared" si="35"/>
        <v>2032</v>
      </c>
      <c r="D82" s="13">
        <f t="shared" si="36"/>
        <v>3</v>
      </c>
      <c r="E82" s="13">
        <v>231</v>
      </c>
      <c r="F82" s="27">
        <v>35996472</v>
      </c>
      <c r="G82" s="27">
        <v>34459603</v>
      </c>
      <c r="H82" s="15">
        <v>30767273.504405301</v>
      </c>
      <c r="I82" s="15">
        <v>29487601.141452</v>
      </c>
      <c r="J82" s="28">
        <v>5032264</v>
      </c>
      <c r="K82" s="28">
        <v>4881296</v>
      </c>
      <c r="L82" s="15">
        <f t="shared" si="27"/>
        <v>1279672.3629533015</v>
      </c>
      <c r="M82" s="27">
        <f t="shared" si="28"/>
        <v>150968</v>
      </c>
      <c r="N82" s="15">
        <v>2624033.3702235101</v>
      </c>
      <c r="Q82" s="15">
        <f t="shared" si="29"/>
        <v>162232081.23137361</v>
      </c>
      <c r="R82" s="15"/>
      <c r="S82" s="15"/>
      <c r="V82" s="27">
        <f t="shared" si="34"/>
        <v>26855450.376842182</v>
      </c>
      <c r="W82" s="27">
        <f t="shared" si="30"/>
        <v>830581.39323882642</v>
      </c>
      <c r="X82" s="15">
        <f t="shared" si="31"/>
        <v>20656501.40880125</v>
      </c>
      <c r="Y82" s="15">
        <f t="shared" si="32"/>
        <v>13616121.632219629</v>
      </c>
      <c r="Z82" s="15">
        <f t="shared" si="33"/>
        <v>7040379.7765816217</v>
      </c>
      <c r="AA82" s="15"/>
      <c r="AB82" s="15"/>
      <c r="AC82" s="15"/>
      <c r="AD82" s="15"/>
    </row>
    <row r="83" spans="2:30" s="13" customFormat="1">
      <c r="C83" s="13">
        <f t="shared" si="35"/>
        <v>2032</v>
      </c>
      <c r="D83" s="13">
        <f t="shared" si="36"/>
        <v>4</v>
      </c>
      <c r="E83" s="13">
        <v>232</v>
      </c>
      <c r="F83" s="27">
        <v>36460319</v>
      </c>
      <c r="G83" s="27">
        <v>34901289</v>
      </c>
      <c r="H83" s="15">
        <v>30906782.087678101</v>
      </c>
      <c r="I83" s="15">
        <v>29622240.356543198</v>
      </c>
      <c r="J83" s="28">
        <v>5185532</v>
      </c>
      <c r="K83" s="28">
        <v>5029966</v>
      </c>
      <c r="L83" s="15">
        <f t="shared" si="27"/>
        <v>1284541.7311349027</v>
      </c>
      <c r="M83" s="27">
        <f t="shared" si="28"/>
        <v>155566</v>
      </c>
      <c r="N83" s="15">
        <v>2633160.30900105</v>
      </c>
      <c r="Q83" s="15">
        <f t="shared" si="29"/>
        <v>162972826.46781462</v>
      </c>
      <c r="R83" s="15"/>
      <c r="S83" s="15"/>
      <c r="V83" s="27">
        <f t="shared" si="34"/>
        <v>27673388.852100622</v>
      </c>
      <c r="W83" s="27">
        <f t="shared" si="30"/>
        <v>855878.23260950181</v>
      </c>
      <c r="X83" s="15">
        <f t="shared" si="31"/>
        <v>20730650.964544833</v>
      </c>
      <c r="Y83" s="15">
        <f t="shared" si="32"/>
        <v>13663481.360923925</v>
      </c>
      <c r="Z83" s="15">
        <f t="shared" si="33"/>
        <v>7067169.6036209092</v>
      </c>
      <c r="AA83" s="15"/>
      <c r="AB83" s="15"/>
      <c r="AC83" s="15"/>
      <c r="AD83" s="15"/>
    </row>
    <row r="84" spans="2:30" s="9" customFormat="1">
      <c r="B84" s="10"/>
      <c r="C84" s="9">
        <f t="shared" si="35"/>
        <v>2033</v>
      </c>
      <c r="D84" s="9">
        <f t="shared" si="36"/>
        <v>1</v>
      </c>
      <c r="E84" s="9">
        <v>233</v>
      </c>
      <c r="F84" s="25">
        <v>36772990</v>
      </c>
      <c r="G84" s="25">
        <v>35197912</v>
      </c>
      <c r="H84" s="12">
        <v>31107723.984902199</v>
      </c>
      <c r="I84" s="12">
        <v>29813869.461325198</v>
      </c>
      <c r="J84" s="26">
        <v>5292347</v>
      </c>
      <c r="K84" s="26">
        <v>5133577</v>
      </c>
      <c r="L84" s="12">
        <f t="shared" si="27"/>
        <v>1293854.5235770009</v>
      </c>
      <c r="M84" s="25">
        <f t="shared" si="28"/>
        <v>158770</v>
      </c>
      <c r="N84" s="12">
        <v>3141127.1734125698</v>
      </c>
      <c r="O84" s="10"/>
      <c r="P84" s="10"/>
      <c r="Q84" s="12">
        <f t="shared" si="29"/>
        <v>164027113.26259857</v>
      </c>
      <c r="R84" s="12"/>
      <c r="S84" s="12"/>
      <c r="T84" s="10"/>
      <c r="U84" s="10"/>
      <c r="V84" s="25">
        <f t="shared" si="34"/>
        <v>28243426.003913376</v>
      </c>
      <c r="W84" s="25">
        <f t="shared" si="30"/>
        <v>873505.69527667097</v>
      </c>
      <c r="X84" s="12">
        <f t="shared" si="31"/>
        <v>23417729.675047524</v>
      </c>
      <c r="Y84" s="12">
        <f t="shared" si="32"/>
        <v>16299323.835128181</v>
      </c>
      <c r="Z84" s="12">
        <f t="shared" si="33"/>
        <v>7118405.8399193427</v>
      </c>
      <c r="AA84" s="12"/>
      <c r="AB84" s="12"/>
      <c r="AC84" s="12"/>
      <c r="AD84" s="12"/>
    </row>
    <row r="85" spans="2:30" s="13" customFormat="1">
      <c r="C85" s="13">
        <f t="shared" si="35"/>
        <v>2033</v>
      </c>
      <c r="D85" s="13">
        <f t="shared" si="36"/>
        <v>2</v>
      </c>
      <c r="E85" s="13">
        <v>234</v>
      </c>
      <c r="F85" s="27">
        <v>36960094</v>
      </c>
      <c r="G85" s="27">
        <v>35377010</v>
      </c>
      <c r="H85" s="15">
        <v>31209383.440150801</v>
      </c>
      <c r="I85" s="15">
        <v>29912273.933794498</v>
      </c>
      <c r="J85" s="28">
        <v>5431247</v>
      </c>
      <c r="K85" s="28">
        <v>5268309</v>
      </c>
      <c r="L85" s="15">
        <f t="shared" si="27"/>
        <v>1297109.5063563026</v>
      </c>
      <c r="M85" s="27">
        <f t="shared" si="28"/>
        <v>162938</v>
      </c>
      <c r="N85" s="15">
        <v>2535772.4328346699</v>
      </c>
      <c r="Q85" s="15">
        <f t="shared" si="29"/>
        <v>164568505.63611138</v>
      </c>
      <c r="R85" s="15"/>
      <c r="S85" s="15"/>
      <c r="V85" s="27">
        <f t="shared" si="34"/>
        <v>28984681.71554666</v>
      </c>
      <c r="W85" s="27">
        <f t="shared" si="30"/>
        <v>896436.80151785736</v>
      </c>
      <c r="X85" s="15">
        <f t="shared" si="31"/>
        <v>20294449.00332997</v>
      </c>
      <c r="Y85" s="15">
        <f t="shared" si="32"/>
        <v>13158135.208534094</v>
      </c>
      <c r="Z85" s="15">
        <f t="shared" si="33"/>
        <v>7136313.7947958782</v>
      </c>
      <c r="AA85" s="15"/>
      <c r="AB85" s="15"/>
      <c r="AC85" s="15"/>
      <c r="AD85" s="15"/>
    </row>
    <row r="86" spans="2:30" s="13" customFormat="1">
      <c r="C86" s="13">
        <f t="shared" si="35"/>
        <v>2033</v>
      </c>
      <c r="D86" s="13">
        <f t="shared" si="36"/>
        <v>3</v>
      </c>
      <c r="E86" s="13">
        <v>235</v>
      </c>
      <c r="F86" s="27">
        <v>37232463</v>
      </c>
      <c r="G86" s="27">
        <v>35637951</v>
      </c>
      <c r="H86" s="15">
        <v>31395566.750472501</v>
      </c>
      <c r="I86" s="15">
        <v>30091263.975067101</v>
      </c>
      <c r="J86" s="28">
        <v>5560050</v>
      </c>
      <c r="K86" s="28">
        <v>5393249</v>
      </c>
      <c r="L86" s="15">
        <f t="shared" si="27"/>
        <v>1304302.7754053995</v>
      </c>
      <c r="M86" s="27">
        <f t="shared" si="28"/>
        <v>166801</v>
      </c>
      <c r="N86" s="15">
        <v>2512719.1935879998</v>
      </c>
      <c r="Q86" s="15">
        <f t="shared" si="29"/>
        <v>165553256.03259325</v>
      </c>
      <c r="R86" s="15"/>
      <c r="S86" s="15"/>
      <c r="V86" s="27">
        <f t="shared" si="34"/>
        <v>29672064.732287023</v>
      </c>
      <c r="W86" s="27">
        <f t="shared" si="30"/>
        <v>917689.8877485923</v>
      </c>
      <c r="X86" s="15">
        <f t="shared" si="31"/>
        <v>20214400.879239157</v>
      </c>
      <c r="Y86" s="15">
        <f t="shared" si="32"/>
        <v>13038511.840492634</v>
      </c>
      <c r="Z86" s="15">
        <f t="shared" si="33"/>
        <v>7175889.0387465209</v>
      </c>
      <c r="AA86" s="15"/>
      <c r="AB86" s="15"/>
      <c r="AC86" s="15"/>
      <c r="AD86" s="15"/>
    </row>
    <row r="87" spans="2:30" s="13" customFormat="1">
      <c r="C87" s="13">
        <f t="shared" si="35"/>
        <v>2033</v>
      </c>
      <c r="D87" s="13">
        <f t="shared" si="36"/>
        <v>4</v>
      </c>
      <c r="E87" s="13">
        <v>236</v>
      </c>
      <c r="F87" s="27">
        <v>37558602</v>
      </c>
      <c r="G87" s="27">
        <v>35950216</v>
      </c>
      <c r="H87" s="15">
        <v>31658006.343092501</v>
      </c>
      <c r="I87" s="15">
        <v>30340916.635470901</v>
      </c>
      <c r="J87" s="28">
        <v>5668882</v>
      </c>
      <c r="K87" s="28">
        <v>5498816</v>
      </c>
      <c r="L87" s="15">
        <f t="shared" si="27"/>
        <v>1317089.7076216005</v>
      </c>
      <c r="M87" s="27">
        <f t="shared" si="28"/>
        <v>170066</v>
      </c>
      <c r="N87" s="15">
        <v>2515449.6962575899</v>
      </c>
      <c r="Q87" s="15">
        <f t="shared" si="29"/>
        <v>166926771.31069171</v>
      </c>
      <c r="R87" s="15"/>
      <c r="S87" s="15"/>
      <c r="V87" s="27">
        <f t="shared" si="34"/>
        <v>30252863.218986478</v>
      </c>
      <c r="W87" s="27">
        <f t="shared" si="30"/>
        <v>935652.95441785175</v>
      </c>
      <c r="X87" s="15">
        <f t="shared" si="31"/>
        <v>20298919.398870517</v>
      </c>
      <c r="Y87" s="15">
        <f t="shared" si="32"/>
        <v>13052680.431825399</v>
      </c>
      <c r="Z87" s="15">
        <f t="shared" si="33"/>
        <v>7246238.9670451181</v>
      </c>
      <c r="AA87" s="15"/>
      <c r="AB87" s="15"/>
      <c r="AC87" s="15"/>
      <c r="AD87" s="15"/>
    </row>
    <row r="88" spans="2:30" s="9" customFormat="1">
      <c r="B88" s="10"/>
      <c r="C88" s="9">
        <f t="shared" si="35"/>
        <v>2034</v>
      </c>
      <c r="D88" s="9">
        <f t="shared" si="36"/>
        <v>1</v>
      </c>
      <c r="E88" s="9">
        <v>237</v>
      </c>
      <c r="F88" s="25">
        <v>37859781</v>
      </c>
      <c r="G88" s="25">
        <v>36238871</v>
      </c>
      <c r="H88" s="12">
        <v>31903680.772644199</v>
      </c>
      <c r="I88" s="12">
        <v>30576923.459384099</v>
      </c>
      <c r="J88" s="26">
        <v>5801216</v>
      </c>
      <c r="K88" s="26">
        <v>5627180</v>
      </c>
      <c r="L88" s="12">
        <f t="shared" si="27"/>
        <v>1326757.3132601008</v>
      </c>
      <c r="M88" s="25">
        <f t="shared" si="28"/>
        <v>174036</v>
      </c>
      <c r="N88" s="12">
        <v>3047371.5403414699</v>
      </c>
      <c r="O88" s="10"/>
      <c r="P88" s="10"/>
      <c r="Q88" s="12">
        <f t="shared" si="29"/>
        <v>168225211.22259155</v>
      </c>
      <c r="R88" s="12"/>
      <c r="S88" s="12"/>
      <c r="T88" s="10"/>
      <c r="U88" s="10"/>
      <c r="V88" s="25">
        <f t="shared" si="34"/>
        <v>30959084.073483512</v>
      </c>
      <c r="W88" s="25">
        <f t="shared" si="30"/>
        <v>957494.72307848278</v>
      </c>
      <c r="X88" s="12">
        <f t="shared" si="31"/>
        <v>23112252.690290056</v>
      </c>
      <c r="Y88" s="12">
        <f t="shared" si="32"/>
        <v>15812825.409426715</v>
      </c>
      <c r="Z88" s="12">
        <f t="shared" si="33"/>
        <v>7299427.2808633391</v>
      </c>
      <c r="AA88" s="12"/>
      <c r="AB88" s="12"/>
      <c r="AC88" s="12"/>
      <c r="AD88" s="12"/>
    </row>
    <row r="89" spans="2:30" s="13" customFormat="1">
      <c r="C89" s="13">
        <f t="shared" si="35"/>
        <v>2034</v>
      </c>
      <c r="D89" s="13">
        <f t="shared" si="36"/>
        <v>2</v>
      </c>
      <c r="E89" s="13">
        <v>238</v>
      </c>
      <c r="F89" s="27">
        <v>38271774</v>
      </c>
      <c r="G89" s="27">
        <v>36632054</v>
      </c>
      <c r="H89" s="15">
        <v>32190763.341354199</v>
      </c>
      <c r="I89" s="15">
        <v>30852517.6797265</v>
      </c>
      <c r="J89" s="28">
        <v>5958606</v>
      </c>
      <c r="K89" s="28">
        <v>5779848</v>
      </c>
      <c r="L89" s="15">
        <f t="shared" si="27"/>
        <v>1338245.6616276987</v>
      </c>
      <c r="M89" s="27">
        <f t="shared" si="28"/>
        <v>178758</v>
      </c>
      <c r="N89" s="15">
        <v>2554057.5986540299</v>
      </c>
      <c r="Q89" s="15">
        <f t="shared" si="29"/>
        <v>169741449.30947459</v>
      </c>
      <c r="R89" s="15"/>
      <c r="S89" s="15"/>
      <c r="V89" s="27">
        <f t="shared" si="34"/>
        <v>31799018.36514125</v>
      </c>
      <c r="W89" s="27">
        <f t="shared" si="30"/>
        <v>983473.7738632434</v>
      </c>
      <c r="X89" s="15">
        <f t="shared" si="31"/>
        <v>20615649.804865874</v>
      </c>
      <c r="Y89" s="15">
        <f t="shared" si="32"/>
        <v>13253017.020894773</v>
      </c>
      <c r="Z89" s="15">
        <f t="shared" si="33"/>
        <v>7362632.7839711001</v>
      </c>
      <c r="AA89" s="15"/>
      <c r="AB89" s="15"/>
      <c r="AC89" s="15"/>
      <c r="AD89" s="15"/>
    </row>
    <row r="90" spans="2:30" s="13" customFormat="1">
      <c r="C90" s="13">
        <f t="shared" si="35"/>
        <v>2034</v>
      </c>
      <c r="D90" s="13">
        <f t="shared" si="36"/>
        <v>3</v>
      </c>
      <c r="E90" s="13">
        <v>239</v>
      </c>
      <c r="F90" s="27">
        <v>38697062</v>
      </c>
      <c r="G90" s="27">
        <v>37037230</v>
      </c>
      <c r="H90" s="15">
        <v>32430820.0200628</v>
      </c>
      <c r="I90" s="15">
        <v>31082187.021677099</v>
      </c>
      <c r="J90" s="28">
        <v>6074223</v>
      </c>
      <c r="K90" s="28">
        <v>5891997</v>
      </c>
      <c r="L90" s="15">
        <f t="shared" si="27"/>
        <v>1348632.9983857013</v>
      </c>
      <c r="M90" s="27">
        <f t="shared" si="28"/>
        <v>182226</v>
      </c>
      <c r="N90" s="15">
        <v>2538623.6122036199</v>
      </c>
      <c r="Q90" s="15">
        <f t="shared" si="29"/>
        <v>171005022.26547569</v>
      </c>
      <c r="R90" s="15"/>
      <c r="S90" s="15"/>
      <c r="V90" s="27">
        <f t="shared" si="34"/>
        <v>32416029.073836744</v>
      </c>
      <c r="W90" s="27">
        <f t="shared" si="30"/>
        <v>1002553.6866378197</v>
      </c>
      <c r="X90" s="15">
        <f t="shared" si="31"/>
        <v>20592710.837887324</v>
      </c>
      <c r="Y90" s="15">
        <f t="shared" si="32"/>
        <v>13172929.991833512</v>
      </c>
      <c r="Z90" s="15">
        <f t="shared" si="33"/>
        <v>7419780.8460538108</v>
      </c>
      <c r="AA90" s="15"/>
      <c r="AB90" s="15"/>
      <c r="AC90" s="15"/>
      <c r="AD90" s="15"/>
    </row>
    <row r="91" spans="2:30" s="13" customFormat="1">
      <c r="C91" s="13">
        <f t="shared" si="35"/>
        <v>2034</v>
      </c>
      <c r="D91" s="13">
        <f t="shared" si="36"/>
        <v>4</v>
      </c>
      <c r="E91" s="13">
        <v>240</v>
      </c>
      <c r="F91" s="27">
        <v>38771918</v>
      </c>
      <c r="G91" s="27">
        <v>37109106</v>
      </c>
      <c r="H91" s="15">
        <v>32555280.5226603</v>
      </c>
      <c r="I91" s="15">
        <v>31202453.973536301</v>
      </c>
      <c r="J91" s="28">
        <v>6137753</v>
      </c>
      <c r="K91" s="28">
        <v>5953620</v>
      </c>
      <c r="L91" s="15">
        <f t="shared" si="27"/>
        <v>1352826.5491239987</v>
      </c>
      <c r="M91" s="27">
        <f t="shared" si="28"/>
        <v>184133</v>
      </c>
      <c r="N91" s="15">
        <v>2522088.5538467299</v>
      </c>
      <c r="Q91" s="15">
        <f t="shared" si="29"/>
        <v>171666695.55011749</v>
      </c>
      <c r="R91" s="15"/>
      <c r="S91" s="15"/>
      <c r="V91" s="27">
        <f t="shared" si="34"/>
        <v>32755060.638112325</v>
      </c>
      <c r="W91" s="27">
        <f t="shared" si="30"/>
        <v>1013045.4379818558</v>
      </c>
      <c r="X91" s="15">
        <f t="shared" si="31"/>
        <v>20529982.02033367</v>
      </c>
      <c r="Y91" s="15">
        <f t="shared" si="32"/>
        <v>13087129.495415248</v>
      </c>
      <c r="Z91" s="15">
        <f t="shared" si="33"/>
        <v>7442852.524918423</v>
      </c>
      <c r="AA91" s="15"/>
      <c r="AB91" s="15"/>
      <c r="AC91" s="15"/>
      <c r="AD91" s="15"/>
    </row>
    <row r="92" spans="2:30" s="9" customFormat="1">
      <c r="B92" s="10"/>
      <c r="C92" s="9">
        <f t="shared" si="35"/>
        <v>2035</v>
      </c>
      <c r="D92" s="9">
        <f t="shared" si="36"/>
        <v>1</v>
      </c>
      <c r="E92" s="9">
        <v>241</v>
      </c>
      <c r="F92" s="25">
        <v>39102623</v>
      </c>
      <c r="G92" s="25">
        <v>37424610</v>
      </c>
      <c r="H92" s="12">
        <v>32798791.8406386</v>
      </c>
      <c r="I92" s="12">
        <v>31436148.248252202</v>
      </c>
      <c r="J92" s="26">
        <v>6286325</v>
      </c>
      <c r="K92" s="26">
        <v>6097735</v>
      </c>
      <c r="L92" s="12">
        <f t="shared" si="27"/>
        <v>1362643.5923863985</v>
      </c>
      <c r="M92" s="25">
        <f t="shared" si="28"/>
        <v>188590</v>
      </c>
      <c r="N92" s="12">
        <v>3104081.51233852</v>
      </c>
      <c r="O92" s="10"/>
      <c r="P92" s="10"/>
      <c r="Q92" s="12">
        <f t="shared" si="29"/>
        <v>172952412.49864611</v>
      </c>
      <c r="R92" s="12"/>
      <c r="S92" s="12"/>
      <c r="T92" s="10"/>
      <c r="U92" s="10"/>
      <c r="V92" s="25">
        <f t="shared" si="34"/>
        <v>33547938.847313039</v>
      </c>
      <c r="W92" s="25">
        <f t="shared" si="30"/>
        <v>1037566.5369542569</v>
      </c>
      <c r="X92" s="12">
        <f t="shared" si="31"/>
        <v>23603956.724159382</v>
      </c>
      <c r="Y92" s="12">
        <f t="shared" si="32"/>
        <v>16107093.723707274</v>
      </c>
      <c r="Z92" s="12">
        <f t="shared" si="33"/>
        <v>7496863.0004521105</v>
      </c>
      <c r="AA92" s="12"/>
      <c r="AB92" s="12"/>
      <c r="AC92" s="12"/>
      <c r="AD92" s="12"/>
    </row>
    <row r="93" spans="2:30" s="13" customFormat="1">
      <c r="C93" s="13">
        <f t="shared" si="35"/>
        <v>2035</v>
      </c>
      <c r="D93" s="13">
        <f t="shared" si="36"/>
        <v>2</v>
      </c>
      <c r="E93" s="13">
        <v>242</v>
      </c>
      <c r="F93" s="27">
        <v>39391540</v>
      </c>
      <c r="G93" s="27">
        <v>37701462</v>
      </c>
      <c r="H93" s="15">
        <v>33105156.263555799</v>
      </c>
      <c r="I93" s="15">
        <v>31729231.079912301</v>
      </c>
      <c r="J93" s="28">
        <v>6404829</v>
      </c>
      <c r="K93" s="28">
        <v>6212684</v>
      </c>
      <c r="L93" s="15">
        <f t="shared" si="27"/>
        <v>1375925.1836434975</v>
      </c>
      <c r="M93" s="27">
        <f t="shared" si="28"/>
        <v>192145</v>
      </c>
      <c r="N93" s="15">
        <v>2580658.44710537</v>
      </c>
      <c r="Q93" s="15">
        <f t="shared" si="29"/>
        <v>174564867.76502457</v>
      </c>
      <c r="R93" s="15"/>
      <c r="S93" s="15"/>
      <c r="V93" s="27">
        <f t="shared" si="34"/>
        <v>34180354.32987497</v>
      </c>
      <c r="W93" s="27">
        <f t="shared" si="30"/>
        <v>1057125.0980596836</v>
      </c>
      <c r="X93" s="15">
        <f t="shared" si="31"/>
        <v>20960983.346809607</v>
      </c>
      <c r="Y93" s="15">
        <f t="shared" si="32"/>
        <v>13391048.94996389</v>
      </c>
      <c r="Z93" s="15">
        <f t="shared" si="33"/>
        <v>7569934.396845717</v>
      </c>
      <c r="AA93" s="15"/>
      <c r="AB93" s="15"/>
      <c r="AC93" s="15"/>
      <c r="AD93" s="15"/>
    </row>
    <row r="94" spans="2:30" s="13" customFormat="1">
      <c r="C94" s="13">
        <f t="shared" si="35"/>
        <v>2035</v>
      </c>
      <c r="D94" s="13">
        <f t="shared" si="36"/>
        <v>3</v>
      </c>
      <c r="E94" s="13">
        <v>243</v>
      </c>
      <c r="F94" s="27">
        <v>39708486</v>
      </c>
      <c r="G94" s="27">
        <v>38004979</v>
      </c>
      <c r="H94" s="15">
        <v>33275671.017500199</v>
      </c>
      <c r="I94" s="15">
        <v>31891408.354281601</v>
      </c>
      <c r="J94" s="28">
        <v>6548939</v>
      </c>
      <c r="K94" s="28">
        <v>6352471</v>
      </c>
      <c r="L94" s="15">
        <f t="shared" si="27"/>
        <v>1384262.6632185988</v>
      </c>
      <c r="M94" s="27">
        <f t="shared" si="28"/>
        <v>196468</v>
      </c>
      <c r="N94" s="15">
        <v>2595321.5875808001</v>
      </c>
      <c r="Q94" s="15">
        <f t="shared" si="29"/>
        <v>175457119.27857268</v>
      </c>
      <c r="R94" s="15"/>
      <c r="S94" s="15"/>
      <c r="V94" s="27">
        <f t="shared" si="34"/>
        <v>34949421.160042129</v>
      </c>
      <c r="W94" s="27">
        <f t="shared" si="30"/>
        <v>1080908.9685684764</v>
      </c>
      <c r="X94" s="15">
        <f t="shared" si="31"/>
        <v>21082940.805110287</v>
      </c>
      <c r="Y94" s="15">
        <f t="shared" si="32"/>
        <v>13467136.055596534</v>
      </c>
      <c r="Z94" s="15">
        <f t="shared" si="33"/>
        <v>7615804.7495137518</v>
      </c>
      <c r="AA94" s="15"/>
      <c r="AB94" s="15"/>
      <c r="AC94" s="15"/>
      <c r="AD94" s="15"/>
    </row>
    <row r="95" spans="2:30" s="13" customFormat="1">
      <c r="C95" s="13">
        <f t="shared" si="35"/>
        <v>2035</v>
      </c>
      <c r="D95" s="13">
        <f t="shared" si="36"/>
        <v>4</v>
      </c>
      <c r="E95" s="13">
        <v>244</v>
      </c>
      <c r="F95" s="27">
        <v>40129452</v>
      </c>
      <c r="G95" s="27">
        <v>38406991</v>
      </c>
      <c r="H95" s="15">
        <v>33494945.240392599</v>
      </c>
      <c r="I95" s="15">
        <v>32101488.1927348</v>
      </c>
      <c r="J95" s="28">
        <v>6717269</v>
      </c>
      <c r="K95" s="28">
        <v>6515751</v>
      </c>
      <c r="L95" s="15">
        <f t="shared" si="27"/>
        <v>1393457.047657799</v>
      </c>
      <c r="M95" s="27">
        <f t="shared" si="28"/>
        <v>201518</v>
      </c>
      <c r="N95" s="15">
        <v>2667322.96286665</v>
      </c>
      <c r="Q95" s="15">
        <f t="shared" si="29"/>
        <v>176612916.56616902</v>
      </c>
      <c r="R95" s="15"/>
      <c r="S95" s="15"/>
      <c r="V95" s="27">
        <f t="shared" si="34"/>
        <v>35847739.544653676</v>
      </c>
      <c r="W95" s="27">
        <f t="shared" si="30"/>
        <v>1108692.5785775913</v>
      </c>
      <c r="X95" s="15">
        <f t="shared" si="31"/>
        <v>21507141.074151196</v>
      </c>
      <c r="Y95" s="15">
        <f t="shared" si="32"/>
        <v>13840751.534234947</v>
      </c>
      <c r="Z95" s="15">
        <f t="shared" si="33"/>
        <v>7666389.5399162499</v>
      </c>
      <c r="AA95" s="15"/>
      <c r="AB95" s="15"/>
      <c r="AC95" s="15"/>
      <c r="AD95" s="15"/>
    </row>
    <row r="96" spans="2:30" s="9" customFormat="1">
      <c r="B96" s="10"/>
      <c r="C96" s="9">
        <f t="shared" si="35"/>
        <v>2036</v>
      </c>
      <c r="D96" s="9">
        <f t="shared" si="36"/>
        <v>1</v>
      </c>
      <c r="E96" s="9">
        <v>245</v>
      </c>
      <c r="F96" s="25">
        <v>40601763</v>
      </c>
      <c r="G96" s="25">
        <v>38858594</v>
      </c>
      <c r="H96" s="12">
        <v>33681553.095623001</v>
      </c>
      <c r="I96" s="12">
        <v>32281785.165738702</v>
      </c>
      <c r="J96" s="26">
        <v>6959227</v>
      </c>
      <c r="K96" s="26">
        <v>6750450</v>
      </c>
      <c r="L96" s="12">
        <f t="shared" si="27"/>
        <v>1399767.9298842996</v>
      </c>
      <c r="M96" s="25">
        <f t="shared" si="28"/>
        <v>208777</v>
      </c>
      <c r="N96" s="12">
        <v>3239339.0842089001</v>
      </c>
      <c r="O96" s="10"/>
      <c r="P96" s="10"/>
      <c r="Q96" s="12">
        <f t="shared" si="29"/>
        <v>177604857.3154293</v>
      </c>
      <c r="R96" s="12"/>
      <c r="S96" s="12"/>
      <c r="T96" s="10"/>
      <c r="U96" s="10"/>
      <c r="V96" s="25">
        <f t="shared" si="34"/>
        <v>37138984.195253536</v>
      </c>
      <c r="W96" s="25">
        <f t="shared" si="30"/>
        <v>1148629.4548263371</v>
      </c>
      <c r="X96" s="12">
        <f t="shared" si="31"/>
        <v>24510056.059045292</v>
      </c>
      <c r="Y96" s="12">
        <f t="shared" si="32"/>
        <v>16808945.907130122</v>
      </c>
      <c r="Z96" s="12">
        <f t="shared" si="33"/>
        <v>7701110.1519151703</v>
      </c>
      <c r="AA96" s="12"/>
      <c r="AB96" s="12"/>
      <c r="AC96" s="12"/>
      <c r="AD96" s="12"/>
    </row>
    <row r="97" spans="1:30" s="13" customFormat="1">
      <c r="C97" s="13">
        <f t="shared" si="35"/>
        <v>2036</v>
      </c>
      <c r="D97" s="13">
        <f t="shared" si="36"/>
        <v>2</v>
      </c>
      <c r="E97" s="13">
        <v>246</v>
      </c>
      <c r="F97" s="27">
        <v>40891560</v>
      </c>
      <c r="G97" s="27">
        <v>39136121</v>
      </c>
      <c r="H97" s="15">
        <v>33874193.735407896</v>
      </c>
      <c r="I97" s="15">
        <v>32466864.821794599</v>
      </c>
      <c r="J97" s="28">
        <v>7108518</v>
      </c>
      <c r="K97" s="28">
        <v>6895262</v>
      </c>
      <c r="L97" s="15">
        <f t="shared" si="27"/>
        <v>1407328.913613297</v>
      </c>
      <c r="M97" s="27">
        <f t="shared" si="28"/>
        <v>213256</v>
      </c>
      <c r="N97" s="15">
        <v>2583570.7928829398</v>
      </c>
      <c r="Q97" s="15">
        <f t="shared" si="29"/>
        <v>178623110.97572201</v>
      </c>
      <c r="R97" s="15"/>
      <c r="S97" s="15"/>
      <c r="V97" s="27">
        <f t="shared" si="34"/>
        <v>37935697.092806004</v>
      </c>
      <c r="W97" s="27">
        <f t="shared" si="30"/>
        <v>1173271.5913076887</v>
      </c>
      <c r="X97" s="15">
        <f t="shared" si="31"/>
        <v>21148869.579589665</v>
      </c>
      <c r="Y97" s="15">
        <f t="shared" si="32"/>
        <v>13406161.12604841</v>
      </c>
      <c r="Z97" s="15">
        <f t="shared" si="33"/>
        <v>7742708.4535412556</v>
      </c>
      <c r="AA97" s="15"/>
      <c r="AB97" s="15"/>
      <c r="AC97" s="15"/>
      <c r="AD97" s="15"/>
    </row>
    <row r="98" spans="1:30" s="13" customFormat="1">
      <c r="C98" s="13">
        <f t="shared" si="35"/>
        <v>2036</v>
      </c>
      <c r="D98" s="13">
        <f t="shared" si="36"/>
        <v>3</v>
      </c>
      <c r="E98" s="13">
        <v>247</v>
      </c>
      <c r="F98" s="27">
        <v>41085730</v>
      </c>
      <c r="G98" s="27">
        <v>39323549</v>
      </c>
      <c r="H98" s="15">
        <v>34124842.956332199</v>
      </c>
      <c r="I98" s="15">
        <v>32707013.2287439</v>
      </c>
      <c r="J98" s="28">
        <v>7261863</v>
      </c>
      <c r="K98" s="28">
        <v>7044007</v>
      </c>
      <c r="L98" s="15">
        <f t="shared" ref="L98:L115" si="37">H98-I98</f>
        <v>1417829.7275882997</v>
      </c>
      <c r="M98" s="27">
        <f t="shared" ref="M98:M115" si="38">J98-K98</f>
        <v>217856</v>
      </c>
      <c r="N98" s="15">
        <v>2666028.9842654001</v>
      </c>
      <c r="Q98" s="15">
        <f t="shared" ref="Q98:Q115" si="39">I98*5.5017049523</f>
        <v>179944336.65552193</v>
      </c>
      <c r="R98" s="15"/>
      <c r="S98" s="15"/>
      <c r="V98" s="27">
        <f t="shared" si="34"/>
        <v>38754048.195935868</v>
      </c>
      <c r="W98" s="27">
        <f t="shared" si="30"/>
        <v>1198579.4340882688</v>
      </c>
      <c r="X98" s="15">
        <f t="shared" si="31"/>
        <v>21634517.906912453</v>
      </c>
      <c r="Y98" s="15">
        <f t="shared" si="32"/>
        <v>13834037.073121747</v>
      </c>
      <c r="Z98" s="15">
        <f t="shared" si="33"/>
        <v>7800480.8337907083</v>
      </c>
      <c r="AA98" s="15"/>
      <c r="AB98" s="15"/>
      <c r="AC98" s="15"/>
      <c r="AD98" s="15"/>
    </row>
    <row r="99" spans="1:30" s="13" customFormat="1">
      <c r="C99" s="13">
        <f t="shared" si="35"/>
        <v>2036</v>
      </c>
      <c r="D99" s="13">
        <f t="shared" si="36"/>
        <v>4</v>
      </c>
      <c r="E99" s="13">
        <v>248</v>
      </c>
      <c r="F99" s="27">
        <v>41433580</v>
      </c>
      <c r="G99" s="27">
        <v>39655793</v>
      </c>
      <c r="H99" s="15">
        <v>34350720.672376297</v>
      </c>
      <c r="I99" s="15">
        <v>32923464.3314206</v>
      </c>
      <c r="J99" s="28">
        <v>7426960</v>
      </c>
      <c r="K99" s="28">
        <v>7204151</v>
      </c>
      <c r="L99" s="15">
        <f t="shared" si="37"/>
        <v>1427256.340955697</v>
      </c>
      <c r="M99" s="27">
        <f t="shared" si="38"/>
        <v>222809</v>
      </c>
      <c r="N99" s="15">
        <v>2646703.8419884299</v>
      </c>
      <c r="Q99" s="15">
        <f t="shared" si="39"/>
        <v>181135186.75904912</v>
      </c>
      <c r="R99" s="15"/>
      <c r="S99" s="15"/>
      <c r="V99" s="27">
        <f t="shared" si="34"/>
        <v>39635113.233816996</v>
      </c>
      <c r="W99" s="27">
        <f t="shared" si="30"/>
        <v>1225829.3787170106</v>
      </c>
      <c r="X99" s="15">
        <f t="shared" si="31"/>
        <v>21586102.097216222</v>
      </c>
      <c r="Y99" s="15">
        <f t="shared" si="32"/>
        <v>13733758.817978686</v>
      </c>
      <c r="Z99" s="15">
        <f t="shared" si="33"/>
        <v>7852343.2792375358</v>
      </c>
      <c r="AA99" s="15"/>
      <c r="AB99" s="15"/>
      <c r="AC99" s="15"/>
      <c r="AD99" s="15"/>
    </row>
    <row r="100" spans="1:30" s="9" customFormat="1">
      <c r="B100" s="10"/>
      <c r="C100" s="9">
        <f t="shared" si="35"/>
        <v>2037</v>
      </c>
      <c r="D100" s="9">
        <f t="shared" si="36"/>
        <v>1</v>
      </c>
      <c r="E100" s="9">
        <v>249</v>
      </c>
      <c r="F100" s="25">
        <v>41799265</v>
      </c>
      <c r="G100" s="25">
        <v>40006583</v>
      </c>
      <c r="H100" s="12">
        <v>34521873.099633403</v>
      </c>
      <c r="I100" s="12">
        <v>33089006.411263101</v>
      </c>
      <c r="J100" s="26">
        <v>7644695</v>
      </c>
      <c r="K100" s="26">
        <v>7415354</v>
      </c>
      <c r="L100" s="12">
        <f t="shared" si="37"/>
        <v>1432866.6883703023</v>
      </c>
      <c r="M100" s="25">
        <f t="shared" si="38"/>
        <v>229341</v>
      </c>
      <c r="N100" s="12">
        <v>3247673.2341675102</v>
      </c>
      <c r="O100" s="10"/>
      <c r="P100" s="10"/>
      <c r="Q100" s="12">
        <f t="shared" si="39"/>
        <v>182045950.43953264</v>
      </c>
      <c r="R100" s="12"/>
      <c r="S100" s="12"/>
      <c r="T100" s="10"/>
      <c r="U100" s="10"/>
      <c r="V100" s="25">
        <f t="shared" si="34"/>
        <v>40797089.824857615</v>
      </c>
      <c r="W100" s="25">
        <f t="shared" si="30"/>
        <v>1261766.5154654342</v>
      </c>
      <c r="X100" s="12">
        <f t="shared" si="31"/>
        <v>24735401.606276821</v>
      </c>
      <c r="Y100" s="12">
        <f t="shared" si="32"/>
        <v>16852191.850884229</v>
      </c>
      <c r="Z100" s="12">
        <f t="shared" si="33"/>
        <v>7883209.7553925933</v>
      </c>
      <c r="AA100" s="12"/>
      <c r="AB100" s="12"/>
      <c r="AC100" s="12"/>
      <c r="AD100" s="12"/>
    </row>
    <row r="101" spans="1:30" s="13" customFormat="1">
      <c r="C101" s="13">
        <f t="shared" si="35"/>
        <v>2037</v>
      </c>
      <c r="D101" s="13">
        <f t="shared" si="36"/>
        <v>2</v>
      </c>
      <c r="E101" s="13">
        <v>250</v>
      </c>
      <c r="F101" s="27">
        <v>42120459</v>
      </c>
      <c r="G101" s="27">
        <v>40313540</v>
      </c>
      <c r="H101" s="15">
        <v>34794563.333196498</v>
      </c>
      <c r="I101" s="15">
        <v>33350505.2488386</v>
      </c>
      <c r="J101" s="28">
        <v>7831272</v>
      </c>
      <c r="K101" s="28">
        <v>7596334</v>
      </c>
      <c r="L101" s="15">
        <f t="shared" si="37"/>
        <v>1444058.0843578987</v>
      </c>
      <c r="M101" s="27">
        <f t="shared" si="38"/>
        <v>234938</v>
      </c>
      <c r="N101" s="15">
        <v>2609639.1471943902</v>
      </c>
      <c r="Q101" s="15">
        <f t="shared" si="39"/>
        <v>183484639.88924247</v>
      </c>
      <c r="R101" s="15"/>
      <c r="S101" s="15"/>
      <c r="V101" s="27">
        <f t="shared" si="34"/>
        <v>41792788.387124866</v>
      </c>
      <c r="W101" s="27">
        <f t="shared" si="30"/>
        <v>1292559.5580834574</v>
      </c>
      <c r="X101" s="15">
        <f t="shared" si="31"/>
        <v>21486211.454614971</v>
      </c>
      <c r="Y101" s="15">
        <f t="shared" si="32"/>
        <v>13541429.940494269</v>
      </c>
      <c r="Z101" s="15">
        <f t="shared" si="33"/>
        <v>7944781.5141207026</v>
      </c>
      <c r="AA101" s="15"/>
      <c r="AB101" s="15"/>
      <c r="AC101" s="15"/>
      <c r="AD101" s="15"/>
    </row>
    <row r="102" spans="1:30" s="13" customFormat="1">
      <c r="C102" s="13">
        <f t="shared" si="35"/>
        <v>2037</v>
      </c>
      <c r="D102" s="13">
        <f t="shared" si="36"/>
        <v>3</v>
      </c>
      <c r="E102" s="13">
        <v>251</v>
      </c>
      <c r="F102" s="27">
        <v>42439167</v>
      </c>
      <c r="G102" s="27">
        <v>40618249</v>
      </c>
      <c r="H102" s="15">
        <v>34989542.665981203</v>
      </c>
      <c r="I102" s="15">
        <v>33536623.5957704</v>
      </c>
      <c r="J102" s="28">
        <v>8009675</v>
      </c>
      <c r="K102" s="28">
        <v>7769385</v>
      </c>
      <c r="L102" s="15">
        <f t="shared" si="37"/>
        <v>1452919.0702108033</v>
      </c>
      <c r="M102" s="27">
        <f t="shared" si="38"/>
        <v>240290</v>
      </c>
      <c r="N102" s="15">
        <v>2626137.2261274299</v>
      </c>
      <c r="Q102" s="15">
        <f t="shared" si="39"/>
        <v>184508608.12027103</v>
      </c>
      <c r="R102" s="15"/>
      <c r="S102" s="15"/>
      <c r="V102" s="27">
        <f t="shared" si="34"/>
        <v>42744863.930825338</v>
      </c>
      <c r="W102" s="27">
        <f t="shared" si="30"/>
        <v>1322004.682988167</v>
      </c>
      <c r="X102" s="15">
        <f t="shared" si="31"/>
        <v>21620570.594376266</v>
      </c>
      <c r="Y102" s="15">
        <f t="shared" si="32"/>
        <v>13627038.550506379</v>
      </c>
      <c r="Z102" s="15">
        <f t="shared" si="33"/>
        <v>7993532.0438698875</v>
      </c>
      <c r="AA102" s="15"/>
      <c r="AB102" s="15"/>
      <c r="AC102" s="15"/>
      <c r="AD102" s="15"/>
    </row>
    <row r="103" spans="1:30" s="13" customFormat="1">
      <c r="C103" s="13">
        <f t="shared" si="35"/>
        <v>2037</v>
      </c>
      <c r="D103" s="13">
        <f t="shared" si="36"/>
        <v>4</v>
      </c>
      <c r="E103" s="13">
        <v>252</v>
      </c>
      <c r="F103" s="27">
        <v>42892679</v>
      </c>
      <c r="G103" s="27">
        <v>41052588</v>
      </c>
      <c r="H103" s="15">
        <v>35264839.2813619</v>
      </c>
      <c r="I103" s="15">
        <v>33800359.321740098</v>
      </c>
      <c r="J103" s="28">
        <v>8274419</v>
      </c>
      <c r="K103" s="28">
        <v>8026186</v>
      </c>
      <c r="L103" s="15">
        <f t="shared" si="37"/>
        <v>1464479.959621802</v>
      </c>
      <c r="M103" s="27">
        <f t="shared" si="38"/>
        <v>248233</v>
      </c>
      <c r="N103" s="15">
        <v>2615000.9331189198</v>
      </c>
      <c r="Q103" s="15">
        <f t="shared" si="39"/>
        <v>185959604.26993698</v>
      </c>
      <c r="R103" s="15"/>
      <c r="S103" s="15"/>
      <c r="V103" s="27">
        <f t="shared" si="34"/>
        <v>44157707.26428093</v>
      </c>
      <c r="W103" s="27">
        <f t="shared" si="30"/>
        <v>1365704.725424286</v>
      </c>
      <c r="X103" s="15">
        <f t="shared" si="31"/>
        <v>21626388.919540882</v>
      </c>
      <c r="Y103" s="15">
        <f t="shared" si="32"/>
        <v>13569252.27314551</v>
      </c>
      <c r="Z103" s="15">
        <f t="shared" si="33"/>
        <v>8057136.6463953722</v>
      </c>
      <c r="AA103" s="15"/>
      <c r="AB103" s="15"/>
      <c r="AC103" s="15"/>
      <c r="AD103" s="15"/>
    </row>
    <row r="104" spans="1:30" s="9" customFormat="1">
      <c r="B104" s="10"/>
      <c r="C104" s="9">
        <f t="shared" si="35"/>
        <v>2038</v>
      </c>
      <c r="D104" s="9">
        <f t="shared" si="36"/>
        <v>1</v>
      </c>
      <c r="E104" s="9">
        <v>253</v>
      </c>
      <c r="F104" s="25">
        <v>43297504</v>
      </c>
      <c r="G104" s="25">
        <v>41439661</v>
      </c>
      <c r="H104" s="12">
        <v>35555415.015340097</v>
      </c>
      <c r="I104" s="12">
        <v>34078357.061675601</v>
      </c>
      <c r="J104" s="26">
        <v>8442232</v>
      </c>
      <c r="K104" s="26">
        <v>8188965</v>
      </c>
      <c r="L104" s="12">
        <f t="shared" si="37"/>
        <v>1477057.9536644965</v>
      </c>
      <c r="M104" s="25">
        <f t="shared" si="38"/>
        <v>253267</v>
      </c>
      <c r="N104" s="12">
        <v>3183061.913958</v>
      </c>
      <c r="O104" s="10"/>
      <c r="P104" s="10"/>
      <c r="Q104" s="12">
        <f t="shared" si="39"/>
        <v>187489065.81246832</v>
      </c>
      <c r="R104" s="12"/>
      <c r="S104" s="12"/>
      <c r="T104" s="10"/>
      <c r="U104" s="10"/>
      <c r="V104" s="25">
        <f t="shared" si="34"/>
        <v>45053269.294711366</v>
      </c>
      <c r="W104" s="25">
        <f t="shared" si="30"/>
        <v>1393400.3081541641</v>
      </c>
      <c r="X104" s="12">
        <f t="shared" si="31"/>
        <v>24643260.461677853</v>
      </c>
      <c r="Y104" s="12">
        <f t="shared" si="32"/>
        <v>16516923.403167788</v>
      </c>
      <c r="Z104" s="12">
        <f t="shared" si="33"/>
        <v>8126337.0585100641</v>
      </c>
      <c r="AA104" s="12"/>
      <c r="AB104" s="12"/>
      <c r="AC104" s="12"/>
      <c r="AD104" s="12"/>
    </row>
    <row r="105" spans="1:30" s="13" customFormat="1">
      <c r="C105" s="13">
        <f t="shared" si="35"/>
        <v>2038</v>
      </c>
      <c r="D105" s="13">
        <f t="shared" si="36"/>
        <v>2</v>
      </c>
      <c r="E105" s="13">
        <v>254</v>
      </c>
      <c r="F105" s="27">
        <v>43598472</v>
      </c>
      <c r="G105" s="27">
        <v>41727955</v>
      </c>
      <c r="H105" s="15">
        <v>35731251.638918102</v>
      </c>
      <c r="I105" s="15">
        <v>34248041.576019898</v>
      </c>
      <c r="J105" s="28">
        <v>8625975</v>
      </c>
      <c r="K105" s="28">
        <v>8367196</v>
      </c>
      <c r="L105" s="15">
        <f t="shared" si="37"/>
        <v>1483210.0628982037</v>
      </c>
      <c r="M105" s="27">
        <f t="shared" si="38"/>
        <v>258779</v>
      </c>
      <c r="N105" s="15">
        <v>2650244.1713195802</v>
      </c>
      <c r="Q105" s="15">
        <f t="shared" si="39"/>
        <v>188422619.94536495</v>
      </c>
      <c r="R105" s="15"/>
      <c r="S105" s="15"/>
      <c r="V105" s="27">
        <f t="shared" si="34"/>
        <v>46033843.670064747</v>
      </c>
      <c r="W105" s="27">
        <f t="shared" si="30"/>
        <v>1423725.7058512417</v>
      </c>
      <c r="X105" s="15">
        <f t="shared" si="31"/>
        <v>21912313.752056286</v>
      </c>
      <c r="Y105" s="15">
        <f t="shared" si="32"/>
        <v>13752129.603708044</v>
      </c>
      <c r="Z105" s="15">
        <f t="shared" si="33"/>
        <v>8160184.148348242</v>
      </c>
      <c r="AA105" s="15"/>
      <c r="AB105" s="15"/>
      <c r="AC105" s="15"/>
      <c r="AD105" s="15"/>
    </row>
    <row r="106" spans="1:30" s="13" customFormat="1">
      <c r="C106" s="13">
        <f t="shared" si="35"/>
        <v>2038</v>
      </c>
      <c r="D106" s="13">
        <f t="shared" si="36"/>
        <v>3</v>
      </c>
      <c r="E106" s="13">
        <v>255</v>
      </c>
      <c r="F106" s="27">
        <v>43916650</v>
      </c>
      <c r="G106" s="27">
        <v>42032297</v>
      </c>
      <c r="H106" s="15">
        <v>35891788.271573</v>
      </c>
      <c r="I106" s="15">
        <v>34402861.315832898</v>
      </c>
      <c r="J106" s="28">
        <v>8783114</v>
      </c>
      <c r="K106" s="28">
        <v>8519621</v>
      </c>
      <c r="L106" s="15">
        <f t="shared" si="37"/>
        <v>1488926.9557401016</v>
      </c>
      <c r="M106" s="27">
        <f t="shared" si="38"/>
        <v>263493</v>
      </c>
      <c r="N106" s="15">
        <v>2610132.5773561602</v>
      </c>
      <c r="Q106" s="15">
        <f t="shared" si="39"/>
        <v>189274392.47460794</v>
      </c>
      <c r="R106" s="15"/>
      <c r="S106" s="15"/>
      <c r="V106" s="27">
        <f t="shared" si="34"/>
        <v>46872441.047419079</v>
      </c>
      <c r="W106" s="27">
        <f t="shared" si="30"/>
        <v>1449660.7429963839</v>
      </c>
      <c r="X106" s="15">
        <f t="shared" si="31"/>
        <v>21735627.15795764</v>
      </c>
      <c r="Y106" s="15">
        <f t="shared" si="32"/>
        <v>13543990.35194936</v>
      </c>
      <c r="Z106" s="15">
        <f t="shared" si="33"/>
        <v>8191636.8060082803</v>
      </c>
      <c r="AA106" s="15"/>
      <c r="AB106" s="15"/>
      <c r="AC106" s="15"/>
      <c r="AD106" s="15"/>
    </row>
    <row r="107" spans="1:30" s="13" customFormat="1">
      <c r="C107" s="13">
        <f t="shared" si="35"/>
        <v>2038</v>
      </c>
      <c r="D107" s="13">
        <f t="shared" si="36"/>
        <v>4</v>
      </c>
      <c r="E107" s="13">
        <v>256</v>
      </c>
      <c r="F107" s="27">
        <v>44223550</v>
      </c>
      <c r="G107" s="27">
        <v>42326536</v>
      </c>
      <c r="H107" s="15">
        <v>36094912.023618698</v>
      </c>
      <c r="I107" s="15">
        <v>34597677.998695903</v>
      </c>
      <c r="J107" s="28">
        <v>8935525</v>
      </c>
      <c r="K107" s="28">
        <v>8667459</v>
      </c>
      <c r="L107" s="15">
        <f t="shared" si="37"/>
        <v>1497234.0249227956</v>
      </c>
      <c r="M107" s="27">
        <f t="shared" si="38"/>
        <v>268066</v>
      </c>
      <c r="N107" s="15">
        <v>2604205.43209418</v>
      </c>
      <c r="Q107" s="15">
        <f t="shared" si="39"/>
        <v>190346216.383506</v>
      </c>
      <c r="R107" s="15"/>
      <c r="S107" s="15"/>
      <c r="V107" s="27">
        <f t="shared" si="34"/>
        <v>47685802.104157202</v>
      </c>
      <c r="W107" s="27">
        <f t="shared" si="30"/>
        <v>1474820.0397432519</v>
      </c>
      <c r="X107" s="15">
        <f t="shared" si="31"/>
        <v>21750574.216678288</v>
      </c>
      <c r="Y107" s="15">
        <f t="shared" si="32"/>
        <v>13513234.367008483</v>
      </c>
      <c r="Z107" s="15">
        <f t="shared" si="33"/>
        <v>8237339.8496698057</v>
      </c>
      <c r="AA107" s="15"/>
      <c r="AB107" s="15"/>
      <c r="AC107" s="15"/>
      <c r="AD107" s="15"/>
    </row>
    <row r="108" spans="1:30" s="9" customFormat="1">
      <c r="B108" s="10"/>
      <c r="C108" s="9">
        <f t="shared" si="35"/>
        <v>2039</v>
      </c>
      <c r="D108" s="9">
        <f t="shared" si="36"/>
        <v>1</v>
      </c>
      <c r="E108" s="9">
        <v>257</v>
      </c>
      <c r="F108" s="25">
        <v>44628382</v>
      </c>
      <c r="G108" s="25">
        <v>42713548</v>
      </c>
      <c r="H108" s="12">
        <v>36423775.779839702</v>
      </c>
      <c r="I108" s="12">
        <v>34912690.637097098</v>
      </c>
      <c r="J108" s="26">
        <v>9135144</v>
      </c>
      <c r="K108" s="26">
        <v>8861090</v>
      </c>
      <c r="L108" s="12">
        <f t="shared" si="37"/>
        <v>1511085.142742604</v>
      </c>
      <c r="M108" s="25">
        <f t="shared" si="38"/>
        <v>274054</v>
      </c>
      <c r="N108" s="12">
        <v>3114934.6075391802</v>
      </c>
      <c r="O108" s="10"/>
      <c r="P108" s="10"/>
      <c r="Q108" s="12">
        <f t="shared" si="39"/>
        <v>192079322.97623494</v>
      </c>
      <c r="R108" s="12"/>
      <c r="S108" s="12"/>
      <c r="T108" s="10"/>
      <c r="U108" s="10"/>
      <c r="V108" s="25">
        <f t="shared" si="34"/>
        <v>48751102.735776007</v>
      </c>
      <c r="W108" s="25">
        <f t="shared" ref="W108:W115" si="40">M108*5.5017049523</f>
        <v>1507764.2489976243</v>
      </c>
      <c r="X108" s="12">
        <f t="shared" ref="X108:X115" si="41">N108*5.1890047538+L108*5.5017049523</f>
        <v>24476955.09947088</v>
      </c>
      <c r="Y108" s="12">
        <f t="shared" ref="Y108:Y115" si="42">N108*5.1890047538</f>
        <v>16163410.486296942</v>
      </c>
      <c r="Z108" s="12">
        <f t="shared" ref="Z108:Z115" si="43">L108*5.5017049523</f>
        <v>8313544.6131739365</v>
      </c>
      <c r="AA108" s="12"/>
      <c r="AB108" s="12"/>
      <c r="AC108" s="12"/>
      <c r="AD108" s="12"/>
    </row>
    <row r="109" spans="1:30" s="13" customFormat="1">
      <c r="C109" s="13">
        <f t="shared" si="35"/>
        <v>2039</v>
      </c>
      <c r="D109" s="13">
        <f t="shared" si="36"/>
        <v>2</v>
      </c>
      <c r="E109" s="13">
        <v>258</v>
      </c>
      <c r="F109" s="27">
        <v>45136579</v>
      </c>
      <c r="G109" s="27">
        <v>43199168</v>
      </c>
      <c r="H109" s="15">
        <v>36687908.861250103</v>
      </c>
      <c r="I109" s="15">
        <v>35165868.648777902</v>
      </c>
      <c r="J109" s="28">
        <v>9372225</v>
      </c>
      <c r="K109" s="28">
        <v>9091058</v>
      </c>
      <c r="L109" s="15">
        <f t="shared" si="37"/>
        <v>1522040.2124722004</v>
      </c>
      <c r="M109" s="27">
        <f t="shared" si="38"/>
        <v>281167</v>
      </c>
      <c r="N109" s="15">
        <v>2593398.8137762402</v>
      </c>
      <c r="Q109" s="15">
        <f t="shared" si="39"/>
        <v>193472233.69691268</v>
      </c>
      <c r="R109" s="15"/>
      <c r="S109" s="15"/>
      <c r="V109" s="27">
        <f t="shared" ref="V109:V115" si="44">K109*5.5017049523</f>
        <v>50016318.820246533</v>
      </c>
      <c r="W109" s="27">
        <f t="shared" si="40"/>
        <v>1546897.8763233342</v>
      </c>
      <c r="X109" s="15">
        <f t="shared" si="41"/>
        <v>21830974.947742239</v>
      </c>
      <c r="Y109" s="15">
        <f t="shared" si="42"/>
        <v>13457158.773184191</v>
      </c>
      <c r="Z109" s="15">
        <f t="shared" si="43"/>
        <v>8373816.1745580491</v>
      </c>
      <c r="AA109" s="15"/>
      <c r="AB109" s="15"/>
      <c r="AC109" s="15"/>
      <c r="AD109" s="15"/>
    </row>
    <row r="110" spans="1:30">
      <c r="A110" s="13"/>
      <c r="B110" s="13"/>
      <c r="C110" s="13">
        <f t="shared" si="35"/>
        <v>2039</v>
      </c>
      <c r="D110" s="13">
        <f t="shared" si="36"/>
        <v>3</v>
      </c>
      <c r="E110" s="13">
        <v>259</v>
      </c>
      <c r="F110" s="27">
        <v>45440599</v>
      </c>
      <c r="G110" s="27">
        <v>43489528</v>
      </c>
      <c r="H110" s="15">
        <v>36958060.760376997</v>
      </c>
      <c r="I110" s="15">
        <v>35426215.539718203</v>
      </c>
      <c r="J110" s="28">
        <v>9559756</v>
      </c>
      <c r="K110" s="28">
        <v>9272963</v>
      </c>
      <c r="L110" s="15">
        <f t="shared" si="37"/>
        <v>1531845.220658794</v>
      </c>
      <c r="M110" s="27">
        <f t="shared" si="38"/>
        <v>286793</v>
      </c>
      <c r="N110" s="15">
        <v>2624424.4924961398</v>
      </c>
      <c r="Q110" s="15">
        <f t="shared" si="39"/>
        <v>194904585.47611484</v>
      </c>
      <c r="R110" s="15"/>
      <c r="S110" s="15"/>
      <c r="V110" s="27">
        <f t="shared" si="44"/>
        <v>51017106.459594667</v>
      </c>
      <c r="W110" s="27">
        <f t="shared" si="40"/>
        <v>1577850.4683849739</v>
      </c>
      <c r="X110" s="15">
        <f t="shared" si="41"/>
        <v>22045911.604207195</v>
      </c>
      <c r="Y110" s="15">
        <f t="shared" si="42"/>
        <v>13618151.167551622</v>
      </c>
      <c r="Z110" s="15">
        <f t="shared" si="43"/>
        <v>8427760.4366555735</v>
      </c>
      <c r="AA110" s="15"/>
      <c r="AB110" s="15"/>
      <c r="AC110" s="15"/>
      <c r="AD110" s="15"/>
    </row>
    <row r="111" spans="1:30">
      <c r="A111" s="13"/>
      <c r="B111" s="13"/>
      <c r="C111" s="13">
        <f t="shared" si="35"/>
        <v>2039</v>
      </c>
      <c r="D111" s="13">
        <f t="shared" si="36"/>
        <v>4</v>
      </c>
      <c r="E111" s="13">
        <v>260</v>
      </c>
      <c r="F111" s="27">
        <v>45580378</v>
      </c>
      <c r="G111" s="27">
        <v>43624575</v>
      </c>
      <c r="H111" s="15">
        <v>37148126.445320502</v>
      </c>
      <c r="I111" s="15">
        <v>35607629.405697703</v>
      </c>
      <c r="J111" s="28">
        <v>9650952</v>
      </c>
      <c r="K111" s="28">
        <v>9361423</v>
      </c>
      <c r="L111" s="15">
        <f t="shared" si="37"/>
        <v>1540497.0396227986</v>
      </c>
      <c r="M111" s="27">
        <f t="shared" si="38"/>
        <v>289529</v>
      </c>
      <c r="N111" s="15">
        <v>2580295.2674030201</v>
      </c>
      <c r="Q111" s="15">
        <f t="shared" si="39"/>
        <v>195902671.04099014</v>
      </c>
      <c r="R111" s="15"/>
      <c r="S111" s="15"/>
      <c r="V111" s="27">
        <f t="shared" si="44"/>
        <v>51503787.279675119</v>
      </c>
      <c r="W111" s="27">
        <f t="shared" si="40"/>
        <v>1592903.1331344666</v>
      </c>
      <c r="X111" s="15">
        <f t="shared" si="41"/>
        <v>21864524.600658152</v>
      </c>
      <c r="Y111" s="15">
        <f t="shared" si="42"/>
        <v>13389164.408761913</v>
      </c>
      <c r="Z111" s="15">
        <f t="shared" si="43"/>
        <v>8475360.1918962393</v>
      </c>
      <c r="AA111" s="15"/>
      <c r="AB111" s="15"/>
      <c r="AC111" s="15"/>
      <c r="AD111" s="15"/>
    </row>
    <row r="112" spans="1:30" s="9" customFormat="1">
      <c r="B112" s="10"/>
      <c r="C112" s="9">
        <f t="shared" ref="C112:C143" si="45">C108+1</f>
        <v>2040</v>
      </c>
      <c r="D112" s="9">
        <f t="shared" ref="D112:D143" si="46">D108</f>
        <v>1</v>
      </c>
      <c r="E112" s="9">
        <v>261</v>
      </c>
      <c r="F112" s="25">
        <v>46079411</v>
      </c>
      <c r="G112" s="25">
        <v>44101767</v>
      </c>
      <c r="H112" s="12">
        <v>37423185.255969003</v>
      </c>
      <c r="I112" s="12">
        <v>35872034.5344657</v>
      </c>
      <c r="J112" s="26">
        <v>9865441</v>
      </c>
      <c r="K112" s="26">
        <v>9569478</v>
      </c>
      <c r="L112" s="12">
        <f t="shared" si="37"/>
        <v>1551150.7215033025</v>
      </c>
      <c r="M112" s="25">
        <f t="shared" si="38"/>
        <v>295963</v>
      </c>
      <c r="N112" s="12">
        <v>3228467.2890329398</v>
      </c>
      <c r="O112" s="10"/>
      <c r="P112" s="10"/>
      <c r="Q112" s="12">
        <f t="shared" si="39"/>
        <v>197357350.04734656</v>
      </c>
      <c r="R112" s="12"/>
      <c r="S112" s="12"/>
      <c r="T112" s="10"/>
      <c r="U112" s="10"/>
      <c r="V112" s="25">
        <f t="shared" si="44"/>
        <v>52648444.503525898</v>
      </c>
      <c r="W112" s="25">
        <f t="shared" si="40"/>
        <v>1628301.1027975648</v>
      </c>
      <c r="X112" s="12">
        <f t="shared" si="41"/>
        <v>25286505.716538161</v>
      </c>
      <c r="Y112" s="12">
        <f t="shared" si="42"/>
        <v>16752532.110279724</v>
      </c>
      <c r="Z112" s="12">
        <f t="shared" si="43"/>
        <v>8533973.606258437</v>
      </c>
      <c r="AA112" s="12"/>
      <c r="AB112" s="12"/>
      <c r="AC112" s="12"/>
      <c r="AD112" s="12"/>
    </row>
    <row r="113" spans="3:30" s="13" customFormat="1">
      <c r="C113" s="13">
        <f t="shared" si="45"/>
        <v>2040</v>
      </c>
      <c r="D113" s="13">
        <f t="shared" si="46"/>
        <v>2</v>
      </c>
      <c r="E113" s="13">
        <v>262</v>
      </c>
      <c r="F113" s="27">
        <v>46433876</v>
      </c>
      <c r="G113" s="27">
        <v>44441218</v>
      </c>
      <c r="H113" s="15">
        <v>37702579.382946603</v>
      </c>
      <c r="I113" s="15">
        <v>36140040.041964702</v>
      </c>
      <c r="J113" s="28">
        <v>10106869</v>
      </c>
      <c r="K113" s="28">
        <v>9803663</v>
      </c>
      <c r="L113" s="15">
        <f t="shared" si="37"/>
        <v>1562539.3409819007</v>
      </c>
      <c r="M113" s="27">
        <f t="shared" si="38"/>
        <v>303206</v>
      </c>
      <c r="N113" s="15">
        <v>2634765.9021642199</v>
      </c>
      <c r="Q113" s="15">
        <f t="shared" si="39"/>
        <v>198831837.27519751</v>
      </c>
      <c r="R113" s="15"/>
      <c r="S113" s="15"/>
      <c r="V113" s="27">
        <f t="shared" si="44"/>
        <v>53936861.277780272</v>
      </c>
      <c r="W113" s="27">
        <f t="shared" si="40"/>
        <v>1668149.9517670737</v>
      </c>
      <c r="X113" s="15">
        <f t="shared" si="41"/>
        <v>22268443.221923985</v>
      </c>
      <c r="Y113" s="15">
        <f t="shared" si="42"/>
        <v>13671812.791480282</v>
      </c>
      <c r="Z113" s="15">
        <f t="shared" si="43"/>
        <v>8596630.4304437004</v>
      </c>
      <c r="AA113" s="15"/>
      <c r="AB113" s="15"/>
      <c r="AC113" s="15"/>
      <c r="AD113" s="15"/>
    </row>
    <row r="114" spans="3:30" s="13" customFormat="1">
      <c r="C114" s="13">
        <f t="shared" si="45"/>
        <v>2040</v>
      </c>
      <c r="D114" s="13">
        <f t="shared" si="46"/>
        <v>3</v>
      </c>
      <c r="E114" s="13">
        <v>263</v>
      </c>
      <c r="F114" s="27">
        <v>46739210</v>
      </c>
      <c r="G114" s="27">
        <v>44732655</v>
      </c>
      <c r="H114" s="15">
        <v>37973456.517287597</v>
      </c>
      <c r="I114" s="15">
        <v>36399930.639318198</v>
      </c>
      <c r="J114" s="28">
        <v>10233428</v>
      </c>
      <c r="K114" s="28">
        <v>9926426</v>
      </c>
      <c r="L114" s="15">
        <f t="shared" si="37"/>
        <v>1573525.8779693991</v>
      </c>
      <c r="M114" s="27">
        <f t="shared" si="38"/>
        <v>307002</v>
      </c>
      <c r="N114" s="15">
        <v>2710957.2435032902</v>
      </c>
      <c r="Q114" s="15">
        <f t="shared" si="39"/>
        <v>200261678.66171342</v>
      </c>
      <c r="R114" s="15"/>
      <c r="S114" s="15"/>
      <c r="V114" s="27">
        <f t="shared" si="44"/>
        <v>54612267.082839482</v>
      </c>
      <c r="W114" s="27">
        <f t="shared" si="40"/>
        <v>1689034.4237660046</v>
      </c>
      <c r="X114" s="15">
        <f t="shared" si="41"/>
        <v>22724245.139283564</v>
      </c>
      <c r="Y114" s="15">
        <f t="shared" si="42"/>
        <v>14067170.023887116</v>
      </c>
      <c r="Z114" s="15">
        <f t="shared" si="43"/>
        <v>8657075.1153964475</v>
      </c>
      <c r="AA114" s="15"/>
      <c r="AB114" s="15"/>
      <c r="AC114" s="15"/>
      <c r="AD114" s="15"/>
    </row>
    <row r="115" spans="3:30" s="13" customFormat="1">
      <c r="C115" s="13">
        <f t="shared" si="45"/>
        <v>2040</v>
      </c>
      <c r="D115" s="13">
        <f t="shared" si="46"/>
        <v>4</v>
      </c>
      <c r="E115" s="13">
        <v>264</v>
      </c>
      <c r="F115" s="27">
        <v>47115342</v>
      </c>
      <c r="G115" s="27">
        <v>45094312</v>
      </c>
      <c r="H115" s="15">
        <v>38241641.192004398</v>
      </c>
      <c r="I115" s="15">
        <v>36656412.064733498</v>
      </c>
      <c r="J115" s="28">
        <v>10416203</v>
      </c>
      <c r="K115" s="28">
        <v>10103717</v>
      </c>
      <c r="L115" s="15">
        <f t="shared" si="37"/>
        <v>1585229.1272708997</v>
      </c>
      <c r="M115" s="27">
        <f t="shared" si="38"/>
        <v>312486</v>
      </c>
      <c r="N115" s="15">
        <v>2580906.4575406201</v>
      </c>
      <c r="Q115" s="15">
        <f t="shared" si="39"/>
        <v>201672763.79009375</v>
      </c>
      <c r="R115" s="15"/>
      <c r="S115" s="15"/>
      <c r="V115" s="27">
        <f t="shared" si="44"/>
        <v>55587669.855537698</v>
      </c>
      <c r="W115" s="27">
        <f t="shared" si="40"/>
        <v>1719205.7737244177</v>
      </c>
      <c r="X115" s="15">
        <f t="shared" si="41"/>
        <v>22113798.817327913</v>
      </c>
      <c r="Y115" s="15">
        <f t="shared" si="42"/>
        <v>13392335.877291396</v>
      </c>
      <c r="Z115" s="15">
        <f t="shared" si="43"/>
        <v>8721462.9400365166</v>
      </c>
      <c r="AA115" s="15"/>
      <c r="AB115" s="15"/>
      <c r="AC115" s="15"/>
      <c r="AD115" s="15"/>
    </row>
    <row r="116" spans="3:30">
      <c r="F116"/>
    </row>
    <row r="117" spans="3:30">
      <c r="F117"/>
    </row>
    <row r="118" spans="3:30">
      <c r="F118" s="32" t="s">
        <v>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zoomScale="85" zoomScaleNormal="85" zoomScalePageLayoutView="85" workbookViewId="0">
      <selection activeCell="H11" sqref="H11"/>
    </sheetView>
  </sheetViews>
  <sheetFormatPr baseColWidth="10" defaultColWidth="8.83203125" defaultRowHeight="12" x14ac:dyDescent="0"/>
  <cols>
    <col min="6" max="7" width="8.83203125" style="17"/>
    <col min="10" max="11" width="8.83203125" style="17"/>
    <col min="13" max="13" width="8.83203125" style="17"/>
    <col min="22" max="23" width="8.83203125" style="17"/>
  </cols>
  <sheetData>
    <row r="1" spans="1:26" s="3" customFormat="1" ht="71.75" customHeight="1">
      <c r="A1" s="1" t="s">
        <v>16</v>
      </c>
      <c r="B1" s="18"/>
      <c r="C1" s="1" t="s">
        <v>1</v>
      </c>
      <c r="D1" s="1" t="s">
        <v>2</v>
      </c>
      <c r="E1" s="1" t="s">
        <v>17</v>
      </c>
      <c r="F1" s="19" t="s">
        <v>18</v>
      </c>
      <c r="G1" s="19" t="s">
        <v>19</v>
      </c>
      <c r="H1" s="1" t="s">
        <v>20</v>
      </c>
      <c r="I1" s="1" t="s">
        <v>21</v>
      </c>
      <c r="J1" s="19" t="s">
        <v>22</v>
      </c>
      <c r="K1" s="19" t="s">
        <v>23</v>
      </c>
      <c r="L1" s="1" t="s">
        <v>24</v>
      </c>
      <c r="M1" s="20" t="s">
        <v>25</v>
      </c>
      <c r="N1" s="1" t="s">
        <v>26</v>
      </c>
      <c r="O1" s="1" t="s">
        <v>27</v>
      </c>
      <c r="P1" s="18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8" t="s">
        <v>33</v>
      </c>
      <c r="V1" s="19" t="s">
        <v>34</v>
      </c>
      <c r="W1" s="19" t="s">
        <v>35</v>
      </c>
      <c r="X1" s="1" t="s">
        <v>36</v>
      </c>
      <c r="Y1" s="1" t="s">
        <v>37</v>
      </c>
      <c r="Z1" s="1" t="s">
        <v>38</v>
      </c>
    </row>
    <row r="2" spans="1:26" s="4" customFormat="1">
      <c r="A2" s="4" t="s">
        <v>39</v>
      </c>
      <c r="B2" s="5"/>
      <c r="C2" s="4">
        <v>2014</v>
      </c>
      <c r="D2" s="4">
        <v>1</v>
      </c>
      <c r="E2" s="4">
        <v>1005</v>
      </c>
      <c r="F2" s="21">
        <v>13919743</v>
      </c>
      <c r="G2" s="22">
        <v>13367098</v>
      </c>
      <c r="H2" s="7">
        <f t="shared" ref="H2:H11" si="0">F2-J2</f>
        <v>13919743</v>
      </c>
      <c r="I2" s="7">
        <f t="shared" ref="I2:I11" si="1">G2-K2</f>
        <v>13367098</v>
      </c>
      <c r="J2" s="23"/>
      <c r="K2" s="23"/>
      <c r="L2" s="7">
        <f t="shared" ref="L2:L33" si="2">H2-I2</f>
        <v>552645</v>
      </c>
      <c r="M2" s="21">
        <f t="shared" ref="M2:M33" si="3">J2-K2</f>
        <v>0</v>
      </c>
      <c r="N2" s="6">
        <v>2431521</v>
      </c>
      <c r="O2" s="24">
        <v>68064666.118185595</v>
      </c>
      <c r="P2" s="4">
        <f t="shared" ref="P2:P7" si="4">O2/I2</f>
        <v>5.0919553457441245</v>
      </c>
      <c r="Q2" s="7">
        <f t="shared" ref="Q2:Q33" si="5">I2*5.5017049523</f>
        <v>73541829.264479429</v>
      </c>
      <c r="R2" s="7">
        <v>11018747.805427499</v>
      </c>
      <c r="S2" s="7">
        <v>2463940.91347832</v>
      </c>
      <c r="T2" s="24">
        <v>13733232.311209099</v>
      </c>
      <c r="U2" s="4">
        <f t="shared" ref="U2:U7" si="6">R2/N2</f>
        <v>4.5316276542244545</v>
      </c>
      <c r="V2" s="23"/>
      <c r="W2" s="23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</row>
    <row r="3" spans="1:26">
      <c r="B3" s="5"/>
      <c r="C3" s="4">
        <v>2014</v>
      </c>
      <c r="D3" s="4">
        <v>2</v>
      </c>
      <c r="E3" s="4">
        <v>1004</v>
      </c>
      <c r="F3" s="21">
        <v>14482790</v>
      </c>
      <c r="G3" s="22">
        <v>13911325</v>
      </c>
      <c r="H3" s="7">
        <f t="shared" si="0"/>
        <v>14482790</v>
      </c>
      <c r="I3" s="7">
        <f t="shared" si="1"/>
        <v>13911325</v>
      </c>
      <c r="J3" s="23"/>
      <c r="K3" s="23"/>
      <c r="L3" s="7">
        <f t="shared" si="2"/>
        <v>571465</v>
      </c>
      <c r="M3" s="21">
        <f t="shared" si="3"/>
        <v>0</v>
      </c>
      <c r="N3" s="6">
        <v>2156056</v>
      </c>
      <c r="O3" s="24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24">
        <v>16270046.9661959</v>
      </c>
      <c r="U3" s="4">
        <f t="shared" si="6"/>
        <v>6.0713306136375866</v>
      </c>
      <c r="V3" s="23"/>
      <c r="W3" s="23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</row>
    <row r="4" spans="1:26">
      <c r="B4" s="5"/>
      <c r="C4" s="4">
        <v>2014</v>
      </c>
      <c r="D4" s="4">
        <v>3</v>
      </c>
      <c r="E4" s="4">
        <v>1003</v>
      </c>
      <c r="F4" s="21">
        <v>15149966</v>
      </c>
      <c r="G4" s="22">
        <v>14531608</v>
      </c>
      <c r="H4" s="7">
        <f t="shared" si="0"/>
        <v>15149966</v>
      </c>
      <c r="I4" s="7">
        <f t="shared" si="1"/>
        <v>14531608</v>
      </c>
      <c r="J4" s="23"/>
      <c r="K4" s="23"/>
      <c r="L4" s="7">
        <f t="shared" si="2"/>
        <v>618358</v>
      </c>
      <c r="M4" s="21">
        <f t="shared" si="3"/>
        <v>0</v>
      </c>
      <c r="N4" s="6">
        <v>2697106</v>
      </c>
      <c r="O4" s="24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24">
        <v>17670963.688597001</v>
      </c>
      <c r="U4" s="4">
        <f t="shared" si="6"/>
        <v>4.9325028251971554</v>
      </c>
      <c r="V4" s="23"/>
      <c r="W4" s="23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</row>
    <row r="5" spans="1:26">
      <c r="B5" s="5"/>
      <c r="C5" s="4">
        <v>2014</v>
      </c>
      <c r="D5" s="4">
        <v>4</v>
      </c>
      <c r="E5" s="4">
        <v>160</v>
      </c>
      <c r="F5" s="21">
        <v>15745971</v>
      </c>
      <c r="G5" s="22">
        <v>15148486</v>
      </c>
      <c r="H5" s="7">
        <f t="shared" si="0"/>
        <v>15745971</v>
      </c>
      <c r="I5" s="7">
        <f t="shared" si="1"/>
        <v>15148486</v>
      </c>
      <c r="J5" s="23"/>
      <c r="K5" s="23"/>
      <c r="L5" s="7">
        <f t="shared" si="2"/>
        <v>597485</v>
      </c>
      <c r="M5" s="21">
        <f t="shared" si="3"/>
        <v>0</v>
      </c>
      <c r="N5" s="6">
        <v>2598761</v>
      </c>
      <c r="O5" s="24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24">
        <v>17161490.754453201</v>
      </c>
      <c r="U5" s="4">
        <f t="shared" si="6"/>
        <v>4.8922105834280263</v>
      </c>
      <c r="V5" s="23"/>
      <c r="W5" s="23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</row>
    <row r="6" spans="1:26">
      <c r="B6" s="5"/>
      <c r="C6" s="4">
        <f>C2+1</f>
        <v>2015</v>
      </c>
      <c r="D6" s="4">
        <f>D2</f>
        <v>1</v>
      </c>
      <c r="E6" s="4">
        <v>1001</v>
      </c>
      <c r="F6" s="21">
        <v>16507879</v>
      </c>
      <c r="G6" s="22">
        <v>15853349</v>
      </c>
      <c r="H6" s="7">
        <f t="shared" si="0"/>
        <v>16507879</v>
      </c>
      <c r="I6" s="7">
        <f t="shared" si="1"/>
        <v>15853349</v>
      </c>
      <c r="J6" s="23"/>
      <c r="K6" s="23"/>
      <c r="L6" s="7">
        <f t="shared" si="2"/>
        <v>654530</v>
      </c>
      <c r="M6" s="21">
        <f t="shared" si="3"/>
        <v>0</v>
      </c>
      <c r="N6" s="6">
        <v>3002195</v>
      </c>
      <c r="O6" s="24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24">
        <v>18231627.4986104</v>
      </c>
      <c r="U6" s="4">
        <f t="shared" si="6"/>
        <v>4.6588199913376709</v>
      </c>
      <c r="V6" s="23"/>
      <c r="W6" s="23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</row>
    <row r="7" spans="1:26">
      <c r="B7" s="5"/>
      <c r="C7" s="4">
        <f>C3+1</f>
        <v>2015</v>
      </c>
      <c r="D7" s="4">
        <f>D3</f>
        <v>2</v>
      </c>
      <c r="E7" s="4">
        <v>1000</v>
      </c>
      <c r="F7" s="21">
        <v>17877475</v>
      </c>
      <c r="G7" s="22">
        <v>17180984</v>
      </c>
      <c r="H7" s="7">
        <f t="shared" si="0"/>
        <v>17877475</v>
      </c>
      <c r="I7" s="7">
        <f t="shared" si="1"/>
        <v>17180984</v>
      </c>
      <c r="J7" s="23"/>
      <c r="K7" s="23"/>
      <c r="L7" s="7">
        <f t="shared" si="2"/>
        <v>696491</v>
      </c>
      <c r="M7" s="21">
        <f t="shared" si="3"/>
        <v>0</v>
      </c>
      <c r="N7" s="6">
        <v>2371185</v>
      </c>
      <c r="O7" s="24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24">
        <v>19687951.529640902</v>
      </c>
      <c r="U7" s="4">
        <f t="shared" si="6"/>
        <v>6.0475368547433872</v>
      </c>
      <c r="V7" s="23"/>
      <c r="W7" s="23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</row>
    <row r="8" spans="1:26">
      <c r="B8" s="5"/>
      <c r="C8" s="4">
        <v>2016</v>
      </c>
      <c r="D8" s="4">
        <v>2</v>
      </c>
      <c r="E8" s="4">
        <v>996</v>
      </c>
      <c r="F8" s="21">
        <v>18529945</v>
      </c>
      <c r="G8" s="22">
        <v>17797215</v>
      </c>
      <c r="H8" s="7">
        <f t="shared" si="0"/>
        <v>18529945</v>
      </c>
      <c r="I8" s="7">
        <f t="shared" si="1"/>
        <v>17797215</v>
      </c>
      <c r="J8" s="23"/>
      <c r="K8" s="23"/>
      <c r="L8" s="7">
        <f t="shared" si="2"/>
        <v>732730</v>
      </c>
      <c r="M8" s="21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23"/>
      <c r="W8" s="23"/>
      <c r="X8" s="7"/>
      <c r="Y8" s="7"/>
      <c r="Z8" s="7"/>
    </row>
    <row r="9" spans="1:26">
      <c r="B9" s="5"/>
      <c r="C9" s="4">
        <v>2016</v>
      </c>
      <c r="D9" s="4">
        <v>3</v>
      </c>
      <c r="E9" s="4">
        <v>995</v>
      </c>
      <c r="F9" s="21">
        <v>19118239</v>
      </c>
      <c r="G9" s="22">
        <v>18342944</v>
      </c>
      <c r="H9" s="7">
        <f t="shared" si="0"/>
        <v>19118239</v>
      </c>
      <c r="I9" s="7">
        <f t="shared" si="1"/>
        <v>18342944</v>
      </c>
      <c r="J9" s="23"/>
      <c r="K9" s="23"/>
      <c r="L9" s="7">
        <f t="shared" si="2"/>
        <v>775295</v>
      </c>
      <c r="M9" s="21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23"/>
      <c r="W9" s="23"/>
      <c r="X9" s="7"/>
      <c r="Y9" s="7"/>
      <c r="Z9" s="7"/>
    </row>
    <row r="10" spans="1:26">
      <c r="B10" s="5"/>
      <c r="C10" s="4">
        <v>2016</v>
      </c>
      <c r="D10" s="4">
        <v>4</v>
      </c>
      <c r="E10" s="4">
        <v>994</v>
      </c>
      <c r="F10" s="21">
        <v>20592277</v>
      </c>
      <c r="G10" s="22">
        <v>19759371</v>
      </c>
      <c r="H10" s="7">
        <f t="shared" si="0"/>
        <v>20592277</v>
      </c>
      <c r="I10" s="7">
        <f t="shared" si="1"/>
        <v>19759371</v>
      </c>
      <c r="J10" s="23"/>
      <c r="K10" s="23"/>
      <c r="L10" s="7">
        <f t="shared" si="2"/>
        <v>832906</v>
      </c>
      <c r="M10" s="21">
        <f t="shared" si="3"/>
        <v>0</v>
      </c>
      <c r="N10" s="5"/>
      <c r="O10" s="5"/>
      <c r="P10" s="5" t="s">
        <v>40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23"/>
      <c r="W10" s="23"/>
      <c r="X10" s="7"/>
      <c r="Y10" s="7"/>
      <c r="Z10" s="7"/>
    </row>
    <row r="11" spans="1:26">
      <c r="B11" s="5"/>
      <c r="C11" s="4">
        <v>2017</v>
      </c>
      <c r="D11" s="4">
        <v>1</v>
      </c>
      <c r="E11" s="4">
        <v>993</v>
      </c>
      <c r="F11" s="21">
        <v>20242858</v>
      </c>
      <c r="G11" s="22">
        <v>19409870</v>
      </c>
      <c r="H11" s="7">
        <f t="shared" si="0"/>
        <v>20242858</v>
      </c>
      <c r="I11" s="7">
        <f t="shared" si="1"/>
        <v>19409870</v>
      </c>
      <c r="J11" s="23"/>
      <c r="K11" s="23"/>
      <c r="L11" s="7">
        <f t="shared" si="2"/>
        <v>832988</v>
      </c>
      <c r="M11" s="21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23"/>
      <c r="W11" s="23"/>
      <c r="X11" s="7"/>
      <c r="Y11" s="7"/>
      <c r="Z11" s="7"/>
    </row>
    <row r="12" spans="1:26" s="9" customFormat="1">
      <c r="A12" s="9" t="s">
        <v>41</v>
      </c>
      <c r="B12" s="10"/>
      <c r="C12" s="9">
        <v>2015</v>
      </c>
      <c r="D12" s="9">
        <v>1</v>
      </c>
      <c r="E12" s="9">
        <v>161</v>
      </c>
      <c r="F12" s="25">
        <v>17961457</v>
      </c>
      <c r="G12" s="25">
        <v>17255645</v>
      </c>
      <c r="H12" s="12">
        <v>17961457.069094699</v>
      </c>
      <c r="I12" s="12">
        <v>17255645.071814399</v>
      </c>
      <c r="J12" s="26">
        <v>0</v>
      </c>
      <c r="K12" s="26">
        <v>0</v>
      </c>
      <c r="L12" s="12">
        <f t="shared" si="2"/>
        <v>705811.99728029966</v>
      </c>
      <c r="M12" s="25">
        <f t="shared" si="3"/>
        <v>0</v>
      </c>
      <c r="N12" s="12">
        <v>2539896.5458378801</v>
      </c>
      <c r="O12" s="10"/>
      <c r="P12" s="10"/>
      <c r="Q12" s="12">
        <f t="shared" si="5"/>
        <v>94935467.946732372</v>
      </c>
      <c r="R12" s="12"/>
      <c r="S12" s="12"/>
      <c r="T12" s="10"/>
      <c r="U12" s="10"/>
      <c r="V12" s="25">
        <f>K12*P11</f>
        <v>0</v>
      </c>
      <c r="W12" s="25">
        <f t="shared" ref="W12:W43" si="9">M12*5.5017049523</f>
        <v>0</v>
      </c>
      <c r="X12" s="12">
        <f t="shared" ref="X12:X43" si="10">N12*5.1890047538+L12*5.5017049523</f>
        <v>17062704.611342739</v>
      </c>
      <c r="Y12" s="12">
        <f t="shared" ref="Y12:Y43" si="11">N12*5.1890047538</f>
        <v>13179535.250512959</v>
      </c>
      <c r="Z12" s="12">
        <f t="shared" ref="Z12:Z43" si="12">L12*5.5017049523</f>
        <v>3883169.3608297789</v>
      </c>
    </row>
    <row r="13" spans="1:26" s="13" customFormat="1">
      <c r="C13" s="13">
        <v>2015</v>
      </c>
      <c r="D13" s="13">
        <v>2</v>
      </c>
      <c r="E13" s="13">
        <v>162</v>
      </c>
      <c r="F13" s="27">
        <v>20689184</v>
      </c>
      <c r="G13" s="27">
        <v>19873660</v>
      </c>
      <c r="H13" s="15">
        <v>20689184.264327299</v>
      </c>
      <c r="I13" s="15">
        <v>19873660.112290099</v>
      </c>
      <c r="J13" s="28">
        <v>0</v>
      </c>
      <c r="K13" s="28">
        <v>0</v>
      </c>
      <c r="L13" s="15">
        <f t="shared" si="2"/>
        <v>815524.15203719959</v>
      </c>
      <c r="M13" s="27">
        <f t="shared" si="3"/>
        <v>0</v>
      </c>
      <c r="N13" s="15">
        <v>2236649.19177722</v>
      </c>
      <c r="Q13" s="15">
        <f t="shared" si="5"/>
        <v>109339014.26011342</v>
      </c>
      <c r="R13" s="15"/>
      <c r="S13" s="15"/>
      <c r="V13" s="27">
        <f t="shared" ref="V13:V44" si="13">K13*5.5017049523</f>
        <v>0</v>
      </c>
      <c r="W13" s="27">
        <f t="shared" si="9"/>
        <v>0</v>
      </c>
      <c r="X13" s="15">
        <f t="shared" si="10"/>
        <v>16092756.554698242</v>
      </c>
      <c r="Y13" s="15">
        <f t="shared" si="11"/>
        <v>11605983.288714923</v>
      </c>
      <c r="Z13" s="15">
        <f t="shared" si="12"/>
        <v>4486773.2659833189</v>
      </c>
    </row>
    <row r="14" spans="1:26">
      <c r="A14" s="13">
        <v>1000</v>
      </c>
      <c r="B14" s="13"/>
      <c r="C14" s="13">
        <v>2015</v>
      </c>
      <c r="D14" s="13">
        <v>3</v>
      </c>
      <c r="E14" s="13">
        <v>163</v>
      </c>
      <c r="F14" s="27">
        <v>20098988</v>
      </c>
      <c r="G14" s="27">
        <v>19305094</v>
      </c>
      <c r="H14" s="15">
        <v>20098988.3073259</v>
      </c>
      <c r="I14" s="15">
        <v>19305093.532566201</v>
      </c>
      <c r="J14" s="28">
        <v>0</v>
      </c>
      <c r="K14" s="28">
        <v>0</v>
      </c>
      <c r="L14" s="15">
        <f t="shared" si="2"/>
        <v>793894.77475969866</v>
      </c>
      <c r="M14" s="27">
        <f t="shared" si="3"/>
        <v>0</v>
      </c>
      <c r="N14" s="15">
        <v>2734803.8185367598</v>
      </c>
      <c r="O14" s="29">
        <v>94527377.114245504</v>
      </c>
      <c r="Q14" s="15">
        <f t="shared" si="5"/>
        <v>106210928.69273417</v>
      </c>
      <c r="R14" s="15">
        <v>16695329.1346057</v>
      </c>
      <c r="S14" s="15">
        <v>3421891.0515356902</v>
      </c>
      <c r="T14" s="29">
        <v>22190060.635179099</v>
      </c>
      <c r="U14" s="13">
        <f>R20/N14</f>
        <v>7.5975917654259391</v>
      </c>
      <c r="V14" s="27">
        <f t="shared" si="13"/>
        <v>0</v>
      </c>
      <c r="W14" s="27">
        <f t="shared" si="9"/>
        <v>0</v>
      </c>
      <c r="X14" s="15">
        <f t="shared" si="10"/>
        <v>18558684.828998163</v>
      </c>
      <c r="Y14" s="15">
        <f t="shared" si="11"/>
        <v>14190910.015097639</v>
      </c>
      <c r="Z14" s="15">
        <f t="shared" si="12"/>
        <v>4367774.8139005266</v>
      </c>
    </row>
    <row r="15" spans="1:26">
      <c r="B15" s="13"/>
      <c r="C15" s="13">
        <v>2015</v>
      </c>
      <c r="D15" s="13">
        <v>4</v>
      </c>
      <c r="E15" s="13">
        <v>164</v>
      </c>
      <c r="F15" s="27">
        <v>21719874</v>
      </c>
      <c r="G15" s="27">
        <v>20860990</v>
      </c>
      <c r="H15" s="15">
        <v>21719874.093162399</v>
      </c>
      <c r="I15" s="15">
        <v>20860990.166767199</v>
      </c>
      <c r="J15" s="28">
        <v>0</v>
      </c>
      <c r="K15" s="28">
        <v>0</v>
      </c>
      <c r="L15" s="15">
        <f t="shared" si="2"/>
        <v>858883.92639520019</v>
      </c>
      <c r="M15" s="27">
        <f t="shared" si="3"/>
        <v>0</v>
      </c>
      <c r="N15" s="15">
        <v>2602828.7029223</v>
      </c>
      <c r="O15" s="29">
        <v>111875162.87552799</v>
      </c>
      <c r="Q15" s="15">
        <f t="shared" si="5"/>
        <v>114771012.9103847</v>
      </c>
      <c r="R15" s="15">
        <v>16337001.045735599</v>
      </c>
      <c r="S15" s="15">
        <v>4049880.8960941099</v>
      </c>
      <c r="T15" s="29">
        <v>22729747.8617584</v>
      </c>
      <c r="U15" s="13">
        <f>R21/N15</f>
        <v>7.1212342711648358</v>
      </c>
      <c r="V15" s="27">
        <f t="shared" si="13"/>
        <v>0</v>
      </c>
      <c r="W15" s="27">
        <f t="shared" si="9"/>
        <v>0</v>
      </c>
      <c r="X15" s="15">
        <f t="shared" si="10"/>
        <v>18231416.464090243</v>
      </c>
      <c r="Y15" s="15">
        <f t="shared" si="11"/>
        <v>13506090.512790902</v>
      </c>
      <c r="Z15" s="15">
        <f t="shared" si="12"/>
        <v>4725325.9512993414</v>
      </c>
    </row>
    <row r="16" spans="1:26" s="9" customFormat="1">
      <c r="B16" s="10"/>
      <c r="C16" s="9">
        <f t="shared" ref="C16:C47" si="14">C12+1</f>
        <v>2016</v>
      </c>
      <c r="D16" s="9">
        <f t="shared" ref="D16:D47" si="15">D12</f>
        <v>1</v>
      </c>
      <c r="E16" s="9">
        <v>165</v>
      </c>
      <c r="F16" s="25">
        <v>18966436</v>
      </c>
      <c r="G16" s="25">
        <v>18219855</v>
      </c>
      <c r="H16" s="12">
        <v>18966435.767530002</v>
      </c>
      <c r="I16" s="12">
        <v>18219854.6591102</v>
      </c>
      <c r="J16" s="26">
        <v>0</v>
      </c>
      <c r="K16" s="26">
        <v>0</v>
      </c>
      <c r="L16" s="12">
        <f t="shared" si="2"/>
        <v>746581.10841980204</v>
      </c>
      <c r="M16" s="25">
        <f t="shared" si="3"/>
        <v>0</v>
      </c>
      <c r="N16" s="12">
        <v>2640788.5999428201</v>
      </c>
      <c r="O16" s="30">
        <v>91414555.230157301</v>
      </c>
      <c r="P16" s="10"/>
      <c r="Q16" s="12">
        <f t="shared" si="5"/>
        <v>100240264.60821281</v>
      </c>
      <c r="R16" s="12">
        <v>17527446.329621602</v>
      </c>
      <c r="S16" s="12">
        <v>3309206.8993316898</v>
      </c>
      <c r="T16" s="30">
        <v>22762488.820735902</v>
      </c>
      <c r="U16" s="10">
        <f>R22/N16</f>
        <v>7.0118358624493222</v>
      </c>
      <c r="V16" s="25">
        <f t="shared" si="13"/>
        <v>0</v>
      </c>
      <c r="W16" s="25">
        <f t="shared" si="9"/>
        <v>0</v>
      </c>
      <c r="X16" s="12">
        <f t="shared" si="10"/>
        <v>17810533.580370989</v>
      </c>
      <c r="Y16" s="12">
        <f t="shared" si="11"/>
        <v>13703064.598884139</v>
      </c>
      <c r="Z16" s="12">
        <f t="shared" si="12"/>
        <v>4107468.9814868481</v>
      </c>
    </row>
    <row r="17" spans="1:26" s="13" customFormat="1">
      <c r="C17" s="13">
        <f t="shared" si="14"/>
        <v>2016</v>
      </c>
      <c r="D17" s="13">
        <f t="shared" si="15"/>
        <v>2</v>
      </c>
      <c r="E17" s="13">
        <v>166</v>
      </c>
      <c r="F17" s="27">
        <v>19546962</v>
      </c>
      <c r="G17" s="27">
        <v>18776191</v>
      </c>
      <c r="H17" s="15">
        <v>19546962.266232401</v>
      </c>
      <c r="I17" s="15">
        <v>18776191.272854801</v>
      </c>
      <c r="J17" s="28">
        <v>0</v>
      </c>
      <c r="K17" s="28">
        <v>0</v>
      </c>
      <c r="L17" s="15">
        <f t="shared" si="2"/>
        <v>770770.99337759987</v>
      </c>
      <c r="M17" s="27">
        <f t="shared" si="3"/>
        <v>0</v>
      </c>
      <c r="N17" s="15">
        <v>2248745.6258871201</v>
      </c>
      <c r="O17" s="29">
        <v>104116643.41114201</v>
      </c>
      <c r="Q17" s="15">
        <f t="shared" si="5"/>
        <v>103301064.5111973</v>
      </c>
      <c r="R17" s="15">
        <v>18813591.301850099</v>
      </c>
      <c r="S17" s="15">
        <v>3769022.49148334</v>
      </c>
      <c r="T17" s="29">
        <v>24440890.5830178</v>
      </c>
      <c r="U17" s="13">
        <f t="shared" ref="U17:U22" si="16">R17/N17</f>
        <v>8.366260320985937</v>
      </c>
      <c r="V17" s="27">
        <f t="shared" si="13"/>
        <v>0</v>
      </c>
      <c r="W17" s="27">
        <f t="shared" si="9"/>
        <v>0</v>
      </c>
      <c r="X17" s="15">
        <f t="shared" si="10"/>
        <v>15909306.334169954</v>
      </c>
      <c r="Y17" s="15">
        <f t="shared" si="11"/>
        <v>11668751.742815223</v>
      </c>
      <c r="Z17" s="15">
        <f t="shared" si="12"/>
        <v>4240554.5913547315</v>
      </c>
    </row>
    <row r="18" spans="1:26" s="13" customFormat="1">
      <c r="C18" s="13">
        <f t="shared" si="14"/>
        <v>2016</v>
      </c>
      <c r="D18" s="13">
        <f t="shared" si="15"/>
        <v>3</v>
      </c>
      <c r="E18" s="13">
        <v>167</v>
      </c>
      <c r="F18" s="27">
        <v>18601393</v>
      </c>
      <c r="G18" s="27">
        <v>17865808</v>
      </c>
      <c r="H18" s="15">
        <v>18526313.689531598</v>
      </c>
      <c r="I18" s="15">
        <v>17795233.237049598</v>
      </c>
      <c r="J18" s="28">
        <v>0</v>
      </c>
      <c r="K18" s="28">
        <v>0</v>
      </c>
      <c r="L18" s="15">
        <f t="shared" si="2"/>
        <v>731080.45248199999</v>
      </c>
      <c r="M18" s="27">
        <f t="shared" si="3"/>
        <v>0</v>
      </c>
      <c r="N18" s="15">
        <v>1926072.42011175</v>
      </c>
      <c r="O18" s="29">
        <v>90764685.857157201</v>
      </c>
      <c r="Q18" s="15">
        <f t="shared" si="5"/>
        <v>97904122.82760933</v>
      </c>
      <c r="R18" s="15">
        <v>16989362.324853901</v>
      </c>
      <c r="S18" s="15">
        <v>3285681.6280290899</v>
      </c>
      <c r="T18" s="29">
        <v>22167728.6392591</v>
      </c>
      <c r="U18" s="13">
        <f t="shared" si="16"/>
        <v>8.8207287262169434</v>
      </c>
      <c r="V18" s="27">
        <f t="shared" si="13"/>
        <v>0</v>
      </c>
      <c r="W18" s="27">
        <f t="shared" si="9"/>
        <v>0</v>
      </c>
      <c r="X18" s="15">
        <f t="shared" si="10"/>
        <v>14016587.890072886</v>
      </c>
      <c r="Y18" s="15">
        <f t="shared" si="11"/>
        <v>9994398.9441229422</v>
      </c>
      <c r="Z18" s="15">
        <f t="shared" si="12"/>
        <v>4022188.9459499442</v>
      </c>
    </row>
    <row r="19" spans="1:26" s="13" customFormat="1">
      <c r="C19" s="13">
        <f t="shared" si="14"/>
        <v>2016</v>
      </c>
      <c r="D19" s="13">
        <f t="shared" si="15"/>
        <v>4</v>
      </c>
      <c r="E19" s="13">
        <v>168</v>
      </c>
      <c r="F19" s="27">
        <v>20346349</v>
      </c>
      <c r="G19" s="27">
        <v>19540370</v>
      </c>
      <c r="H19" s="15">
        <v>20262338.320108701</v>
      </c>
      <c r="I19" s="15">
        <v>19461400.252441101</v>
      </c>
      <c r="J19" s="28">
        <v>23416</v>
      </c>
      <c r="K19" s="28">
        <v>22714</v>
      </c>
      <c r="L19" s="15">
        <f t="shared" si="2"/>
        <v>800938.06766759977</v>
      </c>
      <c r="M19" s="27">
        <f t="shared" si="3"/>
        <v>702</v>
      </c>
      <c r="N19" s="15">
        <v>3308222.0510012801</v>
      </c>
      <c r="O19" s="29">
        <v>112083822.294624</v>
      </c>
      <c r="Q19" s="15">
        <f t="shared" si="5"/>
        <v>107070882.14754768</v>
      </c>
      <c r="R19" s="15">
        <v>21412355.855613802</v>
      </c>
      <c r="S19" s="15">
        <v>4057434.3670653901</v>
      </c>
      <c r="T19" s="29">
        <v>27652287.472387102</v>
      </c>
      <c r="U19" s="13">
        <f t="shared" si="16"/>
        <v>6.472466335545116</v>
      </c>
      <c r="V19" s="27">
        <f t="shared" si="13"/>
        <v>124965.72628654219</v>
      </c>
      <c r="W19" s="27">
        <f t="shared" si="9"/>
        <v>3862.1968765145998</v>
      </c>
      <c r="X19" s="15">
        <f t="shared" si="10"/>
        <v>21572904.882644054</v>
      </c>
      <c r="Y19" s="15">
        <f t="shared" si="11"/>
        <v>17166379.949271627</v>
      </c>
      <c r="Z19" s="15">
        <f t="shared" si="12"/>
        <v>4406524.9333724258</v>
      </c>
    </row>
    <row r="20" spans="1:26" s="9" customFormat="1">
      <c r="B20" s="10"/>
      <c r="C20" s="9">
        <f t="shared" si="14"/>
        <v>2017</v>
      </c>
      <c r="D20" s="9">
        <f t="shared" si="15"/>
        <v>1</v>
      </c>
      <c r="E20" s="9">
        <v>169</v>
      </c>
      <c r="F20" s="25">
        <v>19478248</v>
      </c>
      <c r="G20" s="25">
        <v>18705903</v>
      </c>
      <c r="H20" s="12">
        <v>19396953.8551872</v>
      </c>
      <c r="I20" s="12">
        <v>18629485.7810276</v>
      </c>
      <c r="J20" s="26">
        <v>70925</v>
      </c>
      <c r="K20" s="26">
        <v>68797</v>
      </c>
      <c r="L20" s="12">
        <f t="shared" si="2"/>
        <v>767468.07415959984</v>
      </c>
      <c r="M20" s="25">
        <f t="shared" si="3"/>
        <v>2128</v>
      </c>
      <c r="N20" s="12">
        <v>3669517.0411676099</v>
      </c>
      <c r="O20" s="30">
        <v>99073334.555400699</v>
      </c>
      <c r="P20" s="10"/>
      <c r="Q20" s="12">
        <f t="shared" si="5"/>
        <v>102493934.18028198</v>
      </c>
      <c r="R20" s="12">
        <v>20777922.971770301</v>
      </c>
      <c r="S20" s="12">
        <v>3586454.71090551</v>
      </c>
      <c r="T20" s="30">
        <v>25889654.834212899</v>
      </c>
      <c r="U20" s="10">
        <f t="shared" si="16"/>
        <v>5.662304531813521</v>
      </c>
      <c r="V20" s="25">
        <f t="shared" si="13"/>
        <v>378500.7956033831</v>
      </c>
      <c r="W20" s="25">
        <f t="shared" si="9"/>
        <v>11707.6281384944</v>
      </c>
      <c r="X20" s="12">
        <f t="shared" si="10"/>
        <v>23263524.275104851</v>
      </c>
      <c r="Y20" s="12">
        <f t="shared" si="11"/>
        <v>19041141.370768838</v>
      </c>
      <c r="Z20" s="12">
        <f t="shared" si="12"/>
        <v>4222382.9043360138</v>
      </c>
    </row>
    <row r="21" spans="1:26" s="13" customFormat="1">
      <c r="C21" s="13">
        <f t="shared" si="14"/>
        <v>2017</v>
      </c>
      <c r="D21" s="13">
        <f t="shared" si="15"/>
        <v>2</v>
      </c>
      <c r="E21" s="13">
        <v>170</v>
      </c>
      <c r="F21" s="27">
        <v>20835052</v>
      </c>
      <c r="G21" s="27">
        <v>20006785</v>
      </c>
      <c r="H21" s="15">
        <v>20748696.7026994</v>
      </c>
      <c r="I21" s="15">
        <v>19925622.747658599</v>
      </c>
      <c r="J21" s="28">
        <v>104562</v>
      </c>
      <c r="K21" s="28">
        <v>101425</v>
      </c>
      <c r="L21" s="15">
        <f t="shared" si="2"/>
        <v>823073.95504080132</v>
      </c>
      <c r="M21" s="27">
        <f t="shared" si="3"/>
        <v>3137</v>
      </c>
      <c r="N21" s="15">
        <v>3385199.3744059298</v>
      </c>
      <c r="O21" s="29">
        <v>118311548.494431</v>
      </c>
      <c r="Q21" s="15">
        <f t="shared" si="5"/>
        <v>109624897.34845485</v>
      </c>
      <c r="R21" s="15">
        <v>18535352.961221799</v>
      </c>
      <c r="S21" s="15">
        <v>4282878.0554983998</v>
      </c>
      <c r="T21" s="29">
        <v>24020927.786342502</v>
      </c>
      <c r="U21" s="13">
        <f t="shared" si="16"/>
        <v>5.4754095434850356</v>
      </c>
      <c r="V21" s="27">
        <f t="shared" si="13"/>
        <v>558010.42478702753</v>
      </c>
      <c r="W21" s="27">
        <f t="shared" si="9"/>
        <v>17258.8484353651</v>
      </c>
      <c r="X21" s="15">
        <f t="shared" si="10"/>
        <v>22094125.700910278</v>
      </c>
      <c r="Y21" s="15">
        <f t="shared" si="11"/>
        <v>17565815.646353155</v>
      </c>
      <c r="Z21" s="15">
        <f t="shared" si="12"/>
        <v>4528310.0545571242</v>
      </c>
    </row>
    <row r="22" spans="1:26" s="13" customFormat="1">
      <c r="C22" s="13">
        <f t="shared" si="14"/>
        <v>2017</v>
      </c>
      <c r="D22" s="13">
        <f t="shared" si="15"/>
        <v>3</v>
      </c>
      <c r="E22" s="13">
        <v>171</v>
      </c>
      <c r="F22" s="27">
        <v>19986474</v>
      </c>
      <c r="G22" s="27">
        <v>19191946</v>
      </c>
      <c r="H22" s="15">
        <v>19902466.119013499</v>
      </c>
      <c r="I22" s="15">
        <v>19112989.495518502</v>
      </c>
      <c r="J22" s="28">
        <v>125805</v>
      </c>
      <c r="K22" s="28">
        <v>122031</v>
      </c>
      <c r="L22" s="15">
        <f t="shared" si="2"/>
        <v>789476.62349499762</v>
      </c>
      <c r="M22" s="27">
        <f t="shared" si="3"/>
        <v>3774</v>
      </c>
      <c r="N22" s="15">
        <v>3008282.7897310699</v>
      </c>
      <c r="O22" s="29">
        <v>103254577.73677801</v>
      </c>
      <c r="Q22" s="15">
        <f t="shared" si="5"/>
        <v>105154028.96075203</v>
      </c>
      <c r="R22" s="15">
        <v>18516776.210226402</v>
      </c>
      <c r="S22" s="15">
        <v>3737815.71407136</v>
      </c>
      <c r="T22" s="29">
        <v>24278813.710319798</v>
      </c>
      <c r="U22" s="13">
        <f t="shared" si="16"/>
        <v>6.1552644829250704</v>
      </c>
      <c r="V22" s="27">
        <f t="shared" si="13"/>
        <v>671378.55703412124</v>
      </c>
      <c r="W22" s="27">
        <f t="shared" si="9"/>
        <v>20763.434489980198</v>
      </c>
      <c r="X22" s="15">
        <f t="shared" si="10"/>
        <v>19953461.145896759</v>
      </c>
      <c r="Y22" s="15">
        <f t="shared" si="11"/>
        <v>15609993.696689248</v>
      </c>
      <c r="Z22" s="15">
        <f t="shared" si="12"/>
        <v>4343467.4492075108</v>
      </c>
    </row>
    <row r="23" spans="1:26">
      <c r="A23" s="13"/>
      <c r="B23" s="13"/>
      <c r="C23" s="13">
        <f t="shared" si="14"/>
        <v>2017</v>
      </c>
      <c r="D23" s="13">
        <f t="shared" si="15"/>
        <v>4</v>
      </c>
      <c r="E23" s="13">
        <v>172</v>
      </c>
      <c r="F23" s="27">
        <v>21786989</v>
      </c>
      <c r="G23" s="27">
        <v>20919765</v>
      </c>
      <c r="H23" s="15">
        <v>21691453.352962799</v>
      </c>
      <c r="I23" s="15">
        <v>20830003.883182898</v>
      </c>
      <c r="J23" s="28">
        <v>174200</v>
      </c>
      <c r="K23" s="28">
        <v>168974</v>
      </c>
      <c r="L23" s="15">
        <f t="shared" si="2"/>
        <v>861449.46977990121</v>
      </c>
      <c r="M23" s="27">
        <f t="shared" si="3"/>
        <v>5226</v>
      </c>
      <c r="N23" s="15">
        <v>3427329.4687653901</v>
      </c>
      <c r="O23" s="31">
        <v>124728426.72428501</v>
      </c>
      <c r="Q23" s="15">
        <f t="shared" si="5"/>
        <v>114600535.52053557</v>
      </c>
      <c r="R23" s="15">
        <v>18747481.398794301</v>
      </c>
      <c r="S23" s="15">
        <v>4515169.0474191196</v>
      </c>
      <c r="T23" s="31">
        <v>24785174.047673602</v>
      </c>
      <c r="V23" s="27">
        <f t="shared" si="13"/>
        <v>929645.09260994021</v>
      </c>
      <c r="W23" s="27">
        <f t="shared" si="9"/>
        <v>28751.910080719801</v>
      </c>
      <c r="X23" s="15">
        <f t="shared" si="10"/>
        <v>22523869.720306732</v>
      </c>
      <c r="Y23" s="15">
        <f t="shared" si="11"/>
        <v>17784428.906262439</v>
      </c>
      <c r="Z23" s="15">
        <f t="shared" si="12"/>
        <v>4739440.8140442912</v>
      </c>
    </row>
    <row r="24" spans="1:26" s="9" customFormat="1">
      <c r="B24" s="10"/>
      <c r="C24" s="9">
        <f t="shared" si="14"/>
        <v>2018</v>
      </c>
      <c r="D24" s="9">
        <f t="shared" si="15"/>
        <v>1</v>
      </c>
      <c r="E24" s="9">
        <v>173</v>
      </c>
      <c r="F24" s="25">
        <v>20470656</v>
      </c>
      <c r="G24" s="25">
        <v>19655734</v>
      </c>
      <c r="H24" s="12">
        <v>20352439.0246884</v>
      </c>
      <c r="I24" s="12">
        <v>19541787.651974499</v>
      </c>
      <c r="J24" s="26">
        <v>188833</v>
      </c>
      <c r="K24" s="26">
        <v>183168</v>
      </c>
      <c r="L24" s="12">
        <f t="shared" si="2"/>
        <v>810651.3727139011</v>
      </c>
      <c r="M24" s="25">
        <f t="shared" si="3"/>
        <v>5665</v>
      </c>
      <c r="N24" s="12">
        <v>3677262.4433084</v>
      </c>
      <c r="O24" s="10"/>
      <c r="P24" s="10"/>
      <c r="Q24" s="12">
        <f t="shared" si="5"/>
        <v>107513149.90166309</v>
      </c>
      <c r="R24" s="12"/>
      <c r="S24" s="12"/>
      <c r="T24" s="10"/>
      <c r="U24" s="10"/>
      <c r="V24" s="25">
        <f t="shared" si="13"/>
        <v>1007736.2927028864</v>
      </c>
      <c r="W24" s="25">
        <f t="shared" si="9"/>
        <v>31167.1585547795</v>
      </c>
      <c r="X24" s="12">
        <f t="shared" si="10"/>
        <v>23541296.971146353</v>
      </c>
      <c r="Y24" s="12">
        <f t="shared" si="11"/>
        <v>19081332.299297489</v>
      </c>
      <c r="Z24" s="12">
        <f t="shared" si="12"/>
        <v>4459964.6718488624</v>
      </c>
    </row>
    <row r="25" spans="1:26" s="13" customFormat="1">
      <c r="C25" s="13">
        <f t="shared" si="14"/>
        <v>2018</v>
      </c>
      <c r="D25" s="13">
        <f t="shared" si="15"/>
        <v>2</v>
      </c>
      <c r="E25" s="13">
        <v>174</v>
      </c>
      <c r="F25" s="27">
        <v>20774527</v>
      </c>
      <c r="G25" s="27">
        <v>19946065</v>
      </c>
      <c r="H25" s="15">
        <v>20109007.896085098</v>
      </c>
      <c r="I25" s="15">
        <v>19307012.005333401</v>
      </c>
      <c r="J25" s="28">
        <v>226269</v>
      </c>
      <c r="K25" s="28">
        <v>219481</v>
      </c>
      <c r="L25" s="15">
        <f t="shared" si="2"/>
        <v>801995.89075169712</v>
      </c>
      <c r="M25" s="27">
        <f t="shared" si="3"/>
        <v>6788</v>
      </c>
      <c r="N25" s="15">
        <v>2747400.8313832702</v>
      </c>
      <c r="Q25" s="15">
        <f t="shared" si="5"/>
        <v>106221483.56385833</v>
      </c>
      <c r="R25" s="15"/>
      <c r="S25" s="15"/>
      <c r="V25" s="27">
        <f t="shared" si="13"/>
        <v>1207519.7046357563</v>
      </c>
      <c r="W25" s="27">
        <f t="shared" si="9"/>
        <v>37345.573216212397</v>
      </c>
      <c r="X25" s="15">
        <f t="shared" si="10"/>
        <v>18668620.738514721</v>
      </c>
      <c r="Y25" s="15">
        <f t="shared" si="11"/>
        <v>14256275.974641861</v>
      </c>
      <c r="Z25" s="15">
        <f t="shared" si="12"/>
        <v>4412344.7638728619</v>
      </c>
    </row>
    <row r="26" spans="1:26" s="13" customFormat="1">
      <c r="C26" s="13">
        <f t="shared" si="14"/>
        <v>2018</v>
      </c>
      <c r="D26" s="13">
        <f t="shared" si="15"/>
        <v>3</v>
      </c>
      <c r="E26" s="13">
        <v>175</v>
      </c>
      <c r="F26" s="27">
        <v>21203283</v>
      </c>
      <c r="G26" s="27">
        <v>20352855</v>
      </c>
      <c r="H26" s="15">
        <v>19969789.284803499</v>
      </c>
      <c r="I26" s="15">
        <v>19172055.497235399</v>
      </c>
      <c r="J26" s="28">
        <v>256118</v>
      </c>
      <c r="K26" s="28">
        <v>248434</v>
      </c>
      <c r="L26" s="15">
        <f t="shared" si="2"/>
        <v>797733.7875680998</v>
      </c>
      <c r="M26" s="27">
        <f t="shared" si="3"/>
        <v>7684</v>
      </c>
      <c r="N26" s="15">
        <v>2626493.1461475901</v>
      </c>
      <c r="Q26" s="15">
        <f t="shared" si="5"/>
        <v>105478992.67491043</v>
      </c>
      <c r="R26" s="15"/>
      <c r="S26" s="15"/>
      <c r="V26" s="27">
        <f t="shared" si="13"/>
        <v>1366810.5681196982</v>
      </c>
      <c r="W26" s="27">
        <f t="shared" si="9"/>
        <v>42275.100853473203</v>
      </c>
      <c r="X26" s="15">
        <f t="shared" si="10"/>
        <v>18017781.350863416</v>
      </c>
      <c r="Y26" s="15">
        <f t="shared" si="11"/>
        <v>13628885.421182964</v>
      </c>
      <c r="Z26" s="15">
        <f t="shared" si="12"/>
        <v>4388895.9296804508</v>
      </c>
    </row>
    <row r="27" spans="1:26" s="13" customFormat="1">
      <c r="C27" s="13">
        <f t="shared" si="14"/>
        <v>2018</v>
      </c>
      <c r="D27" s="13">
        <f t="shared" si="15"/>
        <v>4</v>
      </c>
      <c r="E27" s="13">
        <v>176</v>
      </c>
      <c r="F27" s="27">
        <v>21377027</v>
      </c>
      <c r="G27" s="27">
        <v>20518713</v>
      </c>
      <c r="H27" s="15">
        <v>20060552.768871199</v>
      </c>
      <c r="I27" s="15">
        <v>19258226.328739401</v>
      </c>
      <c r="J27" s="28">
        <v>271971</v>
      </c>
      <c r="K27" s="28">
        <v>263812</v>
      </c>
      <c r="L27" s="15">
        <f t="shared" si="2"/>
        <v>802326.44013179839</v>
      </c>
      <c r="M27" s="27">
        <f t="shared" si="3"/>
        <v>8159</v>
      </c>
      <c r="N27" s="15">
        <v>2669342.1441023899</v>
      </c>
      <c r="Q27" s="15">
        <f t="shared" si="5"/>
        <v>105953079.16533981</v>
      </c>
      <c r="R27" s="15"/>
      <c r="S27" s="15"/>
      <c r="V27" s="27">
        <f t="shared" si="13"/>
        <v>1451415.7868761676</v>
      </c>
      <c r="W27" s="27">
        <f t="shared" si="9"/>
        <v>44888.410705815702</v>
      </c>
      <c r="X27" s="15">
        <f t="shared" si="10"/>
        <v>18265392.424300328</v>
      </c>
      <c r="Y27" s="15">
        <f t="shared" si="11"/>
        <v>13851229.075265985</v>
      </c>
      <c r="Z27" s="15">
        <f t="shared" si="12"/>
        <v>4414163.3490343448</v>
      </c>
    </row>
    <row r="28" spans="1:26" s="9" customFormat="1">
      <c r="B28" s="10"/>
      <c r="C28" s="9">
        <f t="shared" si="14"/>
        <v>2019</v>
      </c>
      <c r="D28" s="9">
        <f t="shared" si="15"/>
        <v>1</v>
      </c>
      <c r="E28" s="9">
        <v>177</v>
      </c>
      <c r="F28" s="25">
        <v>21604792</v>
      </c>
      <c r="G28" s="25">
        <v>20736282</v>
      </c>
      <c r="H28" s="12">
        <v>20226208.370825801</v>
      </c>
      <c r="I28" s="12">
        <v>19416243.3934015</v>
      </c>
      <c r="J28" s="26">
        <v>305700</v>
      </c>
      <c r="K28" s="26">
        <v>296529</v>
      </c>
      <c r="L28" s="12">
        <f t="shared" si="2"/>
        <v>809964.97742430121</v>
      </c>
      <c r="M28" s="25">
        <f t="shared" si="3"/>
        <v>9171</v>
      </c>
      <c r="N28" s="12">
        <v>3099364.9192076898</v>
      </c>
      <c r="O28" s="10"/>
      <c r="P28" s="10"/>
      <c r="Q28" s="12">
        <f t="shared" si="5"/>
        <v>106822442.43253918</v>
      </c>
      <c r="R28" s="12"/>
      <c r="S28" s="12"/>
      <c r="T28" s="10"/>
      <c r="U28" s="10"/>
      <c r="V28" s="25">
        <f t="shared" si="13"/>
        <v>1631415.0678005666</v>
      </c>
      <c r="W28" s="25">
        <f t="shared" si="9"/>
        <v>50456.136117543298</v>
      </c>
      <c r="X28" s="12">
        <f t="shared" si="10"/>
        <v>20538807.627014492</v>
      </c>
      <c r="Y28" s="12">
        <f t="shared" si="11"/>
        <v>16082619.299529655</v>
      </c>
      <c r="Z28" s="12">
        <f t="shared" si="12"/>
        <v>4456188.3274848359</v>
      </c>
    </row>
    <row r="29" spans="1:26" s="13" customFormat="1">
      <c r="C29" s="13">
        <f t="shared" si="14"/>
        <v>2019</v>
      </c>
      <c r="D29" s="13">
        <f t="shared" si="15"/>
        <v>2</v>
      </c>
      <c r="E29" s="13">
        <v>178</v>
      </c>
      <c r="F29" s="27">
        <v>21833568</v>
      </c>
      <c r="G29" s="27">
        <v>20955094</v>
      </c>
      <c r="H29" s="15">
        <v>20429876.036363099</v>
      </c>
      <c r="I29" s="15">
        <v>19611310.727060501</v>
      </c>
      <c r="J29" s="28">
        <v>330703</v>
      </c>
      <c r="K29" s="28">
        <v>320781</v>
      </c>
      <c r="L29" s="15">
        <f t="shared" si="2"/>
        <v>818565.30930259824</v>
      </c>
      <c r="M29" s="27">
        <f t="shared" si="3"/>
        <v>9922</v>
      </c>
      <c r="N29" s="15">
        <v>2570974.4961156198</v>
      </c>
      <c r="Q29" s="15">
        <f t="shared" si="5"/>
        <v>107895645.34816287</v>
      </c>
      <c r="R29" s="15"/>
      <c r="S29" s="15"/>
      <c r="V29" s="27">
        <f t="shared" si="13"/>
        <v>1764842.4163037462</v>
      </c>
      <c r="W29" s="27">
        <f t="shared" si="9"/>
        <v>54587.916536720601</v>
      </c>
      <c r="X29" s="15">
        <f t="shared" si="10"/>
        <v>17844303.698213596</v>
      </c>
      <c r="Y29" s="15">
        <f t="shared" si="11"/>
        <v>13340798.88224251</v>
      </c>
      <c r="Z29" s="15">
        <f t="shared" si="12"/>
        <v>4503504.8159710858</v>
      </c>
    </row>
    <row r="30" spans="1:26" s="13" customFormat="1">
      <c r="C30" s="13">
        <f t="shared" si="14"/>
        <v>2019</v>
      </c>
      <c r="D30" s="13">
        <f t="shared" si="15"/>
        <v>3</v>
      </c>
      <c r="E30" s="13">
        <v>179</v>
      </c>
      <c r="F30" s="27">
        <v>22078982</v>
      </c>
      <c r="G30" s="27">
        <v>21189606</v>
      </c>
      <c r="H30" s="15">
        <v>20581739.570806898</v>
      </c>
      <c r="I30" s="15">
        <v>19756117.905729</v>
      </c>
      <c r="J30" s="28">
        <v>362787</v>
      </c>
      <c r="K30" s="28">
        <v>351904</v>
      </c>
      <c r="L30" s="15">
        <f t="shared" si="2"/>
        <v>825621.66507789865</v>
      </c>
      <c r="M30" s="27">
        <f t="shared" si="3"/>
        <v>10883</v>
      </c>
      <c r="N30" s="15">
        <v>2523060.5455092499</v>
      </c>
      <c r="Q30" s="15">
        <f t="shared" si="5"/>
        <v>108692331.72017194</v>
      </c>
      <c r="R30" s="15"/>
      <c r="S30" s="15"/>
      <c r="V30" s="27">
        <f t="shared" si="13"/>
        <v>1936071.9795341792</v>
      </c>
      <c r="W30" s="27">
        <f t="shared" si="9"/>
        <v>59875.054995880899</v>
      </c>
      <c r="X30" s="15">
        <f t="shared" si="10"/>
        <v>17634499.968257967</v>
      </c>
      <c r="Y30" s="15">
        <f t="shared" si="11"/>
        <v>13092173.164772719</v>
      </c>
      <c r="Z30" s="15">
        <f t="shared" si="12"/>
        <v>4542326.8034852473</v>
      </c>
    </row>
    <row r="31" spans="1:26" s="13" customFormat="1">
      <c r="C31" s="13">
        <f t="shared" si="14"/>
        <v>2019</v>
      </c>
      <c r="D31" s="13">
        <f t="shared" si="15"/>
        <v>4</v>
      </c>
      <c r="E31" s="13">
        <v>180</v>
      </c>
      <c r="F31" s="27">
        <v>22211798</v>
      </c>
      <c r="G31" s="27">
        <v>21316834</v>
      </c>
      <c r="H31" s="15">
        <v>20712848.751867499</v>
      </c>
      <c r="I31" s="15">
        <v>19881857.8288191</v>
      </c>
      <c r="J31" s="28">
        <v>404740</v>
      </c>
      <c r="K31" s="28">
        <v>392598</v>
      </c>
      <c r="L31" s="15">
        <f t="shared" si="2"/>
        <v>830990.92304839939</v>
      </c>
      <c r="M31" s="27">
        <f t="shared" si="3"/>
        <v>12142</v>
      </c>
      <c r="N31" s="15">
        <v>2628636.5228833202</v>
      </c>
      <c r="Q31" s="15">
        <f t="shared" si="5"/>
        <v>109384115.67773856</v>
      </c>
      <c r="R31" s="15"/>
      <c r="S31" s="15"/>
      <c r="V31" s="27">
        <f t="shared" si="13"/>
        <v>2159958.3608630756</v>
      </c>
      <c r="W31" s="27">
        <f t="shared" si="9"/>
        <v>66801.701530826598</v>
      </c>
      <c r="X31" s="15">
        <f t="shared" si="10"/>
        <v>18211874.289905578</v>
      </c>
      <c r="Y31" s="15">
        <f t="shared" si="11"/>
        <v>13640007.413253851</v>
      </c>
      <c r="Z31" s="15">
        <f t="shared" si="12"/>
        <v>4571866.8766517267</v>
      </c>
    </row>
    <row r="32" spans="1:26" s="9" customFormat="1">
      <c r="B32" s="10"/>
      <c r="C32" s="9">
        <f t="shared" si="14"/>
        <v>2020</v>
      </c>
      <c r="D32" s="9">
        <f t="shared" si="15"/>
        <v>1</v>
      </c>
      <c r="E32" s="9">
        <v>181</v>
      </c>
      <c r="F32" s="25">
        <v>22704535</v>
      </c>
      <c r="G32" s="25">
        <v>21788766</v>
      </c>
      <c r="H32" s="12">
        <v>21183871.0292941</v>
      </c>
      <c r="I32" s="12">
        <v>20333844.867050599</v>
      </c>
      <c r="J32" s="26">
        <v>440423</v>
      </c>
      <c r="K32" s="26">
        <v>427210</v>
      </c>
      <c r="L32" s="12">
        <f t="shared" si="2"/>
        <v>850026.16224350035</v>
      </c>
      <c r="M32" s="25">
        <f t="shared" si="3"/>
        <v>13213</v>
      </c>
      <c r="N32" s="12">
        <v>3101013.8600978502</v>
      </c>
      <c r="O32" s="10"/>
      <c r="P32" s="10"/>
      <c r="Q32" s="12">
        <f t="shared" si="5"/>
        <v>111870815.00435221</v>
      </c>
      <c r="R32" s="12"/>
      <c r="S32" s="12"/>
      <c r="T32" s="10"/>
      <c r="U32" s="10"/>
      <c r="V32" s="25">
        <f t="shared" si="13"/>
        <v>2350383.3726720829</v>
      </c>
      <c r="W32" s="25">
        <f t="shared" si="9"/>
        <v>72694.0275347399</v>
      </c>
      <c r="X32" s="12">
        <f t="shared" si="10"/>
        <v>20767768.808047064</v>
      </c>
      <c r="Y32" s="12">
        <f t="shared" si="11"/>
        <v>16091175.661647433</v>
      </c>
      <c r="Z32" s="12">
        <f t="shared" si="12"/>
        <v>4676593.1463996293</v>
      </c>
    </row>
    <row r="33" spans="2:26" s="13" customFormat="1">
      <c r="C33" s="13">
        <f t="shared" si="14"/>
        <v>2020</v>
      </c>
      <c r="D33" s="13">
        <f t="shared" si="15"/>
        <v>2</v>
      </c>
      <c r="E33" s="13">
        <v>182</v>
      </c>
      <c r="F33" s="27">
        <v>22818241</v>
      </c>
      <c r="G33" s="27">
        <v>21896249</v>
      </c>
      <c r="H33" s="15">
        <v>21249816.848076899</v>
      </c>
      <c r="I33" s="15">
        <v>20396579.954130799</v>
      </c>
      <c r="J33" s="28">
        <v>464932</v>
      </c>
      <c r="K33" s="28">
        <v>450984</v>
      </c>
      <c r="L33" s="15">
        <f t="shared" si="2"/>
        <v>853236.89394610003</v>
      </c>
      <c r="M33" s="27">
        <f t="shared" si="3"/>
        <v>13948</v>
      </c>
      <c r="N33" s="15">
        <v>2588271.6527687302</v>
      </c>
      <c r="Q33" s="15">
        <f t="shared" si="5"/>
        <v>112215964.94362432</v>
      </c>
      <c r="R33" s="15"/>
      <c r="S33" s="15"/>
      <c r="V33" s="27">
        <f t="shared" si="13"/>
        <v>2481180.906208063</v>
      </c>
      <c r="W33" s="27">
        <f t="shared" si="9"/>
        <v>76737.780674680398</v>
      </c>
      <c r="X33" s="15">
        <f t="shared" si="10"/>
        <v>18124811.555251051</v>
      </c>
      <c r="Y33" s="15">
        <f t="shared" si="11"/>
        <v>13430553.910342723</v>
      </c>
      <c r="Z33" s="15">
        <f t="shared" si="12"/>
        <v>4694257.6449083285</v>
      </c>
    </row>
    <row r="34" spans="2:26" s="13" customFormat="1">
      <c r="C34" s="13">
        <f t="shared" si="14"/>
        <v>2020</v>
      </c>
      <c r="D34" s="13">
        <f t="shared" si="15"/>
        <v>3</v>
      </c>
      <c r="E34" s="13">
        <v>183</v>
      </c>
      <c r="F34" s="27">
        <v>22931970</v>
      </c>
      <c r="G34" s="27">
        <v>22003802</v>
      </c>
      <c r="H34" s="15">
        <v>21365959.8545998</v>
      </c>
      <c r="I34" s="15">
        <v>20506960.767482799</v>
      </c>
      <c r="J34" s="28">
        <v>482995</v>
      </c>
      <c r="K34" s="28">
        <v>468505</v>
      </c>
      <c r="L34" s="15">
        <f t="shared" ref="L34:L65" si="17">H34-I34</f>
        <v>858999.08711700141</v>
      </c>
      <c r="M34" s="27">
        <f t="shared" ref="M34:M65" si="18">J34-K34</f>
        <v>14490</v>
      </c>
      <c r="N34" s="15">
        <v>2544378.8923811298</v>
      </c>
      <c r="Q34" s="15">
        <f t="shared" ref="Q34:Q65" si="19">I34*5.5017049523</f>
        <v>112823247.61108191</v>
      </c>
      <c r="R34" s="15"/>
      <c r="S34" s="15"/>
      <c r="V34" s="27">
        <f t="shared" si="13"/>
        <v>2577576.2786773113</v>
      </c>
      <c r="W34" s="27">
        <f t="shared" si="9"/>
        <v>79719.704758826992</v>
      </c>
      <c r="X34" s="15">
        <f t="shared" si="10"/>
        <v>17928753.699646845</v>
      </c>
      <c r="Y34" s="15">
        <f t="shared" si="11"/>
        <v>13202794.168034062</v>
      </c>
      <c r="Z34" s="15">
        <f t="shared" si="12"/>
        <v>4725959.5316127855</v>
      </c>
    </row>
    <row r="35" spans="2:26" s="13" customFormat="1">
      <c r="C35" s="13">
        <f t="shared" si="14"/>
        <v>2020</v>
      </c>
      <c r="D35" s="13">
        <f t="shared" si="15"/>
        <v>4</v>
      </c>
      <c r="E35" s="13">
        <v>184</v>
      </c>
      <c r="F35" s="27">
        <v>22990320</v>
      </c>
      <c r="G35" s="27">
        <v>22058221</v>
      </c>
      <c r="H35" s="15">
        <v>21463044.6997899</v>
      </c>
      <c r="I35" s="15">
        <v>20598669.521137301</v>
      </c>
      <c r="J35" s="28">
        <v>495841</v>
      </c>
      <c r="K35" s="28">
        <v>480966</v>
      </c>
      <c r="L35" s="15">
        <f t="shared" si="17"/>
        <v>864375.17865259945</v>
      </c>
      <c r="M35" s="27">
        <f t="shared" si="18"/>
        <v>14875</v>
      </c>
      <c r="N35" s="15">
        <v>2505789.2249428299</v>
      </c>
      <c r="Q35" s="15">
        <f t="shared" si="19"/>
        <v>113327802.11523215</v>
      </c>
      <c r="R35" s="15"/>
      <c r="S35" s="15"/>
      <c r="V35" s="27">
        <f t="shared" si="13"/>
        <v>2646133.0240879217</v>
      </c>
      <c r="W35" s="27">
        <f t="shared" si="9"/>
        <v>81837.861165462498</v>
      </c>
      <c r="X35" s="15">
        <f t="shared" si="10"/>
        <v>17758089.401287366</v>
      </c>
      <c r="Y35" s="15">
        <f t="shared" si="11"/>
        <v>13002552.200249162</v>
      </c>
      <c r="Z35" s="15">
        <f t="shared" si="12"/>
        <v>4755537.2010382032</v>
      </c>
    </row>
    <row r="36" spans="2:26" s="9" customFormat="1">
      <c r="B36" s="10"/>
      <c r="C36" s="9">
        <f t="shared" si="14"/>
        <v>2021</v>
      </c>
      <c r="D36" s="9">
        <f t="shared" si="15"/>
        <v>1</v>
      </c>
      <c r="E36" s="9">
        <v>185</v>
      </c>
      <c r="F36" s="25">
        <v>23128505</v>
      </c>
      <c r="G36" s="25">
        <v>22189524</v>
      </c>
      <c r="H36" s="12">
        <v>21543620.408158801</v>
      </c>
      <c r="I36" s="12">
        <v>20675511.735395201</v>
      </c>
      <c r="J36" s="26">
        <v>532421</v>
      </c>
      <c r="K36" s="26">
        <v>516449</v>
      </c>
      <c r="L36" s="12">
        <f t="shared" si="17"/>
        <v>868108.67276360095</v>
      </c>
      <c r="M36" s="25">
        <f t="shared" si="18"/>
        <v>15972</v>
      </c>
      <c r="N36" s="12">
        <v>3029716.1878909799</v>
      </c>
      <c r="O36" s="10"/>
      <c r="P36" s="10"/>
      <c r="Q36" s="12">
        <f t="shared" si="19"/>
        <v>113750565.30596054</v>
      </c>
      <c r="R36" s="12"/>
      <c r="S36" s="12"/>
      <c r="T36" s="10"/>
      <c r="U36" s="10"/>
      <c r="V36" s="25">
        <f t="shared" si="13"/>
        <v>2841350.0209103827</v>
      </c>
      <c r="W36" s="25">
        <f t="shared" si="9"/>
        <v>87873.231498135603</v>
      </c>
      <c r="X36" s="12">
        <f t="shared" si="10"/>
        <v>20497289.48570919</v>
      </c>
      <c r="Y36" s="12">
        <f t="shared" si="11"/>
        <v>15721211.701631108</v>
      </c>
      <c r="Z36" s="12">
        <f t="shared" si="12"/>
        <v>4776077.784078083</v>
      </c>
    </row>
    <row r="37" spans="2:26" s="13" customFormat="1">
      <c r="C37" s="13">
        <f t="shared" si="14"/>
        <v>2021</v>
      </c>
      <c r="D37" s="13">
        <f t="shared" si="15"/>
        <v>2</v>
      </c>
      <c r="E37" s="13">
        <v>186</v>
      </c>
      <c r="F37" s="27">
        <v>23225201</v>
      </c>
      <c r="G37" s="27">
        <v>22280832</v>
      </c>
      <c r="H37" s="15">
        <v>21612938.893502802</v>
      </c>
      <c r="I37" s="15">
        <v>20741048.157934401</v>
      </c>
      <c r="J37" s="28">
        <v>561726</v>
      </c>
      <c r="K37" s="28">
        <v>544874</v>
      </c>
      <c r="L37" s="15">
        <f t="shared" si="17"/>
        <v>871890.73556840047</v>
      </c>
      <c r="M37" s="27">
        <f t="shared" si="18"/>
        <v>16852</v>
      </c>
      <c r="N37" s="15">
        <v>2515260.2643638598</v>
      </c>
      <c r="Q37" s="15">
        <f t="shared" si="19"/>
        <v>114111127.36640048</v>
      </c>
      <c r="R37" s="15"/>
      <c r="S37" s="15"/>
      <c r="V37" s="27">
        <f t="shared" si="13"/>
        <v>2997735.9841795103</v>
      </c>
      <c r="W37" s="27">
        <f t="shared" si="9"/>
        <v>92714.731856159604</v>
      </c>
      <c r="X37" s="15">
        <f t="shared" si="10"/>
        <v>17848583.04656947</v>
      </c>
      <c r="Y37" s="15">
        <f t="shared" si="11"/>
        <v>13051697.468828313</v>
      </c>
      <c r="Z37" s="15">
        <f t="shared" si="12"/>
        <v>4796885.5777411582</v>
      </c>
    </row>
    <row r="38" spans="2:26" s="13" customFormat="1">
      <c r="C38" s="13">
        <f t="shared" si="14"/>
        <v>2021</v>
      </c>
      <c r="D38" s="13">
        <f t="shared" si="15"/>
        <v>3</v>
      </c>
      <c r="E38" s="13">
        <v>187</v>
      </c>
      <c r="F38" s="27">
        <v>23394908</v>
      </c>
      <c r="G38" s="27">
        <v>22441305</v>
      </c>
      <c r="H38" s="15">
        <v>21772546.1077649</v>
      </c>
      <c r="I38" s="15">
        <v>20892432.240613099</v>
      </c>
      <c r="J38" s="28">
        <v>603014</v>
      </c>
      <c r="K38" s="28">
        <v>584924</v>
      </c>
      <c r="L38" s="15">
        <f t="shared" si="17"/>
        <v>880113.86715180054</v>
      </c>
      <c r="M38" s="27">
        <f t="shared" si="18"/>
        <v>18090</v>
      </c>
      <c r="N38" s="15">
        <v>2439090.6579311201</v>
      </c>
      <c r="Q38" s="15">
        <f t="shared" si="19"/>
        <v>114943997.92377327</v>
      </c>
      <c r="R38" s="15"/>
      <c r="S38" s="15"/>
      <c r="V38" s="27">
        <f t="shared" si="13"/>
        <v>3218079.2675191252</v>
      </c>
      <c r="W38" s="27">
        <f t="shared" si="9"/>
        <v>99525.842587106992</v>
      </c>
      <c r="X38" s="15">
        <f t="shared" si="10"/>
        <v>17498579.840450719</v>
      </c>
      <c r="Y38" s="15">
        <f t="shared" si="11"/>
        <v>12656453.018953752</v>
      </c>
      <c r="Z38" s="15">
        <f t="shared" si="12"/>
        <v>4842126.8214969654</v>
      </c>
    </row>
    <row r="39" spans="2:26" s="13" customFormat="1">
      <c r="C39" s="13">
        <f t="shared" si="14"/>
        <v>2021</v>
      </c>
      <c r="D39" s="13">
        <f t="shared" si="15"/>
        <v>4</v>
      </c>
      <c r="E39" s="13">
        <v>188</v>
      </c>
      <c r="F39" s="27">
        <v>23561029</v>
      </c>
      <c r="G39" s="27">
        <v>22597967</v>
      </c>
      <c r="H39" s="15">
        <v>21925889.739610601</v>
      </c>
      <c r="I39" s="15">
        <v>21039175.160423301</v>
      </c>
      <c r="J39" s="28">
        <v>645840</v>
      </c>
      <c r="K39" s="28">
        <v>626465</v>
      </c>
      <c r="L39" s="15">
        <f t="shared" si="17"/>
        <v>886714.57918730006</v>
      </c>
      <c r="M39" s="27">
        <f t="shared" si="18"/>
        <v>19375</v>
      </c>
      <c r="N39" s="15">
        <v>2430885.31926435</v>
      </c>
      <c r="Q39" s="15">
        <f t="shared" si="19"/>
        <v>115751334.17240801</v>
      </c>
      <c r="R39" s="15"/>
      <c r="S39" s="15"/>
      <c r="V39" s="27">
        <f t="shared" si="13"/>
        <v>3446625.5929426192</v>
      </c>
      <c r="W39" s="27">
        <f t="shared" si="9"/>
        <v>106595.53345081249</v>
      </c>
      <c r="X39" s="15">
        <f t="shared" si="10"/>
        <v>17492317.469196722</v>
      </c>
      <c r="Y39" s="15">
        <f t="shared" si="11"/>
        <v>12613875.477605343</v>
      </c>
      <c r="Z39" s="15">
        <f t="shared" si="12"/>
        <v>4878441.991591379</v>
      </c>
    </row>
    <row r="40" spans="2:26" s="9" customFormat="1">
      <c r="B40" s="10"/>
      <c r="C40" s="9">
        <f t="shared" si="14"/>
        <v>2022</v>
      </c>
      <c r="D40" s="9">
        <f t="shared" si="15"/>
        <v>1</v>
      </c>
      <c r="E40" s="9">
        <v>189</v>
      </c>
      <c r="F40" s="25">
        <v>23656661</v>
      </c>
      <c r="G40" s="25">
        <v>22688742</v>
      </c>
      <c r="H40" s="12">
        <v>22022665.696873002</v>
      </c>
      <c r="I40" s="12">
        <v>21131622.766416099</v>
      </c>
      <c r="J40" s="26">
        <v>685034</v>
      </c>
      <c r="K40" s="26">
        <v>664483</v>
      </c>
      <c r="L40" s="12">
        <f t="shared" si="17"/>
        <v>891042.93045690283</v>
      </c>
      <c r="M40" s="25">
        <f t="shared" si="18"/>
        <v>20551</v>
      </c>
      <c r="N40" s="12">
        <v>2981160.8108801702</v>
      </c>
      <c r="O40" s="10"/>
      <c r="P40" s="10"/>
      <c r="Q40" s="12">
        <f t="shared" si="19"/>
        <v>116259953.62412688</v>
      </c>
      <c r="R40" s="12"/>
      <c r="S40" s="12"/>
      <c r="T40" s="10"/>
      <c r="U40" s="10"/>
      <c r="V40" s="25">
        <f t="shared" si="13"/>
        <v>3655789.4118191609</v>
      </c>
      <c r="W40" s="25">
        <f t="shared" si="9"/>
        <v>113065.53847471729</v>
      </c>
      <c r="X40" s="12">
        <f t="shared" si="10"/>
        <v>20371512.922706112</v>
      </c>
      <c r="Y40" s="12">
        <f t="shared" si="11"/>
        <v>15469257.619499465</v>
      </c>
      <c r="Z40" s="12">
        <f t="shared" si="12"/>
        <v>4902255.3032066468</v>
      </c>
    </row>
    <row r="41" spans="2:26" s="13" customFormat="1">
      <c r="C41" s="13">
        <f t="shared" si="14"/>
        <v>2022</v>
      </c>
      <c r="D41" s="13">
        <f t="shared" si="15"/>
        <v>2</v>
      </c>
      <c r="E41" s="13">
        <v>190</v>
      </c>
      <c r="F41" s="27">
        <v>23765930</v>
      </c>
      <c r="G41" s="27">
        <v>22792678</v>
      </c>
      <c r="H41" s="15">
        <v>22173258.895295501</v>
      </c>
      <c r="I41" s="15">
        <v>21274040.253391001</v>
      </c>
      <c r="J41" s="28">
        <v>718666</v>
      </c>
      <c r="K41" s="28">
        <v>697106</v>
      </c>
      <c r="L41" s="15">
        <f t="shared" si="17"/>
        <v>899218.64190449938</v>
      </c>
      <c r="M41" s="27">
        <f t="shared" si="18"/>
        <v>21560</v>
      </c>
      <c r="N41" s="15">
        <v>2473924.7790653598</v>
      </c>
      <c r="Q41" s="15">
        <f t="shared" si="19"/>
        <v>117043492.61751081</v>
      </c>
      <c r="R41" s="15"/>
      <c r="S41" s="15"/>
      <c r="V41" s="27">
        <f t="shared" si="13"/>
        <v>3835271.5324780438</v>
      </c>
      <c r="W41" s="27">
        <f t="shared" si="9"/>
        <v>118616.75877158799</v>
      </c>
      <c r="X41" s="15">
        <f t="shared" si="10"/>
        <v>17784443.094480231</v>
      </c>
      <c r="Y41" s="15">
        <f t="shared" si="11"/>
        <v>12837207.439113766</v>
      </c>
      <c r="Z41" s="15">
        <f t="shared" si="12"/>
        <v>4947235.6553664645</v>
      </c>
    </row>
    <row r="42" spans="2:26" s="13" customFormat="1">
      <c r="C42" s="13">
        <f t="shared" si="14"/>
        <v>2022</v>
      </c>
      <c r="D42" s="13">
        <f t="shared" si="15"/>
        <v>3</v>
      </c>
      <c r="E42" s="13">
        <v>191</v>
      </c>
      <c r="F42" s="27">
        <v>23942997</v>
      </c>
      <c r="G42" s="27">
        <v>22960523</v>
      </c>
      <c r="H42" s="15">
        <v>22340131.031557102</v>
      </c>
      <c r="I42" s="15">
        <v>21432433.1669394</v>
      </c>
      <c r="J42" s="28">
        <v>752562</v>
      </c>
      <c r="K42" s="28">
        <v>729985</v>
      </c>
      <c r="L42" s="15">
        <f t="shared" si="17"/>
        <v>907697.86461770162</v>
      </c>
      <c r="M42" s="27">
        <f t="shared" si="18"/>
        <v>22577</v>
      </c>
      <c r="N42" s="15">
        <v>2399588.17227674</v>
      </c>
      <c r="Q42" s="15">
        <f t="shared" si="19"/>
        <v>117914923.69438927</v>
      </c>
      <c r="R42" s="15"/>
      <c r="S42" s="15"/>
      <c r="V42" s="27">
        <f t="shared" si="13"/>
        <v>4016162.0896047154</v>
      </c>
      <c r="W42" s="27">
        <f t="shared" si="9"/>
        <v>124211.9927080771</v>
      </c>
      <c r="X42" s="15">
        <f t="shared" si="10"/>
        <v>17445360.270065598</v>
      </c>
      <c r="Y42" s="15">
        <f t="shared" si="11"/>
        <v>12451474.433106257</v>
      </c>
      <c r="Z42" s="15">
        <f t="shared" si="12"/>
        <v>4993885.8369593434</v>
      </c>
    </row>
    <row r="43" spans="2:26" s="13" customFormat="1">
      <c r="C43" s="13">
        <f t="shared" si="14"/>
        <v>2022</v>
      </c>
      <c r="D43" s="13">
        <f t="shared" si="15"/>
        <v>4</v>
      </c>
      <c r="E43" s="13">
        <v>192</v>
      </c>
      <c r="F43" s="27">
        <v>24166425</v>
      </c>
      <c r="G43" s="27">
        <v>23172835</v>
      </c>
      <c r="H43" s="15">
        <v>22535944.527646899</v>
      </c>
      <c r="I43" s="15">
        <v>21619273.334810998</v>
      </c>
      <c r="J43" s="28">
        <v>793503</v>
      </c>
      <c r="K43" s="28">
        <v>769698</v>
      </c>
      <c r="L43" s="15">
        <f t="shared" si="17"/>
        <v>916671.19283590093</v>
      </c>
      <c r="M43" s="27">
        <f t="shared" si="18"/>
        <v>23805</v>
      </c>
      <c r="N43" s="15">
        <v>2458087.3601911999</v>
      </c>
      <c r="Q43" s="15">
        <f t="shared" si="19"/>
        <v>118942863.171257</v>
      </c>
      <c r="R43" s="15"/>
      <c r="S43" s="15"/>
      <c r="V43" s="27">
        <f t="shared" si="13"/>
        <v>4234651.2983754054</v>
      </c>
      <c r="W43" s="27">
        <f t="shared" si="9"/>
        <v>130968.08638950149</v>
      </c>
      <c r="X43" s="15">
        <f t="shared" si="10"/>
        <v>17798281.438543852</v>
      </c>
      <c r="Y43" s="15">
        <f t="shared" si="11"/>
        <v>12755026.997287828</v>
      </c>
      <c r="Z43" s="15">
        <f t="shared" si="12"/>
        <v>5043254.4412560239</v>
      </c>
    </row>
    <row r="44" spans="2:26" s="9" customFormat="1">
      <c r="B44" s="10"/>
      <c r="C44" s="9">
        <f t="shared" si="14"/>
        <v>2023</v>
      </c>
      <c r="D44" s="9">
        <f t="shared" si="15"/>
        <v>1</v>
      </c>
      <c r="E44" s="9">
        <v>193</v>
      </c>
      <c r="F44" s="25">
        <v>24315047</v>
      </c>
      <c r="G44" s="25">
        <v>23313523</v>
      </c>
      <c r="H44" s="12">
        <v>22606724.6641577</v>
      </c>
      <c r="I44" s="12">
        <v>21686333.979046501</v>
      </c>
      <c r="J44" s="26">
        <v>818621</v>
      </c>
      <c r="K44" s="26">
        <v>794062</v>
      </c>
      <c r="L44" s="12">
        <f t="shared" si="17"/>
        <v>920390.68511119857</v>
      </c>
      <c r="M44" s="25">
        <f t="shared" si="18"/>
        <v>24559</v>
      </c>
      <c r="N44" s="12">
        <v>2937021.7731501702</v>
      </c>
      <c r="O44" s="10"/>
      <c r="P44" s="10"/>
      <c r="Q44" s="12">
        <f t="shared" si="19"/>
        <v>119311811.04975189</v>
      </c>
      <c r="R44" s="12"/>
      <c r="S44" s="12"/>
      <c r="T44" s="10"/>
      <c r="U44" s="10"/>
      <c r="V44" s="25">
        <f t="shared" si="13"/>
        <v>4368694.8378332425</v>
      </c>
      <c r="W44" s="25">
        <f t="shared" ref="W44:W75" si="20">M44*5.5017049523</f>
        <v>135116.37192353568</v>
      </c>
      <c r="X44" s="12">
        <f t="shared" ref="X44:X75" si="21">N44*5.1890047538+L44*5.5017049523</f>
        <v>20303937.93321741</v>
      </c>
      <c r="Y44" s="12">
        <f t="shared" ref="Y44:Y75" si="22">N44*5.1890047538</f>
        <v>15240219.942890339</v>
      </c>
      <c r="Z44" s="12">
        <f t="shared" ref="Z44:Z75" si="23">L44*5.5017049523</f>
        <v>5063717.9903270714</v>
      </c>
    </row>
    <row r="45" spans="2:26" s="13" customFormat="1">
      <c r="C45" s="13">
        <f t="shared" si="14"/>
        <v>2023</v>
      </c>
      <c r="D45" s="13">
        <f t="shared" si="15"/>
        <v>2</v>
      </c>
      <c r="E45" s="13">
        <v>194</v>
      </c>
      <c r="F45" s="27">
        <v>24393845</v>
      </c>
      <c r="G45" s="27">
        <v>23386911</v>
      </c>
      <c r="H45" s="15">
        <v>22701377.8453371</v>
      </c>
      <c r="I45" s="15">
        <v>21777098.380339298</v>
      </c>
      <c r="J45" s="28">
        <v>838019</v>
      </c>
      <c r="K45" s="28">
        <v>812878</v>
      </c>
      <c r="L45" s="15">
        <f t="shared" si="17"/>
        <v>924279.46499780193</v>
      </c>
      <c r="M45" s="27">
        <f t="shared" si="18"/>
        <v>25141</v>
      </c>
      <c r="N45" s="15">
        <v>2476664.6958353301</v>
      </c>
      <c r="Q45" s="15">
        <f t="shared" si="19"/>
        <v>119811170.00583702</v>
      </c>
      <c r="R45" s="15"/>
      <c r="S45" s="15"/>
      <c r="V45" s="27">
        <f t="shared" ref="V45:V76" si="24">K45*5.5017049523</f>
        <v>4472214.9182157191</v>
      </c>
      <c r="W45" s="27">
        <f t="shared" si="20"/>
        <v>138318.3642057743</v>
      </c>
      <c r="X45" s="15">
        <f t="shared" si="21"/>
        <v>17936537.790145759</v>
      </c>
      <c r="Y45" s="15">
        <f t="shared" si="22"/>
        <v>12851424.880258158</v>
      </c>
      <c r="Z45" s="15">
        <f t="shared" si="23"/>
        <v>5085112.9098876016</v>
      </c>
    </row>
    <row r="46" spans="2:26" s="13" customFormat="1">
      <c r="C46" s="13">
        <f t="shared" si="14"/>
        <v>2023</v>
      </c>
      <c r="D46" s="13">
        <f t="shared" si="15"/>
        <v>3</v>
      </c>
      <c r="E46" s="13">
        <v>195</v>
      </c>
      <c r="F46" s="27">
        <v>24547253</v>
      </c>
      <c r="G46" s="27">
        <v>23532799</v>
      </c>
      <c r="H46" s="15">
        <v>22806080.253798202</v>
      </c>
      <c r="I46" s="15">
        <v>21877609.6736289</v>
      </c>
      <c r="J46" s="28">
        <v>865669</v>
      </c>
      <c r="K46" s="28">
        <v>839699</v>
      </c>
      <c r="L46" s="15">
        <f t="shared" si="17"/>
        <v>928470.58016930148</v>
      </c>
      <c r="M46" s="27">
        <f t="shared" si="18"/>
        <v>25970</v>
      </c>
      <c r="N46" s="15">
        <v>2424400.9984503998</v>
      </c>
      <c r="Q46" s="15">
        <f t="shared" si="19"/>
        <v>120364153.48589051</v>
      </c>
      <c r="R46" s="15"/>
      <c r="S46" s="15"/>
      <c r="V46" s="27">
        <f t="shared" si="24"/>
        <v>4619776.1467413576</v>
      </c>
      <c r="W46" s="27">
        <f t="shared" si="20"/>
        <v>142879.27761123099</v>
      </c>
      <c r="X46" s="15">
        <f t="shared" si="21"/>
        <v>17688399.495058894</v>
      </c>
      <c r="Y46" s="15">
        <f t="shared" si="22"/>
        <v>12580228.306076592</v>
      </c>
      <c r="Z46" s="15">
        <f t="shared" si="23"/>
        <v>5108171.1889823005</v>
      </c>
    </row>
    <row r="47" spans="2:26" s="13" customFormat="1">
      <c r="C47" s="13">
        <f t="shared" si="14"/>
        <v>2023</v>
      </c>
      <c r="D47" s="13">
        <f t="shared" si="15"/>
        <v>4</v>
      </c>
      <c r="E47" s="13">
        <v>196</v>
      </c>
      <c r="F47" s="27">
        <v>24681613</v>
      </c>
      <c r="G47" s="27">
        <v>23660280</v>
      </c>
      <c r="H47" s="15">
        <v>22958090.714542001</v>
      </c>
      <c r="I47" s="15">
        <v>22022763.106129099</v>
      </c>
      <c r="J47" s="28">
        <v>910064</v>
      </c>
      <c r="K47" s="28">
        <v>882762</v>
      </c>
      <c r="L47" s="15">
        <f t="shared" si="17"/>
        <v>935327.6084129028</v>
      </c>
      <c r="M47" s="27">
        <f t="shared" si="18"/>
        <v>27302</v>
      </c>
      <c r="N47" s="15">
        <v>2436192.1148749799</v>
      </c>
      <c r="Q47" s="15">
        <f t="shared" si="19"/>
        <v>121162744.84432019</v>
      </c>
      <c r="R47" s="15"/>
      <c r="S47" s="15"/>
      <c r="V47" s="27">
        <f t="shared" si="24"/>
        <v>4856696.0671022525</v>
      </c>
      <c r="W47" s="27">
        <f t="shared" si="20"/>
        <v>150207.5486076946</v>
      </c>
      <c r="X47" s="15">
        <f t="shared" si="21"/>
        <v>17787309.00048453</v>
      </c>
      <c r="Y47" s="15">
        <f t="shared" si="22"/>
        <v>12641412.465256346</v>
      </c>
      <c r="Z47" s="15">
        <f t="shared" si="23"/>
        <v>5145896.5352281826</v>
      </c>
    </row>
    <row r="48" spans="2:26" s="9" customFormat="1">
      <c r="B48" s="10"/>
      <c r="C48" s="9">
        <f t="shared" ref="C48:C79" si="25">C44+1</f>
        <v>2024</v>
      </c>
      <c r="D48" s="9">
        <f t="shared" ref="D48:D79" si="26">D44</f>
        <v>1</v>
      </c>
      <c r="E48" s="9">
        <v>197</v>
      </c>
      <c r="F48" s="25">
        <v>24869974</v>
      </c>
      <c r="G48" s="25">
        <v>23838023</v>
      </c>
      <c r="H48" s="12">
        <v>23096639.361113701</v>
      </c>
      <c r="I48" s="12">
        <v>22154588.538692001</v>
      </c>
      <c r="J48" s="26">
        <v>932782</v>
      </c>
      <c r="K48" s="26">
        <v>904798</v>
      </c>
      <c r="L48" s="12">
        <f t="shared" si="17"/>
        <v>942050.82242169976</v>
      </c>
      <c r="M48" s="25">
        <f t="shared" si="18"/>
        <v>27984</v>
      </c>
      <c r="N48" s="12">
        <v>2946706.4621169199</v>
      </c>
      <c r="O48" s="10"/>
      <c r="P48" s="10"/>
      <c r="Q48" s="12">
        <f t="shared" si="19"/>
        <v>121888009.47949061</v>
      </c>
      <c r="R48" s="12"/>
      <c r="S48" s="12"/>
      <c r="T48" s="10"/>
      <c r="U48" s="10"/>
      <c r="V48" s="25">
        <f t="shared" si="24"/>
        <v>4977931.6374311354</v>
      </c>
      <c r="W48" s="25">
        <f t="shared" si="20"/>
        <v>153959.71138516319</v>
      </c>
      <c r="X48" s="12">
        <f t="shared" si="21"/>
        <v>20473359.515013631</v>
      </c>
      <c r="Y48" s="12">
        <f t="shared" si="22"/>
        <v>15290473.839977877</v>
      </c>
      <c r="Z48" s="12">
        <f t="shared" si="23"/>
        <v>5182885.6750357533</v>
      </c>
    </row>
    <row r="49" spans="2:26" s="13" customFormat="1">
      <c r="C49" s="13">
        <f t="shared" si="25"/>
        <v>2024</v>
      </c>
      <c r="D49" s="13">
        <f t="shared" si="26"/>
        <v>2</v>
      </c>
      <c r="E49" s="13">
        <v>198</v>
      </c>
      <c r="F49" s="27">
        <v>24944679</v>
      </c>
      <c r="G49" s="27">
        <v>23909078</v>
      </c>
      <c r="H49" s="15">
        <v>23170780.447237499</v>
      </c>
      <c r="I49" s="15">
        <v>22224943.141436201</v>
      </c>
      <c r="J49" s="28">
        <v>972526</v>
      </c>
      <c r="K49" s="28">
        <v>943350</v>
      </c>
      <c r="L49" s="15">
        <f t="shared" si="17"/>
        <v>945837.30580129847</v>
      </c>
      <c r="M49" s="27">
        <f t="shared" si="18"/>
        <v>29176</v>
      </c>
      <c r="N49" s="15">
        <v>2431151.3160133399</v>
      </c>
      <c r="Q49" s="15">
        <f t="shared" si="19"/>
        <v>122275079.74582545</v>
      </c>
      <c r="R49" s="15"/>
      <c r="S49" s="15"/>
      <c r="V49" s="27">
        <f t="shared" si="24"/>
        <v>5190033.3667522045</v>
      </c>
      <c r="W49" s="27">
        <f t="shared" si="20"/>
        <v>160517.74368830479</v>
      </c>
      <c r="X49" s="15">
        <f t="shared" si="21"/>
        <v>17818973.525397439</v>
      </c>
      <c r="Y49" s="15">
        <f t="shared" si="22"/>
        <v>12615255.736000346</v>
      </c>
      <c r="Z49" s="15">
        <f t="shared" si="23"/>
        <v>5203717.7893970935</v>
      </c>
    </row>
    <row r="50" spans="2:26" s="13" customFormat="1">
      <c r="C50" s="13">
        <f t="shared" si="25"/>
        <v>2024</v>
      </c>
      <c r="D50" s="13">
        <f t="shared" si="26"/>
        <v>3</v>
      </c>
      <c r="E50" s="13">
        <v>199</v>
      </c>
      <c r="F50" s="27">
        <v>25082998</v>
      </c>
      <c r="G50" s="27">
        <v>24040358</v>
      </c>
      <c r="H50" s="15">
        <v>23291070.306474201</v>
      </c>
      <c r="I50" s="15">
        <v>22339551.179454301</v>
      </c>
      <c r="J50" s="28">
        <v>1015641</v>
      </c>
      <c r="K50" s="28">
        <v>985171</v>
      </c>
      <c r="L50" s="15">
        <f t="shared" si="17"/>
        <v>951519.12701990083</v>
      </c>
      <c r="M50" s="27">
        <f t="shared" si="18"/>
        <v>30470</v>
      </c>
      <c r="N50" s="15">
        <v>2420159.5414344301</v>
      </c>
      <c r="Q50" s="15">
        <f t="shared" si="19"/>
        <v>122905619.35616302</v>
      </c>
      <c r="R50" s="15"/>
      <c r="S50" s="15"/>
      <c r="V50" s="27">
        <f t="shared" si="24"/>
        <v>5420120.1695623435</v>
      </c>
      <c r="W50" s="27">
        <f t="shared" si="20"/>
        <v>167636.94989658101</v>
      </c>
      <c r="X50" s="15">
        <f t="shared" si="21"/>
        <v>17793196.858791247</v>
      </c>
      <c r="Y50" s="15">
        <f t="shared" si="22"/>
        <v>12558219.365457686</v>
      </c>
      <c r="Z50" s="15">
        <f t="shared" si="23"/>
        <v>5234977.4933335613</v>
      </c>
    </row>
    <row r="51" spans="2:26" s="13" customFormat="1">
      <c r="C51" s="13">
        <f t="shared" si="25"/>
        <v>2024</v>
      </c>
      <c r="D51" s="13">
        <f t="shared" si="26"/>
        <v>4</v>
      </c>
      <c r="E51" s="13">
        <v>200</v>
      </c>
      <c r="F51" s="27">
        <v>25176550</v>
      </c>
      <c r="G51" s="27">
        <v>24129223</v>
      </c>
      <c r="H51" s="15">
        <v>23405965.8636695</v>
      </c>
      <c r="I51" s="15">
        <v>22449332.552595399</v>
      </c>
      <c r="J51" s="28">
        <v>1123403</v>
      </c>
      <c r="K51" s="28">
        <v>1089701</v>
      </c>
      <c r="L51" s="15">
        <f t="shared" si="17"/>
        <v>956633.31107410043</v>
      </c>
      <c r="M51" s="27">
        <f t="shared" si="18"/>
        <v>33702</v>
      </c>
      <c r="N51" s="15">
        <v>2450156.0968072</v>
      </c>
      <c r="Q51" s="15">
        <f t="shared" si="19"/>
        <v>123509604.08044371</v>
      </c>
      <c r="R51" s="15"/>
      <c r="S51" s="15"/>
      <c r="V51" s="27">
        <f t="shared" si="24"/>
        <v>5995213.3882262623</v>
      </c>
      <c r="W51" s="27">
        <f t="shared" si="20"/>
        <v>185418.46030241461</v>
      </c>
      <c r="X51" s="15">
        <f t="shared" si="21"/>
        <v>17976985.85895614</v>
      </c>
      <c r="Y51" s="15">
        <f t="shared" si="22"/>
        <v>12713871.633884614</v>
      </c>
      <c r="Z51" s="15">
        <f t="shared" si="23"/>
        <v>5263114.2250715243</v>
      </c>
    </row>
    <row r="52" spans="2:26" s="9" customFormat="1">
      <c r="B52" s="10"/>
      <c r="C52" s="9">
        <f t="shared" si="25"/>
        <v>2025</v>
      </c>
      <c r="D52" s="9">
        <f t="shared" si="26"/>
        <v>1</v>
      </c>
      <c r="E52" s="9">
        <v>201</v>
      </c>
      <c r="F52" s="25">
        <v>25394507</v>
      </c>
      <c r="G52" s="25">
        <v>24337193</v>
      </c>
      <c r="H52" s="12">
        <v>23625828.529103801</v>
      </c>
      <c r="I52" s="12">
        <v>22658345.771903101</v>
      </c>
      <c r="J52" s="26">
        <v>1234682</v>
      </c>
      <c r="K52" s="26">
        <v>1197641</v>
      </c>
      <c r="L52" s="12">
        <f t="shared" si="17"/>
        <v>967482.7572006993</v>
      </c>
      <c r="M52" s="25">
        <f t="shared" si="18"/>
        <v>37041</v>
      </c>
      <c r="N52" s="12">
        <v>2967898.6643011202</v>
      </c>
      <c r="O52" s="10"/>
      <c r="P52" s="10"/>
      <c r="Q52" s="12">
        <f t="shared" si="19"/>
        <v>124659533.14420506</v>
      </c>
      <c r="R52" s="12"/>
      <c r="S52" s="12"/>
      <c r="T52" s="10"/>
      <c r="U52" s="10"/>
      <c r="V52" s="25">
        <f t="shared" si="24"/>
        <v>6589067.4207775239</v>
      </c>
      <c r="W52" s="25">
        <f t="shared" si="20"/>
        <v>203788.65313814429</v>
      </c>
      <c r="X52" s="12">
        <f t="shared" si="21"/>
        <v>20723244.954411127</v>
      </c>
      <c r="Y52" s="12">
        <f t="shared" si="22"/>
        <v>15400440.277855182</v>
      </c>
      <c r="Z52" s="12">
        <f t="shared" si="23"/>
        <v>5322804.6765559455</v>
      </c>
    </row>
    <row r="53" spans="2:26" s="13" customFormat="1">
      <c r="C53" s="13">
        <f t="shared" si="25"/>
        <v>2025</v>
      </c>
      <c r="D53" s="13">
        <f t="shared" si="26"/>
        <v>2</v>
      </c>
      <c r="E53" s="13">
        <v>202</v>
      </c>
      <c r="F53" s="27">
        <v>25633540</v>
      </c>
      <c r="G53" s="27">
        <v>24564896</v>
      </c>
      <c r="H53" s="15">
        <v>23779236.477143601</v>
      </c>
      <c r="I53" s="15">
        <v>22804705.475409798</v>
      </c>
      <c r="J53" s="28">
        <v>1332484</v>
      </c>
      <c r="K53" s="28">
        <v>1292509</v>
      </c>
      <c r="L53" s="15">
        <f t="shared" si="17"/>
        <v>974531.00173380226</v>
      </c>
      <c r="M53" s="27">
        <f t="shared" si="18"/>
        <v>39975</v>
      </c>
      <c r="N53" s="15">
        <v>2356907.5580809801</v>
      </c>
      <c r="Q53" s="15">
        <f t="shared" si="19"/>
        <v>125464761.04980502</v>
      </c>
      <c r="R53" s="15"/>
      <c r="S53" s="15"/>
      <c r="V53" s="27">
        <f t="shared" si="24"/>
        <v>7111003.1661923202</v>
      </c>
      <c r="W53" s="27">
        <f t="shared" si="20"/>
        <v>219930.6554681925</v>
      </c>
      <c r="X53" s="15">
        <f t="shared" si="21"/>
        <v>17591586.561558094</v>
      </c>
      <c r="Y53" s="15">
        <f t="shared" si="22"/>
        <v>12230004.523149354</v>
      </c>
      <c r="Z53" s="15">
        <f t="shared" si="23"/>
        <v>5361582.0384087395</v>
      </c>
    </row>
    <row r="54" spans="2:26" s="13" customFormat="1">
      <c r="C54" s="13">
        <f t="shared" si="25"/>
        <v>2025</v>
      </c>
      <c r="D54" s="13">
        <f t="shared" si="26"/>
        <v>3</v>
      </c>
      <c r="E54" s="13">
        <v>203</v>
      </c>
      <c r="F54" s="27">
        <v>25833099</v>
      </c>
      <c r="G54" s="27">
        <v>24755196</v>
      </c>
      <c r="H54" s="15">
        <v>23940007.3716623</v>
      </c>
      <c r="I54" s="15">
        <v>22956867.994113602</v>
      </c>
      <c r="J54" s="28">
        <v>1461683</v>
      </c>
      <c r="K54" s="28">
        <v>1417833</v>
      </c>
      <c r="L54" s="15">
        <f t="shared" si="17"/>
        <v>983139.37754869834</v>
      </c>
      <c r="M54" s="27">
        <f t="shared" si="18"/>
        <v>43850</v>
      </c>
      <c r="N54" s="15">
        <v>2356299.7918142499</v>
      </c>
      <c r="Q54" s="15">
        <f t="shared" si="19"/>
        <v>126301914.33251217</v>
      </c>
      <c r="R54" s="15"/>
      <c r="S54" s="15"/>
      <c r="V54" s="27">
        <f t="shared" si="24"/>
        <v>7800498.837634366</v>
      </c>
      <c r="W54" s="27">
        <f t="shared" si="20"/>
        <v>241249.76215835501</v>
      </c>
      <c r="X54" s="15">
        <f t="shared" si="21"/>
        <v>17635793.603362907</v>
      </c>
      <c r="Y54" s="15">
        <f t="shared" si="22"/>
        <v>12226850.821102094</v>
      </c>
      <c r="Z54" s="15">
        <f t="shared" si="23"/>
        <v>5408942.7822608128</v>
      </c>
    </row>
    <row r="55" spans="2:26" s="13" customFormat="1">
      <c r="C55" s="13">
        <f t="shared" si="25"/>
        <v>2025</v>
      </c>
      <c r="D55" s="13">
        <f t="shared" si="26"/>
        <v>4</v>
      </c>
      <c r="E55" s="13">
        <v>204</v>
      </c>
      <c r="F55" s="27">
        <v>26043065</v>
      </c>
      <c r="G55" s="27">
        <v>24953621</v>
      </c>
      <c r="H55" s="15">
        <v>24028870.109971799</v>
      </c>
      <c r="I55" s="15">
        <v>23040783.4852871</v>
      </c>
      <c r="J55" s="28">
        <v>1550910</v>
      </c>
      <c r="K55" s="28">
        <v>1504383</v>
      </c>
      <c r="L55" s="15">
        <f t="shared" si="17"/>
        <v>988086.62468469888</v>
      </c>
      <c r="M55" s="27">
        <f t="shared" si="18"/>
        <v>46527</v>
      </c>
      <c r="N55" s="15">
        <v>2423635.1681659101</v>
      </c>
      <c r="Q55" s="15">
        <f t="shared" si="19"/>
        <v>126763592.60587609</v>
      </c>
      <c r="R55" s="15"/>
      <c r="S55" s="15"/>
      <c r="V55" s="27">
        <f t="shared" si="24"/>
        <v>8276671.4012559308</v>
      </c>
      <c r="W55" s="27">
        <f t="shared" si="20"/>
        <v>255977.8263156621</v>
      </c>
      <c r="X55" s="15">
        <f t="shared" si="21"/>
        <v>18012415.485418968</v>
      </c>
      <c r="Y55" s="15">
        <f t="shared" si="22"/>
        <v>12576254.40908977</v>
      </c>
      <c r="Z55" s="15">
        <f t="shared" si="23"/>
        <v>5436161.0763291996</v>
      </c>
    </row>
    <row r="56" spans="2:26" s="9" customFormat="1">
      <c r="B56" s="10"/>
      <c r="C56" s="9">
        <f t="shared" si="25"/>
        <v>2026</v>
      </c>
      <c r="D56" s="9">
        <f t="shared" si="26"/>
        <v>1</v>
      </c>
      <c r="E56" s="9">
        <v>205</v>
      </c>
      <c r="F56" s="25">
        <v>26209036</v>
      </c>
      <c r="G56" s="25">
        <v>25111721</v>
      </c>
      <c r="H56" s="12">
        <v>24154759.854339</v>
      </c>
      <c r="I56" s="12">
        <v>23161015.494374</v>
      </c>
      <c r="J56" s="26">
        <v>1651383</v>
      </c>
      <c r="K56" s="26">
        <v>1601842</v>
      </c>
      <c r="L56" s="12">
        <f t="shared" si="17"/>
        <v>993744.3599650003</v>
      </c>
      <c r="M56" s="25">
        <f t="shared" si="18"/>
        <v>49541</v>
      </c>
      <c r="N56" s="12">
        <v>2946999.95517636</v>
      </c>
      <c r="O56" s="10"/>
      <c r="P56" s="10"/>
      <c r="Q56" s="12">
        <f t="shared" si="19"/>
        <v>127425073.64569446</v>
      </c>
      <c r="R56" s="12"/>
      <c r="S56" s="12"/>
      <c r="T56" s="10"/>
      <c r="U56" s="10"/>
      <c r="V56" s="25">
        <f t="shared" si="24"/>
        <v>8812862.0642021373</v>
      </c>
      <c r="W56" s="25">
        <f t="shared" si="20"/>
        <v>272559.96504189429</v>
      </c>
      <c r="X56" s="12">
        <f t="shared" si="21"/>
        <v>20759285.043398153</v>
      </c>
      <c r="Y56" s="12">
        <f t="shared" si="22"/>
        <v>15291996.776858518</v>
      </c>
      <c r="Z56" s="12">
        <f t="shared" si="23"/>
        <v>5467288.2665396361</v>
      </c>
    </row>
    <row r="57" spans="2:26" s="13" customFormat="1">
      <c r="C57" s="13">
        <f t="shared" si="25"/>
        <v>2026</v>
      </c>
      <c r="D57" s="13">
        <f t="shared" si="26"/>
        <v>2</v>
      </c>
      <c r="E57" s="13">
        <v>206</v>
      </c>
      <c r="F57" s="27">
        <v>26451263</v>
      </c>
      <c r="G57" s="27">
        <v>25342837</v>
      </c>
      <c r="H57" s="15">
        <v>24369586.646632198</v>
      </c>
      <c r="I57" s="15">
        <v>23365523.3388106</v>
      </c>
      <c r="J57" s="28">
        <v>1749754</v>
      </c>
      <c r="K57" s="28">
        <v>1697262</v>
      </c>
      <c r="L57" s="15">
        <f t="shared" si="17"/>
        <v>1004063.3078215979</v>
      </c>
      <c r="M57" s="27">
        <f t="shared" si="18"/>
        <v>52492</v>
      </c>
      <c r="N57" s="15">
        <v>2397739.74921411</v>
      </c>
      <c r="Q57" s="15">
        <f t="shared" si="19"/>
        <v>128550215.46621551</v>
      </c>
      <c r="R57" s="15"/>
      <c r="S57" s="15"/>
      <c r="V57" s="27">
        <f t="shared" si="24"/>
        <v>9337834.7507506032</v>
      </c>
      <c r="W57" s="27">
        <f t="shared" si="20"/>
        <v>288795.49635613157</v>
      </c>
      <c r="X57" s="15">
        <f t="shared" si="21"/>
        <v>17965943.030112043</v>
      </c>
      <c r="Y57" s="15">
        <f t="shared" si="22"/>
        <v>12441882.957047237</v>
      </c>
      <c r="Z57" s="15">
        <f t="shared" si="23"/>
        <v>5524060.0730648041</v>
      </c>
    </row>
    <row r="58" spans="2:26" s="13" customFormat="1">
      <c r="C58" s="13">
        <f t="shared" si="25"/>
        <v>2026</v>
      </c>
      <c r="D58" s="13">
        <f t="shared" si="26"/>
        <v>3</v>
      </c>
      <c r="E58" s="13">
        <v>207</v>
      </c>
      <c r="F58" s="27">
        <v>26711347</v>
      </c>
      <c r="G58" s="27">
        <v>25591082</v>
      </c>
      <c r="H58" s="15">
        <v>24491465.964784801</v>
      </c>
      <c r="I58" s="15">
        <v>23482131.7144146</v>
      </c>
      <c r="J58" s="28">
        <v>1889163</v>
      </c>
      <c r="K58" s="28">
        <v>1832488</v>
      </c>
      <c r="L58" s="15">
        <f t="shared" si="17"/>
        <v>1009334.2503702007</v>
      </c>
      <c r="M58" s="27">
        <f t="shared" si="18"/>
        <v>56675</v>
      </c>
      <c r="N58" s="15">
        <v>2399318.5661814502</v>
      </c>
      <c r="Q58" s="15">
        <f t="shared" si="19"/>
        <v>129191760.34375569</v>
      </c>
      <c r="R58" s="15"/>
      <c r="S58" s="15"/>
      <c r="V58" s="27">
        <f t="shared" si="24"/>
        <v>10081808.304630322</v>
      </c>
      <c r="W58" s="27">
        <f t="shared" si="20"/>
        <v>311809.1281716025</v>
      </c>
      <c r="X58" s="15">
        <f t="shared" si="21"/>
        <v>18003134.689583886</v>
      </c>
      <c r="Y58" s="15">
        <f t="shared" si="22"/>
        <v>12450075.445796145</v>
      </c>
      <c r="Z58" s="15">
        <f t="shared" si="23"/>
        <v>5553059.2437877413</v>
      </c>
    </row>
    <row r="59" spans="2:26" s="13" customFormat="1">
      <c r="C59" s="13">
        <f t="shared" si="25"/>
        <v>2026</v>
      </c>
      <c r="D59" s="13">
        <f t="shared" si="26"/>
        <v>4</v>
      </c>
      <c r="E59" s="13">
        <v>208</v>
      </c>
      <c r="F59" s="27">
        <v>26814457</v>
      </c>
      <c r="G59" s="27">
        <v>25689187</v>
      </c>
      <c r="H59" s="15">
        <v>24513834.941136699</v>
      </c>
      <c r="I59" s="15">
        <v>23503632.396263301</v>
      </c>
      <c r="J59" s="28">
        <v>1993366</v>
      </c>
      <c r="K59" s="28">
        <v>1933565</v>
      </c>
      <c r="L59" s="15">
        <f t="shared" si="17"/>
        <v>1010202.5448733978</v>
      </c>
      <c r="M59" s="27">
        <f t="shared" si="18"/>
        <v>59801</v>
      </c>
      <c r="N59" s="15">
        <v>2381705.5280011399</v>
      </c>
      <c r="Q59" s="15">
        <f t="shared" si="19"/>
        <v>129310050.75156052</v>
      </c>
      <c r="R59" s="15"/>
      <c r="S59" s="15"/>
      <c r="V59" s="27">
        <f t="shared" si="24"/>
        <v>10637904.13609395</v>
      </c>
      <c r="W59" s="27">
        <f t="shared" si="20"/>
        <v>329007.45785249228</v>
      </c>
      <c r="X59" s="15">
        <f t="shared" si="21"/>
        <v>17916517.650905687</v>
      </c>
      <c r="Y59" s="15">
        <f t="shared" si="22"/>
        <v>12358681.306949653</v>
      </c>
      <c r="Z59" s="15">
        <f t="shared" si="23"/>
        <v>5557836.3439560356</v>
      </c>
    </row>
    <row r="60" spans="2:26" s="9" customFormat="1">
      <c r="B60" s="10"/>
      <c r="C60" s="9">
        <f t="shared" si="25"/>
        <v>2027</v>
      </c>
      <c r="D60" s="9">
        <f t="shared" si="26"/>
        <v>1</v>
      </c>
      <c r="E60" s="9">
        <v>209</v>
      </c>
      <c r="F60" s="25">
        <v>26983316</v>
      </c>
      <c r="G60" s="25">
        <v>25849858</v>
      </c>
      <c r="H60" s="12">
        <v>24679708.761625301</v>
      </c>
      <c r="I60" s="12">
        <v>23662683.660844501</v>
      </c>
      <c r="J60" s="26">
        <v>2092708</v>
      </c>
      <c r="K60" s="26">
        <v>2029927</v>
      </c>
      <c r="L60" s="12">
        <f t="shared" si="17"/>
        <v>1017025.1007808</v>
      </c>
      <c r="M60" s="25">
        <f t="shared" si="18"/>
        <v>62781</v>
      </c>
      <c r="N60" s="12">
        <v>2912915.3298626002</v>
      </c>
      <c r="O60" s="10"/>
      <c r="P60" s="10"/>
      <c r="Q60" s="12">
        <f t="shared" si="19"/>
        <v>130185103.88157648</v>
      </c>
      <c r="R60" s="12"/>
      <c r="S60" s="12"/>
      <c r="T60" s="10"/>
      <c r="U60" s="10"/>
      <c r="V60" s="25">
        <f t="shared" si="24"/>
        <v>11168059.428707482</v>
      </c>
      <c r="W60" s="25">
        <f t="shared" si="20"/>
        <v>345402.53861034627</v>
      </c>
      <c r="X60" s="12">
        <f t="shared" si="21"/>
        <v>20710503.527653061</v>
      </c>
      <c r="Y60" s="12">
        <f t="shared" si="22"/>
        <v>15115131.494073927</v>
      </c>
      <c r="Z60" s="12">
        <f t="shared" si="23"/>
        <v>5595372.0335791335</v>
      </c>
    </row>
    <row r="61" spans="2:26" s="13" customFormat="1">
      <c r="C61" s="13">
        <f t="shared" si="25"/>
        <v>2027</v>
      </c>
      <c r="D61" s="13">
        <f t="shared" si="26"/>
        <v>2</v>
      </c>
      <c r="E61" s="13">
        <v>210</v>
      </c>
      <c r="F61" s="27">
        <v>27194937</v>
      </c>
      <c r="G61" s="27">
        <v>26051066</v>
      </c>
      <c r="H61" s="15">
        <v>24813427.113953099</v>
      </c>
      <c r="I61" s="15">
        <v>23790443.466793802</v>
      </c>
      <c r="J61" s="28">
        <v>2163544</v>
      </c>
      <c r="K61" s="28">
        <v>2098638</v>
      </c>
      <c r="L61" s="15">
        <f t="shared" si="17"/>
        <v>1022983.647159297</v>
      </c>
      <c r="M61" s="27">
        <f t="shared" si="18"/>
        <v>64906</v>
      </c>
      <c r="N61" s="15">
        <v>2364941.3357698298</v>
      </c>
      <c r="Q61" s="15">
        <f t="shared" si="19"/>
        <v>130888000.63867263</v>
      </c>
      <c r="R61" s="15"/>
      <c r="S61" s="15"/>
      <c r="V61" s="27">
        <f t="shared" si="24"/>
        <v>11546087.077684967</v>
      </c>
      <c r="W61" s="27">
        <f t="shared" si="20"/>
        <v>357093.66163398378</v>
      </c>
      <c r="X61" s="15">
        <f t="shared" si="21"/>
        <v>17899846.031465989</v>
      </c>
      <c r="Y61" s="15">
        <f t="shared" si="22"/>
        <v>12271691.833767768</v>
      </c>
      <c r="Z61" s="15">
        <f t="shared" si="23"/>
        <v>5628154.1976982197</v>
      </c>
    </row>
    <row r="62" spans="2:26" s="13" customFormat="1">
      <c r="C62" s="13">
        <f t="shared" si="25"/>
        <v>2027</v>
      </c>
      <c r="D62" s="13">
        <f t="shared" si="26"/>
        <v>3</v>
      </c>
      <c r="E62" s="13">
        <v>211</v>
      </c>
      <c r="F62" s="27">
        <v>27378249</v>
      </c>
      <c r="G62" s="27">
        <v>26226445</v>
      </c>
      <c r="H62" s="15">
        <v>24954840.5147245</v>
      </c>
      <c r="I62" s="15">
        <v>23925972.790475201</v>
      </c>
      <c r="J62" s="28">
        <v>2307315</v>
      </c>
      <c r="K62" s="28">
        <v>2238096</v>
      </c>
      <c r="L62" s="15">
        <f t="shared" si="17"/>
        <v>1028867.7242492996</v>
      </c>
      <c r="M62" s="27">
        <f t="shared" si="18"/>
        <v>69219</v>
      </c>
      <c r="N62" s="15">
        <v>2366510.8413819699</v>
      </c>
      <c r="Q62" s="15">
        <f t="shared" si="19"/>
        <v>131633642.98995246</v>
      </c>
      <c r="R62" s="15"/>
      <c r="S62" s="15"/>
      <c r="V62" s="27">
        <f t="shared" si="24"/>
        <v>12313343.84692282</v>
      </c>
      <c r="W62" s="27">
        <f t="shared" si="20"/>
        <v>380822.51509325369</v>
      </c>
      <c r="X62" s="15">
        <f t="shared" si="21"/>
        <v>17940362.65961428</v>
      </c>
      <c r="Y62" s="15">
        <f t="shared" si="22"/>
        <v>12279836.00585028</v>
      </c>
      <c r="Z62" s="15">
        <f t="shared" si="23"/>
        <v>5660526.653764002</v>
      </c>
    </row>
    <row r="63" spans="2:26" s="13" customFormat="1">
      <c r="C63" s="13">
        <f t="shared" si="25"/>
        <v>2027</v>
      </c>
      <c r="D63" s="13">
        <f t="shared" si="26"/>
        <v>4</v>
      </c>
      <c r="E63" s="13">
        <v>212</v>
      </c>
      <c r="F63" s="27">
        <v>27509884</v>
      </c>
      <c r="G63" s="27">
        <v>26351896</v>
      </c>
      <c r="H63" s="15">
        <v>25078228.9481875</v>
      </c>
      <c r="I63" s="15">
        <v>24043567.4895414</v>
      </c>
      <c r="J63" s="28">
        <v>2424184</v>
      </c>
      <c r="K63" s="28">
        <v>2351459</v>
      </c>
      <c r="L63" s="15">
        <f t="shared" si="17"/>
        <v>1034661.4586461</v>
      </c>
      <c r="M63" s="27">
        <f t="shared" si="18"/>
        <v>72725</v>
      </c>
      <c r="N63" s="15">
        <v>2372854.5955122998</v>
      </c>
      <c r="Q63" s="15">
        <f t="shared" si="19"/>
        <v>132280614.3281692</v>
      </c>
      <c r="R63" s="15"/>
      <c r="S63" s="15"/>
      <c r="V63" s="27">
        <f t="shared" si="24"/>
        <v>12937033.625430405</v>
      </c>
      <c r="W63" s="27">
        <f t="shared" si="20"/>
        <v>400111.49265601748</v>
      </c>
      <c r="X63" s="15">
        <f t="shared" si="21"/>
        <v>18005155.84717669</v>
      </c>
      <c r="Y63" s="15">
        <f t="shared" si="22"/>
        <v>12312753.7761895</v>
      </c>
      <c r="Z63" s="15">
        <f t="shared" si="23"/>
        <v>5692402.0709871901</v>
      </c>
    </row>
    <row r="64" spans="2:26" s="9" customFormat="1">
      <c r="B64" s="10"/>
      <c r="C64" s="9">
        <f t="shared" si="25"/>
        <v>2028</v>
      </c>
      <c r="D64" s="9">
        <f t="shared" si="26"/>
        <v>1</v>
      </c>
      <c r="E64" s="9">
        <v>213</v>
      </c>
      <c r="F64" s="25">
        <v>27673825</v>
      </c>
      <c r="G64" s="25">
        <v>26507114</v>
      </c>
      <c r="H64" s="12">
        <v>25196373.7078867</v>
      </c>
      <c r="I64" s="12">
        <v>24156418.572360899</v>
      </c>
      <c r="J64" s="26">
        <v>2537578</v>
      </c>
      <c r="K64" s="26">
        <v>2461450</v>
      </c>
      <c r="L64" s="12">
        <f t="shared" si="17"/>
        <v>1039955.1355258003</v>
      </c>
      <c r="M64" s="25">
        <f t="shared" si="18"/>
        <v>76128</v>
      </c>
      <c r="N64" s="12">
        <v>2838214.05752197</v>
      </c>
      <c r="O64" s="10"/>
      <c r="P64" s="10"/>
      <c r="Q64" s="12">
        <f t="shared" si="19"/>
        <v>132901487.68938965</v>
      </c>
      <c r="R64" s="12"/>
      <c r="S64" s="12"/>
      <c r="T64" s="10"/>
      <c r="U64" s="10"/>
      <c r="V64" s="25">
        <f t="shared" si="24"/>
        <v>13542171.654838834</v>
      </c>
      <c r="W64" s="25">
        <f t="shared" si="20"/>
        <v>418833.79460869438</v>
      </c>
      <c r="X64" s="12">
        <f t="shared" si="21"/>
        <v>20449032.556075603</v>
      </c>
      <c r="Y64" s="12">
        <f t="shared" si="22"/>
        <v>14727506.23678349</v>
      </c>
      <c r="Z64" s="12">
        <f t="shared" si="23"/>
        <v>5721526.3192921132</v>
      </c>
    </row>
    <row r="65" spans="2:26" s="13" customFormat="1">
      <c r="C65" s="13">
        <f t="shared" si="25"/>
        <v>2028</v>
      </c>
      <c r="D65" s="13">
        <f t="shared" si="26"/>
        <v>2</v>
      </c>
      <c r="E65" s="13">
        <v>214</v>
      </c>
      <c r="F65" s="27">
        <v>27828461</v>
      </c>
      <c r="G65" s="27">
        <v>26655122</v>
      </c>
      <c r="H65" s="15">
        <v>25336909.082999799</v>
      </c>
      <c r="I65" s="15">
        <v>24290628.1398733</v>
      </c>
      <c r="J65" s="28">
        <v>2662500</v>
      </c>
      <c r="K65" s="28">
        <v>2582625</v>
      </c>
      <c r="L65" s="15">
        <f t="shared" si="17"/>
        <v>1046280.9431264997</v>
      </c>
      <c r="M65" s="27">
        <f t="shared" si="18"/>
        <v>79875</v>
      </c>
      <c r="N65" s="15">
        <v>2334068.2716535698</v>
      </c>
      <c r="Q65" s="15">
        <f t="shared" si="19"/>
        <v>133639869.13161866</v>
      </c>
      <c r="R65" s="15"/>
      <c r="S65" s="15"/>
      <c r="V65" s="27">
        <f t="shared" si="24"/>
        <v>14208840.752433788</v>
      </c>
      <c r="W65" s="27">
        <f t="shared" si="20"/>
        <v>439448.6830649625</v>
      </c>
      <c r="X65" s="15">
        <f t="shared" si="21"/>
        <v>17867820.403600298</v>
      </c>
      <c r="Y65" s="15">
        <f t="shared" si="22"/>
        <v>12111491.357304122</v>
      </c>
      <c r="Z65" s="15">
        <f t="shared" si="23"/>
        <v>5756329.0462961774</v>
      </c>
    </row>
    <row r="66" spans="2:26" s="13" customFormat="1">
      <c r="C66" s="13">
        <f t="shared" si="25"/>
        <v>2028</v>
      </c>
      <c r="D66" s="13">
        <f t="shared" si="26"/>
        <v>3</v>
      </c>
      <c r="E66" s="13">
        <v>215</v>
      </c>
      <c r="F66" s="27">
        <v>27961753</v>
      </c>
      <c r="G66" s="27">
        <v>26782508</v>
      </c>
      <c r="H66" s="15">
        <v>25518990.048244301</v>
      </c>
      <c r="I66" s="15">
        <v>24464186.8940304</v>
      </c>
      <c r="J66" s="28">
        <v>2783656</v>
      </c>
      <c r="K66" s="28">
        <v>2700146</v>
      </c>
      <c r="L66" s="15">
        <f t="shared" ref="L66:L97" si="27">H66-I66</f>
        <v>1054803.1542139016</v>
      </c>
      <c r="M66" s="27">
        <f t="shared" ref="M66:M97" si="28">J66-K66</f>
        <v>83510</v>
      </c>
      <c r="N66" s="15">
        <v>2381837.6517047901</v>
      </c>
      <c r="Q66" s="15">
        <f t="shared" ref="Q66:Q97" si="29">I66*5.5017049523</f>
        <v>134594738.18887979</v>
      </c>
      <c r="R66" s="15"/>
      <c r="S66" s="15"/>
      <c r="V66" s="27">
        <f t="shared" si="24"/>
        <v>14855406.620133035</v>
      </c>
      <c r="W66" s="27">
        <f t="shared" si="20"/>
        <v>459447.380566573</v>
      </c>
      <c r="X66" s="15">
        <f t="shared" si="21"/>
        <v>18162582.634716265</v>
      </c>
      <c r="Y66" s="15">
        <f t="shared" si="22"/>
        <v>12359366.897475984</v>
      </c>
      <c r="Z66" s="15">
        <f t="shared" si="23"/>
        <v>5803215.7372402828</v>
      </c>
    </row>
    <row r="67" spans="2:26" s="13" customFormat="1">
      <c r="C67" s="13">
        <f t="shared" si="25"/>
        <v>2028</v>
      </c>
      <c r="D67" s="13">
        <f t="shared" si="26"/>
        <v>4</v>
      </c>
      <c r="E67" s="13">
        <v>216</v>
      </c>
      <c r="F67" s="27">
        <v>28247439</v>
      </c>
      <c r="G67" s="27">
        <v>27054623</v>
      </c>
      <c r="H67" s="15">
        <v>25720023.157669902</v>
      </c>
      <c r="I67" s="15">
        <v>24655343.282387</v>
      </c>
      <c r="J67" s="28">
        <v>2886624</v>
      </c>
      <c r="K67" s="28">
        <v>2800026</v>
      </c>
      <c r="L67" s="15">
        <f t="shared" si="27"/>
        <v>1064679.8752829023</v>
      </c>
      <c r="M67" s="27">
        <f t="shared" si="28"/>
        <v>86598</v>
      </c>
      <c r="N67" s="15">
        <v>2341001.8572411598</v>
      </c>
      <c r="Q67" s="15">
        <f t="shared" si="29"/>
        <v>135646424.2373651</v>
      </c>
      <c r="R67" s="15"/>
      <c r="S67" s="15"/>
      <c r="V67" s="27">
        <f t="shared" si="24"/>
        <v>15404916.91076876</v>
      </c>
      <c r="W67" s="27">
        <f t="shared" si="20"/>
        <v>476436.6454592754</v>
      </c>
      <c r="X67" s="15">
        <f t="shared" si="21"/>
        <v>18005024.308337096</v>
      </c>
      <c r="Y67" s="15">
        <f t="shared" si="22"/>
        <v>12147469.765879007</v>
      </c>
      <c r="Z67" s="15">
        <f t="shared" si="23"/>
        <v>5857554.54245809</v>
      </c>
    </row>
    <row r="68" spans="2:26" s="9" customFormat="1">
      <c r="B68" s="10"/>
      <c r="C68" s="9">
        <f t="shared" si="25"/>
        <v>2029</v>
      </c>
      <c r="D68" s="9">
        <f t="shared" si="26"/>
        <v>1</v>
      </c>
      <c r="E68" s="9">
        <v>217</v>
      </c>
      <c r="F68" s="25">
        <v>28388701</v>
      </c>
      <c r="G68" s="25">
        <v>27189737</v>
      </c>
      <c r="H68" s="12">
        <v>25833756.516902398</v>
      </c>
      <c r="I68" s="12">
        <v>24764082.246009201</v>
      </c>
      <c r="J68" s="26">
        <v>2991709</v>
      </c>
      <c r="K68" s="26">
        <v>2901958</v>
      </c>
      <c r="L68" s="12">
        <f t="shared" si="27"/>
        <v>1069674.2708931975</v>
      </c>
      <c r="M68" s="25">
        <f t="shared" si="28"/>
        <v>89751</v>
      </c>
      <c r="N68" s="12">
        <v>2835637.7310610199</v>
      </c>
      <c r="O68" s="10"/>
      <c r="P68" s="10"/>
      <c r="Q68" s="12">
        <f t="shared" si="29"/>
        <v>136244673.93203333</v>
      </c>
      <c r="R68" s="12"/>
      <c r="S68" s="12"/>
      <c r="T68" s="10"/>
      <c r="U68" s="10"/>
      <c r="V68" s="25">
        <f t="shared" si="24"/>
        <v>15965716.699966604</v>
      </c>
      <c r="W68" s="25">
        <f t="shared" si="20"/>
        <v>493783.52117387729</v>
      </c>
      <c r="X68" s="12">
        <f t="shared" si="21"/>
        <v>20599169.900051273</v>
      </c>
      <c r="Y68" s="12">
        <f t="shared" si="22"/>
        <v>14714137.666530278</v>
      </c>
      <c r="Z68" s="12">
        <f t="shared" si="23"/>
        <v>5885032.2335209968</v>
      </c>
    </row>
    <row r="69" spans="2:26" s="13" customFormat="1">
      <c r="C69" s="13">
        <f t="shared" si="25"/>
        <v>2029</v>
      </c>
      <c r="D69" s="13">
        <f t="shared" si="26"/>
        <v>2</v>
      </c>
      <c r="E69" s="13">
        <v>218</v>
      </c>
      <c r="F69" s="27">
        <v>28611033</v>
      </c>
      <c r="G69" s="27">
        <v>27401072</v>
      </c>
      <c r="H69" s="15">
        <v>26004140.844015598</v>
      </c>
      <c r="I69" s="15">
        <v>24927316.218573902</v>
      </c>
      <c r="J69" s="28">
        <v>3083854</v>
      </c>
      <c r="K69" s="28">
        <v>2991339</v>
      </c>
      <c r="L69" s="15">
        <f t="shared" si="27"/>
        <v>1076824.6254416965</v>
      </c>
      <c r="M69" s="27">
        <f t="shared" si="28"/>
        <v>92515</v>
      </c>
      <c r="N69" s="15">
        <v>2348384.3148959102</v>
      </c>
      <c r="Q69" s="15">
        <f t="shared" si="29"/>
        <v>137142739.08727613</v>
      </c>
      <c r="R69" s="15"/>
      <c r="S69" s="15"/>
      <c r="V69" s="27">
        <f t="shared" si="24"/>
        <v>16457464.59030813</v>
      </c>
      <c r="W69" s="27">
        <f t="shared" si="20"/>
        <v>508990.2336620345</v>
      </c>
      <c r="X69" s="15">
        <f t="shared" si="21"/>
        <v>18110148.748295408</v>
      </c>
      <c r="Y69" s="15">
        <f t="shared" si="22"/>
        <v>12185777.373744234</v>
      </c>
      <c r="Z69" s="15">
        <f t="shared" si="23"/>
        <v>5924371.3745511742</v>
      </c>
    </row>
    <row r="70" spans="2:26" s="13" customFormat="1">
      <c r="C70" s="13">
        <f t="shared" si="25"/>
        <v>2029</v>
      </c>
      <c r="D70" s="13">
        <f t="shared" si="26"/>
        <v>3</v>
      </c>
      <c r="E70" s="13">
        <v>219</v>
      </c>
      <c r="F70" s="27">
        <v>28751326</v>
      </c>
      <c r="G70" s="27">
        <v>27534768</v>
      </c>
      <c r="H70" s="15">
        <v>26095461.247304499</v>
      </c>
      <c r="I70" s="15">
        <v>25014701.282935999</v>
      </c>
      <c r="J70" s="28">
        <v>3172151</v>
      </c>
      <c r="K70" s="28">
        <v>3076987</v>
      </c>
      <c r="L70" s="15">
        <f t="shared" si="27"/>
        <v>1080759.9643684998</v>
      </c>
      <c r="M70" s="27">
        <f t="shared" si="28"/>
        <v>95164</v>
      </c>
      <c r="N70" s="15">
        <v>2389571.5779024698</v>
      </c>
      <c r="Q70" s="15">
        <f t="shared" si="29"/>
        <v>137623505.92863414</v>
      </c>
      <c r="R70" s="15"/>
      <c r="S70" s="15"/>
      <c r="V70" s="27">
        <f t="shared" si="24"/>
        <v>16928674.616062719</v>
      </c>
      <c r="W70" s="27">
        <f t="shared" si="20"/>
        <v>523564.25008067722</v>
      </c>
      <c r="X70" s="15">
        <f t="shared" si="21"/>
        <v>18345520.725495029</v>
      </c>
      <c r="Y70" s="15">
        <f t="shared" si="22"/>
        <v>12399498.277281282</v>
      </c>
      <c r="Z70" s="15">
        <f t="shared" si="23"/>
        <v>5946022.4482137468</v>
      </c>
    </row>
    <row r="71" spans="2:26" s="13" customFormat="1">
      <c r="C71" s="13">
        <f t="shared" si="25"/>
        <v>2029</v>
      </c>
      <c r="D71" s="13">
        <f t="shared" si="26"/>
        <v>4</v>
      </c>
      <c r="E71" s="13">
        <v>220</v>
      </c>
      <c r="F71" s="27">
        <v>28872540</v>
      </c>
      <c r="G71" s="27">
        <v>27650681</v>
      </c>
      <c r="H71" s="15">
        <v>26198578.312328201</v>
      </c>
      <c r="I71" s="15">
        <v>25113386.011562299</v>
      </c>
      <c r="J71" s="28">
        <v>3263292</v>
      </c>
      <c r="K71" s="28">
        <v>3165394</v>
      </c>
      <c r="L71" s="15">
        <f t="shared" si="27"/>
        <v>1085192.3007659018</v>
      </c>
      <c r="M71" s="27">
        <f t="shared" si="28"/>
        <v>97898</v>
      </c>
      <c r="N71" s="15">
        <v>2348171.56408427</v>
      </c>
      <c r="Q71" s="15">
        <f t="shared" si="29"/>
        <v>138166440.18883383</v>
      </c>
      <c r="R71" s="15"/>
      <c r="S71" s="15"/>
      <c r="V71" s="27">
        <f t="shared" si="24"/>
        <v>17415063.845780704</v>
      </c>
      <c r="W71" s="27">
        <f t="shared" si="20"/>
        <v>538605.91142026545</v>
      </c>
      <c r="X71" s="15">
        <f t="shared" si="21"/>
        <v>18155081.264092851</v>
      </c>
      <c r="Y71" s="15">
        <f t="shared" si="22"/>
        <v>12184673.408771258</v>
      </c>
      <c r="Z71" s="15">
        <f t="shared" si="23"/>
        <v>5970407.8553215927</v>
      </c>
    </row>
    <row r="72" spans="2:26" s="9" customFormat="1">
      <c r="B72" s="10"/>
      <c r="C72" s="9">
        <f t="shared" si="25"/>
        <v>2030</v>
      </c>
      <c r="D72" s="9">
        <f t="shared" si="26"/>
        <v>1</v>
      </c>
      <c r="E72" s="9">
        <v>221</v>
      </c>
      <c r="F72" s="25">
        <v>29041645</v>
      </c>
      <c r="G72" s="25">
        <v>27811796</v>
      </c>
      <c r="H72" s="12">
        <v>26364165.670310002</v>
      </c>
      <c r="I72" s="12">
        <v>25271695.741119199</v>
      </c>
      <c r="J72" s="26">
        <v>3379370</v>
      </c>
      <c r="K72" s="26">
        <v>3277989</v>
      </c>
      <c r="L72" s="12">
        <f t="shared" si="27"/>
        <v>1092469.9291908033</v>
      </c>
      <c r="M72" s="25">
        <f t="shared" si="28"/>
        <v>101381</v>
      </c>
      <c r="N72" s="12">
        <v>2824891.57642235</v>
      </c>
      <c r="O72" s="10"/>
      <c r="P72" s="10"/>
      <c r="Q72" s="12">
        <f t="shared" si="29"/>
        <v>139037413.6119343</v>
      </c>
      <c r="R72" s="12"/>
      <c r="S72" s="12"/>
      <c r="T72" s="10"/>
      <c r="U72" s="10"/>
      <c r="V72" s="25">
        <f t="shared" si="24"/>
        <v>18034528.314884923</v>
      </c>
      <c r="W72" s="25">
        <f t="shared" si="20"/>
        <v>557768.34976912627</v>
      </c>
      <c r="X72" s="12">
        <f t="shared" si="21"/>
        <v>20668823.038693022</v>
      </c>
      <c r="Y72" s="12">
        <f t="shared" si="22"/>
        <v>14658375.81902515</v>
      </c>
      <c r="Z72" s="12">
        <f t="shared" si="23"/>
        <v>6010447.2196678724</v>
      </c>
    </row>
    <row r="73" spans="2:26" s="13" customFormat="1">
      <c r="C73" s="13">
        <f t="shared" si="25"/>
        <v>2030</v>
      </c>
      <c r="D73" s="13">
        <f t="shared" si="26"/>
        <v>2</v>
      </c>
      <c r="E73" s="13">
        <v>222</v>
      </c>
      <c r="F73" s="27">
        <v>29315962</v>
      </c>
      <c r="G73" s="27">
        <v>28072507</v>
      </c>
      <c r="H73" s="15">
        <v>26535568.5385129</v>
      </c>
      <c r="I73" s="15">
        <v>25434754.575952899</v>
      </c>
      <c r="J73" s="28">
        <v>3492968</v>
      </c>
      <c r="K73" s="28">
        <v>3388179</v>
      </c>
      <c r="L73" s="15">
        <f t="shared" si="27"/>
        <v>1100813.9625600018</v>
      </c>
      <c r="M73" s="27">
        <f t="shared" si="28"/>
        <v>104789</v>
      </c>
      <c r="N73" s="15">
        <v>2372630.8273735698</v>
      </c>
      <c r="Q73" s="15">
        <f t="shared" si="29"/>
        <v>139934515.21105516</v>
      </c>
      <c r="R73" s="15"/>
      <c r="S73" s="15"/>
      <c r="V73" s="27">
        <f t="shared" si="24"/>
        <v>18640761.18357886</v>
      </c>
      <c r="W73" s="27">
        <f t="shared" si="20"/>
        <v>576518.16024656466</v>
      </c>
      <c r="X73" s="15">
        <f t="shared" si="21"/>
        <v>18367946.27163123</v>
      </c>
      <c r="Y73" s="15">
        <f t="shared" si="22"/>
        <v>12311592.642253881</v>
      </c>
      <c r="Z73" s="15">
        <f t="shared" si="23"/>
        <v>6056353.6293773483</v>
      </c>
    </row>
    <row r="74" spans="2:26" s="13" customFormat="1">
      <c r="C74" s="13">
        <f t="shared" si="25"/>
        <v>2030</v>
      </c>
      <c r="D74" s="13">
        <f t="shared" si="26"/>
        <v>3</v>
      </c>
      <c r="E74" s="13">
        <v>223</v>
      </c>
      <c r="F74" s="27">
        <v>29395353</v>
      </c>
      <c r="G74" s="27">
        <v>28148640</v>
      </c>
      <c r="H74" s="15">
        <v>26651518.316401601</v>
      </c>
      <c r="I74" s="15">
        <v>25546194.103572201</v>
      </c>
      <c r="J74" s="28">
        <v>3585015</v>
      </c>
      <c r="K74" s="28">
        <v>3477464</v>
      </c>
      <c r="L74" s="15">
        <f t="shared" si="27"/>
        <v>1105324.2128293999</v>
      </c>
      <c r="M74" s="27">
        <f t="shared" si="28"/>
        <v>107551</v>
      </c>
      <c r="N74" s="15">
        <v>2319061.8866134798</v>
      </c>
      <c r="Q74" s="15">
        <f t="shared" si="29"/>
        <v>140547622.61204022</v>
      </c>
      <c r="R74" s="15"/>
      <c r="S74" s="15"/>
      <c r="V74" s="27">
        <f t="shared" si="24"/>
        <v>19131980.910244968</v>
      </c>
      <c r="W74" s="27">
        <f t="shared" si="20"/>
        <v>591713.86932481732</v>
      </c>
      <c r="X74" s="15">
        <f t="shared" si="21"/>
        <v>18114790.849614352</v>
      </c>
      <c r="Y74" s="15">
        <f t="shared" si="22"/>
        <v>12033623.153993743</v>
      </c>
      <c r="Z74" s="15">
        <f t="shared" si="23"/>
        <v>6081167.6956206085</v>
      </c>
    </row>
    <row r="75" spans="2:26" s="13" customFormat="1">
      <c r="C75" s="13">
        <f t="shared" si="25"/>
        <v>2030</v>
      </c>
      <c r="D75" s="13">
        <f t="shared" si="26"/>
        <v>4</v>
      </c>
      <c r="E75" s="13">
        <v>224</v>
      </c>
      <c r="F75" s="27">
        <v>29478125</v>
      </c>
      <c r="G75" s="27">
        <v>28227850</v>
      </c>
      <c r="H75" s="15">
        <v>26772333.4225641</v>
      </c>
      <c r="I75" s="15">
        <v>25661963.394195899</v>
      </c>
      <c r="J75" s="28">
        <v>3654746</v>
      </c>
      <c r="K75" s="28">
        <v>3545104</v>
      </c>
      <c r="L75" s="15">
        <f t="shared" si="27"/>
        <v>1110370.0283682011</v>
      </c>
      <c r="M75" s="27">
        <f t="shared" si="28"/>
        <v>109642</v>
      </c>
      <c r="N75" s="15">
        <v>2415885.54979689</v>
      </c>
      <c r="Q75" s="15">
        <f t="shared" si="29"/>
        <v>141184551.09158888</v>
      </c>
      <c r="R75" s="15"/>
      <c r="S75" s="15"/>
      <c r="V75" s="27">
        <f t="shared" si="24"/>
        <v>19504116.23321854</v>
      </c>
      <c r="W75" s="27">
        <f t="shared" si="20"/>
        <v>603217.93438007659</v>
      </c>
      <c r="X75" s="15">
        <f t="shared" si="21"/>
        <v>18644969.886491612</v>
      </c>
      <c r="Y75" s="15">
        <f t="shared" si="22"/>
        <v>12536041.602532789</v>
      </c>
      <c r="Z75" s="15">
        <f t="shared" si="23"/>
        <v>6108928.2839588234</v>
      </c>
    </row>
    <row r="76" spans="2:26" s="9" customFormat="1">
      <c r="B76" s="10"/>
      <c r="C76" s="9">
        <f t="shared" si="25"/>
        <v>2031</v>
      </c>
      <c r="D76" s="9">
        <f t="shared" si="26"/>
        <v>1</v>
      </c>
      <c r="E76" s="9">
        <v>225</v>
      </c>
      <c r="F76" s="25">
        <v>29635204</v>
      </c>
      <c r="G76" s="25">
        <v>28376888</v>
      </c>
      <c r="H76" s="12">
        <v>26926345.007476199</v>
      </c>
      <c r="I76" s="12">
        <v>25809511.124953099</v>
      </c>
      <c r="J76" s="26">
        <v>3756454</v>
      </c>
      <c r="K76" s="26">
        <v>3643760</v>
      </c>
      <c r="L76" s="12">
        <f t="shared" si="27"/>
        <v>1116833.8825231008</v>
      </c>
      <c r="M76" s="25">
        <f t="shared" si="28"/>
        <v>112694</v>
      </c>
      <c r="N76" s="12">
        <v>2990439.4681839701</v>
      </c>
      <c r="O76" s="10"/>
      <c r="P76" s="10"/>
      <c r="Q76" s="12">
        <f t="shared" si="29"/>
        <v>141996315.1725964</v>
      </c>
      <c r="R76" s="12"/>
      <c r="S76" s="12"/>
      <c r="T76" s="10"/>
      <c r="U76" s="10"/>
      <c r="V76" s="25">
        <f t="shared" si="24"/>
        <v>20046892.436992649</v>
      </c>
      <c r="W76" s="25">
        <f t="shared" ref="W76:W107" si="30">M76*5.5017049523</f>
        <v>620009.13789449621</v>
      </c>
      <c r="X76" s="12">
        <f t="shared" ref="X76:X107" si="31">N76*5.1890047538+L76*5.5017049523</f>
        <v>21661895.118731543</v>
      </c>
      <c r="Y76" s="12">
        <f t="shared" ref="Y76:Y107" si="32">N76*5.1890047538</f>
        <v>15517404.616357764</v>
      </c>
      <c r="Z76" s="12">
        <f t="shared" ref="Z76:Z107" si="33">L76*5.5017049523</f>
        <v>6144490.5023737801</v>
      </c>
    </row>
    <row r="77" spans="2:26" s="13" customFormat="1">
      <c r="C77" s="13">
        <f t="shared" si="25"/>
        <v>2031</v>
      </c>
      <c r="D77" s="13">
        <f t="shared" si="26"/>
        <v>2</v>
      </c>
      <c r="E77" s="13">
        <v>226</v>
      </c>
      <c r="F77" s="27">
        <v>29787208</v>
      </c>
      <c r="G77" s="27">
        <v>28522881</v>
      </c>
      <c r="H77" s="15">
        <v>26990219.769408099</v>
      </c>
      <c r="I77" s="15">
        <v>25871309.792652398</v>
      </c>
      <c r="J77" s="28">
        <v>3899612</v>
      </c>
      <c r="K77" s="28">
        <v>3782623</v>
      </c>
      <c r="L77" s="15">
        <f t="shared" si="27"/>
        <v>1118909.976755701</v>
      </c>
      <c r="M77" s="27">
        <f t="shared" si="28"/>
        <v>116989</v>
      </c>
      <c r="N77" s="15">
        <v>2489773.4943722198</v>
      </c>
      <c r="Q77" s="15">
        <f t="shared" si="29"/>
        <v>142336313.20872319</v>
      </c>
      <c r="R77" s="15"/>
      <c r="S77" s="15"/>
      <c r="V77" s="27">
        <f t="shared" ref="V77:V108" si="34">K77*5.5017049523</f>
        <v>20810875.691783883</v>
      </c>
      <c r="W77" s="27">
        <f t="shared" si="30"/>
        <v>643638.9606646247</v>
      </c>
      <c r="X77" s="15">
        <f t="shared" si="31"/>
        <v>19075359.058477402</v>
      </c>
      <c r="Y77" s="15">
        <f t="shared" si="32"/>
        <v>12919446.498182686</v>
      </c>
      <c r="Z77" s="15">
        <f t="shared" si="33"/>
        <v>6155912.5602947176</v>
      </c>
    </row>
    <row r="78" spans="2:26" s="13" customFormat="1">
      <c r="C78" s="13">
        <f t="shared" si="25"/>
        <v>2031</v>
      </c>
      <c r="D78" s="13">
        <f t="shared" si="26"/>
        <v>3</v>
      </c>
      <c r="E78" s="13">
        <v>227</v>
      </c>
      <c r="F78" s="27">
        <v>29888134</v>
      </c>
      <c r="G78" s="27">
        <v>28618917</v>
      </c>
      <c r="H78" s="15">
        <v>27134917.720533099</v>
      </c>
      <c r="I78" s="15">
        <v>26008863.145853899</v>
      </c>
      <c r="J78" s="28">
        <v>3976922</v>
      </c>
      <c r="K78" s="28">
        <v>3857615</v>
      </c>
      <c r="L78" s="15">
        <f t="shared" si="27"/>
        <v>1126054.5746791996</v>
      </c>
      <c r="M78" s="27">
        <f t="shared" si="28"/>
        <v>119307</v>
      </c>
      <c r="N78" s="15">
        <v>2405327.9505205601</v>
      </c>
      <c r="Q78" s="15">
        <f t="shared" si="29"/>
        <v>143093091.17323735</v>
      </c>
      <c r="R78" s="15"/>
      <c r="S78" s="15"/>
      <c r="V78" s="27">
        <f t="shared" si="34"/>
        <v>21223459.549566764</v>
      </c>
      <c r="W78" s="27">
        <f t="shared" si="30"/>
        <v>656391.91274405608</v>
      </c>
      <c r="X78" s="15">
        <f t="shared" si="31"/>
        <v>18676478.199771821</v>
      </c>
      <c r="Y78" s="15">
        <f t="shared" si="32"/>
        <v>12481258.169699198</v>
      </c>
      <c r="Z78" s="15">
        <f t="shared" si="33"/>
        <v>6195220.0300726229</v>
      </c>
    </row>
    <row r="79" spans="2:26" s="13" customFormat="1">
      <c r="C79" s="13">
        <f t="shared" si="25"/>
        <v>2031</v>
      </c>
      <c r="D79" s="13">
        <f t="shared" si="26"/>
        <v>4</v>
      </c>
      <c r="E79" s="13">
        <v>228</v>
      </c>
      <c r="F79" s="27">
        <v>29991066</v>
      </c>
      <c r="G79" s="27">
        <v>28717286</v>
      </c>
      <c r="H79" s="15">
        <v>27263467.975010399</v>
      </c>
      <c r="I79" s="15">
        <v>26131907.978734199</v>
      </c>
      <c r="J79" s="28">
        <v>4064764</v>
      </c>
      <c r="K79" s="28">
        <v>3942821</v>
      </c>
      <c r="L79" s="15">
        <f t="shared" si="27"/>
        <v>1131559.9962761998</v>
      </c>
      <c r="M79" s="27">
        <f t="shared" si="28"/>
        <v>121943</v>
      </c>
      <c r="N79" s="15">
        <v>2386597.4815847101</v>
      </c>
      <c r="Q79" s="15">
        <f t="shared" si="29"/>
        <v>143770047.53964981</v>
      </c>
      <c r="R79" s="15"/>
      <c r="S79" s="15"/>
      <c r="V79" s="27">
        <f t="shared" si="34"/>
        <v>21692237.821732439</v>
      </c>
      <c r="W79" s="27">
        <f t="shared" si="30"/>
        <v>670894.40699831885</v>
      </c>
      <c r="X79" s="15">
        <f t="shared" si="31"/>
        <v>18609574.912687507</v>
      </c>
      <c r="Y79" s="15">
        <f t="shared" si="32"/>
        <v>12384065.677350169</v>
      </c>
      <c r="Z79" s="15">
        <f t="shared" si="33"/>
        <v>6225509.2353373384</v>
      </c>
    </row>
    <row r="80" spans="2:26" s="9" customFormat="1">
      <c r="B80" s="10"/>
      <c r="C80" s="9">
        <f t="shared" ref="C80:C111" si="35">C76+1</f>
        <v>2032</v>
      </c>
      <c r="D80" s="9">
        <f t="shared" ref="D80:D111" si="36">D76</f>
        <v>1</v>
      </c>
      <c r="E80" s="9">
        <v>229</v>
      </c>
      <c r="F80" s="25">
        <v>30250263</v>
      </c>
      <c r="G80" s="25">
        <v>28965569</v>
      </c>
      <c r="H80" s="12">
        <v>27411466.614920899</v>
      </c>
      <c r="I80" s="12">
        <v>26273912.352460999</v>
      </c>
      <c r="J80" s="26">
        <v>4212633</v>
      </c>
      <c r="K80" s="26">
        <v>4086254</v>
      </c>
      <c r="L80" s="12">
        <f t="shared" si="27"/>
        <v>1137554.2624599002</v>
      </c>
      <c r="M80" s="25">
        <f t="shared" si="28"/>
        <v>126379</v>
      </c>
      <c r="N80" s="12">
        <v>2916045.06009054</v>
      </c>
      <c r="O80" s="10"/>
      <c r="P80" s="10"/>
      <c r="Q80" s="12">
        <f t="shared" si="29"/>
        <v>144551313.70583081</v>
      </c>
      <c r="R80" s="12"/>
      <c r="S80" s="12"/>
      <c r="T80" s="10"/>
      <c r="U80" s="10"/>
      <c r="V80" s="25">
        <f t="shared" si="34"/>
        <v>22481363.868155684</v>
      </c>
      <c r="W80" s="25">
        <f t="shared" si="30"/>
        <v>695299.97016672173</v>
      </c>
      <c r="X80" s="12">
        <f t="shared" si="31"/>
        <v>21389859.598390423</v>
      </c>
      <c r="Y80" s="12">
        <f t="shared" si="32"/>
        <v>15131371.679104818</v>
      </c>
      <c r="Z80" s="12">
        <f t="shared" si="33"/>
        <v>6258487.9192856066</v>
      </c>
    </row>
    <row r="81" spans="2:26" s="13" customFormat="1">
      <c r="C81" s="13">
        <f t="shared" si="35"/>
        <v>2032</v>
      </c>
      <c r="D81" s="13">
        <f t="shared" si="36"/>
        <v>2</v>
      </c>
      <c r="E81" s="13">
        <v>230</v>
      </c>
      <c r="F81" s="27">
        <v>30464469</v>
      </c>
      <c r="G81" s="27">
        <v>29170148</v>
      </c>
      <c r="H81" s="15">
        <v>27554682.095577799</v>
      </c>
      <c r="I81" s="15">
        <v>26410222.1912481</v>
      </c>
      <c r="J81" s="28">
        <v>4327803</v>
      </c>
      <c r="K81" s="28">
        <v>4197969</v>
      </c>
      <c r="L81" s="15">
        <f t="shared" si="27"/>
        <v>1144459.9043296985</v>
      </c>
      <c r="M81" s="27">
        <f t="shared" si="28"/>
        <v>129834</v>
      </c>
      <c r="N81" s="15">
        <v>2436971.8359453501</v>
      </c>
      <c r="Q81" s="15">
        <f t="shared" si="29"/>
        <v>145301250.22093302</v>
      </c>
      <c r="R81" s="15"/>
      <c r="S81" s="15"/>
      <c r="V81" s="27">
        <f t="shared" si="34"/>
        <v>23095986.836901877</v>
      </c>
      <c r="W81" s="27">
        <f t="shared" si="30"/>
        <v>714308.36077691824</v>
      </c>
      <c r="X81" s="15">
        <f t="shared" si="31"/>
        <v>18941939.164956622</v>
      </c>
      <c r="Y81" s="15">
        <f t="shared" si="32"/>
        <v>12645458.441597136</v>
      </c>
      <c r="Z81" s="15">
        <f t="shared" si="33"/>
        <v>6296480.7233594861</v>
      </c>
    </row>
    <row r="82" spans="2:26" s="13" customFormat="1">
      <c r="C82" s="13">
        <f t="shared" si="35"/>
        <v>2032</v>
      </c>
      <c r="D82" s="13">
        <f t="shared" si="36"/>
        <v>3</v>
      </c>
      <c r="E82" s="13">
        <v>231</v>
      </c>
      <c r="F82" s="27">
        <v>30614521</v>
      </c>
      <c r="G82" s="27">
        <v>29312565</v>
      </c>
      <c r="H82" s="15">
        <v>27621420.871564001</v>
      </c>
      <c r="I82" s="15">
        <v>26474446.485157698</v>
      </c>
      <c r="J82" s="28">
        <v>4436234</v>
      </c>
      <c r="K82" s="28">
        <v>4303147</v>
      </c>
      <c r="L82" s="15">
        <f t="shared" si="27"/>
        <v>1146974.3864063025</v>
      </c>
      <c r="M82" s="27">
        <f t="shared" si="28"/>
        <v>133087</v>
      </c>
      <c r="N82" s="15">
        <v>2471264.0479872301</v>
      </c>
      <c r="Q82" s="15">
        <f t="shared" si="29"/>
        <v>145654593.33679342</v>
      </c>
      <c r="R82" s="15"/>
      <c r="S82" s="15"/>
      <c r="V82" s="27">
        <f t="shared" si="34"/>
        <v>23674645.160374887</v>
      </c>
      <c r="W82" s="27">
        <f t="shared" si="30"/>
        <v>732205.40698675008</v>
      </c>
      <c r="X82" s="15">
        <f t="shared" si="31"/>
        <v>19133715.554753575</v>
      </c>
      <c r="Y82" s="15">
        <f t="shared" si="32"/>
        <v>12823400.892900769</v>
      </c>
      <c r="Z82" s="15">
        <f t="shared" si="33"/>
        <v>6310314.6618528077</v>
      </c>
    </row>
    <row r="83" spans="2:26" s="13" customFormat="1">
      <c r="C83" s="13">
        <f t="shared" si="35"/>
        <v>2032</v>
      </c>
      <c r="D83" s="13">
        <f t="shared" si="36"/>
        <v>4</v>
      </c>
      <c r="E83" s="13">
        <v>232</v>
      </c>
      <c r="F83" s="27">
        <v>30845448</v>
      </c>
      <c r="G83" s="27">
        <v>29531785</v>
      </c>
      <c r="H83" s="15">
        <v>27798138.942646299</v>
      </c>
      <c r="I83" s="15">
        <v>26642990.856406599</v>
      </c>
      <c r="J83" s="28">
        <v>4576050</v>
      </c>
      <c r="K83" s="28">
        <v>4438769</v>
      </c>
      <c r="L83" s="15">
        <f t="shared" si="27"/>
        <v>1155148.0862396993</v>
      </c>
      <c r="M83" s="27">
        <f t="shared" si="28"/>
        <v>137281</v>
      </c>
      <c r="N83" s="15">
        <v>2387505.20273061</v>
      </c>
      <c r="Q83" s="15">
        <f t="shared" si="29"/>
        <v>146581874.73877579</v>
      </c>
      <c r="R83" s="15"/>
      <c r="S83" s="15"/>
      <c r="V83" s="27">
        <f t="shared" si="34"/>
        <v>24420797.389415719</v>
      </c>
      <c r="W83" s="27">
        <f t="shared" si="30"/>
        <v>755279.55755669624</v>
      </c>
      <c r="X83" s="15">
        <f t="shared" si="31"/>
        <v>18744059.79339619</v>
      </c>
      <c r="Y83" s="15">
        <f t="shared" si="32"/>
        <v>12388775.846691368</v>
      </c>
      <c r="Z83" s="15">
        <f t="shared" si="33"/>
        <v>6355283.9467048207</v>
      </c>
    </row>
    <row r="84" spans="2:26" s="9" customFormat="1">
      <c r="B84" s="10"/>
      <c r="C84" s="9">
        <f t="shared" si="35"/>
        <v>2033</v>
      </c>
      <c r="D84" s="9">
        <f t="shared" si="36"/>
        <v>1</v>
      </c>
      <c r="E84" s="9">
        <v>233</v>
      </c>
      <c r="F84" s="25">
        <v>30994555</v>
      </c>
      <c r="G84" s="25">
        <v>29673488</v>
      </c>
      <c r="H84" s="12">
        <v>27923925.914786801</v>
      </c>
      <c r="I84" s="12">
        <v>26763501.106759802</v>
      </c>
      <c r="J84" s="26">
        <v>4656507</v>
      </c>
      <c r="K84" s="26">
        <v>4516811</v>
      </c>
      <c r="L84" s="12">
        <f t="shared" si="27"/>
        <v>1160424.8080269992</v>
      </c>
      <c r="M84" s="25">
        <f t="shared" si="28"/>
        <v>139696</v>
      </c>
      <c r="N84" s="12">
        <v>2917552.8286588802</v>
      </c>
      <c r="O84" s="10"/>
      <c r="P84" s="10"/>
      <c r="Q84" s="12">
        <f t="shared" si="29"/>
        <v>147244886.57994694</v>
      </c>
      <c r="R84" s="12"/>
      <c r="S84" s="12"/>
      <c r="T84" s="10"/>
      <c r="U84" s="10"/>
      <c r="V84" s="25">
        <f t="shared" si="34"/>
        <v>24850161.447303116</v>
      </c>
      <c r="W84" s="25">
        <f t="shared" si="30"/>
        <v>768566.17501650075</v>
      </c>
      <c r="X84" s="12">
        <f t="shared" si="31"/>
        <v>21523510.410467483</v>
      </c>
      <c r="Y84" s="12">
        <f t="shared" si="32"/>
        <v>15139195.497373566</v>
      </c>
      <c r="Z84" s="12">
        <f t="shared" si="33"/>
        <v>6384314.913093918</v>
      </c>
    </row>
    <row r="85" spans="2:26" s="13" customFormat="1">
      <c r="C85" s="13">
        <f t="shared" si="35"/>
        <v>2033</v>
      </c>
      <c r="D85" s="13">
        <f t="shared" si="36"/>
        <v>2</v>
      </c>
      <c r="E85" s="13">
        <v>234</v>
      </c>
      <c r="F85" s="27">
        <v>31181176</v>
      </c>
      <c r="G85" s="27">
        <v>29851466</v>
      </c>
      <c r="H85" s="15">
        <v>28029950.1910365</v>
      </c>
      <c r="I85" s="15">
        <v>26864211.791025002</v>
      </c>
      <c r="J85" s="28">
        <v>4754804</v>
      </c>
      <c r="K85" s="28">
        <v>4612160</v>
      </c>
      <c r="L85" s="15">
        <f t="shared" si="27"/>
        <v>1165738.4000114985</v>
      </c>
      <c r="M85" s="27">
        <f t="shared" si="28"/>
        <v>142644</v>
      </c>
      <c r="N85" s="15">
        <v>2406664.75479542</v>
      </c>
      <c r="Q85" s="15">
        <f t="shared" si="29"/>
        <v>147798967.0503183</v>
      </c>
      <c r="R85" s="15"/>
      <c r="S85" s="15"/>
      <c r="V85" s="27">
        <f t="shared" si="34"/>
        <v>25374743.512799967</v>
      </c>
      <c r="W85" s="27">
        <f t="shared" si="30"/>
        <v>784785.20121588116</v>
      </c>
      <c r="X85" s="15">
        <f t="shared" si="31"/>
        <v>18901743.581865884</v>
      </c>
      <c r="Y85" s="15">
        <f t="shared" si="32"/>
        <v>12488194.853436345</v>
      </c>
      <c r="Z85" s="15">
        <f t="shared" si="33"/>
        <v>6413548.7284295391</v>
      </c>
    </row>
    <row r="86" spans="2:26" s="13" customFormat="1">
      <c r="C86" s="13">
        <f t="shared" si="35"/>
        <v>2033</v>
      </c>
      <c r="D86" s="13">
        <f t="shared" si="36"/>
        <v>3</v>
      </c>
      <c r="E86" s="13">
        <v>235</v>
      </c>
      <c r="F86" s="27">
        <v>31315536</v>
      </c>
      <c r="G86" s="27">
        <v>29980306</v>
      </c>
      <c r="H86" s="15">
        <v>28103981.7953302</v>
      </c>
      <c r="I86" s="15">
        <v>26935784.3686799</v>
      </c>
      <c r="J86" s="28">
        <v>4864566</v>
      </c>
      <c r="K86" s="28">
        <v>4718629</v>
      </c>
      <c r="L86" s="15">
        <f t="shared" si="27"/>
        <v>1168197.4266503006</v>
      </c>
      <c r="M86" s="27">
        <f t="shared" si="28"/>
        <v>145937</v>
      </c>
      <c r="N86" s="15">
        <v>2395393.2323043998</v>
      </c>
      <c r="Q86" s="15">
        <f t="shared" si="29"/>
        <v>148192738.25525114</v>
      </c>
      <c r="R86" s="15"/>
      <c r="S86" s="15"/>
      <c r="V86" s="27">
        <f t="shared" si="34"/>
        <v>25960504.537366398</v>
      </c>
      <c r="W86" s="27">
        <f t="shared" si="30"/>
        <v>802902.31562380504</v>
      </c>
      <c r="X86" s="15">
        <f t="shared" si="31"/>
        <v>18856784.437113956</v>
      </c>
      <c r="Y86" s="15">
        <f t="shared" si="32"/>
        <v>12429706.869647879</v>
      </c>
      <c r="Z86" s="15">
        <f t="shared" si="33"/>
        <v>6427077.5674660746</v>
      </c>
    </row>
    <row r="87" spans="2:26" s="13" customFormat="1">
      <c r="C87" s="13">
        <f t="shared" si="35"/>
        <v>2033</v>
      </c>
      <c r="D87" s="13">
        <f t="shared" si="36"/>
        <v>4</v>
      </c>
      <c r="E87" s="13">
        <v>236</v>
      </c>
      <c r="F87" s="27">
        <v>31606780</v>
      </c>
      <c r="G87" s="27">
        <v>30258306</v>
      </c>
      <c r="H87" s="15">
        <v>28276320.930804901</v>
      </c>
      <c r="I87" s="15">
        <v>27099711.9927531</v>
      </c>
      <c r="J87" s="28">
        <v>4944133</v>
      </c>
      <c r="K87" s="28">
        <v>4795809</v>
      </c>
      <c r="L87" s="15">
        <f t="shared" si="27"/>
        <v>1176608.9380518012</v>
      </c>
      <c r="M87" s="27">
        <f t="shared" si="28"/>
        <v>148324</v>
      </c>
      <c r="N87" s="15">
        <v>2412340.6353402198</v>
      </c>
      <c r="Q87" s="15">
        <f t="shared" si="29"/>
        <v>149094619.67643341</v>
      </c>
      <c r="R87" s="15"/>
      <c r="S87" s="15"/>
      <c r="V87" s="27">
        <f t="shared" si="34"/>
        <v>26385126.125584912</v>
      </c>
      <c r="W87" s="27">
        <f t="shared" si="30"/>
        <v>816034.88534494513</v>
      </c>
      <c r="X87" s="15">
        <f t="shared" si="31"/>
        <v>18991002.24596535</v>
      </c>
      <c r="Y87" s="15">
        <f t="shared" si="32"/>
        <v>12517647.024565313</v>
      </c>
      <c r="Z87" s="15">
        <f t="shared" si="33"/>
        <v>6473355.2214000383</v>
      </c>
    </row>
    <row r="88" spans="2:26" s="9" customFormat="1">
      <c r="B88" s="10"/>
      <c r="C88" s="9">
        <f t="shared" si="35"/>
        <v>2034</v>
      </c>
      <c r="D88" s="9">
        <f t="shared" si="36"/>
        <v>1</v>
      </c>
      <c r="E88" s="9">
        <v>237</v>
      </c>
      <c r="F88" s="25">
        <v>31669614</v>
      </c>
      <c r="G88" s="25">
        <v>30317754</v>
      </c>
      <c r="H88" s="12">
        <v>28471674.856341399</v>
      </c>
      <c r="I88" s="12">
        <v>27287598.8297791</v>
      </c>
      <c r="J88" s="26">
        <v>5024385</v>
      </c>
      <c r="K88" s="26">
        <v>4873653</v>
      </c>
      <c r="L88" s="12">
        <f t="shared" si="27"/>
        <v>1184076.0265622996</v>
      </c>
      <c r="M88" s="25">
        <f t="shared" si="28"/>
        <v>150732</v>
      </c>
      <c r="N88" s="12">
        <v>2917285.4162358199</v>
      </c>
      <c r="O88" s="10"/>
      <c r="P88" s="10"/>
      <c r="Q88" s="12">
        <f t="shared" si="29"/>
        <v>150128317.61817136</v>
      </c>
      <c r="R88" s="12"/>
      <c r="S88" s="12"/>
      <c r="T88" s="10"/>
      <c r="U88" s="10"/>
      <c r="V88" s="25">
        <f t="shared" si="34"/>
        <v>26813400.845891751</v>
      </c>
      <c r="W88" s="25">
        <f t="shared" si="30"/>
        <v>829282.99087008357</v>
      </c>
      <c r="X88" s="12">
        <f t="shared" si="31"/>
        <v>21652244.83227659</v>
      </c>
      <c r="Y88" s="12">
        <f t="shared" si="32"/>
        <v>15137807.893039081</v>
      </c>
      <c r="Z88" s="12">
        <f t="shared" si="33"/>
        <v>6514436.9392375099</v>
      </c>
    </row>
    <row r="89" spans="2:26" s="13" customFormat="1">
      <c r="C89" s="13">
        <f t="shared" si="35"/>
        <v>2034</v>
      </c>
      <c r="D89" s="13">
        <f t="shared" si="36"/>
        <v>2</v>
      </c>
      <c r="E89" s="13">
        <v>238</v>
      </c>
      <c r="F89" s="27">
        <v>31835364</v>
      </c>
      <c r="G89" s="27">
        <v>30476942</v>
      </c>
      <c r="H89" s="15">
        <v>28644387.686629299</v>
      </c>
      <c r="I89" s="15">
        <v>27454261.309429798</v>
      </c>
      <c r="J89" s="28">
        <v>5156320</v>
      </c>
      <c r="K89" s="28">
        <v>5001631</v>
      </c>
      <c r="L89" s="15">
        <f t="shared" si="27"/>
        <v>1190126.3771995008</v>
      </c>
      <c r="M89" s="27">
        <f t="shared" si="28"/>
        <v>154689</v>
      </c>
      <c r="N89" s="15">
        <v>2442084.64377699</v>
      </c>
      <c r="Q89" s="15">
        <f t="shared" si="29"/>
        <v>151045245.40782821</v>
      </c>
      <c r="R89" s="15"/>
      <c r="S89" s="15"/>
      <c r="V89" s="27">
        <f t="shared" si="34"/>
        <v>27517498.042277202</v>
      </c>
      <c r="W89" s="27">
        <f t="shared" si="30"/>
        <v>851053.23736633465</v>
      </c>
      <c r="X89" s="15">
        <f t="shared" si="31"/>
        <v>19219713.009042133</v>
      </c>
      <c r="Y89" s="15">
        <f t="shared" si="32"/>
        <v>12671988.825740781</v>
      </c>
      <c r="Z89" s="15">
        <f t="shared" si="33"/>
        <v>6547724.183301351</v>
      </c>
    </row>
    <row r="90" spans="2:26" s="13" customFormat="1">
      <c r="C90" s="13">
        <f t="shared" si="35"/>
        <v>2034</v>
      </c>
      <c r="D90" s="13">
        <f t="shared" si="36"/>
        <v>3</v>
      </c>
      <c r="E90" s="13">
        <v>239</v>
      </c>
      <c r="F90" s="27">
        <v>32074532</v>
      </c>
      <c r="G90" s="27">
        <v>30704685</v>
      </c>
      <c r="H90" s="15">
        <v>28845567.983883701</v>
      </c>
      <c r="I90" s="15">
        <v>27646586.943663102</v>
      </c>
      <c r="J90" s="28">
        <v>5247769</v>
      </c>
      <c r="K90" s="28">
        <v>5090336</v>
      </c>
      <c r="L90" s="15">
        <f t="shared" si="27"/>
        <v>1198981.0402205996</v>
      </c>
      <c r="M90" s="27">
        <f t="shared" si="28"/>
        <v>157433</v>
      </c>
      <c r="N90" s="15">
        <v>2457893.2508368799</v>
      </c>
      <c r="Q90" s="15">
        <f t="shared" si="29"/>
        <v>152103364.30214381</v>
      </c>
      <c r="R90" s="15"/>
      <c r="S90" s="15"/>
      <c r="V90" s="27">
        <f t="shared" si="34"/>
        <v>28005526.780070972</v>
      </c>
      <c r="W90" s="27">
        <f t="shared" si="30"/>
        <v>866149.91575544584</v>
      </c>
      <c r="X90" s="15">
        <f t="shared" si="31"/>
        <v>19350459.689620983</v>
      </c>
      <c r="Y90" s="15">
        <f t="shared" si="32"/>
        <v>12754019.762925506</v>
      </c>
      <c r="Z90" s="15">
        <f t="shared" si="33"/>
        <v>6596439.9266954781</v>
      </c>
    </row>
    <row r="91" spans="2:26" s="13" customFormat="1">
      <c r="C91" s="13">
        <f t="shared" si="35"/>
        <v>2034</v>
      </c>
      <c r="D91" s="13">
        <f t="shared" si="36"/>
        <v>4</v>
      </c>
      <c r="E91" s="13">
        <v>240</v>
      </c>
      <c r="F91" s="27">
        <v>32219271</v>
      </c>
      <c r="G91" s="27">
        <v>30842004</v>
      </c>
      <c r="H91" s="15">
        <v>28947400.917858899</v>
      </c>
      <c r="I91" s="15">
        <v>27744635.636915099</v>
      </c>
      <c r="J91" s="28">
        <v>5318371</v>
      </c>
      <c r="K91" s="28">
        <v>5158819</v>
      </c>
      <c r="L91" s="15">
        <f t="shared" si="27"/>
        <v>1202765.2809437998</v>
      </c>
      <c r="M91" s="27">
        <f t="shared" si="28"/>
        <v>159552</v>
      </c>
      <c r="N91" s="15">
        <v>2409777.92881379</v>
      </c>
      <c r="Q91" s="15">
        <f t="shared" si="29"/>
        <v>152642799.28337488</v>
      </c>
      <c r="R91" s="15"/>
      <c r="S91" s="15"/>
      <c r="V91" s="27">
        <f t="shared" si="34"/>
        <v>28382300.040319335</v>
      </c>
      <c r="W91" s="27">
        <f t="shared" si="30"/>
        <v>877808.02854936954</v>
      </c>
      <c r="X91" s="15">
        <f t="shared" si="31"/>
        <v>19121608.830840077</v>
      </c>
      <c r="Y91" s="15">
        <f t="shared" si="32"/>
        <v>12504349.128217073</v>
      </c>
      <c r="Z91" s="15">
        <f t="shared" si="33"/>
        <v>6617259.7026230041</v>
      </c>
    </row>
    <row r="92" spans="2:26" s="9" customFormat="1">
      <c r="B92" s="10"/>
      <c r="C92" s="9">
        <f t="shared" si="35"/>
        <v>2035</v>
      </c>
      <c r="D92" s="9">
        <f t="shared" si="36"/>
        <v>1</v>
      </c>
      <c r="E92" s="9">
        <v>241</v>
      </c>
      <c r="F92" s="25">
        <v>32333254</v>
      </c>
      <c r="G92" s="25">
        <v>30951242</v>
      </c>
      <c r="H92" s="12">
        <v>29101416.163598299</v>
      </c>
      <c r="I92" s="12">
        <v>27893023.172684699</v>
      </c>
      <c r="J92" s="26">
        <v>5421725</v>
      </c>
      <c r="K92" s="26">
        <v>5259074</v>
      </c>
      <c r="L92" s="12">
        <f t="shared" si="27"/>
        <v>1208392.9909135997</v>
      </c>
      <c r="M92" s="25">
        <f t="shared" si="28"/>
        <v>162651</v>
      </c>
      <c r="N92" s="12">
        <v>2911903.5988534102</v>
      </c>
      <c r="O92" s="10"/>
      <c r="P92" s="10"/>
      <c r="Q92" s="12">
        <f t="shared" si="29"/>
        <v>153459183.72377807</v>
      </c>
      <c r="R92" s="12"/>
      <c r="S92" s="12"/>
      <c r="T92" s="10"/>
      <c r="U92" s="10"/>
      <c r="V92" s="25">
        <f t="shared" si="34"/>
        <v>28933873.470312171</v>
      </c>
      <c r="W92" s="25">
        <f t="shared" si="30"/>
        <v>894857.81219654728</v>
      </c>
      <c r="X92" s="12">
        <f t="shared" si="31"/>
        <v>21758103.319491632</v>
      </c>
      <c r="Y92" s="12">
        <f t="shared" si="32"/>
        <v>15109881.617057674</v>
      </c>
      <c r="Z92" s="12">
        <f t="shared" si="33"/>
        <v>6648221.7024339605</v>
      </c>
    </row>
    <row r="93" spans="2:26" s="13" customFormat="1">
      <c r="C93" s="13">
        <f t="shared" si="35"/>
        <v>2035</v>
      </c>
      <c r="D93" s="13">
        <f t="shared" si="36"/>
        <v>2</v>
      </c>
      <c r="E93" s="13">
        <v>242</v>
      </c>
      <c r="F93" s="27">
        <v>32428049</v>
      </c>
      <c r="G93" s="27">
        <v>31041543</v>
      </c>
      <c r="H93" s="15">
        <v>29292406.279666498</v>
      </c>
      <c r="I93" s="15">
        <v>28076091.003216699</v>
      </c>
      <c r="J93" s="28">
        <v>5509405</v>
      </c>
      <c r="K93" s="28">
        <v>5344123</v>
      </c>
      <c r="L93" s="15">
        <f t="shared" si="27"/>
        <v>1216315.2764497995</v>
      </c>
      <c r="M93" s="27">
        <f t="shared" si="28"/>
        <v>165282</v>
      </c>
      <c r="N93" s="15">
        <v>2403960.11809497</v>
      </c>
      <c r="Q93" s="15">
        <f t="shared" si="29"/>
        <v>154466368.9136228</v>
      </c>
      <c r="R93" s="15"/>
      <c r="S93" s="15"/>
      <c r="V93" s="27">
        <f t="shared" si="34"/>
        <v>29401787.974800333</v>
      </c>
      <c r="W93" s="27">
        <f t="shared" si="30"/>
        <v>909332.79792604863</v>
      </c>
      <c r="X93" s="15">
        <f t="shared" si="31"/>
        <v>19165968.260742415</v>
      </c>
      <c r="Y93" s="15">
        <f t="shared" si="32"/>
        <v>12474160.480740409</v>
      </c>
      <c r="Z93" s="15">
        <f t="shared" si="33"/>
        <v>6691807.7800020054</v>
      </c>
    </row>
    <row r="94" spans="2:26" s="13" customFormat="1">
      <c r="C94" s="13">
        <f t="shared" si="35"/>
        <v>2035</v>
      </c>
      <c r="D94" s="13">
        <f t="shared" si="36"/>
        <v>3</v>
      </c>
      <c r="E94" s="13">
        <v>243</v>
      </c>
      <c r="F94" s="27">
        <v>32531554</v>
      </c>
      <c r="G94" s="27">
        <v>31140974</v>
      </c>
      <c r="H94" s="15">
        <v>29352697.180882499</v>
      </c>
      <c r="I94" s="15">
        <v>28134130.403411299</v>
      </c>
      <c r="J94" s="28">
        <v>5604815</v>
      </c>
      <c r="K94" s="28">
        <v>5436671</v>
      </c>
      <c r="L94" s="15">
        <f t="shared" si="27"/>
        <v>1218566.7774711996</v>
      </c>
      <c r="M94" s="27">
        <f t="shared" si="28"/>
        <v>168144</v>
      </c>
      <c r="N94" s="15">
        <v>2371278.5661035902</v>
      </c>
      <c r="Q94" s="15">
        <f t="shared" si="29"/>
        <v>154785684.56910193</v>
      </c>
      <c r="R94" s="15"/>
      <c r="S94" s="15"/>
      <c r="V94" s="27">
        <f t="shared" si="34"/>
        <v>29910959.764725793</v>
      </c>
      <c r="W94" s="27">
        <f t="shared" si="30"/>
        <v>925078.67749953119</v>
      </c>
      <c r="X94" s="15">
        <f t="shared" si="31"/>
        <v>19008770.626417127</v>
      </c>
      <c r="Y94" s="15">
        <f t="shared" si="32"/>
        <v>12304575.752095576</v>
      </c>
      <c r="Z94" s="15">
        <f t="shared" si="33"/>
        <v>6704194.8743215511</v>
      </c>
    </row>
    <row r="95" spans="2:26" s="13" customFormat="1">
      <c r="C95" s="13">
        <f t="shared" si="35"/>
        <v>2035</v>
      </c>
      <c r="D95" s="13">
        <f t="shared" si="36"/>
        <v>4</v>
      </c>
      <c r="E95" s="13">
        <v>244</v>
      </c>
      <c r="F95" s="27">
        <v>32777916</v>
      </c>
      <c r="G95" s="27">
        <v>31376973</v>
      </c>
      <c r="H95" s="15">
        <v>29475643.686381601</v>
      </c>
      <c r="I95" s="15">
        <v>28252015.800172798</v>
      </c>
      <c r="J95" s="28">
        <v>5768850</v>
      </c>
      <c r="K95" s="28">
        <v>5595784</v>
      </c>
      <c r="L95" s="15">
        <f t="shared" si="27"/>
        <v>1223627.8862088025</v>
      </c>
      <c r="M95" s="27">
        <f t="shared" si="28"/>
        <v>173066</v>
      </c>
      <c r="N95" s="15">
        <v>2441661.6617989298</v>
      </c>
      <c r="Q95" s="15">
        <f t="shared" si="29"/>
        <v>155434255.24026853</v>
      </c>
      <c r="R95" s="15"/>
      <c r="S95" s="15"/>
      <c r="V95" s="27">
        <f t="shared" si="34"/>
        <v>30786352.544801101</v>
      </c>
      <c r="W95" s="27">
        <f t="shared" si="30"/>
        <v>952158.06927475182</v>
      </c>
      <c r="X95" s="15">
        <f t="shared" si="31"/>
        <v>19401833.571573205</v>
      </c>
      <c r="Y95" s="15">
        <f t="shared" si="32"/>
        <v>12669793.970245855</v>
      </c>
      <c r="Z95" s="15">
        <f t="shared" si="33"/>
        <v>6732039.6013273494</v>
      </c>
    </row>
    <row r="96" spans="2:26" s="9" customFormat="1">
      <c r="B96" s="10"/>
      <c r="C96" s="9">
        <f t="shared" si="35"/>
        <v>2036</v>
      </c>
      <c r="D96" s="9">
        <f t="shared" si="36"/>
        <v>1</v>
      </c>
      <c r="E96" s="9">
        <v>245</v>
      </c>
      <c r="F96" s="25">
        <v>33143764</v>
      </c>
      <c r="G96" s="25">
        <v>31726893</v>
      </c>
      <c r="H96" s="12">
        <v>29651181.2088411</v>
      </c>
      <c r="I96" s="12">
        <v>28420491.8516372</v>
      </c>
      <c r="J96" s="26">
        <v>5936056</v>
      </c>
      <c r="K96" s="26">
        <v>5757974</v>
      </c>
      <c r="L96" s="12">
        <f t="shared" si="27"/>
        <v>1230689.3572039008</v>
      </c>
      <c r="M96" s="25">
        <f t="shared" si="28"/>
        <v>178082</v>
      </c>
      <c r="N96" s="12">
        <v>2837234.8078314802</v>
      </c>
      <c r="O96" s="10"/>
      <c r="P96" s="10"/>
      <c r="Q96" s="12">
        <f t="shared" si="29"/>
        <v>156361160.76695418</v>
      </c>
      <c r="R96" s="12"/>
      <c r="S96" s="12"/>
      <c r="T96" s="10"/>
      <c r="U96" s="10"/>
      <c r="V96" s="25">
        <f t="shared" si="34"/>
        <v>31678674.071014639</v>
      </c>
      <c r="W96" s="25">
        <f t="shared" si="30"/>
        <v>979754.62131548859</v>
      </c>
      <c r="X96" s="12">
        <f t="shared" si="31"/>
        <v>21493314.636755984</v>
      </c>
      <c r="Y96" s="12">
        <f t="shared" si="32"/>
        <v>14722424.90548438</v>
      </c>
      <c r="Z96" s="12">
        <f t="shared" si="33"/>
        <v>6770889.731271605</v>
      </c>
    </row>
    <row r="97" spans="2:26" s="13" customFormat="1">
      <c r="C97" s="13">
        <f t="shared" si="35"/>
        <v>2036</v>
      </c>
      <c r="D97" s="13">
        <f t="shared" si="36"/>
        <v>2</v>
      </c>
      <c r="E97" s="13">
        <v>246</v>
      </c>
      <c r="F97" s="27">
        <v>33159553</v>
      </c>
      <c r="G97" s="27">
        <v>31743088</v>
      </c>
      <c r="H97" s="15">
        <v>29759543.779412799</v>
      </c>
      <c r="I97" s="15">
        <v>28524166.249949601</v>
      </c>
      <c r="J97" s="28">
        <v>6016674</v>
      </c>
      <c r="K97" s="28">
        <v>5836174</v>
      </c>
      <c r="L97" s="15">
        <f t="shared" si="27"/>
        <v>1235377.529463198</v>
      </c>
      <c r="M97" s="27">
        <f t="shared" si="28"/>
        <v>180500</v>
      </c>
      <c r="N97" s="15">
        <v>2425226.81825573</v>
      </c>
      <c r="Q97" s="15">
        <f t="shared" si="29"/>
        <v>156931546.71757624</v>
      </c>
      <c r="R97" s="15"/>
      <c r="S97" s="15"/>
      <c r="V97" s="27">
        <f t="shared" si="34"/>
        <v>32108907.398284499</v>
      </c>
      <c r="W97" s="27">
        <f t="shared" si="30"/>
        <v>993057.74389014998</v>
      </c>
      <c r="X97" s="15">
        <f t="shared" si="31"/>
        <v>19381196.160780046</v>
      </c>
      <c r="Y97" s="15">
        <f t="shared" si="32"/>
        <v>12584513.488972232</v>
      </c>
      <c r="Z97" s="15">
        <f t="shared" si="33"/>
        <v>6796682.6718078153</v>
      </c>
    </row>
    <row r="98" spans="2:26" s="13" customFormat="1">
      <c r="C98" s="13">
        <f t="shared" si="35"/>
        <v>2036</v>
      </c>
      <c r="D98" s="13">
        <f t="shared" si="36"/>
        <v>3</v>
      </c>
      <c r="E98" s="13">
        <v>247</v>
      </c>
      <c r="F98" s="27">
        <v>33264900</v>
      </c>
      <c r="G98" s="27">
        <v>31844201</v>
      </c>
      <c r="H98" s="15">
        <v>29916823.977091201</v>
      </c>
      <c r="I98" s="15">
        <v>28674566.3134178</v>
      </c>
      <c r="J98" s="28">
        <v>6097983</v>
      </c>
      <c r="K98" s="28">
        <v>5915043</v>
      </c>
      <c r="L98" s="15">
        <f t="shared" ref="L98:L115" si="37">H98-I98</f>
        <v>1242257.6636734009</v>
      </c>
      <c r="M98" s="27">
        <f t="shared" ref="M98:M115" si="38">J98-K98</f>
        <v>182940</v>
      </c>
      <c r="N98" s="15">
        <v>2426146.4916975498</v>
      </c>
      <c r="Q98" s="15">
        <f t="shared" ref="Q98:Q115" si="39">I98*5.5017049523</f>
        <v>157759003.49158546</v>
      </c>
      <c r="R98" s="15"/>
      <c r="S98" s="15"/>
      <c r="V98" s="27">
        <f t="shared" si="34"/>
        <v>32542821.366167448</v>
      </c>
      <c r="W98" s="27">
        <f t="shared" si="30"/>
        <v>1006481.9039737619</v>
      </c>
      <c r="X98" s="15">
        <f t="shared" si="31"/>
        <v>19423820.819098357</v>
      </c>
      <c r="Y98" s="15">
        <f t="shared" si="32"/>
        <v>12589285.678833779</v>
      </c>
      <c r="Z98" s="15">
        <f t="shared" si="33"/>
        <v>6834535.1402645772</v>
      </c>
    </row>
    <row r="99" spans="2:26" s="13" customFormat="1">
      <c r="C99" s="13">
        <f t="shared" si="35"/>
        <v>2036</v>
      </c>
      <c r="D99" s="13">
        <f t="shared" si="36"/>
        <v>4</v>
      </c>
      <c r="E99" s="13">
        <v>248</v>
      </c>
      <c r="F99" s="27">
        <v>33366229</v>
      </c>
      <c r="G99" s="27">
        <v>31942620</v>
      </c>
      <c r="H99" s="15">
        <v>30056317.767761901</v>
      </c>
      <c r="I99" s="15">
        <v>28808759.872236699</v>
      </c>
      <c r="J99" s="28">
        <v>6217955</v>
      </c>
      <c r="K99" s="28">
        <v>6031416</v>
      </c>
      <c r="L99" s="15">
        <f t="shared" si="37"/>
        <v>1247557.8955252022</v>
      </c>
      <c r="M99" s="27">
        <f t="shared" si="38"/>
        <v>186539</v>
      </c>
      <c r="N99" s="15">
        <v>2417617.9278779901</v>
      </c>
      <c r="Q99" s="15">
        <f t="shared" si="39"/>
        <v>158497296.85870615</v>
      </c>
      <c r="R99" s="15"/>
      <c r="S99" s="15"/>
      <c r="V99" s="27">
        <f t="shared" si="34"/>
        <v>33183071.276581455</v>
      </c>
      <c r="W99" s="27">
        <f t="shared" si="30"/>
        <v>1026282.5400970897</v>
      </c>
      <c r="X99" s="15">
        <f t="shared" si="31"/>
        <v>19408726.372722965</v>
      </c>
      <c r="Y99" s="15">
        <f t="shared" si="32"/>
        <v>12545030.920630995</v>
      </c>
      <c r="Z99" s="15">
        <f t="shared" si="33"/>
        <v>6863695.4520919705</v>
      </c>
    </row>
    <row r="100" spans="2:26" s="9" customFormat="1">
      <c r="B100" s="10"/>
      <c r="C100" s="9">
        <f t="shared" si="35"/>
        <v>2037</v>
      </c>
      <c r="D100" s="9">
        <f t="shared" si="36"/>
        <v>1</v>
      </c>
      <c r="E100" s="9">
        <v>249</v>
      </c>
      <c r="F100" s="25">
        <v>33464045</v>
      </c>
      <c r="G100" s="25">
        <v>32037552</v>
      </c>
      <c r="H100" s="12">
        <v>30217671.5913941</v>
      </c>
      <c r="I100" s="12">
        <v>28963574.823913299</v>
      </c>
      <c r="J100" s="26">
        <v>6333310</v>
      </c>
      <c r="K100" s="26">
        <v>6143311</v>
      </c>
      <c r="L100" s="12">
        <f t="shared" si="37"/>
        <v>1254096.7674808018</v>
      </c>
      <c r="M100" s="25">
        <f t="shared" si="38"/>
        <v>189999</v>
      </c>
      <c r="N100" s="12">
        <v>2928762.13815758</v>
      </c>
      <c r="O100" s="10"/>
      <c r="P100" s="10"/>
      <c r="Q100" s="12">
        <f t="shared" si="39"/>
        <v>159349043.04503539</v>
      </c>
      <c r="R100" s="12"/>
      <c r="S100" s="12"/>
      <c r="T100" s="10"/>
      <c r="U100" s="10"/>
      <c r="V100" s="25">
        <f t="shared" si="34"/>
        <v>33798684.552219063</v>
      </c>
      <c r="W100" s="25">
        <f t="shared" si="30"/>
        <v>1045318.4392320476</v>
      </c>
      <c r="X100" s="12">
        <f t="shared" si="31"/>
        <v>22097031.053961683</v>
      </c>
      <c r="Y100" s="12">
        <f t="shared" si="32"/>
        <v>15197360.657649135</v>
      </c>
      <c r="Z100" s="12">
        <f t="shared" si="33"/>
        <v>6899670.3963125488</v>
      </c>
    </row>
    <row r="101" spans="2:26" s="13" customFormat="1">
      <c r="C101" s="13">
        <f t="shared" si="35"/>
        <v>2037</v>
      </c>
      <c r="D101" s="13">
        <f t="shared" si="36"/>
        <v>2</v>
      </c>
      <c r="E101" s="13">
        <v>250</v>
      </c>
      <c r="F101" s="27">
        <v>33670994</v>
      </c>
      <c r="G101" s="27">
        <v>32235731</v>
      </c>
      <c r="H101" s="15">
        <v>30339127.659244999</v>
      </c>
      <c r="I101" s="15">
        <v>29080198.120987002</v>
      </c>
      <c r="J101" s="28">
        <v>6463556</v>
      </c>
      <c r="K101" s="28">
        <v>6269649</v>
      </c>
      <c r="L101" s="15">
        <f t="shared" si="37"/>
        <v>1258929.5382579975</v>
      </c>
      <c r="M101" s="27">
        <f t="shared" si="38"/>
        <v>193907</v>
      </c>
      <c r="N101" s="15">
        <v>2403779.55592584</v>
      </c>
      <c r="Q101" s="15">
        <f t="shared" si="39"/>
        <v>159990670.01609933</v>
      </c>
      <c r="R101" s="15"/>
      <c r="S101" s="15"/>
      <c r="V101" s="27">
        <f t="shared" si="34"/>
        <v>34493758.952482745</v>
      </c>
      <c r="W101" s="27">
        <f t="shared" si="30"/>
        <v>1066819.1021856361</v>
      </c>
      <c r="X101" s="15">
        <f t="shared" si="31"/>
        <v>19399482.418017212</v>
      </c>
      <c r="Y101" s="15">
        <f t="shared" si="32"/>
        <v>12473223.542786436</v>
      </c>
      <c r="Z101" s="15">
        <f t="shared" si="33"/>
        <v>6926258.8752307771</v>
      </c>
    </row>
    <row r="102" spans="2:26" s="13" customFormat="1">
      <c r="C102" s="13">
        <f t="shared" si="35"/>
        <v>2037</v>
      </c>
      <c r="D102" s="13">
        <f t="shared" si="36"/>
        <v>3</v>
      </c>
      <c r="E102" s="13">
        <v>251</v>
      </c>
      <c r="F102" s="27">
        <v>33876276</v>
      </c>
      <c r="G102" s="27">
        <v>32432048</v>
      </c>
      <c r="H102" s="15">
        <v>30444650.605656601</v>
      </c>
      <c r="I102" s="15">
        <v>29181907.531817298</v>
      </c>
      <c r="J102" s="28">
        <v>6597726</v>
      </c>
      <c r="K102" s="28">
        <v>6399795</v>
      </c>
      <c r="L102" s="15">
        <f t="shared" si="37"/>
        <v>1262743.0738393031</v>
      </c>
      <c r="M102" s="27">
        <f t="shared" si="38"/>
        <v>197931</v>
      </c>
      <c r="N102" s="15">
        <v>2416023.27421998</v>
      </c>
      <c r="Q102" s="15">
        <f t="shared" si="39"/>
        <v>160550245.1853599</v>
      </c>
      <c r="R102" s="15"/>
      <c r="S102" s="15"/>
      <c r="V102" s="27">
        <f t="shared" si="34"/>
        <v>35209783.845204778</v>
      </c>
      <c r="W102" s="27">
        <f t="shared" si="30"/>
        <v>1088957.9629136913</v>
      </c>
      <c r="X102" s="15">
        <f t="shared" si="31"/>
        <v>19483996.078043137</v>
      </c>
      <c r="Y102" s="15">
        <f t="shared" si="32"/>
        <v>12536756.255218918</v>
      </c>
      <c r="Z102" s="15">
        <f t="shared" si="33"/>
        <v>6947239.8228242183</v>
      </c>
    </row>
    <row r="103" spans="2:26" s="13" customFormat="1">
      <c r="C103" s="13">
        <f t="shared" si="35"/>
        <v>2037</v>
      </c>
      <c r="D103" s="13">
        <f t="shared" si="36"/>
        <v>4</v>
      </c>
      <c r="E103" s="13">
        <v>252</v>
      </c>
      <c r="F103" s="27">
        <v>34155382</v>
      </c>
      <c r="G103" s="27">
        <v>32699525</v>
      </c>
      <c r="H103" s="15">
        <v>30631331.1036424</v>
      </c>
      <c r="I103" s="15">
        <v>29360655.7973505</v>
      </c>
      <c r="J103" s="28">
        <v>6754996</v>
      </c>
      <c r="K103" s="28">
        <v>6552346</v>
      </c>
      <c r="L103" s="15">
        <f t="shared" si="37"/>
        <v>1270675.3062919006</v>
      </c>
      <c r="M103" s="27">
        <f t="shared" si="38"/>
        <v>202650</v>
      </c>
      <c r="N103" s="15">
        <v>2415149.82892298</v>
      </c>
      <c r="Q103" s="15">
        <f t="shared" si="39"/>
        <v>161533665.40305895</v>
      </c>
      <c r="R103" s="15"/>
      <c r="S103" s="15"/>
      <c r="V103" s="27">
        <f t="shared" si="34"/>
        <v>36049074.437383093</v>
      </c>
      <c r="W103" s="27">
        <f t="shared" si="30"/>
        <v>1114920.508583595</v>
      </c>
      <c r="X103" s="15">
        <f t="shared" si="31"/>
        <v>19523104.568812069</v>
      </c>
      <c r="Y103" s="15">
        <f t="shared" si="32"/>
        <v>12532223.9434206</v>
      </c>
      <c r="Z103" s="15">
        <f t="shared" si="33"/>
        <v>6990880.6253914684</v>
      </c>
    </row>
    <row r="104" spans="2:26" s="9" customFormat="1">
      <c r="B104" s="10"/>
      <c r="C104" s="9">
        <f t="shared" si="35"/>
        <v>2038</v>
      </c>
      <c r="D104" s="9">
        <f t="shared" si="36"/>
        <v>1</v>
      </c>
      <c r="E104" s="9">
        <v>253</v>
      </c>
      <c r="F104" s="25">
        <v>34315872</v>
      </c>
      <c r="G104" s="25">
        <v>32853434</v>
      </c>
      <c r="H104" s="12">
        <v>30763085.665978599</v>
      </c>
      <c r="I104" s="12">
        <v>29486288.924131699</v>
      </c>
      <c r="J104" s="26">
        <v>6886519</v>
      </c>
      <c r="K104" s="26">
        <v>6679923</v>
      </c>
      <c r="L104" s="12">
        <f t="shared" si="37"/>
        <v>1276796.7418469004</v>
      </c>
      <c r="M104" s="25">
        <f t="shared" si="38"/>
        <v>206596</v>
      </c>
      <c r="N104" s="12">
        <v>3000811.5015359898</v>
      </c>
      <c r="O104" s="10"/>
      <c r="P104" s="10"/>
      <c r="Q104" s="12">
        <f t="shared" si="39"/>
        <v>162224861.79884401</v>
      </c>
      <c r="R104" s="12"/>
      <c r="S104" s="12"/>
      <c r="T104" s="10"/>
      <c r="U104" s="10"/>
      <c r="V104" s="25">
        <f t="shared" si="34"/>
        <v>36750965.450082675</v>
      </c>
      <c r="W104" s="25">
        <f t="shared" si="30"/>
        <v>1136630.2363253708</v>
      </c>
      <c r="X104" s="12">
        <f t="shared" si="31"/>
        <v>22595784.104427561</v>
      </c>
      <c r="Y104" s="12">
        <f t="shared" si="32"/>
        <v>15571225.146727966</v>
      </c>
      <c r="Z104" s="12">
        <f t="shared" si="33"/>
        <v>7024558.9576995969</v>
      </c>
    </row>
    <row r="105" spans="2:26" s="13" customFormat="1">
      <c r="C105" s="13">
        <f t="shared" si="35"/>
        <v>2038</v>
      </c>
      <c r="D105" s="13">
        <f t="shared" si="36"/>
        <v>2</v>
      </c>
      <c r="E105" s="13">
        <v>254</v>
      </c>
      <c r="F105" s="27">
        <v>34570391</v>
      </c>
      <c r="G105" s="27">
        <v>33096101</v>
      </c>
      <c r="H105" s="15">
        <v>30910295.2115652</v>
      </c>
      <c r="I105" s="15">
        <v>29627798.187486202</v>
      </c>
      <c r="J105" s="28">
        <v>7005676</v>
      </c>
      <c r="K105" s="28">
        <v>6795506</v>
      </c>
      <c r="L105" s="15">
        <f t="shared" si="37"/>
        <v>1282497.0240789987</v>
      </c>
      <c r="M105" s="27">
        <f t="shared" si="38"/>
        <v>210170</v>
      </c>
      <c r="N105" s="15">
        <v>2421965.9234961201</v>
      </c>
      <c r="Q105" s="15">
        <f t="shared" si="39"/>
        <v>163003404.01383778</v>
      </c>
      <c r="R105" s="15"/>
      <c r="S105" s="15"/>
      <c r="V105" s="27">
        <f t="shared" si="34"/>
        <v>37386869.01358436</v>
      </c>
      <c r="W105" s="27">
        <f t="shared" si="30"/>
        <v>1156293.3298248909</v>
      </c>
      <c r="X105" s="15">
        <f t="shared" si="31"/>
        <v>19623512.919248413</v>
      </c>
      <c r="Y105" s="15">
        <f t="shared" si="32"/>
        <v>12567592.690562975</v>
      </c>
      <c r="Z105" s="15">
        <f t="shared" si="33"/>
        <v>7055920.2286854396</v>
      </c>
    </row>
    <row r="106" spans="2:26" s="13" customFormat="1">
      <c r="C106" s="13">
        <f t="shared" si="35"/>
        <v>2038</v>
      </c>
      <c r="D106" s="13">
        <f t="shared" si="36"/>
        <v>3</v>
      </c>
      <c r="E106" s="13">
        <v>255</v>
      </c>
      <c r="F106" s="27">
        <v>34791193</v>
      </c>
      <c r="G106" s="27">
        <v>33308380</v>
      </c>
      <c r="H106" s="15">
        <v>31075905.9570488</v>
      </c>
      <c r="I106" s="15">
        <v>29787236.338397998</v>
      </c>
      <c r="J106" s="28">
        <v>7187348</v>
      </c>
      <c r="K106" s="28">
        <v>6971727</v>
      </c>
      <c r="L106" s="15">
        <f t="shared" si="37"/>
        <v>1288669.6186508015</v>
      </c>
      <c r="M106" s="27">
        <f t="shared" si="38"/>
        <v>215621</v>
      </c>
      <c r="N106" s="15">
        <v>2455297.4475603802</v>
      </c>
      <c r="Q106" s="15">
        <f t="shared" si="39"/>
        <v>163880585.67829478</v>
      </c>
      <c r="R106" s="15"/>
      <c r="S106" s="15"/>
      <c r="V106" s="27">
        <f t="shared" si="34"/>
        <v>38356384.961983621</v>
      </c>
      <c r="W106" s="27">
        <f t="shared" si="30"/>
        <v>1186283.1235198784</v>
      </c>
      <c r="X106" s="15">
        <f t="shared" si="31"/>
        <v>19830430.150193486</v>
      </c>
      <c r="Y106" s="15">
        <f t="shared" si="32"/>
        <v>12740550.127383819</v>
      </c>
      <c r="Z106" s="15">
        <f t="shared" si="33"/>
        <v>7089880.0228096666</v>
      </c>
    </row>
    <row r="107" spans="2:26" s="13" customFormat="1">
      <c r="C107" s="13">
        <f t="shared" si="35"/>
        <v>2038</v>
      </c>
      <c r="D107" s="13">
        <f t="shared" si="36"/>
        <v>4</v>
      </c>
      <c r="E107" s="13">
        <v>256</v>
      </c>
      <c r="F107" s="27">
        <v>34869833</v>
      </c>
      <c r="G107" s="27">
        <v>33382936</v>
      </c>
      <c r="H107" s="15">
        <v>31210880.2216576</v>
      </c>
      <c r="I107" s="15">
        <v>29916972.284788299</v>
      </c>
      <c r="J107" s="28">
        <v>7270424</v>
      </c>
      <c r="K107" s="28">
        <v>7052311</v>
      </c>
      <c r="L107" s="15">
        <f t="shared" si="37"/>
        <v>1293907.9368693009</v>
      </c>
      <c r="M107" s="27">
        <f t="shared" si="38"/>
        <v>218113</v>
      </c>
      <c r="N107" s="15">
        <v>2449384.4469956602</v>
      </c>
      <c r="Q107" s="15">
        <f t="shared" si="39"/>
        <v>164594354.57704163</v>
      </c>
      <c r="R107" s="15"/>
      <c r="S107" s="15"/>
      <c r="V107" s="27">
        <f t="shared" si="34"/>
        <v>38799734.353859767</v>
      </c>
      <c r="W107" s="27">
        <f t="shared" si="30"/>
        <v>1199993.3722610099</v>
      </c>
      <c r="X107" s="15">
        <f t="shared" si="31"/>
        <v>19828567.243438371</v>
      </c>
      <c r="Y107" s="15">
        <f t="shared" si="32"/>
        <v>12709867.539344264</v>
      </c>
      <c r="Z107" s="15">
        <f t="shared" si="33"/>
        <v>7118699.7040941082</v>
      </c>
    </row>
    <row r="108" spans="2:26" s="9" customFormat="1">
      <c r="B108" s="10"/>
      <c r="C108" s="9">
        <f t="shared" si="35"/>
        <v>2039</v>
      </c>
      <c r="D108" s="9">
        <f t="shared" si="36"/>
        <v>1</v>
      </c>
      <c r="E108" s="9">
        <v>257</v>
      </c>
      <c r="F108" s="25">
        <v>35162056</v>
      </c>
      <c r="G108" s="25">
        <v>33662087</v>
      </c>
      <c r="H108" s="12">
        <v>31400801.3382334</v>
      </c>
      <c r="I108" s="12">
        <v>30099577.719089098</v>
      </c>
      <c r="J108" s="26">
        <v>7435953</v>
      </c>
      <c r="K108" s="26">
        <v>7212874</v>
      </c>
      <c r="L108" s="12">
        <f t="shared" si="37"/>
        <v>1301223.6191443019</v>
      </c>
      <c r="M108" s="25">
        <f t="shared" si="38"/>
        <v>223079</v>
      </c>
      <c r="N108" s="12">
        <v>2953925.7746326001</v>
      </c>
      <c r="O108" s="10"/>
      <c r="P108" s="10"/>
      <c r="Q108" s="12">
        <f t="shared" si="39"/>
        <v>165598995.79925123</v>
      </c>
      <c r="R108" s="12"/>
      <c r="S108" s="12"/>
      <c r="T108" s="10"/>
      <c r="U108" s="10"/>
      <c r="V108" s="25">
        <f t="shared" si="34"/>
        <v>39683104.606115907</v>
      </c>
      <c r="W108" s="25">
        <f t="shared" ref="W108:W115" si="40">M108*5.5017049523</f>
        <v>1227314.8390541316</v>
      </c>
      <c r="X108" s="12">
        <f t="shared" ref="X108:X115" si="41">N108*5.1890047538+L108*5.5017049523</f>
        <v>22486883.316436842</v>
      </c>
      <c r="Y108" s="12">
        <f t="shared" ref="Y108:Y115" si="42">N108*5.1890047538</f>
        <v>15327934.88694091</v>
      </c>
      <c r="Z108" s="12">
        <f t="shared" ref="Z108:Z115" si="43">L108*5.5017049523</f>
        <v>7158948.4294959344</v>
      </c>
    </row>
    <row r="109" spans="2:26" s="13" customFormat="1">
      <c r="C109" s="13">
        <f t="shared" si="35"/>
        <v>2039</v>
      </c>
      <c r="D109" s="13">
        <f t="shared" si="36"/>
        <v>2</v>
      </c>
      <c r="E109" s="13">
        <v>258</v>
      </c>
      <c r="F109" s="27">
        <v>35381095</v>
      </c>
      <c r="G109" s="27">
        <v>33873140</v>
      </c>
      <c r="H109" s="15">
        <v>31568746.721242201</v>
      </c>
      <c r="I109" s="15">
        <v>30261419.1262866</v>
      </c>
      <c r="J109" s="28">
        <v>7625611</v>
      </c>
      <c r="K109" s="28">
        <v>7396843</v>
      </c>
      <c r="L109" s="15">
        <f t="shared" si="37"/>
        <v>1307327.5949556008</v>
      </c>
      <c r="M109" s="27">
        <f t="shared" si="38"/>
        <v>228768</v>
      </c>
      <c r="N109" s="15">
        <v>2423370.9204787998</v>
      </c>
      <c r="Q109" s="15">
        <f t="shared" si="39"/>
        <v>166489399.47071692</v>
      </c>
      <c r="R109" s="15"/>
      <c r="S109" s="15"/>
      <c r="V109" s="27">
        <f t="shared" ref="V109:V115" si="44">K109*5.5017049523</f>
        <v>40695247.76448559</v>
      </c>
      <c r="W109" s="27">
        <f t="shared" si="40"/>
        <v>1258614.0385277665</v>
      </c>
      <c r="X109" s="15">
        <f t="shared" si="41"/>
        <v>19767413.930030853</v>
      </c>
      <c r="Y109" s="15">
        <f t="shared" si="42"/>
        <v>12574883.226585174</v>
      </c>
      <c r="Z109" s="15">
        <f t="shared" si="43"/>
        <v>7192530.7034456776</v>
      </c>
    </row>
    <row r="110" spans="2:26" s="13" customFormat="1">
      <c r="C110" s="13">
        <f t="shared" si="35"/>
        <v>2039</v>
      </c>
      <c r="D110" s="13">
        <f t="shared" si="36"/>
        <v>3</v>
      </c>
      <c r="E110" s="13">
        <v>259</v>
      </c>
      <c r="F110" s="27">
        <v>35520165</v>
      </c>
      <c r="G110" s="27">
        <v>34004563</v>
      </c>
      <c r="H110" s="15">
        <v>31774121.691722199</v>
      </c>
      <c r="I110" s="15">
        <v>30458447.884738602</v>
      </c>
      <c r="J110" s="28">
        <v>7720328</v>
      </c>
      <c r="K110" s="28">
        <v>7488718</v>
      </c>
      <c r="L110" s="15">
        <f t="shared" si="37"/>
        <v>1315673.8069835976</v>
      </c>
      <c r="M110" s="27">
        <f t="shared" si="38"/>
        <v>231610</v>
      </c>
      <c r="N110" s="15">
        <v>2433605.7439693799</v>
      </c>
      <c r="Q110" s="15">
        <f t="shared" si="39"/>
        <v>167573393.56683782</v>
      </c>
      <c r="R110" s="15"/>
      <c r="S110" s="15"/>
      <c r="V110" s="27">
        <f t="shared" si="44"/>
        <v>41200716.906978153</v>
      </c>
      <c r="W110" s="27">
        <f t="shared" si="40"/>
        <v>1274249.8840022029</v>
      </c>
      <c r="X110" s="15">
        <f t="shared" si="41"/>
        <v>19866440.873825151</v>
      </c>
      <c r="Y110" s="15">
        <f t="shared" si="42"/>
        <v>12627991.774332099</v>
      </c>
      <c r="Z110" s="15">
        <f t="shared" si="43"/>
        <v>7238449.0994930528</v>
      </c>
    </row>
    <row r="111" spans="2:26" s="13" customFormat="1">
      <c r="C111" s="13">
        <f t="shared" si="35"/>
        <v>2039</v>
      </c>
      <c r="D111" s="13">
        <f t="shared" si="36"/>
        <v>4</v>
      </c>
      <c r="E111" s="13">
        <v>260</v>
      </c>
      <c r="F111" s="27">
        <v>35742230</v>
      </c>
      <c r="G111" s="27">
        <v>34216794</v>
      </c>
      <c r="H111" s="15">
        <v>31881516.203681398</v>
      </c>
      <c r="I111" s="15">
        <v>30562465.659653101</v>
      </c>
      <c r="J111" s="28">
        <v>7840358</v>
      </c>
      <c r="K111" s="28">
        <v>7605147</v>
      </c>
      <c r="L111" s="15">
        <f t="shared" si="37"/>
        <v>1319050.5440282971</v>
      </c>
      <c r="M111" s="27">
        <f t="shared" si="38"/>
        <v>235211</v>
      </c>
      <c r="N111" s="15">
        <v>2360932.8046347499</v>
      </c>
      <c r="Q111" s="15">
        <f t="shared" si="39"/>
        <v>168145668.67421216</v>
      </c>
      <c r="R111" s="15"/>
      <c r="S111" s="15"/>
      <c r="V111" s="27">
        <f t="shared" si="44"/>
        <v>41841274.912869491</v>
      </c>
      <c r="W111" s="27">
        <f t="shared" si="40"/>
        <v>1294061.5235354353</v>
      </c>
      <c r="X111" s="15">
        <f t="shared" si="41"/>
        <v>19507918.457066573</v>
      </c>
      <c r="Y111" s="15">
        <f t="shared" si="42"/>
        <v>12250891.546652084</v>
      </c>
      <c r="Z111" s="15">
        <f t="shared" si="43"/>
        <v>7257026.9104144908</v>
      </c>
    </row>
    <row r="112" spans="2:26" s="9" customFormat="1">
      <c r="B112" s="10"/>
      <c r="C112" s="9">
        <f t="shared" ref="C112:C143" si="45">C108+1</f>
        <v>2040</v>
      </c>
      <c r="D112" s="9">
        <f t="shared" ref="D112:D143" si="46">D108</f>
        <v>1</v>
      </c>
      <c r="E112" s="9">
        <v>261</v>
      </c>
      <c r="F112" s="25">
        <v>35996412</v>
      </c>
      <c r="G112" s="25">
        <v>34459733</v>
      </c>
      <c r="H112" s="12">
        <v>32019671.125420101</v>
      </c>
      <c r="I112" s="12">
        <v>30696018.935024802</v>
      </c>
      <c r="J112" s="26">
        <v>7970313</v>
      </c>
      <c r="K112" s="26">
        <v>7731204</v>
      </c>
      <c r="L112" s="12">
        <f t="shared" si="37"/>
        <v>1323652.1903952993</v>
      </c>
      <c r="M112" s="25">
        <f t="shared" si="38"/>
        <v>239109</v>
      </c>
      <c r="N112" s="12">
        <v>2946890.12452691</v>
      </c>
      <c r="O112" s="10"/>
      <c r="P112" s="10"/>
      <c r="Q112" s="12">
        <f t="shared" si="39"/>
        <v>168880439.39072052</v>
      </c>
      <c r="R112" s="12"/>
      <c r="S112" s="12"/>
      <c r="T112" s="10"/>
      <c r="U112" s="10"/>
      <c r="V112" s="25">
        <f t="shared" si="44"/>
        <v>42534803.334041566</v>
      </c>
      <c r="W112" s="25">
        <f t="shared" si="40"/>
        <v>1315507.1694395007</v>
      </c>
      <c r="X112" s="12">
        <f t="shared" si="41"/>
        <v>22573770.676116973</v>
      </c>
      <c r="Y112" s="12">
        <f t="shared" si="42"/>
        <v>15291426.865096411</v>
      </c>
      <c r="Z112" s="12">
        <f t="shared" si="43"/>
        <v>7282343.8110205606</v>
      </c>
    </row>
    <row r="113" spans="3:26" s="13" customFormat="1">
      <c r="C113" s="13">
        <f t="shared" si="45"/>
        <v>2040</v>
      </c>
      <c r="D113" s="13">
        <f t="shared" si="46"/>
        <v>2</v>
      </c>
      <c r="E113" s="13">
        <v>262</v>
      </c>
      <c r="F113" s="27">
        <v>36304539</v>
      </c>
      <c r="G113" s="27">
        <v>34754828</v>
      </c>
      <c r="H113" s="15">
        <v>32229818.603321102</v>
      </c>
      <c r="I113" s="15">
        <v>30898882.1964655</v>
      </c>
      <c r="J113" s="28">
        <v>8125202</v>
      </c>
      <c r="K113" s="28">
        <v>7881446</v>
      </c>
      <c r="L113" s="15">
        <f t="shared" si="37"/>
        <v>1330936.4068556018</v>
      </c>
      <c r="M113" s="27">
        <f t="shared" si="38"/>
        <v>243756</v>
      </c>
      <c r="N113" s="15">
        <v>2366107.62036156</v>
      </c>
      <c r="Q113" s="15">
        <f t="shared" si="39"/>
        <v>169996533.20082855</v>
      </c>
      <c r="R113" s="15"/>
      <c r="S113" s="15"/>
      <c r="V113" s="27">
        <f t="shared" si="44"/>
        <v>43361390.489485025</v>
      </c>
      <c r="W113" s="27">
        <f t="shared" si="40"/>
        <v>1341073.5923528387</v>
      </c>
      <c r="X113" s="15">
        <f t="shared" si="41"/>
        <v>19600163.110852372</v>
      </c>
      <c r="Y113" s="15">
        <f t="shared" si="42"/>
        <v>12277743.690058541</v>
      </c>
      <c r="Z113" s="15">
        <f t="shared" si="43"/>
        <v>7322419.4207938323</v>
      </c>
    </row>
    <row r="114" spans="3:26" s="13" customFormat="1">
      <c r="C114" s="13">
        <f t="shared" si="45"/>
        <v>2040</v>
      </c>
      <c r="D114" s="13">
        <f t="shared" si="46"/>
        <v>3</v>
      </c>
      <c r="E114" s="13">
        <v>263</v>
      </c>
      <c r="F114" s="27">
        <v>36505247</v>
      </c>
      <c r="G114" s="27">
        <v>34946187</v>
      </c>
      <c r="H114" s="15">
        <v>32402681.993264399</v>
      </c>
      <c r="I114" s="15">
        <v>31064458.560555201</v>
      </c>
      <c r="J114" s="28">
        <v>8193958</v>
      </c>
      <c r="K114" s="28">
        <v>7948140</v>
      </c>
      <c r="L114" s="15">
        <f t="shared" si="37"/>
        <v>1338223.4327091984</v>
      </c>
      <c r="M114" s="27">
        <f t="shared" si="38"/>
        <v>245818</v>
      </c>
      <c r="N114" s="15">
        <v>2426841.9123781701</v>
      </c>
      <c r="Q114" s="15">
        <f t="shared" si="39"/>
        <v>170907485.50312468</v>
      </c>
      <c r="R114" s="15"/>
      <c r="S114" s="15"/>
      <c r="V114" s="27">
        <f t="shared" si="44"/>
        <v>43728321.199573718</v>
      </c>
      <c r="W114" s="27">
        <f t="shared" si="40"/>
        <v>1352418.1079644815</v>
      </c>
      <c r="X114" s="15">
        <f t="shared" si="41"/>
        <v>19955404.707071509</v>
      </c>
      <c r="Y114" s="15">
        <f t="shared" si="42"/>
        <v>12592894.220051408</v>
      </c>
      <c r="Z114" s="15">
        <f t="shared" si="43"/>
        <v>7362510.4870201023</v>
      </c>
    </row>
    <row r="115" spans="3:26" s="13" customFormat="1">
      <c r="C115" s="13">
        <f t="shared" si="45"/>
        <v>2040</v>
      </c>
      <c r="D115" s="13">
        <f t="shared" si="46"/>
        <v>4</v>
      </c>
      <c r="E115" s="13">
        <v>264</v>
      </c>
      <c r="F115" s="27">
        <v>36668729</v>
      </c>
      <c r="G115" s="27">
        <v>35102720</v>
      </c>
      <c r="H115" s="15">
        <v>32592092.779263299</v>
      </c>
      <c r="I115" s="15">
        <v>31245324.339308701</v>
      </c>
      <c r="J115" s="28">
        <v>8303180</v>
      </c>
      <c r="K115" s="28">
        <v>8054085</v>
      </c>
      <c r="L115" s="15">
        <f t="shared" si="37"/>
        <v>1346768.4399545975</v>
      </c>
      <c r="M115" s="27">
        <f t="shared" si="38"/>
        <v>249095</v>
      </c>
      <c r="N115" s="15">
        <v>2366492.5534584201</v>
      </c>
      <c r="Q115" s="15">
        <f t="shared" si="39"/>
        <v>171902555.65379441</v>
      </c>
      <c r="R115" s="15"/>
      <c r="S115" s="15"/>
      <c r="V115" s="27">
        <f t="shared" si="44"/>
        <v>44311199.330745146</v>
      </c>
      <c r="W115" s="27">
        <f t="shared" si="40"/>
        <v>1370447.1950931684</v>
      </c>
      <c r="X115" s="15">
        <f t="shared" si="41"/>
        <v>19689263.705427594</v>
      </c>
      <c r="Y115" s="15">
        <f t="shared" si="42"/>
        <v>12279741.109728042</v>
      </c>
      <c r="Z115" s="15">
        <f t="shared" si="43"/>
        <v>7409522.5956995543</v>
      </c>
    </row>
    <row r="120" spans="3:26">
      <c r="N120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topLeftCell="R1" zoomScale="125" zoomScaleNormal="125" zoomScalePageLayoutView="125" workbookViewId="0">
      <selection activeCell="X8" sqref="X8"/>
    </sheetView>
  </sheetViews>
  <sheetFormatPr baseColWidth="10" defaultColWidth="8.83203125" defaultRowHeight="12" x14ac:dyDescent="0"/>
  <cols>
    <col min="6" max="7" width="8.83203125" style="17"/>
    <col min="8" max="9" width="13.33203125" customWidth="1"/>
    <col min="10" max="11" width="8.83203125" style="17"/>
    <col min="13" max="13" width="8.83203125" style="17"/>
    <col min="17" max="17" width="15.5" customWidth="1"/>
    <col min="22" max="23" width="8.83203125" style="17"/>
    <col min="24" max="24" width="14.1640625" customWidth="1"/>
  </cols>
  <sheetData>
    <row r="1" spans="1:26" s="3" customFormat="1" ht="73.75" customHeight="1">
      <c r="A1" s="1" t="s">
        <v>16</v>
      </c>
      <c r="B1" s="18"/>
      <c r="C1" s="1" t="s">
        <v>1</v>
      </c>
      <c r="D1" s="1" t="s">
        <v>2</v>
      </c>
      <c r="E1" s="1" t="s">
        <v>17</v>
      </c>
      <c r="F1" s="19" t="s">
        <v>18</v>
      </c>
      <c r="G1" s="19" t="s">
        <v>19</v>
      </c>
      <c r="H1" s="1" t="s">
        <v>20</v>
      </c>
      <c r="I1" s="1" t="s">
        <v>21</v>
      </c>
      <c r="J1" s="19" t="s">
        <v>22</v>
      </c>
      <c r="K1" s="19" t="s">
        <v>23</v>
      </c>
      <c r="L1" s="1" t="s">
        <v>24</v>
      </c>
      <c r="M1" s="20" t="s">
        <v>25</v>
      </c>
      <c r="N1" s="1" t="s">
        <v>26</v>
      </c>
      <c r="O1" s="1" t="s">
        <v>27</v>
      </c>
      <c r="P1" s="18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8" t="s">
        <v>33</v>
      </c>
      <c r="V1" s="19" t="s">
        <v>34</v>
      </c>
      <c r="W1" s="19" t="s">
        <v>35</v>
      </c>
      <c r="X1" s="1" t="s">
        <v>36</v>
      </c>
      <c r="Y1" s="1" t="s">
        <v>37</v>
      </c>
      <c r="Z1" s="1" t="s">
        <v>38</v>
      </c>
    </row>
    <row r="2" spans="1:26" s="4" customFormat="1">
      <c r="A2" s="4" t="s">
        <v>39</v>
      </c>
      <c r="B2" s="5"/>
      <c r="C2" s="4">
        <v>2014</v>
      </c>
      <c r="D2" s="4">
        <v>1</v>
      </c>
      <c r="E2" s="4">
        <v>1005</v>
      </c>
      <c r="F2" s="21">
        <v>13919743</v>
      </c>
      <c r="G2" s="22">
        <v>13367098</v>
      </c>
      <c r="H2" s="7">
        <f t="shared" ref="H2:H11" si="0">F2-J2</f>
        <v>13919743</v>
      </c>
      <c r="I2" s="7">
        <f t="shared" ref="I2:I11" si="1">G2-K2</f>
        <v>13367098</v>
      </c>
      <c r="J2" s="23"/>
      <c r="K2" s="23"/>
      <c r="L2" s="7">
        <f t="shared" ref="L2:L33" si="2">H2-I2</f>
        <v>552645</v>
      </c>
      <c r="M2" s="21">
        <f t="shared" ref="M2:M33" si="3">J2-K2</f>
        <v>0</v>
      </c>
      <c r="N2" s="4">
        <v>2431521</v>
      </c>
      <c r="O2" s="24">
        <v>68064666.118185595</v>
      </c>
      <c r="P2" s="4">
        <f t="shared" ref="P2:P7" si="4">O2/I2</f>
        <v>5.0919553457441245</v>
      </c>
      <c r="Q2" s="7">
        <f t="shared" ref="Q2:Q33" si="5">I2*5.5017049523</f>
        <v>73541829.264479429</v>
      </c>
      <c r="R2" s="7">
        <v>11018747.805427499</v>
      </c>
      <c r="S2" s="7">
        <v>2463940.91347832</v>
      </c>
      <c r="T2" s="24">
        <v>13733232.311209099</v>
      </c>
      <c r="U2" s="4">
        <f t="shared" ref="U2:U7" si="6">R2/N2</f>
        <v>4.5316276542244545</v>
      </c>
      <c r="V2" s="23"/>
      <c r="W2" s="23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</row>
    <row r="3" spans="1:26">
      <c r="B3" s="5"/>
      <c r="C3" s="4">
        <v>2014</v>
      </c>
      <c r="D3" s="4">
        <v>2</v>
      </c>
      <c r="E3" s="4">
        <v>1004</v>
      </c>
      <c r="F3" s="21">
        <v>14482790</v>
      </c>
      <c r="G3" s="22">
        <v>13911325</v>
      </c>
      <c r="H3" s="7">
        <f t="shared" si="0"/>
        <v>14482790</v>
      </c>
      <c r="I3" s="7">
        <f t="shared" si="1"/>
        <v>13911325</v>
      </c>
      <c r="J3" s="23"/>
      <c r="K3" s="23"/>
      <c r="L3" s="7">
        <f t="shared" si="2"/>
        <v>571465</v>
      </c>
      <c r="M3" s="21">
        <f t="shared" si="3"/>
        <v>0</v>
      </c>
      <c r="N3" s="4">
        <v>2156056</v>
      </c>
      <c r="O3" s="24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24">
        <v>16270046.9661959</v>
      </c>
      <c r="U3" s="4">
        <f t="shared" si="6"/>
        <v>6.0713306136375866</v>
      </c>
      <c r="V3" s="23"/>
      <c r="W3" s="23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</row>
    <row r="4" spans="1:26">
      <c r="B4" s="5"/>
      <c r="C4" s="4">
        <v>2014</v>
      </c>
      <c r="D4" s="4">
        <v>3</v>
      </c>
      <c r="E4" s="4">
        <v>1003</v>
      </c>
      <c r="F4" s="21">
        <v>15149966</v>
      </c>
      <c r="G4" s="22">
        <v>14531608</v>
      </c>
      <c r="H4" s="7">
        <f t="shared" si="0"/>
        <v>15149966</v>
      </c>
      <c r="I4" s="7">
        <f t="shared" si="1"/>
        <v>14531608</v>
      </c>
      <c r="J4" s="23"/>
      <c r="K4" s="23"/>
      <c r="L4" s="7">
        <f t="shared" si="2"/>
        <v>618358</v>
      </c>
      <c r="M4" s="21">
        <f t="shared" si="3"/>
        <v>0</v>
      </c>
      <c r="N4" s="4">
        <v>2697106</v>
      </c>
      <c r="O4" s="24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24">
        <v>17670963.688597001</v>
      </c>
      <c r="U4" s="4">
        <f t="shared" si="6"/>
        <v>4.9325028251971554</v>
      </c>
      <c r="V4" s="23"/>
      <c r="W4" s="23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</row>
    <row r="5" spans="1:26">
      <c r="B5" s="5"/>
      <c r="C5" s="4">
        <v>2014</v>
      </c>
      <c r="D5" s="4">
        <v>4</v>
      </c>
      <c r="E5" s="4">
        <v>160</v>
      </c>
      <c r="F5" s="21">
        <v>15745971</v>
      </c>
      <c r="G5" s="22">
        <v>15148486</v>
      </c>
      <c r="H5" s="7">
        <f t="shared" si="0"/>
        <v>15745971</v>
      </c>
      <c r="I5" s="7">
        <f t="shared" si="1"/>
        <v>15148486</v>
      </c>
      <c r="J5" s="23"/>
      <c r="K5" s="23"/>
      <c r="L5" s="7">
        <f t="shared" si="2"/>
        <v>597485</v>
      </c>
      <c r="M5" s="21">
        <f t="shared" si="3"/>
        <v>0</v>
      </c>
      <c r="N5" s="4">
        <v>2598761</v>
      </c>
      <c r="O5" s="24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24">
        <v>17161490.754453201</v>
      </c>
      <c r="U5" s="4">
        <f t="shared" si="6"/>
        <v>4.8922105834280263</v>
      </c>
      <c r="V5" s="23"/>
      <c r="W5" s="23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</row>
    <row r="6" spans="1:26">
      <c r="B6" s="5"/>
      <c r="C6" s="4">
        <f>C2+1</f>
        <v>2015</v>
      </c>
      <c r="D6" s="4">
        <f>D2</f>
        <v>1</v>
      </c>
      <c r="E6" s="4">
        <v>1001</v>
      </c>
      <c r="F6" s="21">
        <v>16507879</v>
      </c>
      <c r="G6" s="22">
        <v>15853349</v>
      </c>
      <c r="H6" s="7">
        <f t="shared" si="0"/>
        <v>16507879</v>
      </c>
      <c r="I6" s="7">
        <f t="shared" si="1"/>
        <v>15853349</v>
      </c>
      <c r="J6" s="23"/>
      <c r="K6" s="23"/>
      <c r="L6" s="7">
        <f t="shared" si="2"/>
        <v>654530</v>
      </c>
      <c r="M6" s="21">
        <f t="shared" si="3"/>
        <v>0</v>
      </c>
      <c r="N6" s="4">
        <v>3002195</v>
      </c>
      <c r="O6" s="24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24">
        <v>18231627.4986104</v>
      </c>
      <c r="U6" s="4">
        <f t="shared" si="6"/>
        <v>4.6588199913376709</v>
      </c>
      <c r="V6" s="23"/>
      <c r="W6" s="23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</row>
    <row r="7" spans="1:26">
      <c r="B7" s="5"/>
      <c r="C7" s="4">
        <f>C3+1</f>
        <v>2015</v>
      </c>
      <c r="D7" s="4">
        <f>D3</f>
        <v>2</v>
      </c>
      <c r="E7" s="4">
        <v>1000</v>
      </c>
      <c r="F7" s="21">
        <v>17877475</v>
      </c>
      <c r="G7" s="22">
        <v>17180984</v>
      </c>
      <c r="H7" s="7">
        <f t="shared" si="0"/>
        <v>17877475</v>
      </c>
      <c r="I7" s="7">
        <f t="shared" si="1"/>
        <v>17180984</v>
      </c>
      <c r="J7" s="23"/>
      <c r="K7" s="23"/>
      <c r="L7" s="7">
        <f t="shared" si="2"/>
        <v>696491</v>
      </c>
      <c r="M7" s="21">
        <f t="shared" si="3"/>
        <v>0</v>
      </c>
      <c r="N7" s="4">
        <v>2371185</v>
      </c>
      <c r="O7" s="24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24">
        <v>19687951.529640902</v>
      </c>
      <c r="U7" s="4">
        <f t="shared" si="6"/>
        <v>6.0475368547433872</v>
      </c>
      <c r="V7" s="23"/>
      <c r="W7" s="23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</row>
    <row r="8" spans="1:26">
      <c r="B8" s="5"/>
      <c r="C8" s="4">
        <v>2016</v>
      </c>
      <c r="D8" s="4">
        <v>2</v>
      </c>
      <c r="E8" s="4">
        <v>996</v>
      </c>
      <c r="F8" s="21">
        <v>18529945</v>
      </c>
      <c r="G8" s="22">
        <v>17797215</v>
      </c>
      <c r="H8" s="7">
        <f t="shared" si="0"/>
        <v>18529945</v>
      </c>
      <c r="I8" s="7">
        <f t="shared" si="1"/>
        <v>17797215</v>
      </c>
      <c r="J8" s="23"/>
      <c r="K8" s="23"/>
      <c r="L8" s="7">
        <f t="shared" si="2"/>
        <v>732730</v>
      </c>
      <c r="M8" s="21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23"/>
      <c r="W8" s="23"/>
      <c r="X8" s="7"/>
      <c r="Y8" s="7"/>
      <c r="Z8" s="7"/>
    </row>
    <row r="9" spans="1:26">
      <c r="B9" s="5"/>
      <c r="C9" s="4">
        <v>2016</v>
      </c>
      <c r="D9" s="4">
        <v>3</v>
      </c>
      <c r="E9" s="4">
        <v>995</v>
      </c>
      <c r="F9" s="21">
        <v>19118239</v>
      </c>
      <c r="G9" s="22">
        <v>18342944</v>
      </c>
      <c r="H9" s="7">
        <f t="shared" si="0"/>
        <v>19118239</v>
      </c>
      <c r="I9" s="7">
        <f t="shared" si="1"/>
        <v>18342944</v>
      </c>
      <c r="J9" s="23"/>
      <c r="K9" s="23"/>
      <c r="L9" s="7">
        <f t="shared" si="2"/>
        <v>775295</v>
      </c>
      <c r="M9" s="21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23"/>
      <c r="W9" s="23"/>
      <c r="X9" s="7"/>
      <c r="Y9" s="7"/>
      <c r="Z9" s="7"/>
    </row>
    <row r="10" spans="1:26">
      <c r="B10" s="5"/>
      <c r="C10" s="4">
        <v>2016</v>
      </c>
      <c r="D10" s="4">
        <v>4</v>
      </c>
      <c r="E10" s="4">
        <v>994</v>
      </c>
      <c r="F10" s="21">
        <v>20592277</v>
      </c>
      <c r="G10" s="22">
        <v>19759371</v>
      </c>
      <c r="H10" s="7">
        <f t="shared" si="0"/>
        <v>20592277</v>
      </c>
      <c r="I10" s="7">
        <f t="shared" si="1"/>
        <v>19759371</v>
      </c>
      <c r="J10" s="23"/>
      <c r="K10" s="23"/>
      <c r="L10" s="7">
        <f t="shared" si="2"/>
        <v>832906</v>
      </c>
      <c r="M10" s="21">
        <f t="shared" si="3"/>
        <v>0</v>
      </c>
      <c r="N10" s="5"/>
      <c r="O10" s="5"/>
      <c r="P10" s="5" t="s">
        <v>40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23"/>
      <c r="W10" s="23"/>
      <c r="X10" s="7"/>
      <c r="Y10" s="7"/>
      <c r="Z10" s="7"/>
    </row>
    <row r="11" spans="1:26">
      <c r="B11" s="5"/>
      <c r="C11" s="4">
        <v>2017</v>
      </c>
      <c r="D11" s="4">
        <v>1</v>
      </c>
      <c r="E11" s="4">
        <v>993</v>
      </c>
      <c r="F11" s="21">
        <v>20242858</v>
      </c>
      <c r="G11" s="22">
        <v>19409870</v>
      </c>
      <c r="H11" s="7">
        <f t="shared" si="0"/>
        <v>20242858</v>
      </c>
      <c r="I11" s="7">
        <f t="shared" si="1"/>
        <v>19409870</v>
      </c>
      <c r="J11" s="23"/>
      <c r="K11" s="23"/>
      <c r="L11" s="7">
        <f t="shared" si="2"/>
        <v>832988</v>
      </c>
      <c r="M11" s="21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23"/>
      <c r="W11" s="23"/>
      <c r="X11" s="7"/>
      <c r="Y11" s="7"/>
      <c r="Z11" s="7"/>
    </row>
    <row r="12" spans="1:26" s="9" customFormat="1">
      <c r="A12" s="9" t="s">
        <v>41</v>
      </c>
      <c r="B12" s="10"/>
      <c r="C12" s="9">
        <v>2015</v>
      </c>
      <c r="D12" s="9">
        <v>1</v>
      </c>
      <c r="E12" s="9">
        <v>161</v>
      </c>
      <c r="F12" s="25">
        <v>17961457</v>
      </c>
      <c r="G12" s="25">
        <v>17255645</v>
      </c>
      <c r="H12" s="12">
        <v>17961457.069094699</v>
      </c>
      <c r="I12" s="12">
        <v>17255645.071814399</v>
      </c>
      <c r="J12" s="26">
        <v>0</v>
      </c>
      <c r="K12" s="26">
        <v>0</v>
      </c>
      <c r="L12" s="12">
        <f t="shared" si="2"/>
        <v>705811.99728029966</v>
      </c>
      <c r="M12" s="25">
        <f t="shared" si="3"/>
        <v>0</v>
      </c>
      <c r="N12" s="12">
        <v>2539896.5458378801</v>
      </c>
      <c r="O12" s="10"/>
      <c r="P12" s="10"/>
      <c r="Q12" s="12">
        <f t="shared" si="5"/>
        <v>94935467.946732372</v>
      </c>
      <c r="R12" s="12"/>
      <c r="S12" s="12"/>
      <c r="T12" s="10"/>
      <c r="U12" s="10"/>
      <c r="V12" s="25">
        <f>K12*P11</f>
        <v>0</v>
      </c>
      <c r="W12" s="25">
        <f t="shared" ref="W12:W43" si="9">M12*5.5017049523</f>
        <v>0</v>
      </c>
      <c r="X12" s="12">
        <f t="shared" ref="X12:X43" si="10">N12*5.1890047538+L12*5.5017049523</f>
        <v>17062704.611342739</v>
      </c>
      <c r="Y12" s="12">
        <f t="shared" ref="Y12:Y43" si="11">N12*5.1890047538</f>
        <v>13179535.250512959</v>
      </c>
      <c r="Z12" s="12">
        <f t="shared" ref="Z12:Z43" si="12">L12*5.5017049523</f>
        <v>3883169.3608297789</v>
      </c>
    </row>
    <row r="13" spans="1:26" s="13" customFormat="1">
      <c r="C13" s="13">
        <v>2015</v>
      </c>
      <c r="D13" s="13">
        <v>2</v>
      </c>
      <c r="E13" s="13">
        <v>162</v>
      </c>
      <c r="F13" s="27">
        <v>20689184</v>
      </c>
      <c r="G13" s="27">
        <v>19873660</v>
      </c>
      <c r="H13" s="15">
        <v>20689184.264327299</v>
      </c>
      <c r="I13" s="15">
        <v>19873660.112290099</v>
      </c>
      <c r="J13" s="28">
        <v>0</v>
      </c>
      <c r="K13" s="28">
        <v>0</v>
      </c>
      <c r="L13" s="15">
        <f t="shared" si="2"/>
        <v>815524.15203719959</v>
      </c>
      <c r="M13" s="27">
        <f t="shared" si="3"/>
        <v>0</v>
      </c>
      <c r="N13" s="15">
        <v>2236649.19177722</v>
      </c>
      <c r="Q13" s="15">
        <f t="shared" si="5"/>
        <v>109339014.26011342</v>
      </c>
      <c r="R13" s="15"/>
      <c r="S13" s="15"/>
      <c r="V13" s="27">
        <f t="shared" ref="V13:V44" si="13">K13*5.5017049523</f>
        <v>0</v>
      </c>
      <c r="W13" s="27">
        <f t="shared" si="9"/>
        <v>0</v>
      </c>
      <c r="X13" s="15">
        <f t="shared" si="10"/>
        <v>16092756.554698242</v>
      </c>
      <c r="Y13" s="15">
        <f t="shared" si="11"/>
        <v>11605983.288714923</v>
      </c>
      <c r="Z13" s="15">
        <f t="shared" si="12"/>
        <v>4486773.2659833189</v>
      </c>
    </row>
    <row r="14" spans="1:26">
      <c r="A14" s="13"/>
      <c r="B14" s="13"/>
      <c r="C14" s="13">
        <v>2015</v>
      </c>
      <c r="D14" s="13">
        <v>3</v>
      </c>
      <c r="E14" s="13">
        <v>163</v>
      </c>
      <c r="F14" s="27">
        <v>20098988</v>
      </c>
      <c r="G14" s="27">
        <v>19305094</v>
      </c>
      <c r="H14" s="15">
        <v>20098988.3073259</v>
      </c>
      <c r="I14" s="15">
        <v>19305093.532566201</v>
      </c>
      <c r="J14" s="28">
        <v>0</v>
      </c>
      <c r="K14" s="28">
        <v>0</v>
      </c>
      <c r="L14" s="15">
        <f t="shared" si="2"/>
        <v>793894.77475969866</v>
      </c>
      <c r="M14" s="27">
        <f t="shared" si="3"/>
        <v>0</v>
      </c>
      <c r="N14" s="15">
        <v>2734803.8185367598</v>
      </c>
      <c r="O14" s="29">
        <v>94527377.114245504</v>
      </c>
      <c r="Q14" s="15">
        <f t="shared" si="5"/>
        <v>106210928.69273417</v>
      </c>
      <c r="R14" s="15">
        <v>16695329.1346057</v>
      </c>
      <c r="S14" s="15">
        <v>3421891.0515356902</v>
      </c>
      <c r="T14" s="29">
        <v>22190060.635179099</v>
      </c>
      <c r="U14" s="13">
        <f>R20/N14</f>
        <v>7.5975917654259391</v>
      </c>
      <c r="V14" s="27">
        <f t="shared" si="13"/>
        <v>0</v>
      </c>
      <c r="W14" s="27">
        <f t="shared" si="9"/>
        <v>0</v>
      </c>
      <c r="X14" s="15">
        <f t="shared" si="10"/>
        <v>18558684.828998163</v>
      </c>
      <c r="Y14" s="15">
        <f t="shared" si="11"/>
        <v>14190910.015097639</v>
      </c>
      <c r="Z14" s="15">
        <f t="shared" si="12"/>
        <v>4367774.8139005266</v>
      </c>
    </row>
    <row r="15" spans="1:26">
      <c r="A15" s="13"/>
      <c r="B15" s="13"/>
      <c r="C15" s="13">
        <v>2015</v>
      </c>
      <c r="D15" s="13">
        <v>4</v>
      </c>
      <c r="E15" s="13">
        <v>164</v>
      </c>
      <c r="F15" s="27">
        <v>21719874</v>
      </c>
      <c r="G15" s="27">
        <v>20860990</v>
      </c>
      <c r="H15" s="15">
        <v>21719874.093162399</v>
      </c>
      <c r="I15" s="15">
        <v>20860990.166767199</v>
      </c>
      <c r="J15" s="28">
        <v>0</v>
      </c>
      <c r="K15" s="28">
        <v>0</v>
      </c>
      <c r="L15" s="15">
        <f t="shared" si="2"/>
        <v>858883.92639520019</v>
      </c>
      <c r="M15" s="27">
        <f t="shared" si="3"/>
        <v>0</v>
      </c>
      <c r="N15" s="15">
        <v>2602828.7029223</v>
      </c>
      <c r="O15" s="29">
        <v>111875162.87552799</v>
      </c>
      <c r="Q15" s="15">
        <f t="shared" si="5"/>
        <v>114771012.9103847</v>
      </c>
      <c r="R15" s="15">
        <v>16337001.045735599</v>
      </c>
      <c r="S15" s="15">
        <v>4049880.8960941099</v>
      </c>
      <c r="T15" s="29">
        <v>22729747.8617584</v>
      </c>
      <c r="U15" s="13">
        <f>R21/N15</f>
        <v>7.1212342711648358</v>
      </c>
      <c r="V15" s="27">
        <f t="shared" si="13"/>
        <v>0</v>
      </c>
      <c r="W15" s="27">
        <f t="shared" si="9"/>
        <v>0</v>
      </c>
      <c r="X15" s="15">
        <f t="shared" si="10"/>
        <v>18231416.464090243</v>
      </c>
      <c r="Y15" s="15">
        <f t="shared" si="11"/>
        <v>13506090.512790902</v>
      </c>
      <c r="Z15" s="15">
        <f t="shared" si="12"/>
        <v>4725325.9512993414</v>
      </c>
    </row>
    <row r="16" spans="1:26" s="9" customFormat="1">
      <c r="B16" s="10"/>
      <c r="C16" s="9">
        <f t="shared" ref="C16:C47" si="14">C12+1</f>
        <v>2016</v>
      </c>
      <c r="D16" s="9">
        <f t="shared" ref="D16:D47" si="15">D12</f>
        <v>1</v>
      </c>
      <c r="E16" s="9">
        <v>165</v>
      </c>
      <c r="F16" s="25">
        <v>18966436</v>
      </c>
      <c r="G16" s="25">
        <v>18219855</v>
      </c>
      <c r="H16" s="12">
        <v>18966435.767530002</v>
      </c>
      <c r="I16" s="12">
        <v>18219854.6591102</v>
      </c>
      <c r="J16" s="26">
        <v>0</v>
      </c>
      <c r="K16" s="26">
        <v>0</v>
      </c>
      <c r="L16" s="12">
        <f t="shared" si="2"/>
        <v>746581.10841980204</v>
      </c>
      <c r="M16" s="25">
        <f t="shared" si="3"/>
        <v>0</v>
      </c>
      <c r="N16" s="12">
        <v>2640788.5999428201</v>
      </c>
      <c r="O16" s="30">
        <v>91414555.230157301</v>
      </c>
      <c r="P16" s="10"/>
      <c r="Q16" s="12">
        <f t="shared" si="5"/>
        <v>100240264.60821281</v>
      </c>
      <c r="R16" s="12">
        <v>17527446.329621602</v>
      </c>
      <c r="S16" s="12">
        <v>3309206.8993316898</v>
      </c>
      <c r="T16" s="30">
        <v>22762488.820735902</v>
      </c>
      <c r="U16" s="10">
        <f>R22/N16</f>
        <v>7.0118358624493222</v>
      </c>
      <c r="V16" s="25">
        <f t="shared" si="13"/>
        <v>0</v>
      </c>
      <c r="W16" s="25">
        <f t="shared" si="9"/>
        <v>0</v>
      </c>
      <c r="X16" s="12">
        <f t="shared" si="10"/>
        <v>17810533.580370989</v>
      </c>
      <c r="Y16" s="12">
        <f t="shared" si="11"/>
        <v>13703064.598884139</v>
      </c>
      <c r="Z16" s="12">
        <f t="shared" si="12"/>
        <v>4107468.9814868481</v>
      </c>
    </row>
    <row r="17" spans="1:26" s="13" customFormat="1">
      <c r="C17" s="13">
        <f t="shared" si="14"/>
        <v>2016</v>
      </c>
      <c r="D17" s="13">
        <f t="shared" si="15"/>
        <v>2</v>
      </c>
      <c r="E17" s="13">
        <v>166</v>
      </c>
      <c r="F17" s="27">
        <v>19546962</v>
      </c>
      <c r="G17" s="27">
        <v>18776191</v>
      </c>
      <c r="H17" s="15">
        <v>19546962.266232401</v>
      </c>
      <c r="I17" s="15">
        <v>18776191.272854801</v>
      </c>
      <c r="J17" s="28">
        <v>0</v>
      </c>
      <c r="K17" s="28">
        <v>0</v>
      </c>
      <c r="L17" s="15">
        <f t="shared" si="2"/>
        <v>770770.99337759987</v>
      </c>
      <c r="M17" s="27">
        <f t="shared" si="3"/>
        <v>0</v>
      </c>
      <c r="N17" s="15">
        <v>2248745.6258871201</v>
      </c>
      <c r="O17" s="29">
        <v>104116643.41114201</v>
      </c>
      <c r="P17" s="13">
        <v>5.91</v>
      </c>
      <c r="Q17" s="15">
        <f t="shared" si="5"/>
        <v>103301064.5111973</v>
      </c>
      <c r="R17" s="15">
        <v>18813591.301850099</v>
      </c>
      <c r="S17" s="15">
        <v>3769022.49148334</v>
      </c>
      <c r="T17" s="29">
        <v>24440890.5830178</v>
      </c>
      <c r="U17" s="13">
        <f t="shared" ref="U17:U22" si="16">R17/N17</f>
        <v>8.366260320985937</v>
      </c>
      <c r="V17" s="27">
        <f t="shared" si="13"/>
        <v>0</v>
      </c>
      <c r="W17" s="27">
        <f t="shared" si="9"/>
        <v>0</v>
      </c>
      <c r="X17" s="15">
        <f t="shared" si="10"/>
        <v>15909306.334169954</v>
      </c>
      <c r="Y17" s="15">
        <f t="shared" si="11"/>
        <v>11668751.742815223</v>
      </c>
      <c r="Z17" s="15">
        <f t="shared" si="12"/>
        <v>4240554.5913547315</v>
      </c>
    </row>
    <row r="18" spans="1:26" s="13" customFormat="1">
      <c r="C18" s="13">
        <f t="shared" si="14"/>
        <v>2016</v>
      </c>
      <c r="D18" s="13">
        <f t="shared" si="15"/>
        <v>3</v>
      </c>
      <c r="E18" s="13">
        <v>167</v>
      </c>
      <c r="F18" s="27">
        <v>18601393</v>
      </c>
      <c r="G18" s="27">
        <v>17865808</v>
      </c>
      <c r="H18" s="15">
        <v>18526313.689531598</v>
      </c>
      <c r="I18" s="15">
        <v>17795233.237049598</v>
      </c>
      <c r="J18" s="28">
        <v>0</v>
      </c>
      <c r="K18" s="28">
        <v>0</v>
      </c>
      <c r="L18" s="15">
        <f t="shared" si="2"/>
        <v>731080.45248199999</v>
      </c>
      <c r="M18" s="27">
        <f t="shared" si="3"/>
        <v>0</v>
      </c>
      <c r="N18" s="15">
        <v>1926072.42011175</v>
      </c>
      <c r="O18" s="29">
        <v>90764685.857157201</v>
      </c>
      <c r="P18" s="13">
        <v>5.43</v>
      </c>
      <c r="Q18" s="15">
        <f t="shared" si="5"/>
        <v>97904122.82760933</v>
      </c>
      <c r="R18" s="15">
        <v>16989362.324853901</v>
      </c>
      <c r="S18" s="15">
        <v>3285681.6280290899</v>
      </c>
      <c r="T18" s="29">
        <v>22167728.6392591</v>
      </c>
      <c r="U18" s="13">
        <f t="shared" si="16"/>
        <v>8.8207287262169434</v>
      </c>
      <c r="V18" s="27">
        <f t="shared" si="13"/>
        <v>0</v>
      </c>
      <c r="W18" s="27">
        <f t="shared" si="9"/>
        <v>0</v>
      </c>
      <c r="X18" s="15">
        <f t="shared" si="10"/>
        <v>14016587.890072886</v>
      </c>
      <c r="Y18" s="15">
        <f t="shared" si="11"/>
        <v>9994398.9441229422</v>
      </c>
      <c r="Z18" s="15">
        <f t="shared" si="12"/>
        <v>4022188.9459499442</v>
      </c>
    </row>
    <row r="19" spans="1:26" s="13" customFormat="1">
      <c r="C19" s="13">
        <f t="shared" si="14"/>
        <v>2016</v>
      </c>
      <c r="D19" s="13">
        <f t="shared" si="15"/>
        <v>4</v>
      </c>
      <c r="E19" s="13">
        <v>168</v>
      </c>
      <c r="F19" s="27">
        <v>20346349</v>
      </c>
      <c r="G19" s="27">
        <v>19540370</v>
      </c>
      <c r="H19" s="15">
        <v>20262338.320108701</v>
      </c>
      <c r="I19" s="15">
        <v>19461400.252441101</v>
      </c>
      <c r="J19" s="28">
        <v>23416</v>
      </c>
      <c r="K19" s="28">
        <v>22714</v>
      </c>
      <c r="L19" s="15">
        <f t="shared" si="2"/>
        <v>800938.06766759977</v>
      </c>
      <c r="M19" s="27">
        <f t="shared" si="3"/>
        <v>702</v>
      </c>
      <c r="N19" s="15">
        <v>3308222.0510012801</v>
      </c>
      <c r="O19" s="29">
        <v>112083822.294624</v>
      </c>
      <c r="P19" s="13">
        <v>6.14</v>
      </c>
      <c r="Q19" s="15">
        <f t="shared" si="5"/>
        <v>107070882.14754768</v>
      </c>
      <c r="R19" s="15">
        <v>21412355.855613802</v>
      </c>
      <c r="S19" s="15">
        <v>4057434.3670653901</v>
      </c>
      <c r="T19" s="29">
        <v>27652287.472387102</v>
      </c>
      <c r="U19" s="13">
        <f t="shared" si="16"/>
        <v>6.472466335545116</v>
      </c>
      <c r="V19" s="27">
        <f t="shared" si="13"/>
        <v>124965.72628654219</v>
      </c>
      <c r="W19" s="27">
        <f t="shared" si="9"/>
        <v>3862.1968765145998</v>
      </c>
      <c r="X19" s="15">
        <f t="shared" si="10"/>
        <v>21572904.882644054</v>
      </c>
      <c r="Y19" s="15">
        <f t="shared" si="11"/>
        <v>17166379.949271627</v>
      </c>
      <c r="Z19" s="15">
        <f t="shared" si="12"/>
        <v>4406524.9333724258</v>
      </c>
    </row>
    <row r="20" spans="1:26" s="9" customFormat="1">
      <c r="B20" s="10"/>
      <c r="C20" s="9">
        <f t="shared" si="14"/>
        <v>2017</v>
      </c>
      <c r="D20" s="9">
        <f t="shared" si="15"/>
        <v>1</v>
      </c>
      <c r="E20" s="9">
        <v>169</v>
      </c>
      <c r="F20" s="25">
        <v>19478248</v>
      </c>
      <c r="G20" s="25">
        <v>18705903</v>
      </c>
      <c r="H20" s="12">
        <v>19396953.8551872</v>
      </c>
      <c r="I20" s="12">
        <v>18629485.7810276</v>
      </c>
      <c r="J20" s="26">
        <v>70925</v>
      </c>
      <c r="K20" s="26">
        <v>68797</v>
      </c>
      <c r="L20" s="12">
        <f t="shared" si="2"/>
        <v>767468.07415959984</v>
      </c>
      <c r="M20" s="25">
        <f t="shared" si="3"/>
        <v>2128</v>
      </c>
      <c r="N20" s="12">
        <v>3669517.0411676099</v>
      </c>
      <c r="O20" s="30">
        <v>99073334.555400699</v>
      </c>
      <c r="P20" s="10">
        <v>5.69</v>
      </c>
      <c r="Q20" s="12">
        <f t="shared" si="5"/>
        <v>102493934.18028198</v>
      </c>
      <c r="R20" s="12">
        <v>20777922.971770301</v>
      </c>
      <c r="S20" s="12">
        <v>3586454.71090551</v>
      </c>
      <c r="T20" s="30">
        <v>25889654.834212899</v>
      </c>
      <c r="U20" s="10">
        <f t="shared" si="16"/>
        <v>5.662304531813521</v>
      </c>
      <c r="V20" s="25">
        <f t="shared" si="13"/>
        <v>378500.7956033831</v>
      </c>
      <c r="W20" s="25">
        <f t="shared" si="9"/>
        <v>11707.6281384944</v>
      </c>
      <c r="X20" s="12">
        <f t="shared" si="10"/>
        <v>23263524.275104851</v>
      </c>
      <c r="Y20" s="12">
        <f t="shared" si="11"/>
        <v>19041141.370768838</v>
      </c>
      <c r="Z20" s="12">
        <f t="shared" si="12"/>
        <v>4222382.9043360138</v>
      </c>
    </row>
    <row r="21" spans="1:26" s="13" customFormat="1">
      <c r="C21" s="13">
        <f t="shared" si="14"/>
        <v>2017</v>
      </c>
      <c r="D21" s="13">
        <f t="shared" si="15"/>
        <v>2</v>
      </c>
      <c r="E21" s="13">
        <v>170</v>
      </c>
      <c r="F21" s="27">
        <v>20835052</v>
      </c>
      <c r="G21" s="27">
        <v>20006785</v>
      </c>
      <c r="H21" s="15">
        <v>20748696.7026994</v>
      </c>
      <c r="I21" s="15">
        <v>19925622.747658599</v>
      </c>
      <c r="J21" s="28">
        <v>104562</v>
      </c>
      <c r="K21" s="28">
        <v>101425</v>
      </c>
      <c r="L21" s="15">
        <f t="shared" si="2"/>
        <v>823073.95504080132</v>
      </c>
      <c r="M21" s="27">
        <f t="shared" si="3"/>
        <v>3137</v>
      </c>
      <c r="N21" s="15">
        <v>3385199.3744059298</v>
      </c>
      <c r="O21" s="29">
        <v>118311548.494431</v>
      </c>
      <c r="Q21" s="15">
        <f t="shared" si="5"/>
        <v>109624897.34845485</v>
      </c>
      <c r="R21" s="15">
        <v>18535352.961221799</v>
      </c>
      <c r="S21" s="15">
        <v>4282878.0554983998</v>
      </c>
      <c r="T21" s="29">
        <v>24020927.786342502</v>
      </c>
      <c r="U21" s="13">
        <f t="shared" si="16"/>
        <v>5.4754095434850356</v>
      </c>
      <c r="V21" s="27">
        <f t="shared" si="13"/>
        <v>558010.42478702753</v>
      </c>
      <c r="W21" s="27">
        <f t="shared" si="9"/>
        <v>17258.8484353651</v>
      </c>
      <c r="X21" s="15">
        <f t="shared" si="10"/>
        <v>22094125.700910278</v>
      </c>
      <c r="Y21" s="15">
        <f t="shared" si="11"/>
        <v>17565815.646353155</v>
      </c>
      <c r="Z21" s="15">
        <f t="shared" si="12"/>
        <v>4528310.0545571242</v>
      </c>
    </row>
    <row r="22" spans="1:26" s="13" customFormat="1">
      <c r="C22" s="13">
        <f t="shared" si="14"/>
        <v>2017</v>
      </c>
      <c r="D22" s="13">
        <f t="shared" si="15"/>
        <v>3</v>
      </c>
      <c r="E22" s="13">
        <v>171</v>
      </c>
      <c r="F22" s="27">
        <v>19986478</v>
      </c>
      <c r="G22" s="27">
        <v>19191950</v>
      </c>
      <c r="H22" s="15">
        <v>19902466.119013499</v>
      </c>
      <c r="I22" s="15">
        <v>19112989.495518502</v>
      </c>
      <c r="J22" s="28">
        <v>125805</v>
      </c>
      <c r="K22" s="28">
        <v>122031</v>
      </c>
      <c r="L22" s="15">
        <f t="shared" si="2"/>
        <v>789476.62349499762</v>
      </c>
      <c r="M22" s="27">
        <f t="shared" si="3"/>
        <v>3774</v>
      </c>
      <c r="N22" s="15">
        <v>3008282.7897310699</v>
      </c>
      <c r="O22" s="29">
        <v>103254577.73677801</v>
      </c>
      <c r="Q22" s="15">
        <f t="shared" si="5"/>
        <v>105154028.96075203</v>
      </c>
      <c r="R22" s="15">
        <v>18516776.210226402</v>
      </c>
      <c r="S22" s="15">
        <v>3737815.71407136</v>
      </c>
      <c r="T22" s="29">
        <v>24278813.710319798</v>
      </c>
      <c r="U22" s="13">
        <f t="shared" si="16"/>
        <v>6.1552644829250704</v>
      </c>
      <c r="V22" s="27">
        <f t="shared" si="13"/>
        <v>671378.55703412124</v>
      </c>
      <c r="W22" s="27">
        <f t="shared" si="9"/>
        <v>20763.434489980198</v>
      </c>
      <c r="X22" s="15">
        <f t="shared" si="10"/>
        <v>19953461.145896759</v>
      </c>
      <c r="Y22" s="15">
        <f t="shared" si="11"/>
        <v>15609993.696689248</v>
      </c>
      <c r="Z22" s="15">
        <f t="shared" si="12"/>
        <v>4343467.4492075108</v>
      </c>
    </row>
    <row r="23" spans="1:26">
      <c r="A23" s="13"/>
      <c r="B23" s="13"/>
      <c r="C23" s="13">
        <f t="shared" si="14"/>
        <v>2017</v>
      </c>
      <c r="D23" s="13">
        <f t="shared" si="15"/>
        <v>4</v>
      </c>
      <c r="E23" s="13">
        <v>172</v>
      </c>
      <c r="F23" s="27">
        <v>21806052</v>
      </c>
      <c r="G23" s="27">
        <v>20937876</v>
      </c>
      <c r="H23" s="15">
        <v>21691453.352962799</v>
      </c>
      <c r="I23" s="15">
        <v>20830003.883182898</v>
      </c>
      <c r="J23" s="28">
        <v>174200</v>
      </c>
      <c r="K23" s="28">
        <v>168974</v>
      </c>
      <c r="L23" s="15">
        <f t="shared" si="2"/>
        <v>861449.46977990121</v>
      </c>
      <c r="M23" s="27">
        <f t="shared" si="3"/>
        <v>5226</v>
      </c>
      <c r="N23" s="15">
        <v>3427329.4687653901</v>
      </c>
      <c r="O23" s="31">
        <v>124728426.72428501</v>
      </c>
      <c r="Q23" s="15">
        <f t="shared" si="5"/>
        <v>114600535.52053557</v>
      </c>
      <c r="R23" s="15">
        <v>18747481.398794301</v>
      </c>
      <c r="S23" s="15">
        <v>4515169.0474191196</v>
      </c>
      <c r="T23" s="31">
        <v>24785174.047673602</v>
      </c>
      <c r="V23" s="27">
        <f t="shared" si="13"/>
        <v>929645.09260994021</v>
      </c>
      <c r="W23" s="27">
        <f t="shared" si="9"/>
        <v>28751.910080719801</v>
      </c>
      <c r="X23" s="15">
        <f t="shared" si="10"/>
        <v>22523869.720306732</v>
      </c>
      <c r="Y23" s="15">
        <f t="shared" si="11"/>
        <v>17784428.906262439</v>
      </c>
      <c r="Z23" s="15">
        <f t="shared" si="12"/>
        <v>4739440.8140442912</v>
      </c>
    </row>
    <row r="24" spans="1:26" s="9" customFormat="1">
      <c r="B24" s="10"/>
      <c r="C24" s="9">
        <f t="shared" si="14"/>
        <v>2018</v>
      </c>
      <c r="D24" s="9">
        <f t="shared" si="15"/>
        <v>1</v>
      </c>
      <c r="E24" s="9">
        <v>173</v>
      </c>
      <c r="F24" s="25">
        <v>20489471</v>
      </c>
      <c r="G24" s="25">
        <v>19673603</v>
      </c>
      <c r="H24" s="12">
        <v>20352439.0246884</v>
      </c>
      <c r="I24" s="12">
        <v>19541787.651974499</v>
      </c>
      <c r="J24" s="26">
        <v>188833</v>
      </c>
      <c r="K24" s="26">
        <v>183168</v>
      </c>
      <c r="L24" s="12">
        <f t="shared" si="2"/>
        <v>810651.3727139011</v>
      </c>
      <c r="M24" s="25">
        <f t="shared" si="3"/>
        <v>5665</v>
      </c>
      <c r="N24" s="12">
        <v>3677262.4433084</v>
      </c>
      <c r="O24" s="10"/>
      <c r="P24" s="10"/>
      <c r="Q24" s="12">
        <f t="shared" si="5"/>
        <v>107513149.90166309</v>
      </c>
      <c r="R24" s="12"/>
      <c r="S24" s="12"/>
      <c r="T24" s="10"/>
      <c r="U24" s="10"/>
      <c r="V24" s="25">
        <f t="shared" si="13"/>
        <v>1007736.2927028864</v>
      </c>
      <c r="W24" s="25">
        <f t="shared" si="9"/>
        <v>31167.1585547795</v>
      </c>
      <c r="X24" s="12">
        <f t="shared" si="10"/>
        <v>23541296.971146353</v>
      </c>
      <c r="Y24" s="12">
        <f t="shared" si="11"/>
        <v>19081332.299297489</v>
      </c>
      <c r="Z24" s="12">
        <f t="shared" si="12"/>
        <v>4459964.6718488624</v>
      </c>
    </row>
    <row r="25" spans="1:26" s="13" customFormat="1">
      <c r="C25" s="13">
        <f t="shared" si="14"/>
        <v>2018</v>
      </c>
      <c r="D25" s="13">
        <f t="shared" si="15"/>
        <v>2</v>
      </c>
      <c r="E25" s="13">
        <v>174</v>
      </c>
      <c r="F25" s="27">
        <v>20794836</v>
      </c>
      <c r="G25" s="27">
        <v>19965339</v>
      </c>
      <c r="H25" s="15">
        <v>20109007.896085098</v>
      </c>
      <c r="I25" s="15">
        <v>19307012.005333401</v>
      </c>
      <c r="J25" s="28">
        <v>226269</v>
      </c>
      <c r="K25" s="28">
        <v>219481</v>
      </c>
      <c r="L25" s="15">
        <f t="shared" si="2"/>
        <v>801995.89075169712</v>
      </c>
      <c r="M25" s="27">
        <f t="shared" si="3"/>
        <v>6788</v>
      </c>
      <c r="N25" s="15">
        <v>2747400.8313832702</v>
      </c>
      <c r="Q25" s="15">
        <f t="shared" si="5"/>
        <v>106221483.56385833</v>
      </c>
      <c r="R25" s="15"/>
      <c r="S25" s="15"/>
      <c r="V25" s="27">
        <f t="shared" si="13"/>
        <v>1207519.7046357563</v>
      </c>
      <c r="W25" s="27">
        <f t="shared" si="9"/>
        <v>37345.573216212397</v>
      </c>
      <c r="X25" s="15">
        <f t="shared" si="10"/>
        <v>18668620.738514721</v>
      </c>
      <c r="Y25" s="15">
        <f t="shared" si="11"/>
        <v>14256275.974641861</v>
      </c>
      <c r="Z25" s="15">
        <f t="shared" si="12"/>
        <v>4412344.7638728619</v>
      </c>
    </row>
    <row r="26" spans="1:26" s="13" customFormat="1">
      <c r="C26" s="13">
        <f t="shared" si="14"/>
        <v>2018</v>
      </c>
      <c r="D26" s="13">
        <f t="shared" si="15"/>
        <v>3</v>
      </c>
      <c r="E26" s="13">
        <v>175</v>
      </c>
      <c r="F26" s="27">
        <v>21238104</v>
      </c>
      <c r="G26" s="27">
        <v>20387034</v>
      </c>
      <c r="H26" s="15">
        <v>19969789.284803499</v>
      </c>
      <c r="I26" s="15">
        <v>19172055.497235399</v>
      </c>
      <c r="J26" s="28">
        <v>257376</v>
      </c>
      <c r="K26" s="28">
        <v>249655</v>
      </c>
      <c r="L26" s="15">
        <f t="shared" si="2"/>
        <v>797733.7875680998</v>
      </c>
      <c r="M26" s="27">
        <f t="shared" si="3"/>
        <v>7721</v>
      </c>
      <c r="N26" s="15">
        <v>2626493.1461475901</v>
      </c>
      <c r="Q26" s="15">
        <f t="shared" si="5"/>
        <v>105478992.67491043</v>
      </c>
      <c r="R26" s="15"/>
      <c r="S26" s="15"/>
      <c r="V26" s="27">
        <f t="shared" si="13"/>
        <v>1373528.1498664564</v>
      </c>
      <c r="W26" s="27">
        <f t="shared" si="9"/>
        <v>42478.663936708297</v>
      </c>
      <c r="X26" s="15">
        <f t="shared" si="10"/>
        <v>18017781.350863416</v>
      </c>
      <c r="Y26" s="15">
        <f t="shared" si="11"/>
        <v>13628885.421182964</v>
      </c>
      <c r="Z26" s="15">
        <f t="shared" si="12"/>
        <v>4388895.9296804508</v>
      </c>
    </row>
    <row r="27" spans="1:26" s="13" customFormat="1">
      <c r="C27" s="13">
        <f t="shared" si="14"/>
        <v>2018</v>
      </c>
      <c r="D27" s="13">
        <f t="shared" si="15"/>
        <v>4</v>
      </c>
      <c r="E27" s="13">
        <v>176</v>
      </c>
      <c r="F27" s="27">
        <v>21495320</v>
      </c>
      <c r="G27" s="27">
        <v>20633138</v>
      </c>
      <c r="H27" s="15">
        <v>20288266.2472152</v>
      </c>
      <c r="I27" s="15">
        <v>19472790.7991754</v>
      </c>
      <c r="J27" s="28">
        <v>274650</v>
      </c>
      <c r="K27" s="28">
        <v>266411</v>
      </c>
      <c r="L27" s="15">
        <f t="shared" si="2"/>
        <v>815475.44803979993</v>
      </c>
      <c r="M27" s="27">
        <f t="shared" si="3"/>
        <v>8239</v>
      </c>
      <c r="N27" s="15">
        <v>2662944.5633632098</v>
      </c>
      <c r="Q27" s="15">
        <f t="shared" si="5"/>
        <v>107133549.57492517</v>
      </c>
      <c r="R27" s="15"/>
      <c r="S27" s="15"/>
      <c r="V27" s="27">
        <f t="shared" si="13"/>
        <v>1465714.7180471953</v>
      </c>
      <c r="W27" s="27">
        <f t="shared" si="9"/>
        <v>45328.547101999698</v>
      </c>
      <c r="X27" s="15">
        <f t="shared" si="10"/>
        <v>18304537.309357189</v>
      </c>
      <c r="Y27" s="15">
        <f t="shared" si="11"/>
        <v>13818031.998397561</v>
      </c>
      <c r="Z27" s="15">
        <f t="shared" si="12"/>
        <v>4486505.3109596288</v>
      </c>
    </row>
    <row r="28" spans="1:26" s="9" customFormat="1">
      <c r="B28" s="10"/>
      <c r="C28" s="9">
        <f t="shared" si="14"/>
        <v>2019</v>
      </c>
      <c r="D28" s="9">
        <f t="shared" si="15"/>
        <v>1</v>
      </c>
      <c r="E28" s="9">
        <v>177</v>
      </c>
      <c r="F28" s="25">
        <v>21836802</v>
      </c>
      <c r="G28" s="25">
        <v>20959790</v>
      </c>
      <c r="H28" s="12">
        <v>20527643.901111301</v>
      </c>
      <c r="I28" s="12">
        <v>19701595.446327601</v>
      </c>
      <c r="J28" s="26">
        <v>310229</v>
      </c>
      <c r="K28" s="26">
        <v>300922</v>
      </c>
      <c r="L28" s="12">
        <f t="shared" si="2"/>
        <v>826048.45478370041</v>
      </c>
      <c r="M28" s="25">
        <f t="shared" si="3"/>
        <v>9307</v>
      </c>
      <c r="N28" s="12">
        <v>3084034.7874580398</v>
      </c>
      <c r="O28" s="10"/>
      <c r="P28" s="10"/>
      <c r="Q28" s="12">
        <f t="shared" si="5"/>
        <v>108392365.23527169</v>
      </c>
      <c r="R28" s="12"/>
      <c r="S28" s="12"/>
      <c r="T28" s="10"/>
      <c r="U28" s="10"/>
      <c r="V28" s="25">
        <f t="shared" si="13"/>
        <v>1655584.0576560206</v>
      </c>
      <c r="W28" s="25">
        <f t="shared" si="9"/>
        <v>51204.367991056097</v>
      </c>
      <c r="X28" s="12">
        <f t="shared" si="10"/>
        <v>20547746.047527589</v>
      </c>
      <c r="Y28" s="12">
        <f t="shared" si="11"/>
        <v>16003071.17300434</v>
      </c>
      <c r="Z28" s="12">
        <f t="shared" si="12"/>
        <v>4544674.8745232467</v>
      </c>
    </row>
    <row r="29" spans="1:26" s="13" customFormat="1">
      <c r="C29" s="13">
        <f t="shared" si="14"/>
        <v>2019</v>
      </c>
      <c r="D29" s="13">
        <f t="shared" si="15"/>
        <v>2</v>
      </c>
      <c r="E29" s="13">
        <v>178</v>
      </c>
      <c r="F29" s="27">
        <v>22204937</v>
      </c>
      <c r="G29" s="27">
        <v>21312818</v>
      </c>
      <c r="H29" s="15">
        <v>20789293.908720799</v>
      </c>
      <c r="I29" s="15">
        <v>19952521.438078299</v>
      </c>
      <c r="J29" s="28">
        <v>334121</v>
      </c>
      <c r="K29" s="28">
        <v>324097</v>
      </c>
      <c r="L29" s="15">
        <f t="shared" si="2"/>
        <v>836772.47064249963</v>
      </c>
      <c r="M29" s="27">
        <f t="shared" si="3"/>
        <v>10024</v>
      </c>
      <c r="N29" s="15">
        <v>2569487.0643447302</v>
      </c>
      <c r="Q29" s="15">
        <f t="shared" si="5"/>
        <v>109772886.00674729</v>
      </c>
      <c r="R29" s="15"/>
      <c r="S29" s="15"/>
      <c r="V29" s="27">
        <f t="shared" si="13"/>
        <v>1783086.069925573</v>
      </c>
      <c r="W29" s="27">
        <f t="shared" si="9"/>
        <v>55149.090441855202</v>
      </c>
      <c r="X29" s="15">
        <f t="shared" si="10"/>
        <v>17936755.837394558</v>
      </c>
      <c r="Y29" s="15">
        <f t="shared" si="11"/>
        <v>13333080.591712411</v>
      </c>
      <c r="Z29" s="15">
        <f t="shared" si="12"/>
        <v>4603675.2456821464</v>
      </c>
    </row>
    <row r="30" spans="1:26" s="13" customFormat="1">
      <c r="C30" s="13">
        <f t="shared" si="14"/>
        <v>2019</v>
      </c>
      <c r="D30" s="13">
        <f t="shared" si="15"/>
        <v>3</v>
      </c>
      <c r="E30" s="13">
        <v>179</v>
      </c>
      <c r="F30" s="27">
        <v>22533647</v>
      </c>
      <c r="G30" s="27">
        <v>21627318</v>
      </c>
      <c r="H30" s="15">
        <v>21016935.3685854</v>
      </c>
      <c r="I30" s="15">
        <v>20170104.660609499</v>
      </c>
      <c r="J30" s="28">
        <v>370887</v>
      </c>
      <c r="K30" s="28">
        <v>359761</v>
      </c>
      <c r="L30" s="15">
        <f t="shared" si="2"/>
        <v>846830.70797590166</v>
      </c>
      <c r="M30" s="27">
        <f t="shared" si="3"/>
        <v>11126</v>
      </c>
      <c r="N30" s="15">
        <v>2530124.2755160299</v>
      </c>
      <c r="Q30" s="15">
        <f t="shared" si="5"/>
        <v>110969964.69968459</v>
      </c>
      <c r="R30" s="15"/>
      <c r="S30" s="15"/>
      <c r="V30" s="27">
        <f t="shared" si="13"/>
        <v>1979298.8753444003</v>
      </c>
      <c r="W30" s="27">
        <f t="shared" si="9"/>
        <v>61211.969299289798</v>
      </c>
      <c r="X30" s="15">
        <f t="shared" si="10"/>
        <v>17787839.593188193</v>
      </c>
      <c r="Y30" s="15">
        <f t="shared" si="11"/>
        <v>13128826.893357459</v>
      </c>
      <c r="Z30" s="15">
        <f t="shared" si="12"/>
        <v>4659012.6998307332</v>
      </c>
    </row>
    <row r="31" spans="1:26" s="13" customFormat="1">
      <c r="C31" s="13">
        <f t="shared" si="14"/>
        <v>2019</v>
      </c>
      <c r="D31" s="13">
        <f t="shared" si="15"/>
        <v>4</v>
      </c>
      <c r="E31" s="13">
        <v>180</v>
      </c>
      <c r="F31" s="27">
        <v>22769753</v>
      </c>
      <c r="G31" s="27">
        <v>21853096</v>
      </c>
      <c r="H31" s="15">
        <v>21226411.0905279</v>
      </c>
      <c r="I31" s="15">
        <v>20371073.333883099</v>
      </c>
      <c r="J31" s="28">
        <v>416317</v>
      </c>
      <c r="K31" s="28">
        <v>403828</v>
      </c>
      <c r="L31" s="15">
        <f t="shared" si="2"/>
        <v>855337.75664480031</v>
      </c>
      <c r="M31" s="27">
        <f t="shared" si="3"/>
        <v>12489</v>
      </c>
      <c r="N31" s="15">
        <v>2636845.5631802599</v>
      </c>
      <c r="Q31" s="15">
        <f t="shared" si="5"/>
        <v>112075635.04469112</v>
      </c>
      <c r="R31" s="15"/>
      <c r="S31" s="15"/>
      <c r="V31" s="27">
        <f t="shared" si="13"/>
        <v>2221742.5074774045</v>
      </c>
      <c r="W31" s="27">
        <f t="shared" si="9"/>
        <v>68710.793149274701</v>
      </c>
      <c r="X31" s="15">
        <f t="shared" si="10"/>
        <v>18388420.134000678</v>
      </c>
      <c r="Y31" s="15">
        <f t="shared" si="11"/>
        <v>13682604.162378807</v>
      </c>
      <c r="Z31" s="15">
        <f t="shared" si="12"/>
        <v>4705815.9716218701</v>
      </c>
    </row>
    <row r="32" spans="1:26" s="9" customFormat="1">
      <c r="B32" s="10"/>
      <c r="C32" s="9">
        <f t="shared" si="14"/>
        <v>2020</v>
      </c>
      <c r="D32" s="9">
        <f t="shared" si="15"/>
        <v>1</v>
      </c>
      <c r="E32" s="9">
        <v>181</v>
      </c>
      <c r="F32" s="25">
        <v>23407169</v>
      </c>
      <c r="G32" s="25">
        <v>22463833</v>
      </c>
      <c r="H32" s="12">
        <v>21783171.464049399</v>
      </c>
      <c r="I32" s="12">
        <v>20905391.262366299</v>
      </c>
      <c r="J32" s="26">
        <v>464948</v>
      </c>
      <c r="K32" s="26">
        <v>451000</v>
      </c>
      <c r="L32" s="12">
        <f t="shared" si="2"/>
        <v>877780.20168310031</v>
      </c>
      <c r="M32" s="25">
        <f t="shared" si="3"/>
        <v>13948</v>
      </c>
      <c r="N32" s="12">
        <v>3123018.11987276</v>
      </c>
      <c r="O32" s="10"/>
      <c r="P32" s="10"/>
      <c r="Q32" s="12">
        <f t="shared" si="5"/>
        <v>115015294.63792981</v>
      </c>
      <c r="R32" s="12"/>
      <c r="S32" s="12"/>
      <c r="T32" s="10"/>
      <c r="U32" s="10"/>
      <c r="V32" s="25">
        <f t="shared" si="13"/>
        <v>2481268.9334872998</v>
      </c>
      <c r="W32" s="25">
        <f t="shared" si="9"/>
        <v>76737.780674680398</v>
      </c>
      <c r="X32" s="12">
        <f t="shared" si="10"/>
        <v>21034643.552854095</v>
      </c>
      <c r="Y32" s="12">
        <f t="shared" si="11"/>
        <v>16205355.870223289</v>
      </c>
      <c r="Z32" s="12">
        <f t="shared" si="12"/>
        <v>4829287.6826308053</v>
      </c>
    </row>
    <row r="33" spans="2:26" s="13" customFormat="1">
      <c r="C33" s="13">
        <f t="shared" si="14"/>
        <v>2020</v>
      </c>
      <c r="D33" s="13">
        <f t="shared" si="15"/>
        <v>2</v>
      </c>
      <c r="E33" s="13">
        <v>182</v>
      </c>
      <c r="F33" s="27">
        <v>23595343</v>
      </c>
      <c r="G33" s="27">
        <v>22643521</v>
      </c>
      <c r="H33" s="15">
        <v>21928798.029848501</v>
      </c>
      <c r="I33" s="15">
        <v>21044621.964769099</v>
      </c>
      <c r="J33" s="28">
        <v>490566</v>
      </c>
      <c r="K33" s="28">
        <v>475849</v>
      </c>
      <c r="L33" s="15">
        <f t="shared" si="2"/>
        <v>884176.06507940218</v>
      </c>
      <c r="M33" s="27">
        <f t="shared" si="3"/>
        <v>14717</v>
      </c>
      <c r="N33" s="15">
        <v>2607673.1836767299</v>
      </c>
      <c r="Q33" s="15">
        <f t="shared" si="5"/>
        <v>115781300.88285151</v>
      </c>
      <c r="R33" s="15"/>
      <c r="S33" s="15"/>
      <c r="V33" s="27">
        <f t="shared" si="13"/>
        <v>2617980.7998470026</v>
      </c>
      <c r="W33" s="27">
        <f t="shared" si="9"/>
        <v>80968.591782999094</v>
      </c>
      <c r="X33" s="15">
        <f t="shared" si="10"/>
        <v>18395704.382407807</v>
      </c>
      <c r="Y33" s="15">
        <f t="shared" si="11"/>
        <v>13531228.546455331</v>
      </c>
      <c r="Z33" s="15">
        <f t="shared" si="12"/>
        <v>4864475.8359524738</v>
      </c>
    </row>
    <row r="34" spans="2:26" s="13" customFormat="1">
      <c r="C34" s="13">
        <f t="shared" si="14"/>
        <v>2020</v>
      </c>
      <c r="D34" s="13">
        <f t="shared" si="15"/>
        <v>3</v>
      </c>
      <c r="E34" s="13">
        <v>183</v>
      </c>
      <c r="F34" s="27">
        <v>23825312</v>
      </c>
      <c r="G34" s="27">
        <v>22862183</v>
      </c>
      <c r="H34" s="15">
        <v>22133942.5090212</v>
      </c>
      <c r="I34" s="15">
        <v>21240469.5201867</v>
      </c>
      <c r="J34" s="28">
        <v>507827</v>
      </c>
      <c r="K34" s="28">
        <v>492592</v>
      </c>
      <c r="L34" s="15">
        <f t="shared" ref="L34:L65" si="17">H34-I34</f>
        <v>893472.98883450031</v>
      </c>
      <c r="M34" s="27">
        <f t="shared" ref="M34:M65" si="18">J34-K34</f>
        <v>15235</v>
      </c>
      <c r="N34" s="15">
        <v>2537719.82835946</v>
      </c>
      <c r="Q34" s="15">
        <f t="shared" ref="Q34:Q65" si="19">I34*5.5017049523</f>
        <v>116858796.34838837</v>
      </c>
      <c r="R34" s="15"/>
      <c r="S34" s="15"/>
      <c r="V34" s="27">
        <f t="shared" si="13"/>
        <v>2710095.8458633614</v>
      </c>
      <c r="W34" s="27">
        <f t="shared" si="9"/>
        <v>83818.474948290503</v>
      </c>
      <c r="X34" s="15">
        <f t="shared" si="10"/>
        <v>18083865.020586811</v>
      </c>
      <c r="Y34" s="15">
        <f t="shared" si="11"/>
        <v>13168240.253169758</v>
      </c>
      <c r="Z34" s="15">
        <f t="shared" si="12"/>
        <v>4915624.7674170528</v>
      </c>
    </row>
    <row r="35" spans="2:26" s="13" customFormat="1">
      <c r="C35" s="13">
        <f t="shared" si="14"/>
        <v>2020</v>
      </c>
      <c r="D35" s="13">
        <f t="shared" si="15"/>
        <v>4</v>
      </c>
      <c r="E35" s="13">
        <v>184</v>
      </c>
      <c r="F35" s="27">
        <v>24091408</v>
      </c>
      <c r="G35" s="27">
        <v>23115925</v>
      </c>
      <c r="H35" s="15">
        <v>22347014.985753</v>
      </c>
      <c r="I35" s="15">
        <v>21444225.109313998</v>
      </c>
      <c r="J35" s="28">
        <v>530195</v>
      </c>
      <c r="K35" s="28">
        <v>514289</v>
      </c>
      <c r="L35" s="15">
        <f t="shared" si="17"/>
        <v>902789.87643900141</v>
      </c>
      <c r="M35" s="27">
        <f t="shared" si="18"/>
        <v>15906</v>
      </c>
      <c r="N35" s="15">
        <v>2597007.2403785498</v>
      </c>
      <c r="Q35" s="15">
        <f t="shared" si="19"/>
        <v>117979799.48214883</v>
      </c>
      <c r="R35" s="15"/>
      <c r="S35" s="15"/>
      <c r="V35" s="27">
        <f t="shared" si="13"/>
        <v>2829466.3382134144</v>
      </c>
      <c r="W35" s="27">
        <f t="shared" si="9"/>
        <v>87510.118971283795</v>
      </c>
      <c r="X35" s="15">
        <f t="shared" si="10"/>
        <v>18442766.450068071</v>
      </c>
      <c r="Y35" s="15">
        <f t="shared" si="11"/>
        <v>13475882.915977314</v>
      </c>
      <c r="Z35" s="15">
        <f t="shared" si="12"/>
        <v>4966883.5340907592</v>
      </c>
    </row>
    <row r="36" spans="2:26" s="9" customFormat="1">
      <c r="B36" s="10"/>
      <c r="C36" s="9">
        <f t="shared" si="14"/>
        <v>2021</v>
      </c>
      <c r="D36" s="9">
        <f t="shared" si="15"/>
        <v>1</v>
      </c>
      <c r="E36" s="9">
        <v>185</v>
      </c>
      <c r="F36" s="25">
        <v>24303088</v>
      </c>
      <c r="G36" s="25">
        <v>23317875</v>
      </c>
      <c r="H36" s="12">
        <v>22536209.102217998</v>
      </c>
      <c r="I36" s="12">
        <v>21624925.906616401</v>
      </c>
      <c r="J36" s="26">
        <v>575006</v>
      </c>
      <c r="K36" s="26">
        <v>557756</v>
      </c>
      <c r="L36" s="12">
        <f t="shared" si="17"/>
        <v>911283.19560159743</v>
      </c>
      <c r="M36" s="25">
        <f t="shared" si="18"/>
        <v>17250</v>
      </c>
      <c r="N36" s="12">
        <v>3045106.2594723101</v>
      </c>
      <c r="O36" s="10"/>
      <c r="P36" s="10"/>
      <c r="Q36" s="12">
        <f t="shared" si="19"/>
        <v>118973961.95355202</v>
      </c>
      <c r="R36" s="12"/>
      <c r="S36" s="12"/>
      <c r="T36" s="10"/>
      <c r="U36" s="10"/>
      <c r="V36" s="25">
        <f t="shared" si="13"/>
        <v>3068608.9473750386</v>
      </c>
      <c r="W36" s="25">
        <f t="shared" si="9"/>
        <v>94904.410427174997</v>
      </c>
      <c r="X36" s="12">
        <f t="shared" si="10"/>
        <v>20814682.12641703</v>
      </c>
      <c r="Y36" s="12">
        <f t="shared" si="11"/>
        <v>15801070.856227953</v>
      </c>
      <c r="Z36" s="12">
        <f t="shared" si="12"/>
        <v>5013611.2701890776</v>
      </c>
    </row>
    <row r="37" spans="2:26" s="13" customFormat="1">
      <c r="C37" s="13">
        <f t="shared" si="14"/>
        <v>2021</v>
      </c>
      <c r="D37" s="13">
        <f t="shared" si="15"/>
        <v>2</v>
      </c>
      <c r="E37" s="13">
        <v>186</v>
      </c>
      <c r="F37" s="27">
        <v>24550890</v>
      </c>
      <c r="G37" s="27">
        <v>23554303</v>
      </c>
      <c r="H37" s="15">
        <v>22697860.025913399</v>
      </c>
      <c r="I37" s="15">
        <v>21779753.473037299</v>
      </c>
      <c r="J37" s="28">
        <v>602195</v>
      </c>
      <c r="K37" s="28">
        <v>584130</v>
      </c>
      <c r="L37" s="15">
        <f t="shared" si="17"/>
        <v>918106.55287609994</v>
      </c>
      <c r="M37" s="27">
        <f t="shared" si="18"/>
        <v>18065</v>
      </c>
      <c r="N37" s="15">
        <v>2558451.3542028498</v>
      </c>
      <c r="Q37" s="15">
        <f t="shared" si="19"/>
        <v>119825777.54248244</v>
      </c>
      <c r="R37" s="15"/>
      <c r="S37" s="15"/>
      <c r="V37" s="27">
        <f t="shared" si="13"/>
        <v>3213710.9137869989</v>
      </c>
      <c r="W37" s="27">
        <f t="shared" si="9"/>
        <v>99388.299963299505</v>
      </c>
      <c r="X37" s="15">
        <f t="shared" si="10"/>
        <v>18326967.608022153</v>
      </c>
      <c r="Y37" s="15">
        <f t="shared" si="11"/>
        <v>13275816.239324635</v>
      </c>
      <c r="Z37" s="15">
        <f t="shared" si="12"/>
        <v>5051151.3686975203</v>
      </c>
    </row>
    <row r="38" spans="2:26" s="13" customFormat="1">
      <c r="C38" s="13">
        <f t="shared" si="14"/>
        <v>2021</v>
      </c>
      <c r="D38" s="13">
        <f t="shared" si="15"/>
        <v>3</v>
      </c>
      <c r="E38" s="13">
        <v>187</v>
      </c>
      <c r="F38" s="27">
        <v>24789636</v>
      </c>
      <c r="G38" s="27">
        <v>23781242</v>
      </c>
      <c r="H38" s="15">
        <v>22961125.829735301</v>
      </c>
      <c r="I38" s="15">
        <v>22030837.411881998</v>
      </c>
      <c r="J38" s="28">
        <v>654064</v>
      </c>
      <c r="K38" s="28">
        <v>634442</v>
      </c>
      <c r="L38" s="15">
        <f t="shared" si="17"/>
        <v>930288.41785330325</v>
      </c>
      <c r="M38" s="27">
        <f t="shared" si="18"/>
        <v>19622</v>
      </c>
      <c r="N38" s="15">
        <v>2520202.3064387199</v>
      </c>
      <c r="Q38" s="15">
        <f t="shared" si="19"/>
        <v>121207167.29226731</v>
      </c>
      <c r="R38" s="15"/>
      <c r="S38" s="15"/>
      <c r="V38" s="27">
        <f t="shared" si="13"/>
        <v>3490512.6933471165</v>
      </c>
      <c r="W38" s="27">
        <f t="shared" si="9"/>
        <v>107954.45457403059</v>
      </c>
      <c r="X38" s="15">
        <f t="shared" si="10"/>
        <v>18195514.144219093</v>
      </c>
      <c r="Y38" s="15">
        <f t="shared" si="11"/>
        <v>13077341.748648241</v>
      </c>
      <c r="Z38" s="15">
        <f t="shared" si="12"/>
        <v>5118172.39557085</v>
      </c>
    </row>
    <row r="39" spans="2:26" s="13" customFormat="1">
      <c r="C39" s="13">
        <f t="shared" si="14"/>
        <v>2021</v>
      </c>
      <c r="D39" s="13">
        <f t="shared" si="15"/>
        <v>4</v>
      </c>
      <c r="E39" s="13">
        <v>188</v>
      </c>
      <c r="F39" s="27">
        <v>25114186</v>
      </c>
      <c r="G39" s="27">
        <v>24089426</v>
      </c>
      <c r="H39" s="15">
        <v>23250896.552510802</v>
      </c>
      <c r="I39" s="15">
        <v>22306394.9693891</v>
      </c>
      <c r="J39" s="28">
        <v>689217</v>
      </c>
      <c r="K39" s="28">
        <v>668540</v>
      </c>
      <c r="L39" s="15">
        <f t="shared" si="17"/>
        <v>944501.58312170208</v>
      </c>
      <c r="M39" s="27">
        <f t="shared" si="18"/>
        <v>20677</v>
      </c>
      <c r="N39" s="15">
        <v>2514814.2259779298</v>
      </c>
      <c r="Q39" s="15">
        <f t="shared" si="19"/>
        <v>122723203.67104781</v>
      </c>
      <c r="R39" s="15"/>
      <c r="S39" s="15"/>
      <c r="V39" s="27">
        <f t="shared" si="13"/>
        <v>3678109.828810642</v>
      </c>
      <c r="W39" s="27">
        <f t="shared" si="9"/>
        <v>113758.7532987071</v>
      </c>
      <c r="X39" s="15">
        <f t="shared" si="10"/>
        <v>18245752.010839202</v>
      </c>
      <c r="Y39" s="15">
        <f t="shared" si="11"/>
        <v>13049382.973523345</v>
      </c>
      <c r="Z39" s="15">
        <f t="shared" si="12"/>
        <v>5196369.0373158585</v>
      </c>
    </row>
    <row r="40" spans="2:26" s="9" customFormat="1">
      <c r="B40" s="10"/>
      <c r="C40" s="9">
        <f t="shared" si="14"/>
        <v>2022</v>
      </c>
      <c r="D40" s="9">
        <f t="shared" si="15"/>
        <v>1</v>
      </c>
      <c r="E40" s="9">
        <v>189</v>
      </c>
      <c r="F40" s="25">
        <v>25330556</v>
      </c>
      <c r="G40" s="25">
        <v>24295874</v>
      </c>
      <c r="H40" s="12">
        <v>23433411.673185199</v>
      </c>
      <c r="I40" s="12">
        <v>22480785.721430901</v>
      </c>
      <c r="J40" s="26">
        <v>731194</v>
      </c>
      <c r="K40" s="26">
        <v>709259</v>
      </c>
      <c r="L40" s="12">
        <f t="shared" si="17"/>
        <v>952625.95175429806</v>
      </c>
      <c r="M40" s="25">
        <f t="shared" si="18"/>
        <v>21935</v>
      </c>
      <c r="N40" s="12">
        <v>3055512.3632956701</v>
      </c>
      <c r="O40" s="10"/>
      <c r="P40" s="10"/>
      <c r="Q40" s="12">
        <f t="shared" si="19"/>
        <v>123682650.13519152</v>
      </c>
      <c r="R40" s="12"/>
      <c r="S40" s="12"/>
      <c r="T40" s="10"/>
      <c r="U40" s="10"/>
      <c r="V40" s="25">
        <f t="shared" si="13"/>
        <v>3902133.7527633458</v>
      </c>
      <c r="W40" s="25">
        <f t="shared" si="9"/>
        <v>120679.8981287005</v>
      </c>
      <c r="X40" s="12">
        <f t="shared" si="10"/>
        <v>21096135.094892025</v>
      </c>
      <c r="Y40" s="12">
        <f t="shared" si="11"/>
        <v>15855068.178435905</v>
      </c>
      <c r="Z40" s="12">
        <f t="shared" si="12"/>
        <v>5241066.916456122</v>
      </c>
    </row>
    <row r="41" spans="2:26" s="13" customFormat="1">
      <c r="C41" s="13">
        <f t="shared" si="14"/>
        <v>2022</v>
      </c>
      <c r="D41" s="13">
        <f t="shared" si="15"/>
        <v>2</v>
      </c>
      <c r="E41" s="13">
        <v>190</v>
      </c>
      <c r="F41" s="27">
        <v>25579967</v>
      </c>
      <c r="G41" s="27">
        <v>24533916</v>
      </c>
      <c r="H41" s="15">
        <v>23633641.2691999</v>
      </c>
      <c r="I41" s="15">
        <v>22672233.046776399</v>
      </c>
      <c r="J41" s="28">
        <v>777477</v>
      </c>
      <c r="K41" s="28">
        <v>754152</v>
      </c>
      <c r="L41" s="15">
        <f t="shared" si="17"/>
        <v>961408.22242350131</v>
      </c>
      <c r="M41" s="27">
        <f t="shared" si="18"/>
        <v>23325</v>
      </c>
      <c r="N41" s="15">
        <v>2584714.9809986199</v>
      </c>
      <c r="Q41" s="15">
        <f t="shared" si="19"/>
        <v>124735936.83314943</v>
      </c>
      <c r="R41" s="15"/>
      <c r="S41" s="15"/>
      <c r="V41" s="27">
        <f t="shared" si="13"/>
        <v>4149121.7931869496</v>
      </c>
      <c r="W41" s="27">
        <f t="shared" si="9"/>
        <v>128327.2680123975</v>
      </c>
      <c r="X41" s="15">
        <f t="shared" si="10"/>
        <v>18701482.702109233</v>
      </c>
      <c r="Y41" s="15">
        <f t="shared" si="11"/>
        <v>13412098.323619915</v>
      </c>
      <c r="Z41" s="15">
        <f t="shared" si="12"/>
        <v>5289384.3784893174</v>
      </c>
    </row>
    <row r="42" spans="2:26" s="13" customFormat="1">
      <c r="C42" s="13">
        <f t="shared" si="14"/>
        <v>2022</v>
      </c>
      <c r="D42" s="13">
        <f t="shared" si="15"/>
        <v>3</v>
      </c>
      <c r="E42" s="13">
        <v>191</v>
      </c>
      <c r="F42" s="27">
        <v>25847495</v>
      </c>
      <c r="G42" s="27">
        <v>24788715</v>
      </c>
      <c r="H42" s="15">
        <v>23899863.0037654</v>
      </c>
      <c r="I42" s="15">
        <v>22926485.527623799</v>
      </c>
      <c r="J42" s="28">
        <v>817809</v>
      </c>
      <c r="K42" s="28">
        <v>793275</v>
      </c>
      <c r="L42" s="15">
        <f t="shared" si="17"/>
        <v>973377.4761416018</v>
      </c>
      <c r="M42" s="27">
        <f t="shared" si="18"/>
        <v>24534</v>
      </c>
      <c r="N42" s="15">
        <v>2507502.8262513601</v>
      </c>
      <c r="Q42" s="15">
        <f t="shared" si="19"/>
        <v>126134758.96616213</v>
      </c>
      <c r="R42" s="15"/>
      <c r="S42" s="15"/>
      <c r="V42" s="27">
        <f t="shared" si="13"/>
        <v>4364364.9960357826</v>
      </c>
      <c r="W42" s="27">
        <f t="shared" si="9"/>
        <v>134978.82929972821</v>
      </c>
      <c r="X42" s="15">
        <f t="shared" si="10"/>
        <v>18366679.766530767</v>
      </c>
      <c r="Y42" s="15">
        <f t="shared" si="11"/>
        <v>13011444.085585242</v>
      </c>
      <c r="Z42" s="15">
        <f t="shared" si="12"/>
        <v>5355235.6809455259</v>
      </c>
    </row>
    <row r="43" spans="2:26" s="13" customFormat="1">
      <c r="C43" s="13">
        <f t="shared" si="14"/>
        <v>2022</v>
      </c>
      <c r="D43" s="13">
        <f t="shared" si="15"/>
        <v>4</v>
      </c>
      <c r="E43" s="13">
        <v>192</v>
      </c>
      <c r="F43" s="27">
        <v>26113749</v>
      </c>
      <c r="G43" s="27">
        <v>25043190</v>
      </c>
      <c r="H43" s="15">
        <v>24146402.000927601</v>
      </c>
      <c r="I43" s="15">
        <v>23162046.914073002</v>
      </c>
      <c r="J43" s="28">
        <v>874293</v>
      </c>
      <c r="K43" s="28">
        <v>848064</v>
      </c>
      <c r="L43" s="15">
        <f t="shared" si="17"/>
        <v>984355.08685459942</v>
      </c>
      <c r="M43" s="27">
        <f t="shared" si="18"/>
        <v>26229</v>
      </c>
      <c r="N43" s="15">
        <v>2534297.9114676202</v>
      </c>
      <c r="Q43" s="15">
        <f t="shared" si="19"/>
        <v>127430748.21256036</v>
      </c>
      <c r="R43" s="15"/>
      <c r="S43" s="15"/>
      <c r="V43" s="27">
        <f t="shared" si="13"/>
        <v>4665797.9086673474</v>
      </c>
      <c r="W43" s="27">
        <f t="shared" si="9"/>
        <v>144304.21919387669</v>
      </c>
      <c r="X43" s="15">
        <f t="shared" si="10"/>
        <v>18566115.16632054</v>
      </c>
      <c r="Y43" s="15">
        <f t="shared" si="11"/>
        <v>13150483.910150893</v>
      </c>
      <c r="Z43" s="15">
        <f t="shared" si="12"/>
        <v>5415631.256169646</v>
      </c>
    </row>
    <row r="44" spans="2:26" s="9" customFormat="1">
      <c r="B44" s="10"/>
      <c r="C44" s="9">
        <f t="shared" si="14"/>
        <v>2023</v>
      </c>
      <c r="D44" s="9">
        <f t="shared" si="15"/>
        <v>1</v>
      </c>
      <c r="E44" s="9">
        <v>193</v>
      </c>
      <c r="F44" s="25">
        <v>26441199</v>
      </c>
      <c r="G44" s="25">
        <v>25354624</v>
      </c>
      <c r="H44" s="12">
        <v>24397332.895985499</v>
      </c>
      <c r="I44" s="12">
        <v>23401042.032078501</v>
      </c>
      <c r="J44" s="26">
        <v>909180</v>
      </c>
      <c r="K44" s="26">
        <v>881904</v>
      </c>
      <c r="L44" s="12">
        <f t="shared" si="17"/>
        <v>996290.86390699819</v>
      </c>
      <c r="M44" s="25">
        <f t="shared" si="18"/>
        <v>27276</v>
      </c>
      <c r="N44" s="12">
        <v>3042989.0961831501</v>
      </c>
      <c r="O44" s="10"/>
      <c r="P44" s="10"/>
      <c r="Q44" s="12">
        <f t="shared" si="19"/>
        <v>128745628.83686674</v>
      </c>
      <c r="R44" s="12"/>
      <c r="S44" s="12"/>
      <c r="T44" s="10"/>
      <c r="U44" s="10"/>
      <c r="V44" s="25">
        <f t="shared" si="13"/>
        <v>4851975.6042531794</v>
      </c>
      <c r="W44" s="25">
        <f t="shared" ref="W44:W75" si="20">M44*5.5017049523</f>
        <v>150064.50427893479</v>
      </c>
      <c r="X44" s="12">
        <f t="shared" ref="X44:X75" si="21">N44*5.1890047538+L44*5.5017049523</f>
        <v>21271383.26574431</v>
      </c>
      <c r="Y44" s="12">
        <f t="shared" ref="Y44:Y75" si="22">N44*5.1890047538</f>
        <v>15790084.885855932</v>
      </c>
      <c r="Z44" s="12">
        <f t="shared" ref="Z44:Z75" si="23">L44*5.5017049523</f>
        <v>5481298.3798883772</v>
      </c>
    </row>
    <row r="45" spans="2:26" s="13" customFormat="1">
      <c r="C45" s="13">
        <f t="shared" si="14"/>
        <v>2023</v>
      </c>
      <c r="D45" s="13">
        <f t="shared" si="15"/>
        <v>2</v>
      </c>
      <c r="E45" s="13">
        <v>194</v>
      </c>
      <c r="F45" s="27">
        <v>26646432</v>
      </c>
      <c r="G45" s="27">
        <v>25550374</v>
      </c>
      <c r="H45" s="15">
        <v>24596440.064877</v>
      </c>
      <c r="I45" s="15">
        <v>23590969.965147</v>
      </c>
      <c r="J45" s="28">
        <v>945767</v>
      </c>
      <c r="K45" s="28">
        <v>917394</v>
      </c>
      <c r="L45" s="15">
        <f t="shared" si="17"/>
        <v>1005470.0997299999</v>
      </c>
      <c r="M45" s="27">
        <f t="shared" si="18"/>
        <v>28373</v>
      </c>
      <c r="N45" s="15">
        <v>2501905.0392912799</v>
      </c>
      <c r="Q45" s="15">
        <f t="shared" si="19"/>
        <v>129790556.2868098</v>
      </c>
      <c r="R45" s="15"/>
      <c r="S45" s="15"/>
      <c r="V45" s="27">
        <f t="shared" ref="V45:V76" si="24">K45*5.5017049523</f>
        <v>5047231.1130103059</v>
      </c>
      <c r="W45" s="27">
        <f t="shared" si="20"/>
        <v>156099.8746116079</v>
      </c>
      <c r="X45" s="15">
        <f t="shared" si="21"/>
        <v>18514196.969512742</v>
      </c>
      <c r="Y45" s="15">
        <f t="shared" si="22"/>
        <v>12982397.142438626</v>
      </c>
      <c r="Z45" s="15">
        <f t="shared" si="23"/>
        <v>5531799.8270741152</v>
      </c>
    </row>
    <row r="46" spans="2:26" s="13" customFormat="1">
      <c r="C46" s="13">
        <f t="shared" si="14"/>
        <v>2023</v>
      </c>
      <c r="D46" s="13">
        <f t="shared" si="15"/>
        <v>3</v>
      </c>
      <c r="E46" s="13">
        <v>195</v>
      </c>
      <c r="F46" s="27">
        <v>26961321</v>
      </c>
      <c r="G46" s="27">
        <v>25849397</v>
      </c>
      <c r="H46" s="15">
        <v>24825951.017828401</v>
      </c>
      <c r="I46" s="15">
        <v>23810693.637592699</v>
      </c>
      <c r="J46" s="28">
        <v>959867</v>
      </c>
      <c r="K46" s="28">
        <v>931071</v>
      </c>
      <c r="L46" s="15">
        <f t="shared" si="17"/>
        <v>1015257.3802357018</v>
      </c>
      <c r="M46" s="27">
        <f t="shared" si="18"/>
        <v>28796</v>
      </c>
      <c r="N46" s="15">
        <v>2519945.8583421302</v>
      </c>
      <c r="Q46" s="15">
        <f t="shared" si="19"/>
        <v>130999411.10364185</v>
      </c>
      <c r="R46" s="15"/>
      <c r="S46" s="15"/>
      <c r="V46" s="27">
        <f t="shared" si="24"/>
        <v>5122477.9316429133</v>
      </c>
      <c r="W46" s="27">
        <f t="shared" si="20"/>
        <v>158427.09580643079</v>
      </c>
      <c r="X46" s="15">
        <f t="shared" si="21"/>
        <v>18661657.594957821</v>
      </c>
      <c r="Y46" s="15">
        <f t="shared" si="22"/>
        <v>13076011.038255936</v>
      </c>
      <c r="Z46" s="15">
        <f t="shared" si="23"/>
        <v>5585646.5567018846</v>
      </c>
    </row>
    <row r="47" spans="2:26" s="13" customFormat="1">
      <c r="C47" s="13">
        <f t="shared" si="14"/>
        <v>2023</v>
      </c>
      <c r="D47" s="13">
        <f t="shared" si="15"/>
        <v>4</v>
      </c>
      <c r="E47" s="13">
        <v>196</v>
      </c>
      <c r="F47" s="27">
        <v>27213029</v>
      </c>
      <c r="G47" s="27">
        <v>26089248</v>
      </c>
      <c r="H47" s="15">
        <v>25050556.891492601</v>
      </c>
      <c r="I47" s="15">
        <v>24024259.315733898</v>
      </c>
      <c r="J47" s="28">
        <v>995902</v>
      </c>
      <c r="K47" s="28">
        <v>966025</v>
      </c>
      <c r="L47" s="15">
        <f t="shared" si="17"/>
        <v>1026297.5757587031</v>
      </c>
      <c r="M47" s="27">
        <f t="shared" si="18"/>
        <v>29877</v>
      </c>
      <c r="N47" s="15">
        <v>2507547.4844349199</v>
      </c>
      <c r="Q47" s="15">
        <f t="shared" si="19"/>
        <v>132174386.4527126</v>
      </c>
      <c r="R47" s="15"/>
      <c r="S47" s="15"/>
      <c r="V47" s="27">
        <f t="shared" si="24"/>
        <v>5314784.5265456075</v>
      </c>
      <c r="W47" s="27">
        <f t="shared" si="20"/>
        <v>164374.43885986711</v>
      </c>
      <c r="X47" s="15">
        <f t="shared" si="21"/>
        <v>18658062.272197172</v>
      </c>
      <c r="Y47" s="15">
        <f t="shared" si="22"/>
        <v>13011675.81711203</v>
      </c>
      <c r="Z47" s="15">
        <f t="shared" si="23"/>
        <v>5646386.4550851407</v>
      </c>
    </row>
    <row r="48" spans="2:26" s="9" customFormat="1">
      <c r="B48" s="10"/>
      <c r="C48" s="9">
        <f t="shared" ref="C48:C79" si="25">C44+1</f>
        <v>2024</v>
      </c>
      <c r="D48" s="9">
        <f t="shared" ref="D48:D79" si="26">D44</f>
        <v>1</v>
      </c>
      <c r="E48" s="9">
        <v>197</v>
      </c>
      <c r="F48" s="25">
        <v>27554397</v>
      </c>
      <c r="G48" s="25">
        <v>26414039</v>
      </c>
      <c r="H48" s="12">
        <v>25390503.708605301</v>
      </c>
      <c r="I48" s="12">
        <v>24348705.635554899</v>
      </c>
      <c r="J48" s="26">
        <v>1032241</v>
      </c>
      <c r="K48" s="26">
        <v>1001274</v>
      </c>
      <c r="L48" s="12">
        <f t="shared" si="17"/>
        <v>1041798.0730504021</v>
      </c>
      <c r="M48" s="25">
        <f t="shared" si="18"/>
        <v>30967</v>
      </c>
      <c r="N48" s="12">
        <v>3060320.3969823099</v>
      </c>
      <c r="O48" s="10"/>
      <c r="P48" s="10"/>
      <c r="Q48" s="12">
        <f t="shared" si="19"/>
        <v>133959394.37722731</v>
      </c>
      <c r="R48" s="12"/>
      <c r="S48" s="12"/>
      <c r="T48" s="10"/>
      <c r="U48" s="10"/>
      <c r="V48" s="25">
        <f t="shared" si="24"/>
        <v>5508714.1244092304</v>
      </c>
      <c r="W48" s="25">
        <f t="shared" si="20"/>
        <v>170371.2972578741</v>
      </c>
      <c r="X48" s="12">
        <f t="shared" si="21"/>
        <v>21611682.705890302</v>
      </c>
      <c r="Y48" s="12">
        <f t="shared" si="22"/>
        <v>15880017.088092308</v>
      </c>
      <c r="Z48" s="12">
        <f t="shared" si="23"/>
        <v>5731665.6177979941</v>
      </c>
    </row>
    <row r="49" spans="2:26" s="13" customFormat="1">
      <c r="C49" s="13">
        <f t="shared" si="25"/>
        <v>2024</v>
      </c>
      <c r="D49" s="13">
        <f t="shared" si="26"/>
        <v>2</v>
      </c>
      <c r="E49" s="13">
        <v>198</v>
      </c>
      <c r="F49" s="27">
        <v>27906356</v>
      </c>
      <c r="G49" s="27">
        <v>26748831</v>
      </c>
      <c r="H49" s="15">
        <v>25635729.098498501</v>
      </c>
      <c r="I49" s="15">
        <v>24583296.412060902</v>
      </c>
      <c r="J49" s="28">
        <v>1084384</v>
      </c>
      <c r="K49" s="28">
        <v>1051853</v>
      </c>
      <c r="L49" s="15">
        <f t="shared" si="17"/>
        <v>1052432.6864375994</v>
      </c>
      <c r="M49" s="27">
        <f t="shared" si="18"/>
        <v>32531</v>
      </c>
      <c r="N49" s="15">
        <v>2598067.2344503799</v>
      </c>
      <c r="Q49" s="15">
        <f t="shared" si="19"/>
        <v>135250043.61409429</v>
      </c>
      <c r="R49" s="15"/>
      <c r="S49" s="15"/>
      <c r="V49" s="27">
        <f t="shared" si="24"/>
        <v>5786984.8591916114</v>
      </c>
      <c r="W49" s="27">
        <f t="shared" si="20"/>
        <v>178975.9638032713</v>
      </c>
      <c r="X49" s="15">
        <f t="shared" si="21"/>
        <v>19271557.353191175</v>
      </c>
      <c r="Y49" s="15">
        <f t="shared" si="22"/>
        <v>13481383.230255039</v>
      </c>
      <c r="Z49" s="15">
        <f t="shared" si="23"/>
        <v>5790174.1229361333</v>
      </c>
    </row>
    <row r="50" spans="2:26" s="13" customFormat="1">
      <c r="C50" s="13">
        <f t="shared" si="25"/>
        <v>2024</v>
      </c>
      <c r="D50" s="13">
        <f t="shared" si="26"/>
        <v>3</v>
      </c>
      <c r="E50" s="13">
        <v>199</v>
      </c>
      <c r="F50" s="27">
        <v>28198406</v>
      </c>
      <c r="G50" s="27">
        <v>27026894</v>
      </c>
      <c r="H50" s="15">
        <v>25846541.112543501</v>
      </c>
      <c r="I50" s="15">
        <v>24783918.4384172</v>
      </c>
      <c r="J50" s="28">
        <v>1139438</v>
      </c>
      <c r="K50" s="28">
        <v>1105255</v>
      </c>
      <c r="L50" s="15">
        <f t="shared" si="17"/>
        <v>1062622.674126301</v>
      </c>
      <c r="M50" s="27">
        <f t="shared" si="18"/>
        <v>34183</v>
      </c>
      <c r="N50" s="15">
        <v>2547116.1631513298</v>
      </c>
      <c r="Q50" s="15">
        <f t="shared" si="19"/>
        <v>136353806.81003919</v>
      </c>
      <c r="R50" s="15"/>
      <c r="S50" s="15"/>
      <c r="V50" s="27">
        <f t="shared" si="24"/>
        <v>6080786.9070543367</v>
      </c>
      <c r="W50" s="27">
        <f t="shared" si="20"/>
        <v>188064.78038447088</v>
      </c>
      <c r="X50" s="15">
        <f t="shared" si="21"/>
        <v>19063234.307740007</v>
      </c>
      <c r="Y50" s="15">
        <f t="shared" si="22"/>
        <v>13216997.879073067</v>
      </c>
      <c r="Z50" s="15">
        <f t="shared" si="23"/>
        <v>5846236.428666939</v>
      </c>
    </row>
    <row r="51" spans="2:26" s="13" customFormat="1">
      <c r="C51" s="13">
        <f t="shared" si="25"/>
        <v>2024</v>
      </c>
      <c r="D51" s="13">
        <f t="shared" si="26"/>
        <v>4</v>
      </c>
      <c r="E51" s="13">
        <v>200</v>
      </c>
      <c r="F51" s="27">
        <v>28664547</v>
      </c>
      <c r="G51" s="27">
        <v>27471473</v>
      </c>
      <c r="H51" s="15">
        <v>26115861.306150801</v>
      </c>
      <c r="I51" s="15">
        <v>25041531.466426902</v>
      </c>
      <c r="J51" s="28">
        <v>1261417</v>
      </c>
      <c r="K51" s="28">
        <v>1223575</v>
      </c>
      <c r="L51" s="15">
        <f t="shared" si="17"/>
        <v>1074329.8397239</v>
      </c>
      <c r="M51" s="27">
        <f t="shared" si="18"/>
        <v>37842</v>
      </c>
      <c r="N51" s="15">
        <v>2532808.5761758201</v>
      </c>
      <c r="Q51" s="15">
        <f t="shared" si="19"/>
        <v>137771117.68201718</v>
      </c>
      <c r="R51" s="15"/>
      <c r="S51" s="15"/>
      <c r="V51" s="27">
        <f t="shared" si="24"/>
        <v>6731748.6370104728</v>
      </c>
      <c r="W51" s="27">
        <f t="shared" si="20"/>
        <v>208195.51880493658</v>
      </c>
      <c r="X51" s="15">
        <f t="shared" si="21"/>
        <v>19053401.541854385</v>
      </c>
      <c r="Y51" s="15">
        <f t="shared" si="22"/>
        <v>13142755.74224174</v>
      </c>
      <c r="Z51" s="15">
        <f t="shared" si="23"/>
        <v>5910645.799612646</v>
      </c>
    </row>
    <row r="52" spans="2:26" s="9" customFormat="1">
      <c r="B52" s="10"/>
      <c r="C52" s="9">
        <f t="shared" si="25"/>
        <v>2025</v>
      </c>
      <c r="D52" s="9">
        <f t="shared" si="26"/>
        <v>1</v>
      </c>
      <c r="E52" s="9">
        <v>201</v>
      </c>
      <c r="F52" s="25">
        <v>29010659</v>
      </c>
      <c r="G52" s="25">
        <v>27801293</v>
      </c>
      <c r="H52" s="12">
        <v>26408575.024314702</v>
      </c>
      <c r="I52" s="12">
        <v>25321208.0389168</v>
      </c>
      <c r="J52" s="26">
        <v>1400636</v>
      </c>
      <c r="K52" s="26">
        <v>1358617</v>
      </c>
      <c r="L52" s="12">
        <f t="shared" si="17"/>
        <v>1087366.9853979014</v>
      </c>
      <c r="M52" s="25">
        <f t="shared" si="18"/>
        <v>42019</v>
      </c>
      <c r="N52" s="12">
        <v>3129827.2111743302</v>
      </c>
      <c r="O52" s="10"/>
      <c r="P52" s="10"/>
      <c r="Q52" s="12">
        <f t="shared" si="19"/>
        <v>139309815.66592714</v>
      </c>
      <c r="R52" s="12"/>
      <c r="S52" s="12"/>
      <c r="T52" s="10"/>
      <c r="U52" s="10"/>
      <c r="V52" s="25">
        <f t="shared" si="24"/>
        <v>7474709.8771789689</v>
      </c>
      <c r="W52" s="25">
        <f t="shared" si="20"/>
        <v>231176.1403906937</v>
      </c>
      <c r="X52" s="12">
        <f t="shared" si="21"/>
        <v>22223060.605887353</v>
      </c>
      <c r="Y52" s="12">
        <f t="shared" si="22"/>
        <v>16240688.277356196</v>
      </c>
      <c r="Z52" s="12">
        <f t="shared" si="23"/>
        <v>5982372.3285311554</v>
      </c>
    </row>
    <row r="53" spans="2:26" s="13" customFormat="1">
      <c r="C53" s="13">
        <f t="shared" si="25"/>
        <v>2025</v>
      </c>
      <c r="D53" s="13">
        <f t="shared" si="26"/>
        <v>2</v>
      </c>
      <c r="E53" s="13">
        <v>202</v>
      </c>
      <c r="F53" s="27">
        <v>29374111</v>
      </c>
      <c r="G53" s="27">
        <v>28147659</v>
      </c>
      <c r="H53" s="15">
        <v>26712416.352997102</v>
      </c>
      <c r="I53" s="15">
        <v>25611163.163833398</v>
      </c>
      <c r="J53" s="28">
        <v>1530561</v>
      </c>
      <c r="K53" s="28">
        <v>1484644</v>
      </c>
      <c r="L53" s="15">
        <f t="shared" si="17"/>
        <v>1101253.1891637035</v>
      </c>
      <c r="M53" s="27">
        <f t="shared" si="18"/>
        <v>45917</v>
      </c>
      <c r="N53" s="15">
        <v>2576203.1453539398</v>
      </c>
      <c r="Q53" s="15">
        <f t="shared" si="19"/>
        <v>140905063.21262553</v>
      </c>
      <c r="R53" s="15"/>
      <c r="S53" s="15"/>
      <c r="V53" s="27">
        <f t="shared" si="24"/>
        <v>8168073.2472024811</v>
      </c>
      <c r="W53" s="27">
        <f t="shared" si="20"/>
        <v>252621.78629475911</v>
      </c>
      <c r="X53" s="15">
        <f t="shared" si="21"/>
        <v>19426700.492554221</v>
      </c>
      <c r="Y53" s="15">
        <f t="shared" si="22"/>
        <v>13367930.367996106</v>
      </c>
      <c r="Z53" s="15">
        <f t="shared" si="23"/>
        <v>6058770.1245581163</v>
      </c>
    </row>
    <row r="54" spans="2:26" s="13" customFormat="1">
      <c r="C54" s="13">
        <f t="shared" si="25"/>
        <v>2025</v>
      </c>
      <c r="D54" s="13">
        <f t="shared" si="26"/>
        <v>3</v>
      </c>
      <c r="E54" s="13">
        <v>203</v>
      </c>
      <c r="F54" s="27">
        <v>29769644</v>
      </c>
      <c r="G54" s="27">
        <v>28524808</v>
      </c>
      <c r="H54" s="15">
        <v>26956479.586268499</v>
      </c>
      <c r="I54" s="15">
        <v>25843711.2578246</v>
      </c>
      <c r="J54" s="28">
        <v>1674481</v>
      </c>
      <c r="K54" s="28">
        <v>1624246</v>
      </c>
      <c r="L54" s="15">
        <f t="shared" si="17"/>
        <v>1112768.3284438998</v>
      </c>
      <c r="M54" s="27">
        <f t="shared" si="18"/>
        <v>50235</v>
      </c>
      <c r="N54" s="15">
        <v>2613925.7967950902</v>
      </c>
      <c r="Q54" s="15">
        <f t="shared" si="19"/>
        <v>142184474.21298486</v>
      </c>
      <c r="R54" s="15"/>
      <c r="S54" s="15"/>
      <c r="V54" s="27">
        <f t="shared" si="24"/>
        <v>8936122.2619534656</v>
      </c>
      <c r="W54" s="27">
        <f t="shared" si="20"/>
        <v>276378.14827879047</v>
      </c>
      <c r="X54" s="15">
        <f t="shared" si="21"/>
        <v>19685796.409012571</v>
      </c>
      <c r="Y54" s="15">
        <f t="shared" si="22"/>
        <v>13563673.385650177</v>
      </c>
      <c r="Z54" s="15">
        <f t="shared" si="23"/>
        <v>6122123.0233623963</v>
      </c>
    </row>
    <row r="55" spans="2:26" s="13" customFormat="1">
      <c r="C55" s="13">
        <f t="shared" si="25"/>
        <v>2025</v>
      </c>
      <c r="D55" s="13">
        <f t="shared" si="26"/>
        <v>4</v>
      </c>
      <c r="E55" s="13">
        <v>204</v>
      </c>
      <c r="F55" s="27">
        <v>30150368</v>
      </c>
      <c r="G55" s="27">
        <v>28887595</v>
      </c>
      <c r="H55" s="15">
        <v>27215154.403916199</v>
      </c>
      <c r="I55" s="15">
        <v>26088931.7267006</v>
      </c>
      <c r="J55" s="28">
        <v>1785248</v>
      </c>
      <c r="K55" s="28">
        <v>1731691</v>
      </c>
      <c r="L55" s="15">
        <f t="shared" si="17"/>
        <v>1126222.6772155985</v>
      </c>
      <c r="M55" s="27">
        <f t="shared" si="18"/>
        <v>53557</v>
      </c>
      <c r="N55" s="15">
        <v>2630377.7584815002</v>
      </c>
      <c r="Q55" s="15">
        <f t="shared" si="19"/>
        <v>143533604.88100529</v>
      </c>
      <c r="R55" s="15"/>
      <c r="S55" s="15"/>
      <c r="V55" s="27">
        <f t="shared" si="24"/>
        <v>9527252.950553339</v>
      </c>
      <c r="W55" s="27">
        <f t="shared" si="20"/>
        <v>294654.81213033112</v>
      </c>
      <c r="X55" s="15">
        <f t="shared" si="21"/>
        <v>19845187.573679917</v>
      </c>
      <c r="Y55" s="15">
        <f t="shared" si="22"/>
        <v>13649042.693050293</v>
      </c>
      <c r="Z55" s="15">
        <f t="shared" si="23"/>
        <v>6196144.8806296224</v>
      </c>
    </row>
    <row r="56" spans="2:26" s="9" customFormat="1">
      <c r="B56" s="10"/>
      <c r="C56" s="9">
        <f t="shared" si="25"/>
        <v>2026</v>
      </c>
      <c r="D56" s="9">
        <f t="shared" si="26"/>
        <v>1</v>
      </c>
      <c r="E56" s="9">
        <v>205</v>
      </c>
      <c r="F56" s="25">
        <v>30493204</v>
      </c>
      <c r="G56" s="25">
        <v>29215713</v>
      </c>
      <c r="H56" s="12">
        <v>27405264.412804998</v>
      </c>
      <c r="I56" s="12">
        <v>26270235.740928501</v>
      </c>
      <c r="J56" s="26">
        <v>1902678</v>
      </c>
      <c r="K56" s="26">
        <v>1845598</v>
      </c>
      <c r="L56" s="12">
        <f t="shared" si="17"/>
        <v>1135028.6718764976</v>
      </c>
      <c r="M56" s="25">
        <f t="shared" si="18"/>
        <v>57080</v>
      </c>
      <c r="N56" s="12">
        <v>3186786.08980736</v>
      </c>
      <c r="O56" s="10"/>
      <c r="P56" s="10"/>
      <c r="Q56" s="12">
        <f t="shared" si="19"/>
        <v>144531086.07395479</v>
      </c>
      <c r="R56" s="12"/>
      <c r="S56" s="12"/>
      <c r="T56" s="10"/>
      <c r="U56" s="10"/>
      <c r="V56" s="25">
        <f t="shared" si="24"/>
        <v>10153935.656554975</v>
      </c>
      <c r="W56" s="25">
        <f t="shared" si="20"/>
        <v>314037.318677284</v>
      </c>
      <c r="X56" s="12">
        <f t="shared" si="21"/>
        <v>22780841.034419522</v>
      </c>
      <c r="Y56" s="12">
        <f t="shared" si="22"/>
        <v>16536248.169354104</v>
      </c>
      <c r="Z56" s="12">
        <f t="shared" si="23"/>
        <v>6244592.8650654182</v>
      </c>
    </row>
    <row r="57" spans="2:26" s="13" customFormat="1">
      <c r="C57" s="13">
        <f t="shared" si="25"/>
        <v>2026</v>
      </c>
      <c r="D57" s="13">
        <f t="shared" si="26"/>
        <v>2</v>
      </c>
      <c r="E57" s="13">
        <v>206</v>
      </c>
      <c r="F57" s="27">
        <v>30966681</v>
      </c>
      <c r="G57" s="27">
        <v>29667029</v>
      </c>
      <c r="H57" s="15">
        <v>27718575.637651201</v>
      </c>
      <c r="I57" s="15">
        <v>26569704.050849698</v>
      </c>
      <c r="J57" s="28">
        <v>2031223</v>
      </c>
      <c r="K57" s="28">
        <v>1970286</v>
      </c>
      <c r="L57" s="15">
        <f t="shared" si="17"/>
        <v>1148871.5868015029</v>
      </c>
      <c r="M57" s="27">
        <f t="shared" si="18"/>
        <v>60937</v>
      </c>
      <c r="N57" s="15">
        <v>2562867.5589642501</v>
      </c>
      <c r="Q57" s="15">
        <f t="shared" si="19"/>
        <v>146178672.35770515</v>
      </c>
      <c r="R57" s="15"/>
      <c r="S57" s="15"/>
      <c r="V57" s="27">
        <f t="shared" si="24"/>
        <v>10839932.243647357</v>
      </c>
      <c r="W57" s="27">
        <f t="shared" si="20"/>
        <v>335257.39467830508</v>
      </c>
      <c r="X57" s="15">
        <f t="shared" si="21"/>
        <v>19619484.445487883</v>
      </c>
      <c r="Y57" s="15">
        <f t="shared" si="22"/>
        <v>13298731.946825296</v>
      </c>
      <c r="Z57" s="15">
        <f t="shared" si="23"/>
        <v>6320752.4986625873</v>
      </c>
    </row>
    <row r="58" spans="2:26" s="13" customFormat="1">
      <c r="C58" s="13">
        <f t="shared" si="25"/>
        <v>2026</v>
      </c>
      <c r="D58" s="13">
        <f t="shared" si="26"/>
        <v>3</v>
      </c>
      <c r="E58" s="13">
        <v>207</v>
      </c>
      <c r="F58" s="27">
        <v>31302402</v>
      </c>
      <c r="G58" s="27">
        <v>29989714</v>
      </c>
      <c r="H58" s="15">
        <v>27914976.776081301</v>
      </c>
      <c r="I58" s="15">
        <v>26758099.9879504</v>
      </c>
      <c r="J58" s="28">
        <v>2213411</v>
      </c>
      <c r="K58" s="28">
        <v>2147009</v>
      </c>
      <c r="L58" s="15">
        <f t="shared" si="17"/>
        <v>1156876.7881309018</v>
      </c>
      <c r="M58" s="27">
        <f t="shared" si="18"/>
        <v>66402</v>
      </c>
      <c r="N58" s="15">
        <v>2617737.9081040402</v>
      </c>
      <c r="Q58" s="15">
        <f t="shared" si="19"/>
        <v>147215171.21784529</v>
      </c>
      <c r="R58" s="15"/>
      <c r="S58" s="15"/>
      <c r="V58" s="27">
        <f t="shared" si="24"/>
        <v>11812210.047932671</v>
      </c>
      <c r="W58" s="27">
        <f t="shared" si="20"/>
        <v>365324.21224262461</v>
      </c>
      <c r="X58" s="15">
        <f t="shared" si="21"/>
        <v>19948249.203815032</v>
      </c>
      <c r="Y58" s="15">
        <f t="shared" si="22"/>
        <v>13583454.449354332</v>
      </c>
      <c r="Z58" s="15">
        <f t="shared" si="23"/>
        <v>6364794.7544606999</v>
      </c>
    </row>
    <row r="59" spans="2:26" s="13" customFormat="1">
      <c r="C59" s="13">
        <f t="shared" si="25"/>
        <v>2026</v>
      </c>
      <c r="D59" s="13">
        <f t="shared" si="26"/>
        <v>4</v>
      </c>
      <c r="E59" s="13">
        <v>208</v>
      </c>
      <c r="F59" s="27">
        <v>31681985</v>
      </c>
      <c r="G59" s="27">
        <v>30350889</v>
      </c>
      <c r="H59" s="15">
        <v>28177337.705743801</v>
      </c>
      <c r="I59" s="15">
        <v>27008521.506651901</v>
      </c>
      <c r="J59" s="28">
        <v>2338284</v>
      </c>
      <c r="K59" s="28">
        <v>2268136</v>
      </c>
      <c r="L59" s="15">
        <f t="shared" si="17"/>
        <v>1168816.1990919001</v>
      </c>
      <c r="M59" s="27">
        <f t="shared" si="18"/>
        <v>70148</v>
      </c>
      <c r="N59" s="15">
        <v>2592218.0938334102</v>
      </c>
      <c r="Q59" s="15">
        <f t="shared" si="19"/>
        <v>148592916.52744782</v>
      </c>
      <c r="R59" s="15"/>
      <c r="S59" s="15"/>
      <c r="V59" s="27">
        <f t="shared" si="24"/>
        <v>12478615.063689912</v>
      </c>
      <c r="W59" s="27">
        <f t="shared" si="20"/>
        <v>385933.5989939404</v>
      </c>
      <c r="X59" s="15">
        <f t="shared" si="21"/>
        <v>19881513.882660311</v>
      </c>
      <c r="Y59" s="15">
        <f t="shared" si="22"/>
        <v>13451032.01178794</v>
      </c>
      <c r="Z59" s="15">
        <f t="shared" si="23"/>
        <v>6430481.87087237</v>
      </c>
    </row>
    <row r="60" spans="2:26" s="9" customFormat="1">
      <c r="B60" s="10"/>
      <c r="C60" s="9">
        <f t="shared" si="25"/>
        <v>2027</v>
      </c>
      <c r="D60" s="9">
        <f t="shared" si="26"/>
        <v>1</v>
      </c>
      <c r="E60" s="9">
        <v>209</v>
      </c>
      <c r="F60" s="25">
        <v>32057024</v>
      </c>
      <c r="G60" s="25">
        <v>30709309</v>
      </c>
      <c r="H60" s="12">
        <v>28461570.2728686</v>
      </c>
      <c r="I60" s="12">
        <v>27280680.405264899</v>
      </c>
      <c r="J60" s="26">
        <v>2457645</v>
      </c>
      <c r="K60" s="26">
        <v>2383916</v>
      </c>
      <c r="L60" s="12">
        <f t="shared" si="17"/>
        <v>1180889.8676037006</v>
      </c>
      <c r="M60" s="25">
        <f t="shared" si="18"/>
        <v>73729</v>
      </c>
      <c r="N60" s="12">
        <v>3280407.4066547798</v>
      </c>
      <c r="O60" s="10"/>
      <c r="P60" s="10"/>
      <c r="Q60" s="12">
        <f t="shared" si="19"/>
        <v>150090254.48775947</v>
      </c>
      <c r="R60" s="12"/>
      <c r="S60" s="12"/>
      <c r="T60" s="10"/>
      <c r="U60" s="10"/>
      <c r="V60" s="25">
        <f t="shared" si="24"/>
        <v>13115602.463067206</v>
      </c>
      <c r="W60" s="25">
        <f t="shared" si="20"/>
        <v>405635.20442812669</v>
      </c>
      <c r="X60" s="12">
        <f t="shared" si="21"/>
        <v>23518957.260248553</v>
      </c>
      <c r="Y60" s="12">
        <f t="shared" si="22"/>
        <v>17022049.627532382</v>
      </c>
      <c r="Z60" s="12">
        <f t="shared" si="23"/>
        <v>6496907.6327161705</v>
      </c>
    </row>
    <row r="61" spans="2:26" s="13" customFormat="1">
      <c r="C61" s="13">
        <f t="shared" si="25"/>
        <v>2027</v>
      </c>
      <c r="D61" s="13">
        <f t="shared" si="26"/>
        <v>2</v>
      </c>
      <c r="E61" s="13">
        <v>210</v>
      </c>
      <c r="F61" s="27">
        <v>32364300</v>
      </c>
      <c r="G61" s="27">
        <v>31004083</v>
      </c>
      <c r="H61" s="15">
        <v>28726178.1482784</v>
      </c>
      <c r="I61" s="15">
        <v>27534234.909584899</v>
      </c>
      <c r="J61" s="28">
        <v>2607424</v>
      </c>
      <c r="K61" s="28">
        <v>2529201</v>
      </c>
      <c r="L61" s="15">
        <f t="shared" si="17"/>
        <v>1191943.2386935018</v>
      </c>
      <c r="M61" s="27">
        <f t="shared" si="18"/>
        <v>78223</v>
      </c>
      <c r="N61" s="15">
        <v>2588256.5395357101</v>
      </c>
      <c r="Q61" s="15">
        <f t="shared" si="19"/>
        <v>151485236.55985478</v>
      </c>
      <c r="R61" s="15"/>
      <c r="S61" s="15"/>
      <c r="V61" s="27">
        <f t="shared" si="24"/>
        <v>13914917.667062111</v>
      </c>
      <c r="W61" s="27">
        <f t="shared" si="20"/>
        <v>430359.86648376292</v>
      </c>
      <c r="X61" s="15">
        <f t="shared" si="21"/>
        <v>19988195.506885275</v>
      </c>
      <c r="Y61" s="15">
        <f t="shared" si="22"/>
        <v>13430475.487704737</v>
      </c>
      <c r="Z61" s="15">
        <f t="shared" si="23"/>
        <v>6557720.01918054</v>
      </c>
    </row>
    <row r="62" spans="2:26" s="13" customFormat="1">
      <c r="C62" s="13">
        <f t="shared" si="25"/>
        <v>2027</v>
      </c>
      <c r="D62" s="13">
        <f t="shared" si="26"/>
        <v>3</v>
      </c>
      <c r="E62" s="13">
        <v>211</v>
      </c>
      <c r="F62" s="27">
        <v>32702341</v>
      </c>
      <c r="G62" s="27">
        <v>31327767</v>
      </c>
      <c r="H62" s="15">
        <v>28934963.934224799</v>
      </c>
      <c r="I62" s="15">
        <v>27732778.889360901</v>
      </c>
      <c r="J62" s="28">
        <v>2761651</v>
      </c>
      <c r="K62" s="28">
        <v>2678801</v>
      </c>
      <c r="L62" s="15">
        <f t="shared" si="17"/>
        <v>1202185.0448638983</v>
      </c>
      <c r="M62" s="27">
        <f t="shared" si="18"/>
        <v>82850</v>
      </c>
      <c r="N62" s="15">
        <v>2583146.5923743201</v>
      </c>
      <c r="Q62" s="15">
        <f t="shared" si="19"/>
        <v>152577566.95663777</v>
      </c>
      <c r="R62" s="15"/>
      <c r="S62" s="15"/>
      <c r="V62" s="27">
        <f t="shared" si="24"/>
        <v>14737972.727926193</v>
      </c>
      <c r="W62" s="27">
        <f t="shared" si="20"/>
        <v>455816.25529805501</v>
      </c>
      <c r="X62" s="15">
        <f t="shared" si="21"/>
        <v>20018027.362501323</v>
      </c>
      <c r="Y62" s="15">
        <f t="shared" si="22"/>
        <v>13403959.947592618</v>
      </c>
      <c r="Z62" s="15">
        <f t="shared" si="23"/>
        <v>6614067.4149087071</v>
      </c>
    </row>
    <row r="63" spans="2:26" s="13" customFormat="1">
      <c r="C63" s="13">
        <f t="shared" si="25"/>
        <v>2027</v>
      </c>
      <c r="D63" s="13">
        <f t="shared" si="26"/>
        <v>4</v>
      </c>
      <c r="E63" s="13">
        <v>212</v>
      </c>
      <c r="F63" s="27">
        <v>33125906</v>
      </c>
      <c r="G63" s="27">
        <v>31731568</v>
      </c>
      <c r="H63" s="15">
        <v>29252641.901883099</v>
      </c>
      <c r="I63" s="15">
        <v>28036031.69698</v>
      </c>
      <c r="J63" s="28">
        <v>2914172</v>
      </c>
      <c r="K63" s="28">
        <v>2826747</v>
      </c>
      <c r="L63" s="15">
        <f t="shared" si="17"/>
        <v>1216610.2049030997</v>
      </c>
      <c r="M63" s="27">
        <f t="shared" si="18"/>
        <v>87425</v>
      </c>
      <c r="N63" s="15">
        <v>2579964.7369552599</v>
      </c>
      <c r="Q63" s="15">
        <f t="shared" si="19"/>
        <v>154245974.43011463</v>
      </c>
      <c r="R63" s="15"/>
      <c r="S63" s="15"/>
      <c r="V63" s="27">
        <f t="shared" si="24"/>
        <v>15551927.968799168</v>
      </c>
      <c r="W63" s="27">
        <f t="shared" si="20"/>
        <v>480986.5554548275</v>
      </c>
      <c r="X63" s="15">
        <f t="shared" si="21"/>
        <v>20080879.67403131</v>
      </c>
      <c r="Y63" s="15">
        <f t="shared" si="22"/>
        <v>13387449.28469721</v>
      </c>
      <c r="Z63" s="15">
        <f t="shared" si="23"/>
        <v>6693430.3893341012</v>
      </c>
    </row>
    <row r="64" spans="2:26" s="9" customFormat="1">
      <c r="B64" s="10"/>
      <c r="C64" s="9">
        <f t="shared" si="25"/>
        <v>2028</v>
      </c>
      <c r="D64" s="9">
        <f t="shared" si="26"/>
        <v>1</v>
      </c>
      <c r="E64" s="9">
        <v>213</v>
      </c>
      <c r="F64" s="25">
        <v>33603998</v>
      </c>
      <c r="G64" s="25">
        <v>32186818</v>
      </c>
      <c r="H64" s="12">
        <v>29465091.212567601</v>
      </c>
      <c r="I64" s="12">
        <v>28238825.371928498</v>
      </c>
      <c r="J64" s="26">
        <v>3060692</v>
      </c>
      <c r="K64" s="26">
        <v>2968872</v>
      </c>
      <c r="L64" s="12">
        <f t="shared" si="17"/>
        <v>1226265.8406391032</v>
      </c>
      <c r="M64" s="25">
        <f t="shared" si="18"/>
        <v>91820</v>
      </c>
      <c r="N64" s="12">
        <v>3131998.0771198599</v>
      </c>
      <c r="O64" s="10"/>
      <c r="P64" s="10"/>
      <c r="Q64" s="12">
        <f t="shared" si="19"/>
        <v>155361685.3958739</v>
      </c>
      <c r="R64" s="12"/>
      <c r="S64" s="12"/>
      <c r="T64" s="10"/>
      <c r="U64" s="10"/>
      <c r="V64" s="25">
        <f t="shared" si="24"/>
        <v>16333857.785144806</v>
      </c>
      <c r="W64" s="25">
        <f t="shared" si="20"/>
        <v>505166.54872018599</v>
      </c>
      <c r="X64" s="12">
        <f t="shared" si="21"/>
        <v>22998505.759347886</v>
      </c>
      <c r="Y64" s="12">
        <f t="shared" si="22"/>
        <v>16251952.911067411</v>
      </c>
      <c r="Z64" s="12">
        <f t="shared" si="23"/>
        <v>6746552.8482804764</v>
      </c>
    </row>
    <row r="65" spans="2:26" s="13" customFormat="1">
      <c r="C65" s="13">
        <f t="shared" si="25"/>
        <v>2028</v>
      </c>
      <c r="D65" s="13">
        <f t="shared" si="26"/>
        <v>2</v>
      </c>
      <c r="E65" s="13">
        <v>214</v>
      </c>
      <c r="F65" s="27">
        <v>34035342</v>
      </c>
      <c r="G65" s="27">
        <v>32599006</v>
      </c>
      <c r="H65" s="15">
        <v>29698583.103323702</v>
      </c>
      <c r="I65" s="15">
        <v>28462220.920207899</v>
      </c>
      <c r="J65" s="28">
        <v>3233708</v>
      </c>
      <c r="K65" s="28">
        <v>3136697</v>
      </c>
      <c r="L65" s="15">
        <f t="shared" si="17"/>
        <v>1236362.1831158027</v>
      </c>
      <c r="M65" s="27">
        <f t="shared" si="18"/>
        <v>97011</v>
      </c>
      <c r="N65" s="15">
        <v>2593791.07440633</v>
      </c>
      <c r="Q65" s="15">
        <f t="shared" si="19"/>
        <v>156590741.79016447</v>
      </c>
      <c r="R65" s="15"/>
      <c r="S65" s="15"/>
      <c r="V65" s="27">
        <f t="shared" si="24"/>
        <v>17257181.418764554</v>
      </c>
      <c r="W65" s="27">
        <f t="shared" si="20"/>
        <v>533725.89912757534</v>
      </c>
      <c r="X65" s="15">
        <f t="shared" si="21"/>
        <v>20261294.161143109</v>
      </c>
      <c r="Y65" s="15">
        <f t="shared" si="22"/>
        <v>13459194.215458456</v>
      </c>
      <c r="Z65" s="15">
        <f t="shared" si="23"/>
        <v>6802099.9456846509</v>
      </c>
    </row>
    <row r="66" spans="2:26" s="13" customFormat="1">
      <c r="C66" s="13">
        <f t="shared" si="25"/>
        <v>2028</v>
      </c>
      <c r="D66" s="13">
        <f t="shared" si="26"/>
        <v>3</v>
      </c>
      <c r="E66" s="13">
        <v>215</v>
      </c>
      <c r="F66" s="27">
        <v>34416820</v>
      </c>
      <c r="G66" s="27">
        <v>32963613</v>
      </c>
      <c r="H66" s="15">
        <v>30028469.421034899</v>
      </c>
      <c r="I66" s="15">
        <v>28776310.308285002</v>
      </c>
      <c r="J66" s="28">
        <v>3387811</v>
      </c>
      <c r="K66" s="28">
        <v>3286177</v>
      </c>
      <c r="L66" s="15">
        <f t="shared" ref="L66:L97" si="27">H66-I66</f>
        <v>1252159.1127498969</v>
      </c>
      <c r="M66" s="27">
        <f t="shared" ref="M66:M97" si="28">J66-K66</f>
        <v>101634</v>
      </c>
      <c r="N66" s="15">
        <v>2609821.9529363802</v>
      </c>
      <c r="Q66" s="15">
        <f t="shared" ref="Q66:Q97" si="29">I66*5.5017049523</f>
        <v>158318768.93201312</v>
      </c>
      <c r="R66" s="15"/>
      <c r="S66" s="15"/>
      <c r="V66" s="27">
        <f t="shared" si="24"/>
        <v>18079576.275034357</v>
      </c>
      <c r="W66" s="27">
        <f t="shared" si="20"/>
        <v>559160.28112205816</v>
      </c>
      <c r="X66" s="15">
        <f t="shared" si="21"/>
        <v>20431388.512042157</v>
      </c>
      <c r="Y66" s="15">
        <f t="shared" si="22"/>
        <v>13542378.520358477</v>
      </c>
      <c r="Z66" s="15">
        <f t="shared" si="23"/>
        <v>6889009.9916836815</v>
      </c>
    </row>
    <row r="67" spans="2:26" s="13" customFormat="1">
      <c r="C67" s="13">
        <f t="shared" si="25"/>
        <v>2028</v>
      </c>
      <c r="D67" s="13">
        <f t="shared" si="26"/>
        <v>4</v>
      </c>
      <c r="E67" s="13">
        <v>216</v>
      </c>
      <c r="F67" s="27">
        <v>34903572</v>
      </c>
      <c r="G67" s="27">
        <v>33427816</v>
      </c>
      <c r="H67" s="15">
        <v>30427885.631196901</v>
      </c>
      <c r="I67" s="15">
        <v>29158266.187429599</v>
      </c>
      <c r="J67" s="28">
        <v>3546447</v>
      </c>
      <c r="K67" s="28">
        <v>3440053</v>
      </c>
      <c r="L67" s="15">
        <f t="shared" si="27"/>
        <v>1269619.4437673017</v>
      </c>
      <c r="M67" s="27">
        <f t="shared" si="28"/>
        <v>106394</v>
      </c>
      <c r="N67" s="15">
        <v>2577522.6732119001</v>
      </c>
      <c r="Q67" s="15">
        <f t="shared" si="29"/>
        <v>160420177.48386306</v>
      </c>
      <c r="R67" s="15"/>
      <c r="S67" s="15"/>
      <c r="V67" s="27">
        <f t="shared" si="24"/>
        <v>18926156.62627447</v>
      </c>
      <c r="W67" s="27">
        <f t="shared" si="20"/>
        <v>585348.39669500617</v>
      </c>
      <c r="X67" s="15">
        <f t="shared" si="21"/>
        <v>20359848.985634767</v>
      </c>
      <c r="Y67" s="15">
        <f t="shared" si="22"/>
        <v>13374777.404323833</v>
      </c>
      <c r="Z67" s="15">
        <f t="shared" si="23"/>
        <v>6985071.5813109353</v>
      </c>
    </row>
    <row r="68" spans="2:26" s="9" customFormat="1">
      <c r="B68" s="10"/>
      <c r="C68" s="9">
        <f t="shared" si="25"/>
        <v>2029</v>
      </c>
      <c r="D68" s="9">
        <f t="shared" si="26"/>
        <v>1</v>
      </c>
      <c r="E68" s="9">
        <v>217</v>
      </c>
      <c r="F68" s="25">
        <v>35255121</v>
      </c>
      <c r="G68" s="25">
        <v>33764084</v>
      </c>
      <c r="H68" s="12">
        <v>30654184.383988202</v>
      </c>
      <c r="I68" s="12">
        <v>29373873.421422299</v>
      </c>
      <c r="J68" s="26">
        <v>3714631</v>
      </c>
      <c r="K68" s="26">
        <v>3603193</v>
      </c>
      <c r="L68" s="12">
        <f t="shared" si="27"/>
        <v>1280310.9625659026</v>
      </c>
      <c r="M68" s="25">
        <f t="shared" si="28"/>
        <v>111438</v>
      </c>
      <c r="N68" s="12">
        <v>3227800.89777761</v>
      </c>
      <c r="O68" s="10"/>
      <c r="P68" s="10"/>
      <c r="Q68" s="12">
        <f t="shared" si="29"/>
        <v>161606384.87087241</v>
      </c>
      <c r="R68" s="12"/>
      <c r="S68" s="12"/>
      <c r="T68" s="10"/>
      <c r="U68" s="10"/>
      <c r="V68" s="25">
        <f t="shared" si="24"/>
        <v>19823704.772192694</v>
      </c>
      <c r="W68" s="25">
        <f t="shared" si="20"/>
        <v>613098.99647440738</v>
      </c>
      <c r="X68" s="12">
        <f t="shared" si="21"/>
        <v>23792967.366120733</v>
      </c>
      <c r="Y68" s="12">
        <f t="shared" si="22"/>
        <v>16749074.202887926</v>
      </c>
      <c r="Z68" s="12">
        <f t="shared" si="23"/>
        <v>7043893.1632328061</v>
      </c>
    </row>
    <row r="69" spans="2:26" s="13" customFormat="1">
      <c r="C69" s="13">
        <f t="shared" si="25"/>
        <v>2029</v>
      </c>
      <c r="D69" s="13">
        <f t="shared" si="26"/>
        <v>2</v>
      </c>
      <c r="E69" s="13">
        <v>218</v>
      </c>
      <c r="F69" s="27">
        <v>35649352</v>
      </c>
      <c r="G69" s="27">
        <v>34140952</v>
      </c>
      <c r="H69" s="15">
        <v>30867577.6524553</v>
      </c>
      <c r="I69" s="15">
        <v>29577915.1091455</v>
      </c>
      <c r="J69" s="28">
        <v>3821288</v>
      </c>
      <c r="K69" s="28">
        <v>3706650</v>
      </c>
      <c r="L69" s="15">
        <f t="shared" si="27"/>
        <v>1289662.5433098003</v>
      </c>
      <c r="M69" s="27">
        <f t="shared" si="28"/>
        <v>114638</v>
      </c>
      <c r="N69" s="15">
        <v>2641253.8419387001</v>
      </c>
      <c r="Q69" s="15">
        <f t="shared" si="29"/>
        <v>162728962.03469479</v>
      </c>
      <c r="R69" s="15"/>
      <c r="S69" s="15"/>
      <c r="V69" s="27">
        <f t="shared" si="24"/>
        <v>20392894.661442794</v>
      </c>
      <c r="W69" s="27">
        <f t="shared" si="20"/>
        <v>630704.45232176734</v>
      </c>
      <c r="X69" s="15">
        <f t="shared" si="21"/>
        <v>20800821.54313577</v>
      </c>
      <c r="Y69" s="15">
        <f t="shared" si="22"/>
        <v>13705478.741812428</v>
      </c>
      <c r="Z69" s="15">
        <f t="shared" si="23"/>
        <v>7095342.8013233412</v>
      </c>
    </row>
    <row r="70" spans="2:26" s="13" customFormat="1">
      <c r="C70" s="13">
        <f t="shared" si="25"/>
        <v>2029</v>
      </c>
      <c r="D70" s="13">
        <f t="shared" si="26"/>
        <v>3</v>
      </c>
      <c r="E70" s="13">
        <v>219</v>
      </c>
      <c r="F70" s="27">
        <v>36159581</v>
      </c>
      <c r="G70" s="27">
        <v>34627815</v>
      </c>
      <c r="H70" s="15">
        <v>31126107.592967901</v>
      </c>
      <c r="I70" s="15">
        <v>29824281.490474701</v>
      </c>
      <c r="J70" s="28">
        <v>3957266</v>
      </c>
      <c r="K70" s="28">
        <v>3838548</v>
      </c>
      <c r="L70" s="15">
        <f t="shared" si="27"/>
        <v>1301826.1024932005</v>
      </c>
      <c r="M70" s="27">
        <f t="shared" si="28"/>
        <v>118718</v>
      </c>
      <c r="N70" s="15">
        <v>2639958.61849896</v>
      </c>
      <c r="Q70" s="15">
        <f t="shared" si="29"/>
        <v>164084397.17493388</v>
      </c>
      <c r="R70" s="15"/>
      <c r="S70" s="15"/>
      <c r="V70" s="27">
        <f t="shared" si="24"/>
        <v>21118558.541241258</v>
      </c>
      <c r="W70" s="27">
        <f t="shared" si="20"/>
        <v>653151.40852715133</v>
      </c>
      <c r="X70" s="15">
        <f t="shared" si="21"/>
        <v>20861020.936346631</v>
      </c>
      <c r="Y70" s="15">
        <f t="shared" si="22"/>
        <v>13698757.821226384</v>
      </c>
      <c r="Z70" s="15">
        <f t="shared" si="23"/>
        <v>7162263.1151202479</v>
      </c>
    </row>
    <row r="71" spans="2:26" s="13" customFormat="1">
      <c r="C71" s="13">
        <f t="shared" si="25"/>
        <v>2029</v>
      </c>
      <c r="D71" s="13">
        <f t="shared" si="26"/>
        <v>4</v>
      </c>
      <c r="E71" s="13">
        <v>220</v>
      </c>
      <c r="F71" s="27">
        <v>36460278</v>
      </c>
      <c r="G71" s="27">
        <v>34915300</v>
      </c>
      <c r="H71" s="15">
        <v>31211692.860258799</v>
      </c>
      <c r="I71" s="15">
        <v>29906366.887387399</v>
      </c>
      <c r="J71" s="28">
        <v>4091799</v>
      </c>
      <c r="K71" s="28">
        <v>3969045</v>
      </c>
      <c r="L71" s="15">
        <f t="shared" si="27"/>
        <v>1305325.9728714004</v>
      </c>
      <c r="M71" s="27">
        <f t="shared" si="28"/>
        <v>122754</v>
      </c>
      <c r="N71" s="15">
        <v>2626919.9812776302</v>
      </c>
      <c r="Q71" s="15">
        <f t="shared" si="29"/>
        <v>164536006.80963999</v>
      </c>
      <c r="R71" s="15"/>
      <c r="S71" s="15"/>
      <c r="V71" s="27">
        <f t="shared" si="24"/>
        <v>21836514.532401554</v>
      </c>
      <c r="W71" s="27">
        <f t="shared" si="20"/>
        <v>675356.28971463419</v>
      </c>
      <c r="X71" s="15">
        <f t="shared" si="21"/>
        <v>20812618.640014227</v>
      </c>
      <c r="Y71" s="15">
        <f t="shared" si="22"/>
        <v>13631100.270701829</v>
      </c>
      <c r="Z71" s="15">
        <f t="shared" si="23"/>
        <v>7181518.3693123991</v>
      </c>
    </row>
    <row r="72" spans="2:26" s="9" customFormat="1">
      <c r="B72" s="10"/>
      <c r="C72" s="9">
        <f t="shared" si="25"/>
        <v>2030</v>
      </c>
      <c r="D72" s="9">
        <f t="shared" si="26"/>
        <v>1</v>
      </c>
      <c r="E72" s="9">
        <v>221</v>
      </c>
      <c r="F72" s="25">
        <v>36957059</v>
      </c>
      <c r="G72" s="25">
        <v>35390182</v>
      </c>
      <c r="H72" s="12">
        <v>31550092.4182759</v>
      </c>
      <c r="I72" s="12">
        <v>30230003.632097799</v>
      </c>
      <c r="J72" s="26">
        <v>4260313</v>
      </c>
      <c r="K72" s="26">
        <v>4132503</v>
      </c>
      <c r="L72" s="12">
        <f t="shared" si="27"/>
        <v>1320088.7861781009</v>
      </c>
      <c r="M72" s="25">
        <f t="shared" si="28"/>
        <v>127810</v>
      </c>
      <c r="N72" s="12">
        <v>3274598.4228874999</v>
      </c>
      <c r="O72" s="10"/>
      <c r="P72" s="10"/>
      <c r="Q72" s="12">
        <f t="shared" si="29"/>
        <v>166316560.69075945</v>
      </c>
      <c r="R72" s="12"/>
      <c r="S72" s="12"/>
      <c r="T72" s="10"/>
      <c r="U72" s="10"/>
      <c r="V72" s="25">
        <f t="shared" si="24"/>
        <v>22735812.220494606</v>
      </c>
      <c r="W72" s="25">
        <f t="shared" si="20"/>
        <v>703172.90995346301</v>
      </c>
      <c r="X72" s="12">
        <f t="shared" si="21"/>
        <v>24254645.795540974</v>
      </c>
      <c r="Y72" s="12">
        <f t="shared" si="22"/>
        <v>16991906.78314922</v>
      </c>
      <c r="Z72" s="12">
        <f t="shared" si="23"/>
        <v>7262739.0123917535</v>
      </c>
    </row>
    <row r="73" spans="2:26" s="13" customFormat="1">
      <c r="C73" s="13">
        <f t="shared" si="25"/>
        <v>2030</v>
      </c>
      <c r="D73" s="13">
        <f t="shared" si="26"/>
        <v>2</v>
      </c>
      <c r="E73" s="13">
        <v>222</v>
      </c>
      <c r="F73" s="27">
        <v>37648708</v>
      </c>
      <c r="G73" s="27">
        <v>36049024</v>
      </c>
      <c r="H73" s="15">
        <v>31878952.536256202</v>
      </c>
      <c r="I73" s="15">
        <v>30543158.164547201</v>
      </c>
      <c r="J73" s="28">
        <v>4432152</v>
      </c>
      <c r="K73" s="28">
        <v>4299188</v>
      </c>
      <c r="L73" s="15">
        <f t="shared" si="27"/>
        <v>1335794.3717090003</v>
      </c>
      <c r="M73" s="27">
        <f t="shared" si="28"/>
        <v>132964</v>
      </c>
      <c r="N73" s="15">
        <v>2608603.60223926</v>
      </c>
      <c r="Q73" s="15">
        <f t="shared" si="29"/>
        <v>168039444.5327715</v>
      </c>
      <c r="R73" s="15"/>
      <c r="S73" s="15"/>
      <c r="V73" s="27">
        <f t="shared" si="24"/>
        <v>23652863.910468731</v>
      </c>
      <c r="W73" s="27">
        <f t="shared" si="20"/>
        <v>731528.69727761718</v>
      </c>
      <c r="X73" s="15">
        <f t="shared" si="21"/>
        <v>20885203.0028852</v>
      </c>
      <c r="Y73" s="15">
        <f t="shared" si="22"/>
        <v>13536056.492799325</v>
      </c>
      <c r="Z73" s="15">
        <f t="shared" si="23"/>
        <v>7349146.5100858742</v>
      </c>
    </row>
    <row r="74" spans="2:26" s="13" customFormat="1">
      <c r="C74" s="13">
        <f t="shared" si="25"/>
        <v>2030</v>
      </c>
      <c r="D74" s="13">
        <f t="shared" si="26"/>
        <v>3</v>
      </c>
      <c r="E74" s="13">
        <v>223</v>
      </c>
      <c r="F74" s="27">
        <v>37940690</v>
      </c>
      <c r="G74" s="27">
        <v>36328407</v>
      </c>
      <c r="H74" s="15">
        <v>32132228.0693083</v>
      </c>
      <c r="I74" s="15">
        <v>30786045.685466699</v>
      </c>
      <c r="J74" s="28">
        <v>4568130</v>
      </c>
      <c r="K74" s="28">
        <v>4431086</v>
      </c>
      <c r="L74" s="15">
        <f t="shared" si="27"/>
        <v>1346182.3838416003</v>
      </c>
      <c r="M74" s="27">
        <f t="shared" si="28"/>
        <v>137044</v>
      </c>
      <c r="N74" s="15">
        <v>2642868.96417217</v>
      </c>
      <c r="Q74" s="15">
        <f t="shared" si="29"/>
        <v>169375740.00946617</v>
      </c>
      <c r="R74" s="15"/>
      <c r="S74" s="15"/>
      <c r="V74" s="27">
        <f t="shared" si="24"/>
        <v>24378527.790267196</v>
      </c>
      <c r="W74" s="27">
        <f t="shared" si="20"/>
        <v>753975.65348300117</v>
      </c>
      <c r="X74" s="15">
        <f t="shared" si="21"/>
        <v>21120157.906640224</v>
      </c>
      <c r="Y74" s="15">
        <f t="shared" si="22"/>
        <v>13713859.618759872</v>
      </c>
      <c r="Z74" s="15">
        <f t="shared" si="23"/>
        <v>7406298.2878803518</v>
      </c>
    </row>
    <row r="75" spans="2:26" s="13" customFormat="1">
      <c r="C75" s="13">
        <f t="shared" si="25"/>
        <v>2030</v>
      </c>
      <c r="D75" s="13">
        <f t="shared" si="26"/>
        <v>4</v>
      </c>
      <c r="E75" s="13">
        <v>224</v>
      </c>
      <c r="F75" s="27">
        <v>38300744</v>
      </c>
      <c r="G75" s="27">
        <v>36671501</v>
      </c>
      <c r="H75" s="15">
        <v>32437403.772509798</v>
      </c>
      <c r="I75" s="15">
        <v>31077516.4407304</v>
      </c>
      <c r="J75" s="28">
        <v>4681108</v>
      </c>
      <c r="K75" s="28">
        <v>4540674</v>
      </c>
      <c r="L75" s="15">
        <f t="shared" si="27"/>
        <v>1359887.331779398</v>
      </c>
      <c r="M75" s="27">
        <f t="shared" si="28"/>
        <v>140434</v>
      </c>
      <c r="N75" s="15">
        <v>2620214.9419502802</v>
      </c>
      <c r="Q75" s="15">
        <f t="shared" si="29"/>
        <v>170979326.10715112</v>
      </c>
      <c r="R75" s="15"/>
      <c r="S75" s="15"/>
      <c r="V75" s="27">
        <f t="shared" si="24"/>
        <v>24981448.632579848</v>
      </c>
      <c r="W75" s="27">
        <f t="shared" si="20"/>
        <v>772626.43327129818</v>
      </c>
      <c r="X75" s="15">
        <f t="shared" si="21"/>
        <v>21078006.657578543</v>
      </c>
      <c r="Y75" s="15">
        <f t="shared" si="22"/>
        <v>13596307.789757796</v>
      </c>
      <c r="Z75" s="15">
        <f t="shared" si="23"/>
        <v>7481698.8678207472</v>
      </c>
    </row>
    <row r="76" spans="2:26" s="9" customFormat="1">
      <c r="B76" s="10"/>
      <c r="C76" s="9">
        <f t="shared" si="25"/>
        <v>2031</v>
      </c>
      <c r="D76" s="9">
        <f t="shared" si="26"/>
        <v>1</v>
      </c>
      <c r="E76" s="9">
        <v>225</v>
      </c>
      <c r="F76" s="25">
        <v>38773852</v>
      </c>
      <c r="G76" s="25">
        <v>37123487</v>
      </c>
      <c r="H76" s="12">
        <v>32712303.252994299</v>
      </c>
      <c r="I76" s="12">
        <v>31342103.725846902</v>
      </c>
      <c r="J76" s="26">
        <v>4821266</v>
      </c>
      <c r="K76" s="26">
        <v>4676628</v>
      </c>
      <c r="L76" s="12">
        <f t="shared" si="27"/>
        <v>1370199.5271473974</v>
      </c>
      <c r="M76" s="25">
        <f t="shared" si="28"/>
        <v>144638</v>
      </c>
      <c r="N76" s="12">
        <v>3203994.6994173601</v>
      </c>
      <c r="O76" s="10"/>
      <c r="P76" s="10"/>
      <c r="Q76" s="12">
        <f t="shared" si="29"/>
        <v>172435007.28399217</v>
      </c>
      <c r="R76" s="12"/>
      <c r="S76" s="12"/>
      <c r="T76" s="10"/>
      <c r="U76" s="10"/>
      <c r="V76" s="25">
        <f t="shared" si="24"/>
        <v>25729427.427664842</v>
      </c>
      <c r="W76" s="25">
        <f t="shared" ref="W76:W107" si="30">M76*5.5017049523</f>
        <v>795755.60089076741</v>
      </c>
      <c r="X76" s="12">
        <f t="shared" ref="X76:X107" si="31">N76*5.1890047538+L76*5.5017049523</f>
        <v>24163977.250572637</v>
      </c>
      <c r="Y76" s="12">
        <f t="shared" ref="Y76:Y107" si="32">N76*5.1890047538</f>
        <v>16625543.726426683</v>
      </c>
      <c r="Z76" s="12">
        <f t="shared" ref="Z76:Z107" si="33">L76*5.5017049523</f>
        <v>7538433.5241459543</v>
      </c>
    </row>
    <row r="77" spans="2:26" s="13" customFormat="1">
      <c r="C77" s="13">
        <f t="shared" si="25"/>
        <v>2031</v>
      </c>
      <c r="D77" s="13">
        <f t="shared" si="26"/>
        <v>2</v>
      </c>
      <c r="E77" s="13">
        <v>226</v>
      </c>
      <c r="F77" s="27">
        <v>39203835</v>
      </c>
      <c r="G77" s="27">
        <v>37535351</v>
      </c>
      <c r="H77" s="15">
        <v>32949730.6898764</v>
      </c>
      <c r="I77" s="15">
        <v>31570264.520822</v>
      </c>
      <c r="J77" s="28">
        <v>5012800</v>
      </c>
      <c r="K77" s="28">
        <v>4862416</v>
      </c>
      <c r="L77" s="15">
        <f t="shared" si="27"/>
        <v>1379466.1690544002</v>
      </c>
      <c r="M77" s="27">
        <f t="shared" si="28"/>
        <v>150384</v>
      </c>
      <c r="N77" s="15">
        <v>2614492.4778067102</v>
      </c>
      <c r="Q77" s="15">
        <f t="shared" si="29"/>
        <v>173690280.65962738</v>
      </c>
      <c r="R77" s="15"/>
      <c r="S77" s="15"/>
      <c r="V77" s="27">
        <f t="shared" ref="V77:V108" si="34">K77*5.5017049523</f>
        <v>26751578.187342755</v>
      </c>
      <c r="W77" s="27">
        <f t="shared" si="30"/>
        <v>827368.39754668321</v>
      </c>
      <c r="X77" s="15">
        <f t="shared" si="31"/>
        <v>21156029.749930263</v>
      </c>
      <c r="Y77" s="15">
        <f t="shared" si="32"/>
        <v>13566613.89611336</v>
      </c>
      <c r="Z77" s="15">
        <f t="shared" si="33"/>
        <v>7589415.8538169023</v>
      </c>
    </row>
    <row r="78" spans="2:26" s="13" customFormat="1">
      <c r="C78" s="13">
        <f t="shared" si="25"/>
        <v>2031</v>
      </c>
      <c r="D78" s="13">
        <f t="shared" si="26"/>
        <v>3</v>
      </c>
      <c r="E78" s="13">
        <v>227</v>
      </c>
      <c r="F78" s="27">
        <v>39682356</v>
      </c>
      <c r="G78" s="27">
        <v>37992313</v>
      </c>
      <c r="H78" s="15">
        <v>33175582.6315246</v>
      </c>
      <c r="I78" s="15">
        <v>31785943.3326388</v>
      </c>
      <c r="J78" s="28">
        <v>5182953</v>
      </c>
      <c r="K78" s="28">
        <v>5027465</v>
      </c>
      <c r="L78" s="15">
        <f t="shared" si="27"/>
        <v>1389639.2988857999</v>
      </c>
      <c r="M78" s="27">
        <f t="shared" si="28"/>
        <v>155488</v>
      </c>
      <c r="N78" s="15">
        <v>2537176.73776779</v>
      </c>
      <c r="Q78" s="15">
        <f t="shared" si="29"/>
        <v>174876881.84670606</v>
      </c>
      <c r="R78" s="15"/>
      <c r="S78" s="15"/>
      <c r="V78" s="27">
        <f t="shared" si="34"/>
        <v>27659629.088014919</v>
      </c>
      <c r="W78" s="27">
        <f t="shared" si="30"/>
        <v>855449.09962322237</v>
      </c>
      <c r="X78" s="15">
        <f t="shared" si="31"/>
        <v>20810807.566098541</v>
      </c>
      <c r="Y78" s="15">
        <f t="shared" si="32"/>
        <v>13165422.153507838</v>
      </c>
      <c r="Z78" s="15">
        <f t="shared" si="33"/>
        <v>7645385.4125907049</v>
      </c>
    </row>
    <row r="79" spans="2:26" s="13" customFormat="1">
      <c r="C79" s="13">
        <f t="shared" si="25"/>
        <v>2031</v>
      </c>
      <c r="D79" s="13">
        <f t="shared" si="26"/>
        <v>4</v>
      </c>
      <c r="E79" s="13">
        <v>228</v>
      </c>
      <c r="F79" s="27">
        <v>40096739</v>
      </c>
      <c r="G79" s="27">
        <v>38387806</v>
      </c>
      <c r="H79" s="15">
        <v>33363023.532377601</v>
      </c>
      <c r="I79" s="15">
        <v>31965923.980104901</v>
      </c>
      <c r="J79" s="28">
        <v>5311220</v>
      </c>
      <c r="K79" s="28">
        <v>5151883</v>
      </c>
      <c r="L79" s="15">
        <f t="shared" si="27"/>
        <v>1397099.5522726998</v>
      </c>
      <c r="M79" s="27">
        <f t="shared" si="28"/>
        <v>159337</v>
      </c>
      <c r="N79" s="15">
        <v>2587425.7332878602</v>
      </c>
      <c r="Q79" s="15">
        <f t="shared" si="29"/>
        <v>175867082.26618844</v>
      </c>
      <c r="R79" s="15"/>
      <c r="S79" s="15"/>
      <c r="V79" s="27">
        <f t="shared" si="34"/>
        <v>28344140.214770179</v>
      </c>
      <c r="W79" s="27">
        <f t="shared" si="30"/>
        <v>876625.16198462504</v>
      </c>
      <c r="X79" s="15">
        <f t="shared" si="31"/>
        <v>21112593.955729984</v>
      </c>
      <c r="Y79" s="15">
        <f t="shared" si="32"/>
        <v>13426164.430135157</v>
      </c>
      <c r="Z79" s="15">
        <f t="shared" si="33"/>
        <v>7686429.5255948249</v>
      </c>
    </row>
    <row r="80" spans="2:26" s="9" customFormat="1">
      <c r="B80" s="10"/>
      <c r="C80" s="9">
        <f t="shared" ref="C80:C111" si="35">C76+1</f>
        <v>2032</v>
      </c>
      <c r="D80" s="9">
        <f t="shared" ref="D80:D111" si="36">D76</f>
        <v>1</v>
      </c>
      <c r="E80" s="9">
        <v>229</v>
      </c>
      <c r="F80" s="25">
        <v>40577969</v>
      </c>
      <c r="G80" s="25">
        <v>38846804</v>
      </c>
      <c r="H80" s="12">
        <v>33748000.245637201</v>
      </c>
      <c r="I80" s="12">
        <v>32334480.945605401</v>
      </c>
      <c r="J80" s="26">
        <v>5469189</v>
      </c>
      <c r="K80" s="26">
        <v>5305113</v>
      </c>
      <c r="L80" s="12">
        <f t="shared" si="27"/>
        <v>1413519.3000317998</v>
      </c>
      <c r="M80" s="25">
        <f t="shared" si="28"/>
        <v>164076</v>
      </c>
      <c r="N80" s="12">
        <v>3200929.0235867598</v>
      </c>
      <c r="O80" s="10"/>
      <c r="P80" s="10"/>
      <c r="Q80" s="12">
        <f t="shared" si="29"/>
        <v>177894773.94848722</v>
      </c>
      <c r="R80" s="12"/>
      <c r="S80" s="12"/>
      <c r="T80" s="10"/>
      <c r="U80" s="10"/>
      <c r="V80" s="25">
        <f t="shared" si="34"/>
        <v>29187166.464611109</v>
      </c>
      <c r="W80" s="25">
        <f t="shared" si="30"/>
        <v>902697.74175357481</v>
      </c>
      <c r="X80" s="12">
        <f t="shared" si="31"/>
        <v>24386402.053124674</v>
      </c>
      <c r="Y80" s="12">
        <f t="shared" si="32"/>
        <v>16609635.919968089</v>
      </c>
      <c r="Z80" s="12">
        <f t="shared" si="33"/>
        <v>7776766.1331565827</v>
      </c>
    </row>
    <row r="81" spans="2:26" s="13" customFormat="1">
      <c r="C81" s="13">
        <f t="shared" si="35"/>
        <v>2032</v>
      </c>
      <c r="D81" s="13">
        <f t="shared" si="36"/>
        <v>2</v>
      </c>
      <c r="E81" s="13">
        <v>230</v>
      </c>
      <c r="F81" s="27">
        <v>41184539</v>
      </c>
      <c r="G81" s="27">
        <v>39424515</v>
      </c>
      <c r="H81" s="15">
        <v>34054826.287488297</v>
      </c>
      <c r="I81" s="15">
        <v>32628093.1713144</v>
      </c>
      <c r="J81" s="28">
        <v>5645608</v>
      </c>
      <c r="K81" s="28">
        <v>5476240</v>
      </c>
      <c r="L81" s="15">
        <f t="shared" si="27"/>
        <v>1426733.1161738969</v>
      </c>
      <c r="M81" s="27">
        <f t="shared" si="28"/>
        <v>169368</v>
      </c>
      <c r="N81" s="15">
        <v>2576058.9835608499</v>
      </c>
      <c r="Q81" s="15">
        <f t="shared" si="29"/>
        <v>179510141.78472623</v>
      </c>
      <c r="R81" s="15"/>
      <c r="S81" s="15"/>
      <c r="V81" s="27">
        <f t="shared" si="34"/>
        <v>30128656.727983352</v>
      </c>
      <c r="W81" s="27">
        <f t="shared" si="30"/>
        <v>931812.76436114637</v>
      </c>
      <c r="X81" s="15">
        <f t="shared" si="31"/>
        <v>21216646.962630786</v>
      </c>
      <c r="Y81" s="15">
        <f t="shared" si="32"/>
        <v>13367182.311766446</v>
      </c>
      <c r="Z81" s="15">
        <f t="shared" si="33"/>
        <v>7849464.6508643394</v>
      </c>
    </row>
    <row r="82" spans="2:26" s="13" customFormat="1">
      <c r="C82" s="13">
        <f t="shared" si="35"/>
        <v>2032</v>
      </c>
      <c r="D82" s="13">
        <f t="shared" si="36"/>
        <v>3</v>
      </c>
      <c r="E82" s="13">
        <v>231</v>
      </c>
      <c r="F82" s="27">
        <v>41586879</v>
      </c>
      <c r="G82" s="27">
        <v>39809588</v>
      </c>
      <c r="H82" s="15">
        <v>34307401.842511497</v>
      </c>
      <c r="I82" s="15">
        <v>32870520.586923301</v>
      </c>
      <c r="J82" s="28">
        <v>5788849</v>
      </c>
      <c r="K82" s="28">
        <v>5615183</v>
      </c>
      <c r="L82" s="15">
        <f t="shared" si="27"/>
        <v>1436881.2555881962</v>
      </c>
      <c r="M82" s="27">
        <f t="shared" si="28"/>
        <v>173666</v>
      </c>
      <c r="N82" s="15">
        <v>2606304.5455282698</v>
      </c>
      <c r="Q82" s="15">
        <f t="shared" si="29"/>
        <v>180843905.89775503</v>
      </c>
      <c r="R82" s="15"/>
      <c r="S82" s="15"/>
      <c r="V82" s="27">
        <f t="shared" si="34"/>
        <v>30893080.11917077</v>
      </c>
      <c r="W82" s="27">
        <f t="shared" si="30"/>
        <v>955459.09224613174</v>
      </c>
      <c r="X82" s="15">
        <f t="shared" si="31"/>
        <v>21429423.396333359</v>
      </c>
      <c r="Y82" s="15">
        <f t="shared" si="32"/>
        <v>13524126.67659674</v>
      </c>
      <c r="Z82" s="15">
        <f t="shared" si="33"/>
        <v>7905296.7197366208</v>
      </c>
    </row>
    <row r="83" spans="2:26" s="13" customFormat="1">
      <c r="C83" s="13">
        <f t="shared" si="35"/>
        <v>2032</v>
      </c>
      <c r="D83" s="13">
        <f t="shared" si="36"/>
        <v>4</v>
      </c>
      <c r="E83" s="13">
        <v>232</v>
      </c>
      <c r="F83" s="27">
        <v>42130325</v>
      </c>
      <c r="G83" s="27">
        <v>40328060</v>
      </c>
      <c r="H83" s="15">
        <v>34675968.3492226</v>
      </c>
      <c r="I83" s="15">
        <v>33222810.507256299</v>
      </c>
      <c r="J83" s="28">
        <v>5970639</v>
      </c>
      <c r="K83" s="28">
        <v>5791520</v>
      </c>
      <c r="L83" s="15">
        <f t="shared" si="27"/>
        <v>1453157.8419663012</v>
      </c>
      <c r="M83" s="27">
        <f t="shared" si="28"/>
        <v>179119</v>
      </c>
      <c r="N83" s="15">
        <v>2727601.03194028</v>
      </c>
      <c r="Q83" s="15">
        <f t="shared" si="29"/>
        <v>182782101.09709644</v>
      </c>
      <c r="R83" s="15"/>
      <c r="S83" s="15"/>
      <c r="V83" s="27">
        <f t="shared" si="34"/>
        <v>31863234.265344497</v>
      </c>
      <c r="W83" s="27">
        <f t="shared" si="30"/>
        <v>985459.88935102371</v>
      </c>
      <c r="X83" s="15">
        <f t="shared" si="31"/>
        <v>22148380.416827478</v>
      </c>
      <c r="Y83" s="15">
        <f t="shared" si="32"/>
        <v>14153534.721207898</v>
      </c>
      <c r="Z83" s="15">
        <f t="shared" si="33"/>
        <v>7994845.6956195803</v>
      </c>
    </row>
    <row r="84" spans="2:26" s="9" customFormat="1">
      <c r="B84" s="10"/>
      <c r="C84" s="9">
        <f t="shared" si="35"/>
        <v>2033</v>
      </c>
      <c r="D84" s="9">
        <f t="shared" si="36"/>
        <v>1</v>
      </c>
      <c r="E84" s="9">
        <v>233</v>
      </c>
      <c r="F84" s="25">
        <v>42596770</v>
      </c>
      <c r="G84" s="25">
        <v>40773759</v>
      </c>
      <c r="H84" s="12">
        <v>34983709.773910202</v>
      </c>
      <c r="I84" s="12">
        <v>33517735.159895301</v>
      </c>
      <c r="J84" s="26">
        <v>6099951</v>
      </c>
      <c r="K84" s="26">
        <v>5916952</v>
      </c>
      <c r="L84" s="12">
        <f t="shared" si="27"/>
        <v>1465974.6140149012</v>
      </c>
      <c r="M84" s="25">
        <f t="shared" si="28"/>
        <v>182999</v>
      </c>
      <c r="N84" s="12">
        <v>3329122.9748646701</v>
      </c>
      <c r="O84" s="10"/>
      <c r="P84" s="10"/>
      <c r="Q84" s="12">
        <f t="shared" si="29"/>
        <v>184404689.51907581</v>
      </c>
      <c r="R84" s="12"/>
      <c r="S84" s="12"/>
      <c r="T84" s="10"/>
      <c r="U84" s="10"/>
      <c r="V84" s="25">
        <f t="shared" si="34"/>
        <v>32553324.120921388</v>
      </c>
      <c r="W84" s="25">
        <f t="shared" si="30"/>
        <v>1006806.5045659477</v>
      </c>
      <c r="X84" s="12">
        <f t="shared" si="31"/>
        <v>25340194.736429431</v>
      </c>
      <c r="Y84" s="12">
        <f t="shared" si="32"/>
        <v>17274834.94255757</v>
      </c>
      <c r="Z84" s="12">
        <f t="shared" si="33"/>
        <v>8065359.7938718628</v>
      </c>
    </row>
    <row r="85" spans="2:26" s="13" customFormat="1">
      <c r="C85" s="13">
        <f t="shared" si="35"/>
        <v>2033</v>
      </c>
      <c r="D85" s="13">
        <f t="shared" si="36"/>
        <v>2</v>
      </c>
      <c r="E85" s="13">
        <v>234</v>
      </c>
      <c r="F85" s="27">
        <v>43030780</v>
      </c>
      <c r="G85" s="27">
        <v>41189484</v>
      </c>
      <c r="H85" s="15">
        <v>35180236.115693197</v>
      </c>
      <c r="I85" s="15">
        <v>33706411.513409898</v>
      </c>
      <c r="J85" s="28">
        <v>6313139</v>
      </c>
      <c r="K85" s="28">
        <v>6123745</v>
      </c>
      <c r="L85" s="15">
        <f t="shared" si="27"/>
        <v>1473824.602283299</v>
      </c>
      <c r="M85" s="27">
        <f t="shared" si="28"/>
        <v>189394</v>
      </c>
      <c r="N85" s="15">
        <v>2700396.9028785601</v>
      </c>
      <c r="Q85" s="15">
        <f t="shared" si="29"/>
        <v>185442731.14758897</v>
      </c>
      <c r="R85" s="15"/>
      <c r="S85" s="15"/>
      <c r="V85" s="27">
        <f t="shared" si="34"/>
        <v>33691038.193122365</v>
      </c>
      <c r="W85" s="27">
        <f t="shared" si="30"/>
        <v>1041989.9077359062</v>
      </c>
      <c r="X85" s="15">
        <f t="shared" si="31"/>
        <v>22120920.47938725</v>
      </c>
      <c r="Y85" s="15">
        <f t="shared" si="32"/>
        <v>14012372.366183646</v>
      </c>
      <c r="Z85" s="15">
        <f t="shared" si="33"/>
        <v>8108548.1132036038</v>
      </c>
    </row>
    <row r="86" spans="2:26" s="13" customFormat="1">
      <c r="C86" s="13">
        <f t="shared" si="35"/>
        <v>2033</v>
      </c>
      <c r="D86" s="13">
        <f t="shared" si="36"/>
        <v>3</v>
      </c>
      <c r="E86" s="13">
        <v>235</v>
      </c>
      <c r="F86" s="27">
        <v>43592809</v>
      </c>
      <c r="G86" s="27">
        <v>41726873</v>
      </c>
      <c r="H86" s="15">
        <v>35516184.7352603</v>
      </c>
      <c r="I86" s="15">
        <v>34028923.290817998</v>
      </c>
      <c r="J86" s="28">
        <v>6493222</v>
      </c>
      <c r="K86" s="28">
        <v>6298425</v>
      </c>
      <c r="L86" s="15">
        <f t="shared" si="27"/>
        <v>1487261.444442302</v>
      </c>
      <c r="M86" s="27">
        <f t="shared" si="28"/>
        <v>194797</v>
      </c>
      <c r="N86" s="15">
        <v>2703962.8754764898</v>
      </c>
      <c r="Q86" s="15">
        <f t="shared" si="29"/>
        <v>187217095.7905302</v>
      </c>
      <c r="R86" s="15"/>
      <c r="S86" s="15"/>
      <c r="V86" s="27">
        <f t="shared" si="34"/>
        <v>34652076.01419013</v>
      </c>
      <c r="W86" s="27">
        <f t="shared" si="30"/>
        <v>1071715.619593183</v>
      </c>
      <c r="X86" s="15">
        <f t="shared" si="31"/>
        <v>22213349.869199287</v>
      </c>
      <c r="Y86" s="15">
        <f t="shared" si="32"/>
        <v>14030876.214946223</v>
      </c>
      <c r="Z86" s="15">
        <f t="shared" si="33"/>
        <v>8182473.6542530637</v>
      </c>
    </row>
    <row r="87" spans="2:26" s="13" customFormat="1">
      <c r="C87" s="13">
        <f t="shared" si="35"/>
        <v>2033</v>
      </c>
      <c r="D87" s="13">
        <f t="shared" si="36"/>
        <v>4</v>
      </c>
      <c r="E87" s="13">
        <v>236</v>
      </c>
      <c r="F87" s="27">
        <v>44198542</v>
      </c>
      <c r="G87" s="27">
        <v>42304181</v>
      </c>
      <c r="H87" s="15">
        <v>35897274.753165297</v>
      </c>
      <c r="I87" s="15">
        <v>34391985.139367498</v>
      </c>
      <c r="J87" s="28">
        <v>6658239</v>
      </c>
      <c r="K87" s="28">
        <v>6458492</v>
      </c>
      <c r="L87" s="15">
        <f t="shared" si="27"/>
        <v>1505289.6137977988</v>
      </c>
      <c r="M87" s="27">
        <f t="shared" si="28"/>
        <v>199747</v>
      </c>
      <c r="N87" s="15">
        <v>2677852.4029477201</v>
      </c>
      <c r="Q87" s="15">
        <f t="shared" si="29"/>
        <v>189214554.96068618</v>
      </c>
      <c r="R87" s="15"/>
      <c r="S87" s="15"/>
      <c r="V87" s="27">
        <f t="shared" si="34"/>
        <v>35532717.420789927</v>
      </c>
      <c r="W87" s="27">
        <f t="shared" si="30"/>
        <v>1098949.059107068</v>
      </c>
      <c r="X87" s="15">
        <f t="shared" si="31"/>
        <v>22177048.171747576</v>
      </c>
      <c r="Y87" s="15">
        <f t="shared" si="32"/>
        <v>13895388.848870473</v>
      </c>
      <c r="Z87" s="15">
        <f t="shared" si="33"/>
        <v>8281659.3228771035</v>
      </c>
    </row>
    <row r="88" spans="2:26" s="9" customFormat="1">
      <c r="B88" s="10"/>
      <c r="C88" s="9">
        <f t="shared" si="35"/>
        <v>2034</v>
      </c>
      <c r="D88" s="9">
        <f t="shared" si="36"/>
        <v>1</v>
      </c>
      <c r="E88" s="9">
        <v>237</v>
      </c>
      <c r="F88" s="25">
        <v>44558107</v>
      </c>
      <c r="G88" s="25">
        <v>42647890</v>
      </c>
      <c r="H88" s="12">
        <v>36172692.191062599</v>
      </c>
      <c r="I88" s="12">
        <v>34656112.086879402</v>
      </c>
      <c r="J88" s="26">
        <v>6814551</v>
      </c>
      <c r="K88" s="26">
        <v>6610115</v>
      </c>
      <c r="L88" s="12">
        <f t="shared" si="27"/>
        <v>1516580.104183197</v>
      </c>
      <c r="M88" s="25">
        <f t="shared" si="28"/>
        <v>204436</v>
      </c>
      <c r="N88" s="12">
        <v>3259104.5611169199</v>
      </c>
      <c r="O88" s="10"/>
      <c r="P88" s="10"/>
      <c r="Q88" s="12">
        <f t="shared" si="29"/>
        <v>190667703.4958483</v>
      </c>
      <c r="R88" s="12"/>
      <c r="S88" s="12"/>
      <c r="T88" s="10"/>
      <c r="U88" s="10"/>
      <c r="V88" s="25">
        <f t="shared" si="34"/>
        <v>36366902.430772513</v>
      </c>
      <c r="W88" s="25">
        <f t="shared" si="30"/>
        <v>1124746.5536284028</v>
      </c>
      <c r="X88" s="12">
        <f t="shared" si="31"/>
        <v>25255285.330511302</v>
      </c>
      <c r="Y88" s="12">
        <f t="shared" si="32"/>
        <v>16911509.060766958</v>
      </c>
      <c r="Z88" s="12">
        <f t="shared" si="33"/>
        <v>8343776.269744345</v>
      </c>
    </row>
    <row r="89" spans="2:26" s="13" customFormat="1">
      <c r="C89" s="13">
        <f t="shared" si="35"/>
        <v>2034</v>
      </c>
      <c r="D89" s="13">
        <f t="shared" si="36"/>
        <v>2</v>
      </c>
      <c r="E89" s="13">
        <v>238</v>
      </c>
      <c r="F89" s="27">
        <v>45162120</v>
      </c>
      <c r="G89" s="27">
        <v>43225787</v>
      </c>
      <c r="H89" s="15">
        <v>36550890.692016698</v>
      </c>
      <c r="I89" s="15">
        <v>35019007.968814701</v>
      </c>
      <c r="J89" s="28">
        <v>7033298</v>
      </c>
      <c r="K89" s="28">
        <v>6822299</v>
      </c>
      <c r="L89" s="15">
        <f t="shared" si="27"/>
        <v>1531882.7232019976</v>
      </c>
      <c r="M89" s="27">
        <f t="shared" si="28"/>
        <v>210999</v>
      </c>
      <c r="N89" s="15">
        <v>2692247.67870735</v>
      </c>
      <c r="Q89" s="15">
        <f t="shared" si="29"/>
        <v>192664249.566661</v>
      </c>
      <c r="R89" s="15"/>
      <c r="S89" s="15"/>
      <c r="V89" s="27">
        <f t="shared" si="34"/>
        <v>37534276.194371335</v>
      </c>
      <c r="W89" s="27">
        <f t="shared" si="30"/>
        <v>1160854.2432303478</v>
      </c>
      <c r="X89" s="15">
        <f t="shared" si="31"/>
        <v>22398052.767802693</v>
      </c>
      <c r="Y89" s="15">
        <f t="shared" si="32"/>
        <v>13970086.003219454</v>
      </c>
      <c r="Z89" s="15">
        <f t="shared" si="33"/>
        <v>8427966.7645832393</v>
      </c>
    </row>
    <row r="90" spans="2:26" s="13" customFormat="1">
      <c r="C90" s="13">
        <f t="shared" si="35"/>
        <v>2034</v>
      </c>
      <c r="D90" s="13">
        <f t="shared" si="36"/>
        <v>3</v>
      </c>
      <c r="E90" s="13">
        <v>239</v>
      </c>
      <c r="F90" s="27">
        <v>45703021</v>
      </c>
      <c r="G90" s="27">
        <v>43741492</v>
      </c>
      <c r="H90" s="15">
        <v>37013999.209825598</v>
      </c>
      <c r="I90" s="15">
        <v>35460824.906554997</v>
      </c>
      <c r="J90" s="28">
        <v>7214052</v>
      </c>
      <c r="K90" s="28">
        <v>6997631</v>
      </c>
      <c r="L90" s="15">
        <f t="shared" si="27"/>
        <v>1553174.3032706007</v>
      </c>
      <c r="M90" s="27">
        <f t="shared" si="28"/>
        <v>216421</v>
      </c>
      <c r="N90" s="15">
        <v>2665423.4561041999</v>
      </c>
      <c r="Q90" s="15">
        <f t="shared" si="29"/>
        <v>195094996.00103679</v>
      </c>
      <c r="R90" s="15"/>
      <c r="S90" s="15"/>
      <c r="V90" s="27">
        <f t="shared" si="34"/>
        <v>38498901.127067998</v>
      </c>
      <c r="W90" s="27">
        <f t="shared" si="30"/>
        <v>1190684.4874817182</v>
      </c>
      <c r="X90" s="15">
        <f t="shared" si="31"/>
        <v>22376001.740703687</v>
      </c>
      <c r="Y90" s="15">
        <f t="shared" si="32"/>
        <v>13830894.984614719</v>
      </c>
      <c r="Z90" s="15">
        <f t="shared" si="33"/>
        <v>8545106.7560889665</v>
      </c>
    </row>
    <row r="91" spans="2:26" s="13" customFormat="1">
      <c r="C91" s="13">
        <f t="shared" si="35"/>
        <v>2034</v>
      </c>
      <c r="D91" s="13">
        <f t="shared" si="36"/>
        <v>4</v>
      </c>
      <c r="E91" s="13">
        <v>240</v>
      </c>
      <c r="F91" s="27">
        <v>46142512</v>
      </c>
      <c r="G91" s="27">
        <v>44161483</v>
      </c>
      <c r="H91" s="15">
        <v>37381988.017766997</v>
      </c>
      <c r="I91" s="15">
        <v>35813610.280896999</v>
      </c>
      <c r="J91" s="28">
        <v>7375620</v>
      </c>
      <c r="K91" s="28">
        <v>7154351</v>
      </c>
      <c r="L91" s="15">
        <f t="shared" si="27"/>
        <v>1568377.7368699983</v>
      </c>
      <c r="M91" s="27">
        <f t="shared" si="28"/>
        <v>221269</v>
      </c>
      <c r="N91" s="15">
        <v>2670371.11294423</v>
      </c>
      <c r="Q91" s="15">
        <f t="shared" si="29"/>
        <v>197035917.04215321</v>
      </c>
      <c r="R91" s="15"/>
      <c r="S91" s="15"/>
      <c r="V91" s="27">
        <f t="shared" si="34"/>
        <v>39361128.327192456</v>
      </c>
      <c r="W91" s="27">
        <f t="shared" si="30"/>
        <v>1217356.7530904687</v>
      </c>
      <c r="X91" s="15">
        <f t="shared" si="31"/>
        <v>22485319.961492542</v>
      </c>
      <c r="Y91" s="15">
        <f t="shared" si="32"/>
        <v>13856568.399477806</v>
      </c>
      <c r="Z91" s="15">
        <f t="shared" si="33"/>
        <v>8628751.5620147362</v>
      </c>
    </row>
    <row r="92" spans="2:26" s="9" customFormat="1">
      <c r="B92" s="10"/>
      <c r="C92" s="9">
        <f t="shared" si="35"/>
        <v>2035</v>
      </c>
      <c r="D92" s="9">
        <f t="shared" si="36"/>
        <v>1</v>
      </c>
      <c r="E92" s="9">
        <v>241</v>
      </c>
      <c r="F92" s="25">
        <v>46593791</v>
      </c>
      <c r="G92" s="25">
        <v>44592217</v>
      </c>
      <c r="H92" s="12">
        <v>37689398.057050303</v>
      </c>
      <c r="I92" s="12">
        <v>36109611.457323201</v>
      </c>
      <c r="J92" s="26">
        <v>7553920</v>
      </c>
      <c r="K92" s="26">
        <v>7327302</v>
      </c>
      <c r="L92" s="12">
        <f t="shared" si="27"/>
        <v>1579786.5997271016</v>
      </c>
      <c r="M92" s="25">
        <f t="shared" si="28"/>
        <v>226618</v>
      </c>
      <c r="N92" s="12">
        <v>3237272.84535331</v>
      </c>
      <c r="O92" s="10"/>
      <c r="P92" s="10"/>
      <c r="Q92" s="12">
        <f t="shared" si="29"/>
        <v>198664428.18038386</v>
      </c>
      <c r="R92" s="12"/>
      <c r="S92" s="12"/>
      <c r="T92" s="10"/>
      <c r="U92" s="10"/>
      <c r="V92" s="25">
        <f t="shared" si="34"/>
        <v>40312653.700397693</v>
      </c>
      <c r="W92" s="25">
        <f t="shared" si="30"/>
        <v>1246785.3728803215</v>
      </c>
      <c r="X92" s="12">
        <f t="shared" si="31"/>
        <v>25489743.943181749</v>
      </c>
      <c r="Y92" s="12">
        <f t="shared" si="32"/>
        <v>16798224.183885977</v>
      </c>
      <c r="Z92" s="12">
        <f t="shared" si="33"/>
        <v>8691519.7592957728</v>
      </c>
    </row>
    <row r="93" spans="2:26" s="13" customFormat="1">
      <c r="C93" s="13">
        <f t="shared" si="35"/>
        <v>2035</v>
      </c>
      <c r="D93" s="13">
        <f t="shared" si="36"/>
        <v>2</v>
      </c>
      <c r="E93" s="13">
        <v>242</v>
      </c>
      <c r="F93" s="27">
        <v>47215563</v>
      </c>
      <c r="G93" s="27">
        <v>45187452</v>
      </c>
      <c r="H93" s="15">
        <v>38133946.466240898</v>
      </c>
      <c r="I93" s="15">
        <v>36535195.087544203</v>
      </c>
      <c r="J93" s="28">
        <v>7749673</v>
      </c>
      <c r="K93" s="28">
        <v>7517183</v>
      </c>
      <c r="L93" s="15">
        <f t="shared" si="27"/>
        <v>1598751.378696695</v>
      </c>
      <c r="M93" s="27">
        <f t="shared" si="28"/>
        <v>232490</v>
      </c>
      <c r="N93" s="15">
        <v>2661676.3940038001</v>
      </c>
      <c r="Q93" s="15">
        <f t="shared" si="29"/>
        <v>201005863.74638855</v>
      </c>
      <c r="R93" s="15"/>
      <c r="S93" s="15"/>
      <c r="V93" s="27">
        <f t="shared" si="34"/>
        <v>41357322.938445367</v>
      </c>
      <c r="W93" s="27">
        <f t="shared" si="30"/>
        <v>1279091.384360227</v>
      </c>
      <c r="X93" s="15">
        <f t="shared" si="31"/>
        <v>22607309.839235023</v>
      </c>
      <c r="Y93" s="15">
        <f t="shared" si="32"/>
        <v>13811451.461562961</v>
      </c>
      <c r="Z93" s="15">
        <f t="shared" si="33"/>
        <v>8795858.3776720595</v>
      </c>
    </row>
    <row r="94" spans="2:26" s="13" customFormat="1">
      <c r="C94" s="13">
        <f t="shared" si="35"/>
        <v>2035</v>
      </c>
      <c r="D94" s="13">
        <f t="shared" si="36"/>
        <v>3</v>
      </c>
      <c r="E94" s="13">
        <v>243</v>
      </c>
      <c r="F94" s="27">
        <v>47687577</v>
      </c>
      <c r="G94" s="27">
        <v>45638639</v>
      </c>
      <c r="H94" s="15">
        <v>38335351.791377001</v>
      </c>
      <c r="I94" s="15">
        <v>36727891.774541102</v>
      </c>
      <c r="J94" s="28">
        <v>7927354</v>
      </c>
      <c r="K94" s="28">
        <v>7689534</v>
      </c>
      <c r="L94" s="15">
        <f t="shared" si="27"/>
        <v>1607460.0168358982</v>
      </c>
      <c r="M94" s="27">
        <f t="shared" si="28"/>
        <v>237820</v>
      </c>
      <c r="N94" s="15">
        <v>2655882.72250266</v>
      </c>
      <c r="Q94" s="15">
        <f t="shared" si="29"/>
        <v>202066024.06353122</v>
      </c>
      <c r="R94" s="15"/>
      <c r="S94" s="15"/>
      <c r="V94" s="27">
        <f t="shared" si="34"/>
        <v>42305547.288679227</v>
      </c>
      <c r="W94" s="27">
        <f t="shared" si="30"/>
        <v>1308415.4717559859</v>
      </c>
      <c r="X94" s="15">
        <f t="shared" si="31"/>
        <v>22625158.807851888</v>
      </c>
      <c r="Y94" s="15">
        <f t="shared" si="32"/>
        <v>13781388.072601588</v>
      </c>
      <c r="Z94" s="15">
        <f t="shared" si="33"/>
        <v>8843770.7352503017</v>
      </c>
    </row>
    <row r="95" spans="2:26" s="13" customFormat="1">
      <c r="C95" s="13">
        <f t="shared" si="35"/>
        <v>2035</v>
      </c>
      <c r="D95" s="13">
        <f t="shared" si="36"/>
        <v>4</v>
      </c>
      <c r="E95" s="13">
        <v>244</v>
      </c>
      <c r="F95" s="27">
        <v>48203444</v>
      </c>
      <c r="G95" s="27">
        <v>46131937</v>
      </c>
      <c r="H95" s="15">
        <v>38681497.904707499</v>
      </c>
      <c r="I95" s="15">
        <v>37059580.1868461</v>
      </c>
      <c r="J95" s="28">
        <v>8115503</v>
      </c>
      <c r="K95" s="28">
        <v>7872038</v>
      </c>
      <c r="L95" s="15">
        <f t="shared" si="27"/>
        <v>1621917.7178613991</v>
      </c>
      <c r="M95" s="27">
        <f t="shared" si="28"/>
        <v>243465</v>
      </c>
      <c r="N95" s="15">
        <v>2643599.47493853</v>
      </c>
      <c r="Q95" s="15">
        <f t="shared" si="29"/>
        <v>203890875.84413013</v>
      </c>
      <c r="R95" s="15"/>
      <c r="S95" s="15"/>
      <c r="V95" s="27">
        <f t="shared" si="34"/>
        <v>43309630.449293785</v>
      </c>
      <c r="W95" s="27">
        <f t="shared" si="30"/>
        <v>1339472.5962117196</v>
      </c>
      <c r="X95" s="15">
        <f t="shared" si="31"/>
        <v>22640962.983180389</v>
      </c>
      <c r="Y95" s="15">
        <f t="shared" si="32"/>
        <v>13717650.242599215</v>
      </c>
      <c r="Z95" s="15">
        <f t="shared" si="33"/>
        <v>8923312.7405811734</v>
      </c>
    </row>
    <row r="96" spans="2:26" s="9" customFormat="1">
      <c r="B96" s="10"/>
      <c r="C96" s="9">
        <f t="shared" si="35"/>
        <v>2036</v>
      </c>
      <c r="D96" s="9">
        <f t="shared" si="36"/>
        <v>1</v>
      </c>
      <c r="E96" s="9">
        <v>245</v>
      </c>
      <c r="F96" s="25">
        <v>48753807</v>
      </c>
      <c r="G96" s="25">
        <v>46658809</v>
      </c>
      <c r="H96" s="12">
        <v>39065486.929196402</v>
      </c>
      <c r="I96" s="12">
        <v>37426663.704916902</v>
      </c>
      <c r="J96" s="26">
        <v>8371712</v>
      </c>
      <c r="K96" s="26">
        <v>8120560</v>
      </c>
      <c r="L96" s="12">
        <f t="shared" si="27"/>
        <v>1638823.2242795005</v>
      </c>
      <c r="M96" s="25">
        <f t="shared" si="28"/>
        <v>251152</v>
      </c>
      <c r="N96" s="12">
        <v>3274276.6599206799</v>
      </c>
      <c r="O96" s="10"/>
      <c r="P96" s="10"/>
      <c r="Q96" s="12">
        <f t="shared" si="29"/>
        <v>205910461.05340797</v>
      </c>
      <c r="R96" s="12"/>
      <c r="S96" s="12"/>
      <c r="T96" s="10"/>
      <c r="U96" s="10"/>
      <c r="V96" s="25">
        <f t="shared" si="34"/>
        <v>44676925.167449288</v>
      </c>
      <c r="W96" s="25">
        <f t="shared" si="30"/>
        <v>1381764.2021800496</v>
      </c>
      <c r="X96" s="12">
        <f t="shared" si="31"/>
        <v>26006559.002547577</v>
      </c>
      <c r="Y96" s="12">
        <f t="shared" si="32"/>
        <v>16990237.153584793</v>
      </c>
      <c r="Z96" s="12">
        <f t="shared" si="33"/>
        <v>9016321.848962782</v>
      </c>
    </row>
    <row r="97" spans="2:26" s="13" customFormat="1">
      <c r="C97" s="13">
        <f t="shared" si="35"/>
        <v>2036</v>
      </c>
      <c r="D97" s="13">
        <f t="shared" si="36"/>
        <v>2</v>
      </c>
      <c r="E97" s="13">
        <v>246</v>
      </c>
      <c r="F97" s="27">
        <v>49181999</v>
      </c>
      <c r="G97" s="27">
        <v>47068133</v>
      </c>
      <c r="H97" s="15">
        <v>39208119.288499698</v>
      </c>
      <c r="I97" s="15">
        <v>37563950.8501819</v>
      </c>
      <c r="J97" s="28">
        <v>8522905</v>
      </c>
      <c r="K97" s="28">
        <v>8267217</v>
      </c>
      <c r="L97" s="15">
        <f t="shared" si="27"/>
        <v>1644168.4383177981</v>
      </c>
      <c r="M97" s="27">
        <f t="shared" si="28"/>
        <v>255688</v>
      </c>
      <c r="N97" s="15">
        <v>2706979.2370141698</v>
      </c>
      <c r="Q97" s="15">
        <f t="shared" si="29"/>
        <v>206665774.42039955</v>
      </c>
      <c r="R97" s="15"/>
      <c r="S97" s="15"/>
      <c r="V97" s="27">
        <f t="shared" si="34"/>
        <v>45483788.710638747</v>
      </c>
      <c r="W97" s="27">
        <f t="shared" si="30"/>
        <v>1406719.9358436824</v>
      </c>
      <c r="X97" s="15">
        <f t="shared" si="31"/>
        <v>23092257.768812813</v>
      </c>
      <c r="Y97" s="15">
        <f t="shared" si="32"/>
        <v>14046528.129304424</v>
      </c>
      <c r="Z97" s="15">
        <f t="shared" si="33"/>
        <v>9045729.6395083871</v>
      </c>
    </row>
    <row r="98" spans="2:26" s="13" customFormat="1">
      <c r="C98" s="13">
        <f t="shared" si="35"/>
        <v>2036</v>
      </c>
      <c r="D98" s="13">
        <f t="shared" si="36"/>
        <v>3</v>
      </c>
      <c r="E98" s="13">
        <v>247</v>
      </c>
      <c r="F98" s="27">
        <v>49641279</v>
      </c>
      <c r="G98" s="27">
        <v>47507625</v>
      </c>
      <c r="H98" s="15">
        <v>39521577.183555499</v>
      </c>
      <c r="I98" s="15">
        <v>37864914.414572597</v>
      </c>
      <c r="J98" s="28">
        <v>8735921</v>
      </c>
      <c r="K98" s="28">
        <v>8473843</v>
      </c>
      <c r="L98" s="15">
        <f t="shared" ref="L98:L115" si="37">H98-I98</f>
        <v>1656662.7689829022</v>
      </c>
      <c r="M98" s="27">
        <f t="shared" ref="M98:M115" si="38">J98-K98</f>
        <v>262078</v>
      </c>
      <c r="N98" s="15">
        <v>2685182.01465793</v>
      </c>
      <c r="Q98" s="15">
        <f t="shared" ref="Q98:Q115" si="39">I98*5.5017049523</f>
        <v>208321587.1530697</v>
      </c>
      <c r="R98" s="15"/>
      <c r="S98" s="15"/>
      <c r="V98" s="27">
        <f t="shared" si="34"/>
        <v>46620583.998112686</v>
      </c>
      <c r="W98" s="27">
        <f t="shared" si="30"/>
        <v>1441875.8304888795</v>
      </c>
      <c r="X98" s="15">
        <f t="shared" si="31"/>
        <v>23047891.999282524</v>
      </c>
      <c r="Y98" s="15">
        <f t="shared" si="32"/>
        <v>13933422.238878259</v>
      </c>
      <c r="Z98" s="15">
        <f t="shared" si="33"/>
        <v>9114469.7604042627</v>
      </c>
    </row>
    <row r="99" spans="2:26" s="13" customFormat="1">
      <c r="C99" s="13">
        <f t="shared" si="35"/>
        <v>2036</v>
      </c>
      <c r="D99" s="13">
        <f t="shared" si="36"/>
        <v>4</v>
      </c>
      <c r="E99" s="13">
        <v>248</v>
      </c>
      <c r="F99" s="27">
        <v>50178130</v>
      </c>
      <c r="G99" s="27">
        <v>48020181</v>
      </c>
      <c r="H99" s="15">
        <v>39882146.739535399</v>
      </c>
      <c r="I99" s="15">
        <v>38209504.435089298</v>
      </c>
      <c r="J99" s="28">
        <v>8899202</v>
      </c>
      <c r="K99" s="28">
        <v>8632226</v>
      </c>
      <c r="L99" s="15">
        <f t="shared" si="37"/>
        <v>1672642.3044461012</v>
      </c>
      <c r="M99" s="27">
        <f t="shared" si="38"/>
        <v>266976</v>
      </c>
      <c r="N99" s="15">
        <v>2647454.4966833</v>
      </c>
      <c r="Q99" s="15">
        <f t="shared" si="39"/>
        <v>210217419.77545959</v>
      </c>
      <c r="R99" s="15"/>
      <c r="S99" s="15"/>
      <c r="V99" s="27">
        <f t="shared" si="34"/>
        <v>47491960.533572815</v>
      </c>
      <c r="W99" s="27">
        <f t="shared" si="30"/>
        <v>1468823.1813452449</v>
      </c>
      <c r="X99" s="15">
        <f t="shared" si="31"/>
        <v>22940038.418556429</v>
      </c>
      <c r="Y99" s="15">
        <f t="shared" si="32"/>
        <v>13737653.968758831</v>
      </c>
      <c r="Z99" s="15">
        <f t="shared" si="33"/>
        <v>9202384.4497975986</v>
      </c>
    </row>
    <row r="100" spans="2:26" s="9" customFormat="1">
      <c r="B100" s="10"/>
      <c r="C100" s="9">
        <f t="shared" si="35"/>
        <v>2037</v>
      </c>
      <c r="D100" s="9">
        <f t="shared" si="36"/>
        <v>1</v>
      </c>
      <c r="E100" s="9">
        <v>249</v>
      </c>
      <c r="F100" s="25">
        <v>50698988</v>
      </c>
      <c r="G100" s="25">
        <v>48519638</v>
      </c>
      <c r="H100" s="12">
        <v>40297982.497095004</v>
      </c>
      <c r="I100" s="12">
        <v>38607729.286034502</v>
      </c>
      <c r="J100" s="26">
        <v>9146418</v>
      </c>
      <c r="K100" s="26">
        <v>8872026</v>
      </c>
      <c r="L100" s="12">
        <f t="shared" si="37"/>
        <v>1690253.2110605016</v>
      </c>
      <c r="M100" s="25">
        <f t="shared" si="38"/>
        <v>274392</v>
      </c>
      <c r="N100" s="12">
        <v>3287363.8351111002</v>
      </c>
      <c r="O100" s="10"/>
      <c r="P100" s="10"/>
      <c r="Q100" s="12">
        <f t="shared" si="39"/>
        <v>212408335.41003376</v>
      </c>
      <c r="R100" s="12"/>
      <c r="S100" s="12"/>
      <c r="T100" s="10"/>
      <c r="U100" s="10"/>
      <c r="V100" s="25">
        <f t="shared" si="34"/>
        <v>48811269.381134361</v>
      </c>
      <c r="W100" s="25">
        <f t="shared" si="30"/>
        <v>1509623.8252715017</v>
      </c>
      <c r="X100" s="12">
        <f t="shared" si="31"/>
        <v>26357421.029794239</v>
      </c>
      <c r="Y100" s="12">
        <f t="shared" si="32"/>
        <v>17058146.567861699</v>
      </c>
      <c r="Z100" s="12">
        <f t="shared" si="33"/>
        <v>9299274.4619325381</v>
      </c>
    </row>
    <row r="101" spans="2:26" s="13" customFormat="1">
      <c r="C101" s="13">
        <f t="shared" si="35"/>
        <v>2037</v>
      </c>
      <c r="D101" s="13">
        <f t="shared" si="36"/>
        <v>2</v>
      </c>
      <c r="E101" s="13">
        <v>250</v>
      </c>
      <c r="F101" s="27">
        <v>51118718</v>
      </c>
      <c r="G101" s="27">
        <v>48922472</v>
      </c>
      <c r="H101" s="15">
        <v>40707058.4766175</v>
      </c>
      <c r="I101" s="15">
        <v>38999885.882040597</v>
      </c>
      <c r="J101" s="28">
        <v>9361901</v>
      </c>
      <c r="K101" s="28">
        <v>9081044</v>
      </c>
      <c r="L101" s="15">
        <f t="shared" si="37"/>
        <v>1707172.5945769027</v>
      </c>
      <c r="M101" s="27">
        <f t="shared" si="38"/>
        <v>280857</v>
      </c>
      <c r="N101" s="15">
        <v>2714932.6320936601</v>
      </c>
      <c r="Q101" s="15">
        <f t="shared" si="39"/>
        <v>214565865.2963576</v>
      </c>
      <c r="R101" s="15"/>
      <c r="S101" s="15"/>
      <c r="V101" s="27">
        <f t="shared" si="34"/>
        <v>49961224.746854201</v>
      </c>
      <c r="W101" s="27">
        <f t="shared" si="30"/>
        <v>1545192.3477881211</v>
      </c>
      <c r="X101" s="15">
        <f t="shared" si="31"/>
        <v>23480158.252195336</v>
      </c>
      <c r="Y101" s="15">
        <f t="shared" si="32"/>
        <v>14087798.334180748</v>
      </c>
      <c r="Z101" s="15">
        <f t="shared" si="33"/>
        <v>9392359.918014586</v>
      </c>
    </row>
    <row r="102" spans="2:26" s="13" customFormat="1">
      <c r="C102" s="13">
        <f t="shared" si="35"/>
        <v>2037</v>
      </c>
      <c r="D102" s="13">
        <f t="shared" si="36"/>
        <v>3</v>
      </c>
      <c r="E102" s="13">
        <v>251</v>
      </c>
      <c r="F102" s="27">
        <v>51707496</v>
      </c>
      <c r="G102" s="27">
        <v>49485207</v>
      </c>
      <c r="H102" s="15">
        <v>41010013.730572402</v>
      </c>
      <c r="I102" s="15">
        <v>39291350.352493003</v>
      </c>
      <c r="J102" s="28">
        <v>9593008</v>
      </c>
      <c r="K102" s="28">
        <v>9305218</v>
      </c>
      <c r="L102" s="15">
        <f t="shared" si="37"/>
        <v>1718663.3780793995</v>
      </c>
      <c r="M102" s="27">
        <f t="shared" si="38"/>
        <v>287790</v>
      </c>
      <c r="N102" s="15">
        <v>2761340.552834</v>
      </c>
      <c r="Q102" s="15">
        <f t="shared" si="39"/>
        <v>216169416.81686509</v>
      </c>
      <c r="R102" s="15"/>
      <c r="S102" s="15"/>
      <c r="V102" s="27">
        <f t="shared" si="34"/>
        <v>51194563.952831097</v>
      </c>
      <c r="W102" s="27">
        <f t="shared" si="30"/>
        <v>1583335.6682224169</v>
      </c>
      <c r="X102" s="15">
        <f t="shared" si="31"/>
        <v>23784188.074032426</v>
      </c>
      <c r="Y102" s="15">
        <f t="shared" si="32"/>
        <v>14328609.255516347</v>
      </c>
      <c r="Z102" s="15">
        <f t="shared" si="33"/>
        <v>9455578.8185160793</v>
      </c>
    </row>
    <row r="103" spans="2:26" s="13" customFormat="1">
      <c r="C103" s="13">
        <f t="shared" si="35"/>
        <v>2037</v>
      </c>
      <c r="D103" s="13">
        <f t="shared" si="36"/>
        <v>4</v>
      </c>
      <c r="E103" s="13">
        <v>252</v>
      </c>
      <c r="F103" s="27">
        <v>52440468</v>
      </c>
      <c r="G103" s="27">
        <v>50187343</v>
      </c>
      <c r="H103" s="15">
        <v>41406265.557703301</v>
      </c>
      <c r="I103" s="15">
        <v>39670518.960072502</v>
      </c>
      <c r="J103" s="28">
        <v>9914227</v>
      </c>
      <c r="K103" s="28">
        <v>9616801</v>
      </c>
      <c r="L103" s="15">
        <f t="shared" si="37"/>
        <v>1735746.5976307988</v>
      </c>
      <c r="M103" s="27">
        <f t="shared" si="38"/>
        <v>297426</v>
      </c>
      <c r="N103" s="15">
        <v>2724758.5147042801</v>
      </c>
      <c r="Q103" s="15">
        <f t="shared" si="39"/>
        <v>218255490.62294194</v>
      </c>
      <c r="R103" s="15"/>
      <c r="S103" s="15"/>
      <c r="V103" s="27">
        <f t="shared" si="34"/>
        <v>52908801.686983593</v>
      </c>
      <c r="W103" s="27">
        <f t="shared" si="30"/>
        <v>1636350.0971427797</v>
      </c>
      <c r="X103" s="15">
        <f t="shared" si="31"/>
        <v>23688350.537880778</v>
      </c>
      <c r="Y103" s="15">
        <f t="shared" si="32"/>
        <v>14138784.885757536</v>
      </c>
      <c r="Z103" s="15">
        <f t="shared" si="33"/>
        <v>9549565.6521232408</v>
      </c>
    </row>
    <row r="104" spans="2:26" s="9" customFormat="1">
      <c r="B104" s="10"/>
      <c r="C104" s="9">
        <f t="shared" si="35"/>
        <v>2038</v>
      </c>
      <c r="D104" s="9">
        <f t="shared" si="36"/>
        <v>1</v>
      </c>
      <c r="E104" s="9">
        <v>253</v>
      </c>
      <c r="F104" s="25">
        <v>53094960</v>
      </c>
      <c r="G104" s="25">
        <v>50813995</v>
      </c>
      <c r="H104" s="12">
        <v>41762697.474935003</v>
      </c>
      <c r="I104" s="12">
        <v>40012917.088893399</v>
      </c>
      <c r="J104" s="26">
        <v>10119670</v>
      </c>
      <c r="K104" s="26">
        <v>9816080</v>
      </c>
      <c r="L104" s="12">
        <f t="shared" si="37"/>
        <v>1749780.386041604</v>
      </c>
      <c r="M104" s="25">
        <f t="shared" si="38"/>
        <v>303590</v>
      </c>
      <c r="N104" s="12">
        <v>3465008.9188409098</v>
      </c>
      <c r="O104" s="10"/>
      <c r="P104" s="10"/>
      <c r="Q104" s="12">
        <f t="shared" si="39"/>
        <v>220139264.10393411</v>
      </c>
      <c r="R104" s="12"/>
      <c r="S104" s="12"/>
      <c r="T104" s="10"/>
      <c r="U104" s="10"/>
      <c r="V104" s="25">
        <f t="shared" si="34"/>
        <v>54005175.948172987</v>
      </c>
      <c r="W104" s="25">
        <f t="shared" si="30"/>
        <v>1670262.6064687569</v>
      </c>
      <c r="X104" s="12">
        <f t="shared" si="31"/>
        <v>27606723.167147376</v>
      </c>
      <c r="Y104" s="12">
        <f t="shared" si="32"/>
        <v>17979947.751824878</v>
      </c>
      <c r="Z104" s="12">
        <f t="shared" si="33"/>
        <v>9626775.4153224975</v>
      </c>
    </row>
    <row r="105" spans="2:26" s="13" customFormat="1">
      <c r="C105" s="13">
        <f t="shared" si="35"/>
        <v>2038</v>
      </c>
      <c r="D105" s="13">
        <f t="shared" si="36"/>
        <v>2</v>
      </c>
      <c r="E105" s="13">
        <v>254</v>
      </c>
      <c r="F105" s="27">
        <v>53479593</v>
      </c>
      <c r="G105" s="27">
        <v>51183856</v>
      </c>
      <c r="H105" s="15">
        <v>41960820.359541401</v>
      </c>
      <c r="I105" s="15">
        <v>40204732.378052197</v>
      </c>
      <c r="J105" s="28">
        <v>10389551</v>
      </c>
      <c r="K105" s="28">
        <v>10077864</v>
      </c>
      <c r="L105" s="15">
        <f t="shared" si="37"/>
        <v>1756087.9814892039</v>
      </c>
      <c r="M105" s="27">
        <f t="shared" si="38"/>
        <v>311687</v>
      </c>
      <c r="N105" s="15">
        <v>2803684.7452835101</v>
      </c>
      <c r="Q105" s="15">
        <f t="shared" si="39"/>
        <v>221194575.23022592</v>
      </c>
      <c r="R105" s="15"/>
      <c r="S105" s="15"/>
      <c r="V105" s="27">
        <f t="shared" si="34"/>
        <v>55445434.277405888</v>
      </c>
      <c r="W105" s="27">
        <f t="shared" si="30"/>
        <v>1714809.9114675301</v>
      </c>
      <c r="X105" s="15">
        <f t="shared" si="31"/>
        <v>24209811.415866338</v>
      </c>
      <c r="Y105" s="15">
        <f t="shared" si="32"/>
        <v>14548333.471432677</v>
      </c>
      <c r="Z105" s="15">
        <f t="shared" si="33"/>
        <v>9661477.944433663</v>
      </c>
    </row>
    <row r="106" spans="2:26" s="13" customFormat="1">
      <c r="C106" s="13">
        <f t="shared" si="35"/>
        <v>2038</v>
      </c>
      <c r="D106" s="13">
        <f t="shared" si="36"/>
        <v>3</v>
      </c>
      <c r="E106" s="13">
        <v>255</v>
      </c>
      <c r="F106" s="27">
        <v>54151257</v>
      </c>
      <c r="G106" s="27">
        <v>51825405</v>
      </c>
      <c r="H106" s="15">
        <v>42298035.373387001</v>
      </c>
      <c r="I106" s="15">
        <v>40528938.410181902</v>
      </c>
      <c r="J106" s="28">
        <v>10609161</v>
      </c>
      <c r="K106" s="28">
        <v>10290886</v>
      </c>
      <c r="L106" s="15">
        <f t="shared" si="37"/>
        <v>1769096.9632050991</v>
      </c>
      <c r="M106" s="27">
        <f t="shared" si="38"/>
        <v>318275</v>
      </c>
      <c r="N106" s="15">
        <v>2775892.6207542899</v>
      </c>
      <c r="Q106" s="15">
        <f t="shared" si="39"/>
        <v>222978261.16275945</v>
      </c>
      <c r="R106" s="15"/>
      <c r="S106" s="15"/>
      <c r="V106" s="27">
        <f t="shared" si="34"/>
        <v>56617418.469754733</v>
      </c>
      <c r="W106" s="27">
        <f t="shared" si="30"/>
        <v>1751055.1436932825</v>
      </c>
      <c r="X106" s="15">
        <f t="shared" si="31"/>
        <v>24137169.528696738</v>
      </c>
      <c r="Y106" s="15">
        <f t="shared" si="32"/>
        <v>14404120.005132351</v>
      </c>
      <c r="Z106" s="15">
        <f t="shared" si="33"/>
        <v>9733049.5235643853</v>
      </c>
    </row>
    <row r="107" spans="2:26" s="13" customFormat="1">
      <c r="C107" s="13">
        <f t="shared" si="35"/>
        <v>2038</v>
      </c>
      <c r="D107" s="13">
        <f t="shared" si="36"/>
        <v>4</v>
      </c>
      <c r="E107" s="13">
        <v>256</v>
      </c>
      <c r="F107" s="27">
        <v>54819495</v>
      </c>
      <c r="G107" s="27">
        <v>52461918</v>
      </c>
      <c r="H107" s="15">
        <v>42753652.457330696</v>
      </c>
      <c r="I107" s="15">
        <v>40964065.741599903</v>
      </c>
      <c r="J107" s="28">
        <v>10779756</v>
      </c>
      <c r="K107" s="28">
        <v>10456364</v>
      </c>
      <c r="L107" s="15">
        <f t="shared" si="37"/>
        <v>1789586.7157307938</v>
      </c>
      <c r="M107" s="27">
        <f t="shared" si="38"/>
        <v>323392</v>
      </c>
      <c r="N107" s="15">
        <v>2848698.2216647202</v>
      </c>
      <c r="Q107" s="15">
        <f t="shared" si="39"/>
        <v>225372203.35690296</v>
      </c>
      <c r="R107" s="15"/>
      <c r="S107" s="15"/>
      <c r="V107" s="27">
        <f t="shared" si="34"/>
        <v>57527829.601851434</v>
      </c>
      <c r="W107" s="27">
        <f t="shared" si="30"/>
        <v>1779207.3679342016</v>
      </c>
      <c r="X107" s="15">
        <f t="shared" si="31"/>
        <v>24627686.710866239</v>
      </c>
      <c r="Y107" s="15">
        <f t="shared" si="32"/>
        <v>14781908.614359839</v>
      </c>
      <c r="Z107" s="15">
        <f t="shared" si="33"/>
        <v>9845778.0965064</v>
      </c>
    </row>
    <row r="108" spans="2:26" s="9" customFormat="1">
      <c r="B108" s="10"/>
      <c r="C108" s="9">
        <f t="shared" si="35"/>
        <v>2039</v>
      </c>
      <c r="D108" s="9">
        <f t="shared" si="36"/>
        <v>1</v>
      </c>
      <c r="E108" s="9">
        <v>257</v>
      </c>
      <c r="F108" s="25">
        <v>55564975</v>
      </c>
      <c r="G108" s="25">
        <v>53175228</v>
      </c>
      <c r="H108" s="12">
        <v>43106247.943972901</v>
      </c>
      <c r="I108" s="12">
        <v>41303056.9245556</v>
      </c>
      <c r="J108" s="26">
        <v>11056494</v>
      </c>
      <c r="K108" s="26">
        <v>10724799</v>
      </c>
      <c r="L108" s="12">
        <f t="shared" si="37"/>
        <v>1803191.0194173008</v>
      </c>
      <c r="M108" s="25">
        <f t="shared" si="38"/>
        <v>331695</v>
      </c>
      <c r="N108" s="12">
        <v>3520958.6557770502</v>
      </c>
      <c r="O108" s="10"/>
      <c r="P108" s="10"/>
      <c r="Q108" s="12">
        <f t="shared" si="39"/>
        <v>227237232.82695633</v>
      </c>
      <c r="R108" s="12"/>
      <c r="S108" s="12"/>
      <c r="T108" s="10"/>
      <c r="U108" s="10"/>
      <c r="V108" s="25">
        <f t="shared" si="34"/>
        <v>59004679.770722084</v>
      </c>
      <c r="W108" s="25">
        <f t="shared" ref="W108:W115" si="40">M108*5.5017049523</f>
        <v>1824888.0241531485</v>
      </c>
      <c r="X108" s="12">
        <f t="shared" ref="X108:X115" si="41">N108*5.1890047538+L108*5.5017049523</f>
        <v>28190896.16423142</v>
      </c>
      <c r="Y108" s="12">
        <f t="shared" ref="Y108:Y115" si="42">N108*5.1890047538</f>
        <v>18270271.202760372</v>
      </c>
      <c r="Z108" s="12">
        <f t="shared" ref="Z108:Z115" si="43">L108*5.5017049523</f>
        <v>9920624.9614710491</v>
      </c>
    </row>
    <row r="109" spans="2:26" s="13" customFormat="1">
      <c r="C109" s="13">
        <f t="shared" si="35"/>
        <v>2039</v>
      </c>
      <c r="D109" s="13">
        <f t="shared" si="36"/>
        <v>2</v>
      </c>
      <c r="E109" s="13">
        <v>258</v>
      </c>
      <c r="F109" s="27">
        <v>56263048</v>
      </c>
      <c r="G109" s="27">
        <v>53844904</v>
      </c>
      <c r="H109" s="15">
        <v>43545320.7289759</v>
      </c>
      <c r="I109" s="15">
        <v>41723494.8233734</v>
      </c>
      <c r="J109" s="28">
        <v>11372026</v>
      </c>
      <c r="K109" s="28">
        <v>11030866</v>
      </c>
      <c r="L109" s="15">
        <f t="shared" si="37"/>
        <v>1821825.9056024998</v>
      </c>
      <c r="M109" s="27">
        <f t="shared" si="38"/>
        <v>341160</v>
      </c>
      <c r="N109" s="15">
        <v>2885522.22565301</v>
      </c>
      <c r="Q109" s="15">
        <f t="shared" si="39"/>
        <v>229550358.09701684</v>
      </c>
      <c r="R109" s="15"/>
      <c r="S109" s="15"/>
      <c r="V109" s="27">
        <f t="shared" ref="V109:V115" si="44">K109*5.5017049523</f>
        <v>60688570.100357689</v>
      </c>
      <c r="W109" s="27">
        <f t="shared" si="40"/>
        <v>1876961.6615266679</v>
      </c>
      <c r="X109" s="15">
        <f t="shared" si="41"/>
        <v>24996137.153190732</v>
      </c>
      <c r="Y109" s="15">
        <f t="shared" si="42"/>
        <v>14972988.546109024</v>
      </c>
      <c r="Z109" s="15">
        <f t="shared" si="43"/>
        <v>10023148.607081706</v>
      </c>
    </row>
    <row r="110" spans="2:26" s="13" customFormat="1">
      <c r="C110" s="13">
        <f t="shared" si="35"/>
        <v>2039</v>
      </c>
      <c r="D110" s="13">
        <f t="shared" si="36"/>
        <v>3</v>
      </c>
      <c r="E110" s="13">
        <v>259</v>
      </c>
      <c r="F110" s="27">
        <v>56818491</v>
      </c>
      <c r="G110" s="27">
        <v>54377125</v>
      </c>
      <c r="H110" s="15">
        <v>43972846.694534399</v>
      </c>
      <c r="I110" s="15">
        <v>42132266.5910763</v>
      </c>
      <c r="J110" s="28">
        <v>11651281</v>
      </c>
      <c r="K110" s="28">
        <v>11301743</v>
      </c>
      <c r="L110" s="15">
        <f t="shared" si="37"/>
        <v>1840580.1034580991</v>
      </c>
      <c r="M110" s="27">
        <f t="shared" si="38"/>
        <v>349538</v>
      </c>
      <c r="N110" s="15">
        <v>2819607.4236072302</v>
      </c>
      <c r="Q110" s="15">
        <f t="shared" si="39"/>
        <v>231799299.7557483</v>
      </c>
      <c r="R110" s="15"/>
      <c r="S110" s="15"/>
      <c r="V110" s="27">
        <f t="shared" si="44"/>
        <v>62178855.432721861</v>
      </c>
      <c r="W110" s="27">
        <f t="shared" si="40"/>
        <v>1923054.9456170374</v>
      </c>
      <c r="X110" s="15">
        <f t="shared" si="41"/>
        <v>24757284.995247956</v>
      </c>
      <c r="Y110" s="15">
        <f t="shared" si="42"/>
        <v>14630956.324947687</v>
      </c>
      <c r="Z110" s="15">
        <f t="shared" si="43"/>
        <v>10126328.670300269</v>
      </c>
    </row>
    <row r="111" spans="2:26" s="13" customFormat="1">
      <c r="C111" s="13">
        <f t="shared" si="35"/>
        <v>2039</v>
      </c>
      <c r="D111" s="13">
        <f t="shared" si="36"/>
        <v>4</v>
      </c>
      <c r="E111" s="13">
        <v>260</v>
      </c>
      <c r="F111" s="27">
        <v>57496120</v>
      </c>
      <c r="G111" s="27">
        <v>55024762</v>
      </c>
      <c r="H111" s="15">
        <v>44443067.613656402</v>
      </c>
      <c r="I111" s="15">
        <v>42582156.244439803</v>
      </c>
      <c r="J111" s="28">
        <v>11866508</v>
      </c>
      <c r="K111" s="28">
        <v>11510513</v>
      </c>
      <c r="L111" s="15">
        <f t="shared" si="37"/>
        <v>1860911.3692165986</v>
      </c>
      <c r="M111" s="27">
        <f t="shared" si="38"/>
        <v>355995</v>
      </c>
      <c r="N111" s="15">
        <v>2779984.11493822</v>
      </c>
      <c r="Q111" s="15">
        <f t="shared" si="39"/>
        <v>234274459.88964683</v>
      </c>
      <c r="R111" s="15"/>
      <c r="S111" s="15"/>
      <c r="V111" s="27">
        <f t="shared" si="44"/>
        <v>63327446.375613526</v>
      </c>
      <c r="W111" s="27">
        <f t="shared" si="40"/>
        <v>1958579.4544940384</v>
      </c>
      <c r="X111" s="15">
        <f t="shared" si="41"/>
        <v>24663536.083713241</v>
      </c>
      <c r="Y111" s="15">
        <f t="shared" si="42"/>
        <v>14425350.787902908</v>
      </c>
      <c r="Z111" s="15">
        <f t="shared" si="43"/>
        <v>10238185.295810334</v>
      </c>
    </row>
    <row r="112" spans="2:26" s="9" customFormat="1">
      <c r="B112" s="10"/>
      <c r="C112" s="9">
        <f t="shared" ref="C112:C143" si="45">C108+1</f>
        <v>2040</v>
      </c>
      <c r="D112" s="9">
        <f t="shared" ref="D112:D143" si="46">D108</f>
        <v>1</v>
      </c>
      <c r="E112" s="9">
        <v>261</v>
      </c>
      <c r="F112" s="25">
        <v>58210771</v>
      </c>
      <c r="G112" s="25">
        <v>55708789</v>
      </c>
      <c r="H112" s="12">
        <v>44773507.285152897</v>
      </c>
      <c r="I112" s="12">
        <v>42898937.4819474</v>
      </c>
      <c r="J112" s="26">
        <v>12182474</v>
      </c>
      <c r="K112" s="26">
        <v>11817000</v>
      </c>
      <c r="L112" s="12">
        <f t="shared" si="37"/>
        <v>1874569.8032054976</v>
      </c>
      <c r="M112" s="25">
        <f t="shared" si="38"/>
        <v>365474</v>
      </c>
      <c r="N112" s="12">
        <v>3527624.98867528</v>
      </c>
      <c r="O112" s="10"/>
      <c r="P112" s="10"/>
      <c r="Q112" s="12">
        <f t="shared" si="39"/>
        <v>236017296.7928381</v>
      </c>
      <c r="R112" s="12"/>
      <c r="S112" s="12"/>
      <c r="T112" s="10"/>
      <c r="U112" s="10"/>
      <c r="V112" s="25">
        <f t="shared" si="44"/>
        <v>65013647.421329096</v>
      </c>
      <c r="W112" s="25">
        <f t="shared" si="40"/>
        <v>2010730.1157368901</v>
      </c>
      <c r="X112" s="12">
        <f t="shared" si="41"/>
        <v>28618192.805587418</v>
      </c>
      <c r="Y112" s="12">
        <f t="shared" si="42"/>
        <v>18304862.835859697</v>
      </c>
      <c r="Z112" s="12">
        <f t="shared" si="43"/>
        <v>10313329.969727723</v>
      </c>
    </row>
    <row r="113" spans="3:26" s="13" customFormat="1">
      <c r="C113" s="13">
        <f t="shared" si="45"/>
        <v>2040</v>
      </c>
      <c r="D113" s="13">
        <f t="shared" si="46"/>
        <v>2</v>
      </c>
      <c r="E113" s="13">
        <v>262</v>
      </c>
      <c r="F113" s="27">
        <v>58992539</v>
      </c>
      <c r="G113" s="27">
        <v>56454766</v>
      </c>
      <c r="H113" s="15">
        <v>45248185.451618597</v>
      </c>
      <c r="I113" s="15">
        <v>43353979.441212296</v>
      </c>
      <c r="J113" s="28">
        <v>12505055</v>
      </c>
      <c r="K113" s="28">
        <v>12129903</v>
      </c>
      <c r="L113" s="15">
        <f t="shared" si="37"/>
        <v>1894206.0104063004</v>
      </c>
      <c r="M113" s="27">
        <f t="shared" si="38"/>
        <v>375152</v>
      </c>
      <c r="N113" s="15">
        <v>2820371.1080786199</v>
      </c>
      <c r="Q113" s="15">
        <f t="shared" si="39"/>
        <v>238520803.39363009</v>
      </c>
      <c r="R113" s="15"/>
      <c r="S113" s="15"/>
      <c r="V113" s="27">
        <f t="shared" si="44"/>
        <v>66735147.406018622</v>
      </c>
      <c r="W113" s="27">
        <f t="shared" si="40"/>
        <v>2063975.6162652497</v>
      </c>
      <c r="X113" s="15">
        <f t="shared" si="41"/>
        <v>25056281.675428901</v>
      </c>
      <c r="Y113" s="15">
        <f t="shared" si="42"/>
        <v>14634919.087300133</v>
      </c>
      <c r="Z113" s="15">
        <f t="shared" si="43"/>
        <v>10421362.588128768</v>
      </c>
    </row>
    <row r="114" spans="3:26" s="13" customFormat="1">
      <c r="C114" s="13">
        <f t="shared" si="45"/>
        <v>2040</v>
      </c>
      <c r="D114" s="13">
        <f t="shared" si="46"/>
        <v>3</v>
      </c>
      <c r="E114" s="13">
        <v>263</v>
      </c>
      <c r="F114" s="27">
        <v>59526337</v>
      </c>
      <c r="G114" s="27">
        <v>56963791</v>
      </c>
      <c r="H114" s="15">
        <v>45559531.7376794</v>
      </c>
      <c r="I114" s="15">
        <v>43652289.1199691</v>
      </c>
      <c r="J114" s="28">
        <v>12672741</v>
      </c>
      <c r="K114" s="28">
        <v>12292559</v>
      </c>
      <c r="L114" s="15">
        <f t="shared" si="37"/>
        <v>1907242.6177102998</v>
      </c>
      <c r="M114" s="27">
        <f t="shared" si="38"/>
        <v>380182</v>
      </c>
      <c r="N114" s="15">
        <v>2851594.2978320802</v>
      </c>
      <c r="Q114" s="15">
        <f t="shared" si="39"/>
        <v>240162015.2305654</v>
      </c>
      <c r="R114" s="15"/>
      <c r="S114" s="15"/>
      <c r="V114" s="27">
        <f t="shared" si="44"/>
        <v>67630032.726739928</v>
      </c>
      <c r="W114" s="27">
        <f t="shared" si="40"/>
        <v>2091649.1921753185</v>
      </c>
      <c r="X114" s="15">
        <f t="shared" si="41"/>
        <v>25290022.522454008</v>
      </c>
      <c r="Y114" s="15">
        <f t="shared" si="42"/>
        <v>14796936.367359636</v>
      </c>
      <c r="Z114" s="15">
        <f t="shared" si="43"/>
        <v>10493086.155094372</v>
      </c>
    </row>
    <row r="115" spans="3:26" s="13" customFormat="1">
      <c r="C115" s="13">
        <f t="shared" si="45"/>
        <v>2040</v>
      </c>
      <c r="D115" s="13">
        <f t="shared" si="46"/>
        <v>4</v>
      </c>
      <c r="E115" s="13">
        <v>264</v>
      </c>
      <c r="F115" s="27">
        <v>60021112</v>
      </c>
      <c r="G115" s="27">
        <v>57436808</v>
      </c>
      <c r="H115" s="15">
        <v>45916940.491261102</v>
      </c>
      <c r="I115" s="15">
        <v>43994906.8502075</v>
      </c>
      <c r="J115" s="28">
        <v>12941261</v>
      </c>
      <c r="K115" s="28">
        <v>12553023</v>
      </c>
      <c r="L115" s="15">
        <f t="shared" si="37"/>
        <v>1922033.6410536021</v>
      </c>
      <c r="M115" s="27">
        <f t="shared" si="38"/>
        <v>388238</v>
      </c>
      <c r="N115" s="15">
        <v>2827144.6345487102</v>
      </c>
      <c r="Q115" s="15">
        <f t="shared" si="39"/>
        <v>242046996.89376378</v>
      </c>
      <c r="R115" s="15"/>
      <c r="S115" s="15"/>
      <c r="V115" s="27">
        <f t="shared" si="44"/>
        <v>69063028.805435807</v>
      </c>
      <c r="W115" s="27">
        <f t="shared" si="40"/>
        <v>2135970.9272710471</v>
      </c>
      <c r="X115" s="15">
        <f t="shared" si="41"/>
        <v>25244528.949825224</v>
      </c>
      <c r="Y115" s="15">
        <f t="shared" si="42"/>
        <v>14670066.948353421</v>
      </c>
      <c r="Z115" s="15">
        <f t="shared" si="43"/>
        <v>10574462.001471803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 scenario_2</vt:lpstr>
      <vt:lpstr>Central scenario</vt:lpstr>
      <vt:lpstr>Low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Calcagno</cp:lastModifiedBy>
  <cp:revision>101</cp:revision>
  <dcterms:modified xsi:type="dcterms:W3CDTF">2018-07-02T09:25:40Z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